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Přehled celkem" sheetId="78" r:id="rId1"/>
    <sheet name="KK_sledování " sheetId="90" r:id="rId2"/>
    <sheet name="PO_sledování" sheetId="89" r:id="rId3"/>
  </sheets>
  <definedNames>
    <definedName name="_xlnm._FilterDatabase" localSheetId="1" hidden="1">'KK_sledování '!$A$6:$Q$19</definedName>
    <definedName name="_xlnm._FilterDatabase" localSheetId="2" hidden="1">PO_sledování!$A$6:$Q$46</definedName>
    <definedName name="dv">#REF!</definedName>
    <definedName name="FI">#REF!</definedName>
    <definedName name="FO">#REF!</definedName>
    <definedName name="_xlnm.Print_Titles" localSheetId="1">'KK_sledování '!$4:$6</definedName>
    <definedName name="_xlnm.Print_Titles" localSheetId="2">PO_sledování!$4:$6</definedName>
    <definedName name="nov">#REF!</definedName>
    <definedName name="novy">#REF!</definedName>
    <definedName name="SMLproMM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6" i="89" l="1"/>
  <c r="N44" i="89"/>
  <c r="M41" i="89" l="1"/>
  <c r="P41" i="89" s="1"/>
  <c r="M40" i="89"/>
  <c r="P40" i="89" s="1"/>
  <c r="M36" i="89" l="1"/>
  <c r="P36" i="89" s="1"/>
  <c r="M34" i="89" l="1"/>
  <c r="M39" i="89"/>
  <c r="P39" i="89" s="1"/>
  <c r="M42" i="89"/>
  <c r="P42" i="89" s="1"/>
  <c r="M38" i="89"/>
  <c r="P38" i="89" s="1"/>
  <c r="M37" i="89" l="1"/>
  <c r="P37" i="89" s="1"/>
  <c r="M35" i="89"/>
  <c r="P35" i="89" s="1"/>
  <c r="G7" i="78" l="1"/>
  <c r="N18" i="90" l="1"/>
  <c r="N19" i="90"/>
  <c r="O17" i="90"/>
  <c r="N17" i="90"/>
  <c r="E9" i="78" s="1"/>
  <c r="E7" i="78" s="1"/>
  <c r="L17" i="90"/>
  <c r="C9" i="78" s="1"/>
  <c r="C7" i="78" s="1"/>
  <c r="H7" i="78" s="1"/>
  <c r="G17" i="90"/>
  <c r="M14" i="90"/>
  <c r="P14" i="90" s="1"/>
  <c r="M12" i="90"/>
  <c r="P12" i="90" s="1"/>
  <c r="M10" i="90"/>
  <c r="P10" i="90" s="1"/>
  <c r="M8" i="90"/>
  <c r="P8" i="90" s="1"/>
  <c r="M7" i="90"/>
  <c r="P7" i="90" s="1"/>
  <c r="D25" i="78"/>
  <c r="N45" i="89"/>
  <c r="N43" i="89"/>
  <c r="E13" i="78" s="1"/>
  <c r="E10" i="78" s="1"/>
  <c r="L43" i="89"/>
  <c r="C13" i="78" s="1"/>
  <c r="G43" i="89"/>
  <c r="M33" i="89"/>
  <c r="M32" i="89"/>
  <c r="M31" i="89"/>
  <c r="P31" i="89" s="1"/>
  <c r="M30" i="89"/>
  <c r="P30" i="89" s="1"/>
  <c r="M29" i="89"/>
  <c r="P29" i="89" s="1"/>
  <c r="M28" i="89"/>
  <c r="M27" i="89"/>
  <c r="P27" i="89" s="1"/>
  <c r="M26" i="89"/>
  <c r="P26" i="89" s="1"/>
  <c r="M25" i="89"/>
  <c r="P25" i="89" s="1"/>
  <c r="M24" i="89"/>
  <c r="P24" i="89" s="1"/>
  <c r="P23" i="89"/>
  <c r="P22" i="89"/>
  <c r="M20" i="89"/>
  <c r="P20" i="89" s="1"/>
  <c r="M19" i="89"/>
  <c r="P19" i="89" s="1"/>
  <c r="M18" i="89"/>
  <c r="P18" i="89" s="1"/>
  <c r="M17" i="89"/>
  <c r="P17" i="89" s="1"/>
  <c r="M16" i="89"/>
  <c r="P16" i="89" s="1"/>
  <c r="M13" i="89"/>
  <c r="P13" i="89" s="1"/>
  <c r="M10" i="89"/>
  <c r="P10" i="89" s="1"/>
  <c r="M7" i="89"/>
  <c r="P7" i="89" s="1"/>
  <c r="E16" i="78" l="1"/>
  <c r="P32" i="89"/>
  <c r="F9" i="78"/>
  <c r="F7" i="78" s="1"/>
  <c r="O19" i="90"/>
  <c r="C10" i="78"/>
  <c r="C16" i="78" s="1"/>
  <c r="D23" i="78"/>
  <c r="M17" i="90"/>
  <c r="P17" i="90" l="1"/>
  <c r="D9" i="78"/>
  <c r="H9" i="78" l="1"/>
  <c r="D7" i="78"/>
  <c r="M43" i="89" l="1"/>
  <c r="P43" i="89" s="1"/>
  <c r="O43" i="89"/>
  <c r="P34" i="89"/>
  <c r="D26" i="78" l="1"/>
  <c r="F13" i="78"/>
  <c r="F10" i="78" s="1"/>
  <c r="F16" i="78" s="1"/>
  <c r="O46" i="89"/>
  <c r="D13" i="78"/>
  <c r="D28" i="78" l="1"/>
  <c r="H13" i="78"/>
  <c r="D10" i="78"/>
  <c r="G13" i="78"/>
  <c r="G10" i="78" s="1"/>
  <c r="H10" i="78" l="1"/>
  <c r="G16" i="78"/>
  <c r="D22" i="78"/>
  <c r="D16" i="78"/>
</calcChain>
</file>

<file path=xl/sharedStrings.xml><?xml version="1.0" encoding="utf-8"?>
<sst xmlns="http://schemas.openxmlformats.org/spreadsheetml/2006/main" count="434" uniqueCount="265">
  <si>
    <t>CELKEM</t>
  </si>
  <si>
    <t>Příjemce dotace</t>
  </si>
  <si>
    <t>sl. 1</t>
  </si>
  <si>
    <t>sl. 2</t>
  </si>
  <si>
    <t>sl. 3</t>
  </si>
  <si>
    <t>sl. 4</t>
  </si>
  <si>
    <t>sl. 5</t>
  </si>
  <si>
    <t xml:space="preserve">Celkový objem projektu </t>
  </si>
  <si>
    <t>Specifikace finančního postihu</t>
  </si>
  <si>
    <t>KKN a.s.</t>
  </si>
  <si>
    <t>Identifikované zjištění</t>
  </si>
  <si>
    <t xml:space="preserve">Rozvoj dopravní infrastruktury silnic II. a III. třídy v Karlovarském kraji - I. etapa - CZ.1.09/3.1.00/07.00014 </t>
  </si>
  <si>
    <t>KSÚS, p.o.</t>
  </si>
  <si>
    <t>ISŠTE Sokolov</t>
  </si>
  <si>
    <t xml:space="preserve">Projekt revitalizace Centra vzdělávání ISŠTE Sokolov
CZ.1.09/1.3.00/18.00376 </t>
  </si>
  <si>
    <t>III/21047 Modernizace silnice Nejdek - Pernink 
CZ.1.09/3.1.00/67.01111</t>
  </si>
  <si>
    <t>Rozvoj dopravní infrastruktury silnic II. a III. třídy v Karlovarském kraji - III.etapa 
CZ.1.09/3.1.00/67.01128</t>
  </si>
  <si>
    <t>Název a registrační číslo projektu</t>
  </si>
  <si>
    <t xml:space="preserve">II/221 Modernizace silnice Merklín - Pstruží, II. etapa CZ.1.09/3.1.00/67.01067 </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</si>
  <si>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</si>
  <si>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</si>
  <si>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</si>
  <si>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</si>
  <si>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</si>
  <si>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</si>
  <si>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</si>
  <si>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</si>
  <si>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</si>
  <si>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</si>
  <si>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</si>
  <si>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</si>
  <si>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</si>
  <si>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</si>
  <si>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</si>
  <si>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</si>
  <si>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</si>
  <si>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</si>
  <si>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</si>
  <si>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</si>
  <si>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</si>
  <si>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</si>
  <si>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</si>
  <si>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</si>
  <si>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</si>
  <si>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</si>
  <si>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</si>
  <si>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</si>
  <si>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</si>
  <si>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</si>
  <si>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</si>
  <si>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</si>
  <si>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</si>
  <si>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</si>
  <si>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 xml:space="preserve">Rekonstrukce  a dostavba Prvního českého gymnázia v Karlových Varech II. etapa - přístavba západního křídla  CZ.1.09/1.3.00/68.01147 </t>
  </si>
  <si>
    <t>Odstraňování slabých míst na silničních sítí Karlovarského kraje CZ.1.09/3.1.00/67.01129</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</si>
  <si>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</si>
  <si>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</si>
  <si>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</si>
  <si>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</si>
  <si>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</si>
  <si>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</si>
  <si>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</si>
  <si>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</si>
  <si>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</si>
  <si>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</si>
  <si>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</si>
  <si>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</si>
  <si>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</si>
  <si>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</si>
  <si>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</si>
  <si>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</si>
  <si>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</si>
  <si>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</si>
  <si>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</si>
  <si>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Ing. Jan Zborník/
Ing. Petr Navrátil</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</si>
  <si>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</si>
  <si>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</si>
  <si>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</si>
  <si>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</si>
  <si>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</si>
  <si>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</si>
  <si>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</si>
  <si>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</si>
  <si>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</si>
  <si>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</si>
  <si>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</si>
  <si>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</si>
  <si>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</si>
  <si>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</si>
  <si>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</si>
  <si>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ÚRR očekávané penále</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</si>
  <si>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</si>
  <si>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</si>
  <si>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</si>
  <si>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</si>
  <si>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2.1.2007 - 29.10.2010</t>
  </si>
  <si>
    <t>ROP 
92,5% 
7,5%</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</si>
  <si>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</si>
  <si>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</si>
  <si>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</si>
  <si>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</si>
  <si>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</si>
  <si>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</si>
  <si>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2.1.2007 - 30.7.2012
vyúčtování projektu 
ZK 102/04/15 ze dne 16.4.2015</t>
  </si>
  <si>
    <t>APDM, p.o.</t>
  </si>
  <si>
    <t>Ing. Kamil Řezníček/ PaedDr. Vratislav Emler</t>
  </si>
  <si>
    <t>12.3.2007 - 29.7.2011
vyúčtování projektu
ZK 93/04/14 ze dne 24.4.2014</t>
  </si>
  <si>
    <t xml:space="preserve">
Ing. Kamil Řezníček/ 
PaedDr. Vratislav Emler</t>
  </si>
  <si>
    <t>ÚOHS pokuta</t>
  </si>
  <si>
    <t>6.11.2013 - 30.11.2015
vyúčtování projektu
ZK 248/06/16 ze dne 9.6.2016</t>
  </si>
  <si>
    <t>ROP 
85% 
15%</t>
  </si>
  <si>
    <t>Ing. Petr Navrátil/
Jakub Pánik</t>
  </si>
  <si>
    <t>5.12.2013 - 30.11.2015
vyúčtování projektu
ZK 248/06/16 ze dne 9.6.2016</t>
  </si>
  <si>
    <t xml:space="preserve">ROP 
85% 
15% </t>
  </si>
  <si>
    <t>17.9.2013 -28.12.2015
vyúčtování projektu
ZK 450/09/16 ze dne 8.9.2016</t>
  </si>
  <si>
    <t>v akčním plánu není člen RKK stanoven</t>
  </si>
  <si>
    <t xml:space="preserve">VZ na stavební práce - neoprávněné slučování zakázek, neprodloužení lhůty pro předkládání nabídek po doplnění informací k zadávací dokumentaci, uzavření dodatku ke smlouvě, kterým byla smlouva podstatně změněna 
</t>
  </si>
  <si>
    <t>ÚRR 
očekávané penále</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</si>
  <si>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</si>
  <si>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projekt není zaznamenán v AP</t>
  </si>
  <si>
    <t>18.12.2013 -27.3.2015
vyúčtování projektu
ZK 73/02/16 ze dne 25.2.2016</t>
  </si>
  <si>
    <t>Zpráva z Auditu operace MF ČR - jiný peněžní příjem - nejedná se o VZ;
doporučení z AO pro ŘO na prověření "jiného peněžního příjmu"</t>
  </si>
  <si>
    <t xml:space="preserve">KSÚS vytvořila prostřednictvím projektu jiný peněžní příjem ve výši 1.069.688,- Kč, které snižují způsobilé výdaje projektu </t>
  </si>
  <si>
    <t>Zdravotnická záchranná služba KK, p.o.</t>
  </si>
  <si>
    <t>Rozvoj lidských zdrojů v oblasti krizového řízení ZZS Karlovarského kraje
reg. č. CZ.03.4.74/0.0/0.0/16_033/0002842</t>
  </si>
  <si>
    <t>Ing. Jan Bureš</t>
  </si>
  <si>
    <t>MPSV
výzva k vrácení dotace</t>
  </si>
  <si>
    <t xml:space="preserve">Centrum technického vzdělávání (CTV) Ostrov 
CZ.1.09/1.3.00/10.00163 </t>
  </si>
  <si>
    <t>ÚRR
penále</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</si>
  <si>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</si>
  <si>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</si>
  <si>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Přehled finančních postihů (odvodů, korekcí a pokut) u projektů spolufinancovaných z EU včetně jiných zdrojů od roku 2008</t>
  </si>
  <si>
    <t>Tabulka č. 1</t>
  </si>
  <si>
    <t>v Kč</t>
  </si>
  <si>
    <t>nadále sledované</t>
  </si>
  <si>
    <t>Vratitelný přeplatek u KSÚS a ISŠTE</t>
  </si>
  <si>
    <t>vratitelný přeplatek</t>
  </si>
  <si>
    <t>Plošná korekce
usnesení č. ZKK 196/08/13 
ze dne 19. 8. 2013</t>
  </si>
  <si>
    <t>Tabulka č. 2</t>
  </si>
  <si>
    <t>Celkem aktuální výše finančních postihů projektů</t>
  </si>
  <si>
    <t>uhrazené platební výměry, provedené korekce, včetně vratitelného přeplatku ve výši 39.092.619,25 Kč</t>
  </si>
  <si>
    <t>podrobněji viz příloha č. 1 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</si>
  <si>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</si>
  <si>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</si>
  <si>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</si>
  <si>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</si>
  <si>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</si>
  <si>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</si>
  <si>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</si>
  <si>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</si>
  <si>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</si>
  <si>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</si>
  <si>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</si>
  <si>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</si>
  <si>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Karlovarský kraj - celkem</t>
  </si>
  <si>
    <t>Příspěvkové organizace a KKN a.s. - celkem</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</si>
  <si>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</si>
  <si>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</si>
  <si>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</si>
  <si>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</si>
  <si>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</si>
  <si>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Modernizace provozního informačního sytému KKN, reg. č. CZ.06.3.05/0.0/0.0/16_044/0005207</t>
  </si>
  <si>
    <t xml:space="preserve">IROP
85% 
15% </t>
  </si>
  <si>
    <t>CRR 
neproplacení dotace</t>
  </si>
  <si>
    <t>sl. 3 
(sl. 4 + sl. 5)</t>
  </si>
  <si>
    <t>sl. 6 
(sl. 2 - sl. 3)</t>
  </si>
  <si>
    <t>Vyčíslení úspěchu 
v uskutečněné obraně v Kč</t>
  </si>
  <si>
    <t xml:space="preserve">Úspěch uskutečněné obrany v % </t>
  </si>
  <si>
    <t>sl. 7
(sl. 6/ sl. 2)</t>
  </si>
  <si>
    <t xml:space="preserve"> z toho očekávaný finanční postih </t>
  </si>
  <si>
    <t xml:space="preserve">z toho doručený platební výměr/ korekce/ pokuta ÚOHS </t>
  </si>
  <si>
    <t>Rekapitulace uhrazených finančních postihů a očekávaných finančních postihů (možná budoucí úhrada)</t>
  </si>
  <si>
    <t xml:space="preserve">Součet sl. 4 a sl. 5. </t>
  </si>
  <si>
    <t>Vyčíslení úspěchu v uskutečněné obraně v Kč a v %</t>
  </si>
  <si>
    <t>sl. 6 
a sl. 7</t>
  </si>
  <si>
    <t>Rozdíl mezi původní výši vyměřených finančních postihů a konečnou výši finančního postihu po uskutečněné právní obraně.</t>
  </si>
  <si>
    <t>viz tabulka č. 1, sloupec č. 3</t>
  </si>
  <si>
    <t>viz součet sl. 3 v tabulce č. 1</t>
  </si>
  <si>
    <t>mezisoučet - celkem vyřazené</t>
  </si>
  <si>
    <t>První české gymnázium v Karlových Varech, p.o.</t>
  </si>
  <si>
    <t>VŘ 006 - Zajištění technického dozoru - diskriminační požadavek k prokázání kvalifikačního předpokladu (viz PV 3/2017 - odvod 25%, tj. 823.671,-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</si>
  <si>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 xml:space="preserve">OČEKÁVÁME ROZHODNUTÍ MFČR O ODVOLÁNÍ PROTI PLATEBNÍMU VÝMĚRU č. 1/2018 </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</si>
  <si>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RK 1003/09/21)</t>
    </r>
  </si>
  <si>
    <t xml:space="preserve">VŘ 005 - stavební práce - zveřejnění dodatečných informací dle § 49 odst. 3 ZVZ s identifikačními údaji žadatelů (sankce 5%, tj. 1.901.380,51 Kč);
</t>
  </si>
  <si>
    <t>13.12.2013 -27.3.2015
vyúčtování projektu
ZK 73/02/16 ze dne 25.2.2016</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</si>
  <si>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PO_01, PO_02 rozdíl v uhrazeném PV a PV s nabytím PM (žádáme o vratku vratitelného přeplatku)</t>
  </si>
  <si>
    <t>24.7.2018 doručen platební výměr na odvod za porušení rozpočtové kázně ve výši 5.932.671,00 Kč; předpoklad vyměření penále až do výše odvodu;</t>
  </si>
  <si>
    <t>27.6.2018 doručen platební výměr na odvod za porušení rozpočtové kázně ve výši 89.250,00 Kč; předpoklad vyměření penále až do výše odvodu.</t>
  </si>
  <si>
    <t>28.6.2018 doručen platební výměr na odvod za porušení rozpočtové kázně ve výši 19.278.653,00 Kč; předpoklad vyměření penále až do výše odvodu.</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</si>
  <si>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</si>
  <si>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t>pochybení ve 4 veřejných zakázkách -netransparentní hodnotící kritéria; netransparentní hodnocení nabídek a jeho nepřezkoumatelnost; dodatečné stavební práce realizované bez zadávacího řízení; neoprávněné použití JŘBU</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</si>
  <si>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</si>
  <si>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zadání dodatečných stavebních prací formou JŘBU v rozporu s § 23 odst.7 písm. a) ZVZ  - vícepráce nad rámec smlouvy;
čerpání rezervy na nezpůsobilé výdaje</t>
  </si>
  <si>
    <t>penále vyměřené k platebnímu výměru č. 3/2017 ze dne 16.3.2017</t>
  </si>
  <si>
    <t>pochybení ve 2 veřejných zakázkách -netransparentní hodnotící kritéria; netransparentní hodnocení nabídek; netransparentní a diskriminační hodnotící kritéria</t>
  </si>
  <si>
    <t>neponížení požadovaných nákladů o výzisky z prodeje vyfrézovaného materiálu</t>
  </si>
  <si>
    <t xml:space="preserve">neponížení požadovaných nákladů o výzisky z prodeje vyfrézovaného materiálu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</si>
  <si>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</si>
  <si>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t>předpoklad vyměření penále až do výše odvodu - dosud nevyměřeno</t>
  </si>
  <si>
    <t>podstatná změna závazku ze smlouvy na veřejnou zakázku, kdy při zvýšení /snížení ceny na školení překročil zadavatel 10 % původní hodnoty závazku</t>
  </si>
  <si>
    <t>KKN a.s.
SOFTWARUM s.r.o.</t>
  </si>
  <si>
    <t xml:space="preserve">poskytovatel dotace proplatil v rámci I. etapy projektu pouze dotaci za plánované výdaje ve výši 21.796,541 Kč a neproplatil skutečně vynaložené výdaje, které ani nepřevedl do II. etapy projektu, čímž krátil dotaci o 6.000.052,08 Kč </t>
  </si>
  <si>
    <t xml:space="preserve">diskriminační požadavky v rámci technických kvalifikačních předpokladů (znalost hospodaření krajských úřadů, ISO, architekt WAN/MAN zkušenosti) </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</si>
  <si>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t>
    </r>
    <r>
      <rPr>
        <b/>
        <sz val="11"/>
        <rFont val="Calibri"/>
        <family val="2"/>
        <charset val="238"/>
        <scheme val="minor"/>
      </rPr>
      <t>KONEČNÝ STAV - PŘEDÁNO K VYMÁHÁNÍ OLP</t>
    </r>
  </si>
  <si>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</si>
  <si>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</si>
  <si>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široké vymezení předmětu veřejné zakázky; 
TDS - fakturované výdaje nejsou v souladu s nabídkou</t>
  </si>
  <si>
    <t>CRR
krácení dotace</t>
  </si>
  <si>
    <t>Muzeum Sokolov, p.o. KK</t>
  </si>
  <si>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t>
    </r>
    <r>
      <rPr>
        <b/>
        <sz val="11"/>
        <rFont val="Calibri"/>
        <family val="2"/>
        <charset val="238"/>
      </rPr>
      <t>OČEKÁVÁME ROZSUDEK SOUDU VE VĚCI SPRÁVNÍ ŽALOBY - Městský soud v Praze
sp.zn. 8 Af 21/2021</t>
    </r>
  </si>
  <si>
    <t>SOŠ stavební KV, p.o.</t>
  </si>
  <si>
    <t>EPONA
reg. č. CZ.02.3.68/0.0/0.0/18_065/0016206</t>
  </si>
  <si>
    <r>
      <t xml:space="preserve">2019 - 2022
</t>
    </r>
    <r>
      <rPr>
        <sz val="11"/>
        <color rgb="FF0070C0"/>
        <rFont val="Calibri"/>
        <family val="2"/>
        <charset val="238"/>
        <scheme val="minor"/>
      </rPr>
      <t>dosud nevyúčtovaný projekt</t>
    </r>
  </si>
  <si>
    <t>OP VVV</t>
  </si>
  <si>
    <t xml:space="preserve">MŠMT
vrácení dotace
</t>
  </si>
  <si>
    <t>Gymnázium a obchodní akademie Mariánské Lázně, p.o.</t>
  </si>
  <si>
    <t>Šablony II. GOAML
reg. č. CZ.02.3.68/0.0/0.0/18_065/0016199</t>
  </si>
  <si>
    <t>ARROWS advokátní kancelář, s.r.o.</t>
  </si>
  <si>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</si>
  <si>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t>2019 - 2020
vyúčtování projektu
ZK 109/04/22 ze dne 11.4.2022</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</si>
  <si>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</si>
  <si>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Odbor zdravotnictví předložil vyúčtování projektu as informací o zjištění Radě KK dne 17.2.2022, viz usnesení č. RK 171/02/22 a Zastupitelstvu dne 11.4.2022, vis usnesení č. ZK 109/04/22.
</t>
    </r>
    <r>
      <rPr>
        <b/>
        <sz val="11"/>
        <rFont val="Calibri"/>
        <family val="2"/>
        <charset val="238"/>
        <scheme val="minor"/>
      </rPr>
      <t>KKN BUDE ŘEŠIT FINANČNÍ POSTIH JAKO ŠKODU</t>
    </r>
  </si>
  <si>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Dne 26.3.2021 podaná k Městskému soudu v Praze žaloba na nečinnost MFČR, po změně žaloby ze dne 1.12.2021 na ÚRR. Dne 18. 1. 2022 Městský soud v Praze Rozsudkem č. j. 3A 36/2021 – 100 vyhověl KSÚS  a uložil MMR  povinnost rozhodnout. MMR podala dne 26.1.2022 Kasační stížnost na NSS. Rozsudek NSS č.j. 9 Afs 6/2022 - 32 ze dne 24.3.2022 - rozsudek Městského soudu  ze dne 18. 1. 2022,  č. j. 3A 36/2021 – 100 se zrušuje a věc se vrací tomuto soudu. Dne 29.4. 2022 byla nečinností žaloba změněna na žalobu zásahovou.</t>
    </r>
    <r>
      <rPr>
        <b/>
        <sz val="11"/>
        <rFont val="Calibri"/>
        <family val="2"/>
        <charset val="238"/>
      </rPr>
      <t xml:space="preserve">
OČEKÁVÁME NOVÝ ROZSUDEK MĚSTSKÉHO SOUDU V PRAZE,  sp. zn. 3 A 36/2021 O ŽÁDOSTI O VRÁCENÍ VRATITELNÉHO PŘEPLATKU U PV č.2/2014, 3/2014 A 5/2014
Dne 18.5.2022 doručeno z FÚ pro KK Vyrozumění o přeplatku v celkové výši 5.932.226 Kč, který bude vrácen MMR.
OČEKÁVÁME  VRATKU Z MMR  V CELKOVÉ  VÝŠI 5.932.226 Kč ZA OBA PROJEKTY KSÚS.</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</si>
  <si>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sz val="11"/>
        <color rgb="FF000000"/>
        <rFont val="Calibri"/>
        <family val="2"/>
        <charset val="238"/>
      </rPr>
      <t>Dne 26.3.2021 podaná k Městskému soudu v Praze žaloba na nečinnost MFČR, po změně žaloby ze dne 1.12.2021 na ÚRR. Dne 18.1.2022 Městský soud v Praze Rozsudkem č.j. 3A 36/2021-100 vyhověl KSÚS a uložil MMR rozhodnout. Dne 26.1.2022 podalo MMR kasační stížnost k NSS. Rozsudek NSS č.j. 9 Afs 6/2022 - 32 ze dne 24.3.2022 - rozsudek Městského soudu  ze dne 18. 1. 2022,  č. j. 3A 36/2021 – 100 se zrušuje a věc se vrací tomuto soudu. Dne 29.4. 2022 byla nečinností žaloba změněna na žalobu zásahovou.</t>
    </r>
    <r>
      <rPr>
        <b/>
        <sz val="11"/>
        <color indexed="8"/>
        <rFont val="Calibri"/>
        <family val="2"/>
        <charset val="238"/>
      </rPr>
      <t xml:space="preserve">
OČEKÁVÁME NOVÝ ROZSUDEK MĚSTSKÉHO SOUDU V PRAZE,  sp. zn. 3 A 36/2021 O ŽÁDOSTI O VRÁCENÍ VRATITELNÉHO PŘEPLATKU U PV č. 9/2014 </t>
    </r>
    <r>
      <rPr>
        <sz val="11"/>
        <color theme="1"/>
        <rFont val="Calibri"/>
        <family val="2"/>
        <charset val="238"/>
        <scheme val="minor"/>
      </rPr>
      <t xml:space="preserve">
</t>
    </r>
    <r>
      <rPr>
        <b/>
        <sz val="11"/>
        <color theme="1"/>
        <rFont val="Calibri"/>
        <family val="2"/>
        <charset val="238"/>
        <scheme val="minor"/>
      </rPr>
      <t>Dne 18.5.2022 doručeno z FÚ pro KK Vyrozumění o přeplatku v celkové výši 5.932.226 Kč, který bude vrácen MMR.
OČEKÁVÁME  VRATKU Z MMR  V CELKOVÉ  VÝŠI 5.932.226 Kč ZA OBA PROJEKTY KSÚS.</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</si>
  <si>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OČEKÁVÁME ROZHODNUTÍ NSS O KASAČNÍ STÍŽNOSTI, sp. zn. 4 Afs 378/2021</t>
    </r>
  </si>
  <si>
    <r>
      <t xml:space="preserve">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 </t>
    </r>
    <r>
      <rPr>
        <b/>
        <sz val="11"/>
        <rFont val="Calibri"/>
        <family val="2"/>
        <charset val="238"/>
        <scheme val="minor"/>
      </rPr>
      <t xml:space="preserve">
OČEKÁVÁME ROZHODNUTÍ NSS O KASAČNÍ STÍŽNOSTI, sp. zn. 4 Afs 378/2021</t>
    </r>
  </si>
  <si>
    <t>Základní škola a mateřská škola při zdravot.zařízeních Karlovy Vary, p.o.</t>
  </si>
  <si>
    <t>Inovace ve výuce 2
reg. č. CZ.02.3.68/0.0/0.0/18_035/0013257</t>
  </si>
  <si>
    <t>Základní škola a mateřská škola při zdravotnických zařízeních Karlovy Vary, p.o.</t>
  </si>
  <si>
    <t>nesplnění podmínky dle Rozhodnutí - nesplnění indikátoru 5 25 10 počet pracovníků ve vzdělávání - nastavená cílová hodnota dle schválené žádosti o podporu  je 108 pracovníků, počet pracovníků, kteří uplatňují nově získané poznatky a dovednosti naplnilo pouze 39 osob,  tj. 36,11  % z cílové hodnoty; sankce 48,89 % ze schválené dotace</t>
  </si>
  <si>
    <t>nesplnění podmínky dle Rozhodnutí - nesplnění indikátoru 5 25 10 počet pracovníků ve vzdělávání - nastavená cílová hodnota dle schválené žádosti o podporu  je 67 pracovníků, počet pracovníků, kteří uplatňují nově získané poznatky a dovednosti naplnilo pouze 35 osob, tj. 52,24 % z cílové hodnoty; sankce 32,76 % ze schválené dotace</t>
  </si>
  <si>
    <t>nesplnění podmínky dle Rozhodnutí - nesplnění indikátoru 5 10 10 „Počet organizací, ve kterých se zvýšila kvalita výchovy a vzdělávání a proinkluzivnost“ - nastavená cílová hodnota dle schválené žádosti o podporu  je 3, ale  naplněno bylo pouze 2; sankce 5 % ze schválené dotace</t>
  </si>
  <si>
    <t>Žula a voda
reg. č. 307</t>
  </si>
  <si>
    <t>kultura</t>
  </si>
  <si>
    <r>
      <t xml:space="preserve">2020 - 2022
</t>
    </r>
    <r>
      <rPr>
        <sz val="11"/>
        <color rgb="FF0070C0"/>
        <rFont val="Calibri"/>
        <family val="2"/>
        <charset val="238"/>
        <scheme val="minor"/>
      </rPr>
      <t>dosud nevyúčtovaný projekt</t>
    </r>
  </si>
  <si>
    <t xml:space="preserve">Cíl 2 </t>
  </si>
  <si>
    <t>zadavatel postupoval v rozporu § 48 odst. 8 ve spojení s § 48 odst. 2 zákona č. 134/2016 Sb. (ZZVZ), když nevyloučil z účasti vybraného dodavatele (prokazování technické kvalifikace prostřednictvím poddodavatele FIRESTA-Fišer) - pokuta 50.000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</si>
  <si>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Dne 30.5. 2022 doručen přípis MMR k žalobě č.j.MMR-13442/2022-31 ze dne 4.3.2022- návrh na jednání s GFŘ. Dne 3.6.2022 odesláno na soud vyjádření ISŠTE - nepodjatost, souhlas, očekávání repliky od GFŘ
</t>
    </r>
    <r>
      <rPr>
        <b/>
        <sz val="11"/>
        <rFont val="Calibri"/>
        <family val="2"/>
        <charset val="238"/>
        <scheme val="minor"/>
      </rPr>
      <t>OČEKÁVÁME ROZSUDEK VE VĚCI SPRÁVNÍ ŽALOBY PROTI ZAMÍTAVÉMU ROZHODNUTÍ O PROMINUTÍ - Krajský soud v Ústí nad  Labem, sp. zn. 16 Af 2/2022</t>
    </r>
  </si>
  <si>
    <t xml:space="preserve">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
nové zjištění 1.6.2022 - zadavatel umožnil podstatnou změnu smlouvy o dílo č. 236/ODO/2018 uzavřené dne 10.5.2018 a to tím, že na plnění předmětu zakázky nově se podílející poddodavatel SWITELSKY stavební s.r.o. nepředložil písemný závazek splňující požadavky dle § 83 odst. 1 písm. d) ZZVZ a § 83 odst. 2 ZZVZ věta druhá - sankce 25 % z veřejné zakázky. </t>
  </si>
  <si>
    <r>
      <t xml:space="preserve">CRR 
očekávané krácení dotace za IV. etapu </t>
    </r>
    <r>
      <rPr>
        <sz val="11"/>
        <color rgb="FFFF0000"/>
        <rFont val="Calibri"/>
        <family val="2"/>
        <charset val="238"/>
        <scheme val="minor"/>
      </rPr>
      <t>(krácení 25 %)</t>
    </r>
  </si>
  <si>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Dne7.4.2022 bylo škole doručeno Rozhodnutí č.j.MF-6505/2019/1203-8, kterým zamítlo podané odvolání proti PV č. 15/2018. PV je splatný dne 22.4.2022. </t>
    </r>
    <r>
      <rPr>
        <sz val="11"/>
        <rFont val="Calibri"/>
        <family val="2"/>
        <charset val="238"/>
      </rPr>
      <t>Další postup předložen RKK dne 14.4.2022 - nepodání správní žaloby a podání žádosti o prominutí odvodu a  dosud nevyměřeného penále, viz usnesení č. RK 414/04/22. Odvod ve výši 7.605.522 Kč škola uhradila dne 19.4.2022. Dne 25.5.2022 uhrazen správní poplatek za prominutí odvodu. Dne 1.6.2022 škola podala žádost o prominutí odvodu ve výši 7.605.522 Kč na GFŘ prostřednictvím FÚ pro KK.</t>
    </r>
    <r>
      <rPr>
        <b/>
        <sz val="11"/>
        <rFont val="Calibri"/>
        <family val="2"/>
        <charset val="238"/>
      </rPr>
      <t xml:space="preserve">
OČEKÁVÁME ROZHODNUTÍ O PROMINUTÍ ODVODU.</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</si>
  <si>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t>
    </r>
    <r>
      <rPr>
        <b/>
        <sz val="11"/>
        <rFont val="Calibri"/>
        <family val="2"/>
        <charset val="238"/>
        <scheme val="minor"/>
      </rPr>
      <t xml:space="preserve"> Dne 15.12.2021 doručeno Rozhodnutí  MFČR čj. MF-9030/2019/1203-39 - spor zamítnut. Rada KK usnesením č. RK 59/01/22 schválila nepodání správní žaloby. 
KONEČNÝ STAV - ŠKOLA BUDE ŘEŠIT FINANČNÍ POSTIH JAKO ŠKODU PO DORUČENÉM ROZHODNUTÍ O PROMINUTÍ  K PV č. 15/2018.</t>
    </r>
  </si>
  <si>
    <r>
      <rPr>
        <sz val="11"/>
        <rFont val="Calibri"/>
        <family val="2"/>
        <charset val="238"/>
        <scheme val="minor"/>
      </rPr>
      <t>Dne 27.5.2022 doručeny Závěry z administrativního ověření zprávy o realizaci (závěrečná zpráva) - zjištění za nesplnění podmínky naplnění indikátoru 5 25 10 - předpokládaná sankce 32,76 %, tj. 377.710,68 Kč. Dne 31.5.2022 odeslány prostřednictvím systému připomínky (žádost o přezkum). 
Dne 29.6.2022 doručeno z MŠMT Vyřízení připomínek - zamítnuto. Dne 19.7.2022 doručena výzva k vrácení části dotace ve výši 377.710,68 Kč se splatností 30 dnů od doručení. Dotace vrácena na KK dne 23.7. 2022 a na MŠMT bude vrácena do 18. 8.2022.
Rada KK bude o zjištění v projektu a o dalším postupu informována materiálem předloženým dne 8. 8. 2022.</t>
    </r>
    <r>
      <rPr>
        <b/>
        <sz val="11"/>
        <rFont val="Calibri"/>
        <family val="2"/>
        <charset val="238"/>
        <scheme val="minor"/>
      </rPr>
      <t xml:space="preserve">
GOAML BUDE ŘEŠIT FINANČNÍ POSTIH JAKO ŠKODU </t>
    </r>
  </si>
  <si>
    <r>
      <rPr>
        <sz val="11"/>
        <rFont val="Calibri"/>
        <family val="2"/>
        <charset val="238"/>
        <scheme val="minor"/>
      </rPr>
      <t>Dne 22.3.2022 doručeny Závěry z administrativního ověření zprávy o realizaci (závěrečná zpráva) - zjištění za nesplnění podmínky naplnění indikátoru 5 25 10 - předpokládaná sankce ve výši 48,89 %, tj. 554.865,32 Kč. Dne 4.5.2022 odeslány prostřednictvím systému připomínky (žádost o přezkum)</t>
    </r>
    <r>
      <rPr>
        <b/>
        <sz val="11"/>
        <rFont val="Calibri"/>
        <family val="2"/>
        <charset val="238"/>
        <scheme val="minor"/>
      </rPr>
      <t>.</t>
    </r>
    <r>
      <rPr>
        <sz val="11"/>
        <rFont val="Calibri"/>
        <family val="2"/>
        <charset val="238"/>
        <scheme val="minor"/>
      </rPr>
      <t xml:space="preserve"> Dne 11.5.2022 doručeno z MŠMT Vyřízení připomínek - zamítnuto.</t>
    </r>
    <r>
      <rPr>
        <b/>
        <sz val="11"/>
        <rFont val="Calibri"/>
        <family val="2"/>
        <charset val="238"/>
        <scheme val="minor"/>
      </rPr>
      <t xml:space="preserve"> D</t>
    </r>
    <r>
      <rPr>
        <sz val="11"/>
        <rFont val="Calibri"/>
        <family val="2"/>
        <charset val="238"/>
        <scheme val="minor"/>
      </rPr>
      <t>ne 13.5.2022 doručena výzva k vrácení části dotace ve výši 554.865,32 Kč se splatností 30 dnů od doručení. Dotace vrácena na KK dne 25.5.2022 a na MŠMT dne 9.6.2022.</t>
    </r>
    <r>
      <rPr>
        <b/>
        <sz val="11"/>
        <rFont val="Calibri"/>
        <family val="2"/>
        <charset val="238"/>
        <scheme val="minor"/>
      </rPr>
      <t xml:space="preserve">
</t>
    </r>
    <r>
      <rPr>
        <sz val="11"/>
        <rFont val="Calibri"/>
        <family val="2"/>
        <charset val="238"/>
        <scheme val="minor"/>
      </rPr>
      <t>Rada KK byla o zjištění v projektu a o dalším postupu informována materiálem předloženým dne 6.6.2022, viz usnesení č. RK 632/06/22. Vrácení dotace proběhlo prostřednictvím bankovního účtu KK dne 9.6.222. Dne 28.6.2022 vyzval odbor finanční ředitele školy k vyhotovení záznamu o škodě a protokolu o škodě.</t>
    </r>
    <r>
      <rPr>
        <b/>
        <sz val="11"/>
        <rFont val="Calibri"/>
        <family val="2"/>
        <charset val="238"/>
        <scheme val="minor"/>
      </rPr>
      <t xml:space="preserve">
SOŠS KV BUDE ŘEŠIT FINANČNÍ POSTIH JAKO ŠKODU </t>
    </r>
  </si>
  <si>
    <r>
      <t>Dne 16.3.2022 doručeny Závěry z administrativního ověření zprávy o realizaci (závěrečná zpráva) - zjištění za nesplnění podmínky naplnění indikátoru 5 10 10 - předpokládaná sankce 6 %, tj. 46.763,30 Kč. Dne 25. 3.2022 odeslány prostřednictvím systému připomínky (žádost o přezkum). Dne 23.5.2022 doručeno z MŠMT Vyřízení připomínek čj. MSMT-9751/2022-2 - zamítnuto. Dne 31.5.2022 doručena výzva k vrácení části dotace ve výši 46.763,30 Kč se splatností 30 dnů od doručení. Dotace vrácena na KK dne 27.6.2022 a dne 14.6.2022 na MŠMT.
Rada KK byla o zjištění v projektu informována materiálem dne 27.6.2022, viz usnesení RK 723/06/22.</t>
    </r>
    <r>
      <rPr>
        <b/>
        <sz val="11"/>
        <rFont val="Calibri"/>
        <family val="2"/>
        <charset val="238"/>
        <scheme val="minor"/>
      </rPr>
      <t xml:space="preserve">
ŠKOLA BUDE ŘEŠIT FINANČNÍ POSTIH JAKO ŠKODU </t>
    </r>
  </si>
  <si>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dne 3.8.2022 doručeno Předvolání ze dne 3.8.2022-jednání nařízeno na 12.10.2022 v 10.00hod
</t>
    </r>
    <r>
      <rPr>
        <b/>
        <sz val="11"/>
        <rFont val="Calibri"/>
        <family val="2"/>
        <charset val="238"/>
        <scheme val="minor"/>
      </rPr>
      <t>OČEKÁVÁME ROZHODNUTÍ SOUDU O PODANÉ SPRÁVNÍ ŽALOBĚ</t>
    </r>
  </si>
  <si>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Dne 25.5.2018 KSÚS podala odvolání proti platebnímu výměru. Dne 2.8.2022 doručeno Rozhodnutí č.j. MF-23460/2018/1203-3, kterým MFČR zamítlo PV č. 10/2018 a odvod ve výši 393.223 Kč potvrdilo. KSÚS uhradila odvod dne 12.8.2022.
</t>
    </r>
    <r>
      <rPr>
        <b/>
        <sz val="11"/>
        <rFont val="Calibri"/>
        <family val="2"/>
        <charset val="238"/>
        <scheme val="minor"/>
      </rPr>
      <t>Rada KK bude o dalším postupu KSÚS informována materiálem předloženým na jednání dne 5.9.2022.</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</si>
  <si>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Dne 2.8.2022 doručeno Rozhodnutí č.j. MF-24130/2018/1203-3, kterým MFČR zamítlo PV č. 13/2018 a odvod ve výši 337.875 Kč potvrdilo. KSÚS uhradila odvod dne 12.8.2022.
</t>
    </r>
    <r>
      <rPr>
        <b/>
        <sz val="11"/>
        <rFont val="Calibri"/>
        <family val="2"/>
        <charset val="238"/>
        <scheme val="minor"/>
      </rPr>
      <t>Rada KK bude o dalším postupu KSÚS informována materiálem předloženým na jednání dne 5.9.2022.</t>
    </r>
  </si>
  <si>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</si>
  <si>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Dne 25.7.2022 doručeno Rozhodnutí č.j. MF-21655/2018/1203-3, kterým MFČR zamítlo PV č. 8/2018 a odvod ve výši 195.663 Kč potvrdilo. KSÚS uhradila odvod dne 4.8.2022.
</t>
    </r>
    <r>
      <rPr>
        <b/>
        <sz val="11"/>
        <color rgb="FF000000"/>
        <rFont val="Calibri"/>
        <family val="2"/>
        <charset val="238"/>
      </rPr>
      <t>Rada KK bude o dalším postupu KSÚS informována materiálem předloženým na jednání dne 5.9.2022.</t>
    </r>
  </si>
  <si>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Dne 2.8.2022 doručeno Rozhodnutí č.j. MF-21654/2018/1203-5, kterým MFČR zamítlo PV č. 9/2018 a odvod ve výši 751.433 Kč potvrdilo. KSÚS uhradila odvod dne 12.8.2022.
</t>
    </r>
    <r>
      <rPr>
        <b/>
        <sz val="11"/>
        <rFont val="Calibri"/>
        <family val="2"/>
        <charset val="238"/>
      </rPr>
      <t>Rada KK bude o dalším postupu KSÚS informována materiálem předloženým na jednání dne 5.9.2022.</t>
    </r>
  </si>
  <si>
    <r>
      <t xml:space="preserve">MMR
výzva k vrácení dotace/ 
FÚ
odvod za porušení rozp. kázně za I. a II. etapu </t>
    </r>
    <r>
      <rPr>
        <sz val="11"/>
        <color rgb="FFFF0000"/>
        <rFont val="Calibri"/>
        <family val="2"/>
        <charset val="238"/>
        <scheme val="minor"/>
      </rPr>
      <t>(5 % )</t>
    </r>
  </si>
  <si>
    <t>CRR 
krácení dotace za I. až III. etapu (sankce 10 % za 3 etapy, po námitkách změna na 5% a pouze za III. etapu)</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</si>
  <si>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Dne 10.5. 2018 doručen platební výměr č. 12/2018 ve výši 37.650 Kč. Dne 25.5.2018 KSÚS podala odvolání proti platebnímu výměru. Dne 2.8.2022 doručeno Rozhodnutí č.j. MF-24128/2018/1203-3, kterým MFČR zamítlo PV č.12/2018 a odvod ve výši 37.650 Kč potvrdilo. KSÚS uhradila odvod dne 12.8.2022.
</t>
    </r>
    <r>
      <rPr>
        <b/>
        <sz val="11"/>
        <rFont val="Calibri"/>
        <family val="2"/>
        <charset val="238"/>
        <scheme val="minor"/>
      </rPr>
      <t>Rada KK bude o dalším postupu KSÚS informována materiálem předloženým na jednání dne 5.9.2022.</t>
    </r>
  </si>
  <si>
    <t xml:space="preserve">Zpráva z Auditu operace MF ČR - jiný peněžní příjem - nejedná se o VZ;
doporučení z AO pro ŘO na prověření "jiného peněžního příjmu" </t>
  </si>
  <si>
    <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t>
    </r>
    <r>
      <rPr>
        <sz val="11"/>
        <rFont val="Calibri"/>
        <family val="2"/>
        <charset val="238"/>
        <scheme val="minor"/>
      </rPr>
      <t>Dne 31.5.2022 podala KSÚS prostřednictvím ARROWS, advokátní kancelář, s.r.o. k Městskému soudu v Praze správní žalobu proti rozhodnutí MMR ze dne 31.3.2022 ve znění opravného rozhodnutí ze dne 4.5.2022. Dne 27.7.2022 doručeno vyjádření žalovaného, tj. MMR, na které bude KSÚS reagovat replikou zhotovenou právním zástupcem.</t>
    </r>
    <r>
      <rPr>
        <b/>
        <sz val="11"/>
        <rFont val="Calibri"/>
        <family val="2"/>
        <charset val="238"/>
        <scheme val="minor"/>
      </rPr>
      <t xml:space="preserve">
OČEKÁVÁME ROZSUDEK MĚSTSKÉHO SOUDU V PRAZE VE VĚCI SPRÁVNÍ ŽALOBY 
</t>
    </r>
    <r>
      <rPr>
        <sz val="11"/>
        <rFont val="Calibri"/>
        <family val="2"/>
        <charset val="238"/>
        <scheme val="minor"/>
      </rPr>
      <t xml:space="preserve">Dne 1.6.2022 KSÚS obdržela Stanovisko ke změně smlouvy/dodatku ze dne 1.6.2022, dne 7.6.2022 podala KSÚS proti stanovisku námitky. CRR dne 13.6.2022 námitky zamítlo a postoupilo zjištění na Řídící orgán k přijetí opatření o nevyplacení části dotace ve smyslu ustanovení § 14e odst. 1 zákona č. 218/2000 Sb., o rozpočtových pravidlech. Dne 27.7. 2022 doručena Informace o nevyplacení části dotace za IV. etapu projektu ve výši 25 % z hodnoty veřejné zakázky. </t>
    </r>
    <r>
      <rPr>
        <b/>
        <sz val="11"/>
        <rFont val="Calibri"/>
        <family val="2"/>
        <charset val="238"/>
        <scheme val="minor"/>
      </rPr>
      <t>KSÚS  podala proti nevyplacení dotace dne 9. 8. 2022 námitky</t>
    </r>
    <r>
      <rPr>
        <sz val="11"/>
        <rFont val="Calibri"/>
        <family val="2"/>
        <charset val="238"/>
        <scheme val="minor"/>
      </rPr>
      <t xml:space="preserve">. V případě, že MMR námitkám nevyhoví, bude očekávaná výzva k vrácení dotace ve výši cca 31 mil. Kč (sankce 25 %) místo očekávaných 2,7 mil. Kč (sankce 5%). Dne 11. 8. 2022 obdržela KSÚS KK Výzvu k vrácení peněžních prostředků dotace č. j. MMR-52073/2022-26 ve výši 2.771.962,30 Kč za 1. a 2. etapu projektu (sankce 5%) - KSÚS ji neuhradí, vyčká na daňové řízení. 
</t>
    </r>
    <r>
      <rPr>
        <b/>
        <sz val="11"/>
        <rFont val="Calibri"/>
        <family val="2"/>
        <charset val="238"/>
        <scheme val="minor"/>
      </rPr>
      <t>OČEKÁVÁME ROZHODNUTÍ MMR O NÁMITKÁCH ZA 4. ETAPU A VYČÍSLENÍ KONEČNÉ VÝŠE SANKCE</t>
    </r>
  </si>
  <si>
    <t xml:space="preserve">nebyly předloženy originály či ověřené kopie dokladů společníka Geomont GP a. s. k prokázání základní způsobilosti před podpisem smlouvy o dílo; 
vybraný dodavatel neprokázal splnění kritéria technické kvalifikace vymezené zadavatelem v bodě 8 písmeno C) odst. 1) písm. b) výzvy k podání nabídek - sankce ve výši 25 % z veřejné zakázky - projekt vedený v Eurech               </t>
  </si>
  <si>
    <r>
      <t xml:space="preserve">CRR provedlo kontrolu průběžné zprávy o realizaci projetu, které byla Muzeem Sokolov předložena dne 1. 12. 2021. „Oznámením o ukončení kontroly“ ze dne 14. 6. 2022 CRR sdělilo, že schválilo Zprávu o realizaci projektu – zpráva za partnera bez výhrad. Zároveň CRR sdělilo, že přistoupilo k udělení sankce ve výši 25 % uznatelných výdajů na veřejnou zakázku s názvem „Žula a voda – Propojení komplexů v žulovém masívu Krudum za účelem zpřístupnění s řešením důlních vod“. Proti rozhodnutí kontrolora (CRR) bylo možno do 10 prac. dnů podat  stížnost k Národnímu orgánu (MMR), tj. do 28. 6. 2022. Muzeum Sokolov zaslalo stížnost na MMR dne 23.6.2022.
Rada KK byla o zjištění v projektu a o dalším postupu informována materiálem předloženým dne 11.7.2022, viz usnesení č. RK 792/07/22. Dne 2.8.2022 doručeno z MMR zamítnutí stížnosti, ve kterém byla potvrzena finanční oprava ve výši 25%, tj. 57.814,63 EUR. Tato částka nebude v žádosti o platbu č. 2 proplacena. Finanční postih je v tabulce vypočten za celou veřejnou zakázku a v Kč, tj. 2.743.367,96 Kč (přímé výdaje), a  včetně paušální sazby ve výši 11 % u personálních výdajů  ve výši 301.770,48 Kč a paušální sazby ve výši 15 % u kancelářských a administrativních výdajů ve výši 411.505,19 Kč. .
</t>
    </r>
    <r>
      <rPr>
        <b/>
        <sz val="11"/>
        <rFont val="Calibri"/>
        <family val="2"/>
        <charset val="238"/>
        <scheme val="minor"/>
      </rPr>
      <t>Další postup Muzea Sokolov bude předložen Radě KK na jednání dne 5. 9. 2022 - nepodání správní žaloby.</t>
    </r>
  </si>
  <si>
    <t>Příloha č. 2</t>
  </si>
  <si>
    <t>podrobněji viz příloha č. 2 (projekt ISŠTE Sokolov a KSÚS)</t>
  </si>
  <si>
    <t>Příloha č. 1</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</si>
  <si>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</si>
  <si>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Odvod ve výši 88.653.154,- Kč škola uhradila dne 17.12.2020. Dne 3.2.2021 škola podala správní žalobu na Městský soud v Praze, který ji postoupil dne 11.2.2021 na Krajský soud v Ústí.  Dne 15.12.2021 RRRSZ neprominula odvody za porušení rozp.kázně, viz rozhodnutí čj. RRSZ 4367/2021 a RRSZ 4268/2021 z 14.12.2021, dne 28. 1. 2022 podané správní žaloby proti rozhodnutím o neprominutí odvodu, viz RK 58/01/22 ze dne 24.1.2022. 
</t>
    </r>
    <r>
      <rPr>
        <b/>
        <sz val="11"/>
        <rFont val="Calibri"/>
        <family val="2"/>
        <charset val="238"/>
        <scheme val="minor"/>
      </rPr>
      <t>OČEKÁVÁME ROZSUDEK KRAJSKÉHO  SOUDU V ÚSTÍ N. LABEM O SPRÁVNÍ ŽALOBĚ (PV č. 21/2015), sp.zn.  16 Af 13/2021 A ROZSUDKY O SPRÁVNÍCH ŽALOBÁCH VE VĚCI NEPROMINUTÍ ODVODU, sp.zn. 16 AF 3/2022 (PV č.21/2015) a sp.zn. 16 Af 4/2022 (PV č. 22/2015)</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</si>
  <si>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sz val="11"/>
        <rFont val="Calibri"/>
        <family val="2"/>
        <charset val="238"/>
      </rPr>
      <t xml:space="preserve">Dne 18.2.2022 podala škola na Městský soud v Praze žalobu na nečinnost MMR, kterou dne 29.4.2022 změnila na žalobu zásahovou. Dne 2.5.2022 doručeno Usnesení č.j. 9A 16/2022-77 ze dne 31.3.2022 - odmítnuta nečinnostní žaloba pro zmeškání lhůty. Dne 23.5.2022 zaslaná žádost na Finanční úřad pro KK o vrácení vratitelného přeplatku. </t>
    </r>
    <r>
      <rPr>
        <b/>
        <sz val="11"/>
        <rFont val="Calibri"/>
        <family val="2"/>
        <charset val="238"/>
      </rPr>
      <t>Dne 26.5.2022 doručeno z FÚ pro KK Vyrozumění o přeplatku v celkové výši 33.160.392 Kč, který bude vrácen MMR.
OČEKÁVÁME  VRATKU Z MMR  V CELKOVÉ  VÝŠI 33.160.392 Kč.</t>
    </r>
  </si>
  <si>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t>
    </r>
    <r>
      <rPr>
        <sz val="12"/>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</si>
</sst>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9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indexed="8"/>
      <name val="Calibri"/>
      <family val="2"/>
      <charset val="238"/>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color rgb="FF0070C0"/>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7030A0"/>
      <name val="Calibri"/>
      <family val="2"/>
      <charset val="238"/>
      <scheme val="minor"/>
    </font>
    <font>
      <sz val="11"/>
      <color rgb="FF0070C0"/>
      <name val="Calibri"/>
      <family val="2"/>
      <scheme val="minor"/>
    </font>
    <font>
      <b/>
      <sz val="11"/>
      <color rgb="FFFF0000"/>
      <name val="Calibri"/>
      <family val="2"/>
      <charset val="238"/>
    </font>
    <font>
      <b/>
      <sz val="14"/>
      <color rgb="FF0070C0"/>
      <name val="Calibri"/>
      <family val="2"/>
      <charset val="238"/>
      <scheme val="minor"/>
    </font>
    <font>
      <sz val="11"/>
      <color rgb="FF000000"/>
      <name val="Calibri"/>
      <family val="2"/>
      <charset val="238"/>
    </font>
    <font>
      <b/>
      <sz val="11"/>
      <color rgb="FF000000"/>
      <name val="Calibri"/>
      <family val="2"/>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37">
    <xf numFmtId="0" fontId="0" fillId="0" borderId="0"/>
    <xf numFmtId="0" fontId="34" fillId="0" borderId="0"/>
    <xf numFmtId="0" fontId="32" fillId="0" borderId="0"/>
    <xf numFmtId="0" fontId="35" fillId="0" borderId="0"/>
    <xf numFmtId="0" fontId="36" fillId="0" borderId="0"/>
    <xf numFmtId="0" fontId="31" fillId="0" borderId="0"/>
    <xf numFmtId="0" fontId="30" fillId="0" borderId="0"/>
    <xf numFmtId="0" fontId="29"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8" fillId="0" borderId="0"/>
    <xf numFmtId="0" fontId="18" fillId="0" borderId="0"/>
  </cellStyleXfs>
  <cellXfs count="585">
    <xf numFmtId="0" fontId="0" fillId="0" borderId="0" xfId="0"/>
    <xf numFmtId="0" fontId="38" fillId="0" borderId="30" xfId="0" applyFont="1" applyFill="1" applyBorder="1" applyAlignment="1">
      <alignment vertical="center" wrapText="1"/>
    </xf>
    <xf numFmtId="0" fontId="38" fillId="0" borderId="3" xfId="0" applyFont="1" applyFill="1" applyBorder="1" applyAlignment="1">
      <alignment vertical="center" wrapText="1"/>
    </xf>
    <xf numFmtId="0" fontId="47" fillId="0" borderId="0" xfId="0" applyFont="1" applyFill="1" applyBorder="1" applyAlignment="1"/>
    <xf numFmtId="0" fontId="48" fillId="0" borderId="0" xfId="0" applyFont="1" applyFill="1" applyBorder="1" applyAlignment="1">
      <alignment horizontal="left"/>
    </xf>
    <xf numFmtId="0" fontId="48" fillId="0" borderId="0" xfId="0" applyFont="1" applyFill="1" applyBorder="1" applyAlignment="1">
      <alignment horizontal="right"/>
    </xf>
    <xf numFmtId="0" fontId="49" fillId="0" borderId="0" xfId="0" applyFont="1" applyFill="1" applyBorder="1" applyAlignment="1">
      <alignment horizontal="left"/>
    </xf>
    <xf numFmtId="0" fontId="48" fillId="0" borderId="0" xfId="0" applyFont="1" applyFill="1" applyBorder="1" applyAlignment="1"/>
    <xf numFmtId="0" fontId="50" fillId="0" borderId="0" xfId="0" applyFont="1" applyAlignment="1">
      <alignment horizontal="right"/>
    </xf>
    <xf numFmtId="0" fontId="43" fillId="3" borderId="43" xfId="0" applyFont="1" applyFill="1" applyBorder="1" applyAlignment="1">
      <alignment horizontal="left" vertical="center" wrapText="1"/>
    </xf>
    <xf numFmtId="0" fontId="53" fillId="3" borderId="19" xfId="0" applyFont="1" applyFill="1" applyBorder="1" applyAlignment="1">
      <alignment horizontal="center" vertical="center" wrapText="1"/>
    </xf>
    <xf numFmtId="0" fontId="53" fillId="3" borderId="7" xfId="0" applyFont="1" applyFill="1" applyBorder="1" applyAlignment="1">
      <alignment horizontal="center" vertical="center" wrapText="1"/>
    </xf>
    <xf numFmtId="0" fontId="54" fillId="3" borderId="7" xfId="0" applyFont="1" applyFill="1" applyBorder="1" applyAlignment="1">
      <alignment horizontal="center" vertical="center" wrapText="1"/>
    </xf>
    <xf numFmtId="0" fontId="53" fillId="3" borderId="8" xfId="0" applyFont="1" applyFill="1" applyBorder="1" applyAlignment="1">
      <alignment horizontal="center" vertical="center" wrapText="1"/>
    </xf>
    <xf numFmtId="0" fontId="53" fillId="3" borderId="31" xfId="0" applyFont="1" applyFill="1" applyBorder="1" applyAlignment="1">
      <alignment horizontal="center" vertical="center" wrapText="1"/>
    </xf>
    <xf numFmtId="0" fontId="53" fillId="3" borderId="46" xfId="0" applyFont="1" applyFill="1" applyBorder="1" applyAlignment="1">
      <alignment horizontal="center" vertical="center" wrapText="1"/>
    </xf>
    <xf numFmtId="0" fontId="53" fillId="3" borderId="32" xfId="0" applyFont="1" applyFill="1" applyBorder="1" applyAlignment="1">
      <alignment horizontal="center" vertical="center" wrapText="1"/>
    </xf>
    <xf numFmtId="0" fontId="53" fillId="3" borderId="16" xfId="0" applyFont="1" applyFill="1" applyBorder="1" applyAlignment="1">
      <alignment horizontal="center" vertical="center" wrapText="1"/>
    </xf>
    <xf numFmtId="4" fontId="55" fillId="0" borderId="47" xfId="0" applyNumberFormat="1" applyFont="1" applyFill="1" applyBorder="1" applyAlignment="1">
      <alignment horizontal="right" vertical="center" wrapText="1"/>
    </xf>
    <xf numFmtId="4" fontId="0" fillId="0" borderId="0" xfId="0" applyNumberFormat="1"/>
    <xf numFmtId="4" fontId="56" fillId="0" borderId="22" xfId="0" applyNumberFormat="1" applyFont="1" applyFill="1" applyBorder="1" applyAlignment="1">
      <alignment horizontal="right" vertical="center" wrapText="1"/>
    </xf>
    <xf numFmtId="4" fontId="57" fillId="0" borderId="18" xfId="0" applyNumberFormat="1" applyFont="1" applyFill="1" applyBorder="1" applyAlignment="1">
      <alignment horizontal="right" vertical="top" wrapText="1"/>
    </xf>
    <xf numFmtId="4" fontId="38" fillId="0" borderId="17" xfId="0" applyNumberFormat="1" applyFont="1" applyFill="1" applyBorder="1" applyAlignment="1">
      <alignment horizontal="right" vertical="center"/>
    </xf>
    <xf numFmtId="4" fontId="55" fillId="0" borderId="17" xfId="0" applyNumberFormat="1" applyFont="1" applyFill="1" applyBorder="1" applyAlignment="1">
      <alignment horizontal="right" vertical="center" wrapText="1"/>
    </xf>
    <xf numFmtId="0" fontId="0" fillId="0" borderId="0" xfId="0" applyBorder="1"/>
    <xf numFmtId="4" fontId="55" fillId="0" borderId="22" xfId="0" applyNumberFormat="1" applyFont="1" applyFill="1" applyBorder="1" applyAlignment="1">
      <alignment horizontal="right" vertical="center" wrapText="1"/>
    </xf>
    <xf numFmtId="4" fontId="57" fillId="0" borderId="48" xfId="0" applyNumberFormat="1" applyFont="1" applyFill="1" applyBorder="1" applyAlignment="1">
      <alignment horizontal="right" vertical="top" wrapText="1"/>
    </xf>
    <xf numFmtId="4" fontId="41" fillId="0" borderId="22" xfId="0" applyNumberFormat="1" applyFont="1" applyFill="1" applyBorder="1" applyAlignment="1">
      <alignment vertical="center" wrapText="1"/>
    </xf>
    <xf numFmtId="4" fontId="40" fillId="0" borderId="22" xfId="0" applyNumberFormat="1" applyFont="1" applyFill="1" applyBorder="1" applyAlignment="1">
      <alignment horizontal="right" wrapText="1"/>
    </xf>
    <xf numFmtId="4" fontId="45" fillId="0" borderId="18" xfId="0" applyNumberFormat="1" applyFont="1" applyFill="1" applyBorder="1" applyAlignment="1">
      <alignment horizontal="right" vertical="top" wrapText="1"/>
    </xf>
    <xf numFmtId="4" fontId="38" fillId="0" borderId="15" xfId="0" applyNumberFormat="1" applyFont="1" applyFill="1" applyBorder="1" applyAlignment="1">
      <alignment horizontal="right" vertical="center" wrapText="1"/>
    </xf>
    <xf numFmtId="4" fontId="59" fillId="0" borderId="17" xfId="0" applyNumberFormat="1" applyFont="1" applyFill="1" applyBorder="1" applyAlignment="1">
      <alignment horizontal="right" vertical="center" wrapText="1"/>
    </xf>
    <xf numFmtId="4" fontId="38" fillId="0" borderId="30" xfId="0" applyNumberFormat="1" applyFont="1" applyFill="1" applyBorder="1" applyAlignment="1">
      <alignment horizontal="right" vertical="center" wrapText="1"/>
    </xf>
    <xf numFmtId="4" fontId="41" fillId="0" borderId="17" xfId="0" applyNumberFormat="1" applyFont="1" applyFill="1" applyBorder="1" applyAlignment="1">
      <alignment horizontal="right" vertical="center" wrapText="1"/>
    </xf>
    <xf numFmtId="4" fontId="41" fillId="0" borderId="17" xfId="0" applyNumberFormat="1" applyFont="1" applyFill="1" applyBorder="1" applyAlignment="1">
      <alignment horizontal="right" vertical="center"/>
    </xf>
    <xf numFmtId="4" fontId="38" fillId="0" borderId="30" xfId="0" applyNumberFormat="1" applyFont="1" applyFill="1" applyBorder="1" applyAlignment="1">
      <alignment vertical="center"/>
    </xf>
    <xf numFmtId="4" fontId="38" fillId="0" borderId="20" xfId="0" applyNumberFormat="1" applyFont="1" applyFill="1" applyBorder="1" applyAlignment="1">
      <alignment vertical="center"/>
    </xf>
    <xf numFmtId="0" fontId="39" fillId="0" borderId="30" xfId="0" applyFont="1" applyFill="1" applyBorder="1" applyAlignment="1">
      <alignment vertical="center" wrapText="1"/>
    </xf>
    <xf numFmtId="4" fontId="38" fillId="0" borderId="50" xfId="0" applyNumberFormat="1" applyFont="1" applyFill="1" applyBorder="1" applyAlignment="1">
      <alignment vertical="center"/>
    </xf>
    <xf numFmtId="4" fontId="0" fillId="0" borderId="0" xfId="0" applyNumberFormat="1" applyBorder="1" applyAlignment="1">
      <alignment vertical="center"/>
    </xf>
    <xf numFmtId="0" fontId="33" fillId="0" borderId="56" xfId="0" applyFont="1" applyBorder="1" applyAlignment="1">
      <alignment horizontal="center" vertical="center"/>
    </xf>
    <xf numFmtId="0" fontId="60" fillId="0" borderId="40" xfId="0" applyFont="1" applyFill="1" applyBorder="1" applyAlignment="1">
      <alignment horizontal="right" vertical="center" wrapText="1"/>
    </xf>
    <xf numFmtId="4" fontId="38" fillId="0" borderId="50" xfId="0" applyNumberFormat="1" applyFont="1" applyFill="1" applyBorder="1" applyAlignment="1">
      <alignment horizontal="center" vertical="center"/>
    </xf>
    <xf numFmtId="4" fontId="61" fillId="0" borderId="48" xfId="0" applyNumberFormat="1" applyFont="1" applyFill="1" applyBorder="1" applyAlignment="1">
      <alignment vertical="center"/>
    </xf>
    <xf numFmtId="4" fontId="38" fillId="0" borderId="0" xfId="0" applyNumberFormat="1" applyFont="1" applyFill="1" applyBorder="1" applyAlignment="1">
      <alignment horizontal="center" vertical="center" wrapText="1"/>
    </xf>
    <xf numFmtId="0" fontId="38" fillId="0" borderId="50" xfId="0" applyFont="1" applyFill="1" applyBorder="1" applyAlignment="1">
      <alignment horizontal="center" vertical="center"/>
    </xf>
    <xf numFmtId="0" fontId="33" fillId="0" borderId="55" xfId="0" applyFont="1" applyBorder="1" applyAlignment="1">
      <alignment horizontal="center" vertical="center"/>
    </xf>
    <xf numFmtId="0" fontId="60" fillId="0" borderId="14" xfId="0" applyFont="1" applyFill="1" applyBorder="1" applyAlignment="1">
      <alignment horizontal="right" vertical="center" wrapText="1"/>
    </xf>
    <xf numFmtId="4" fontId="38" fillId="0" borderId="30" xfId="0" applyNumberFormat="1" applyFont="1" applyFill="1" applyBorder="1" applyAlignment="1">
      <alignment horizontal="center" vertical="center"/>
    </xf>
    <xf numFmtId="4" fontId="38" fillId="0" borderId="26" xfId="0" applyNumberFormat="1" applyFont="1" applyFill="1" applyBorder="1" applyAlignment="1">
      <alignment horizontal="center" vertical="center" wrapText="1"/>
    </xf>
    <xf numFmtId="0" fontId="38" fillId="0" borderId="30" xfId="0" applyFont="1" applyFill="1" applyBorder="1" applyAlignment="1">
      <alignment horizontal="center" vertical="center"/>
    </xf>
    <xf numFmtId="0" fontId="33" fillId="0" borderId="28" xfId="0" applyFont="1" applyBorder="1" applyAlignment="1">
      <alignment horizontal="center" vertical="center"/>
    </xf>
    <xf numFmtId="0" fontId="33" fillId="0" borderId="13" xfId="0" applyFont="1" applyBorder="1" applyAlignment="1">
      <alignment horizontal="right" vertical="center" wrapText="1"/>
    </xf>
    <xf numFmtId="4" fontId="38" fillId="0" borderId="59" xfId="0" applyNumberFormat="1" applyFont="1" applyBorder="1" applyAlignment="1">
      <alignment horizontal="center" vertical="center"/>
    </xf>
    <xf numFmtId="4" fontId="65" fillId="0" borderId="24" xfId="0" applyNumberFormat="1" applyFont="1" applyBorder="1" applyAlignment="1">
      <alignment vertical="center"/>
    </xf>
    <xf numFmtId="4" fontId="33"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38" fillId="0" borderId="0" xfId="0" applyFont="1" applyAlignment="1">
      <alignment horizontal="left" vertical="center"/>
    </xf>
    <xf numFmtId="0" fontId="0" fillId="0" borderId="0" xfId="0" applyAlignment="1">
      <alignment horizontal="center" vertical="center"/>
    </xf>
    <xf numFmtId="4" fontId="66" fillId="0" borderId="0" xfId="0" applyNumberFormat="1" applyFont="1" applyAlignment="1">
      <alignment horizontal="center" vertical="center"/>
    </xf>
    <xf numFmtId="4" fontId="0" fillId="0" borderId="0" xfId="0" applyNumberFormat="1" applyAlignment="1">
      <alignment vertical="center"/>
    </xf>
    <xf numFmtId="0" fontId="33" fillId="0" borderId="0" xfId="0" applyFont="1"/>
    <xf numFmtId="0" fontId="33"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38" fillId="0" borderId="0" xfId="0" applyFont="1" applyAlignment="1">
      <alignment horizontal="left"/>
    </xf>
    <xf numFmtId="4" fontId="37" fillId="0" borderId="0" xfId="0" applyNumberFormat="1" applyFont="1" applyBorder="1" applyAlignment="1">
      <alignment horizontal="right" vertical="center" wrapText="1"/>
    </xf>
    <xf numFmtId="10" fontId="37"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61" fillId="0" borderId="0" xfId="0" applyNumberFormat="1" applyFont="1" applyFill="1" applyBorder="1" applyAlignment="1">
      <alignment vertical="center"/>
    </xf>
    <xf numFmtId="4" fontId="62" fillId="0" borderId="0" xfId="0" applyNumberFormat="1" applyFont="1" applyFill="1" applyBorder="1" applyAlignment="1">
      <alignment horizontal="right" vertical="center"/>
    </xf>
    <xf numFmtId="4" fontId="65" fillId="0" borderId="0" xfId="0" applyNumberFormat="1" applyFont="1" applyBorder="1" applyAlignment="1">
      <alignment vertical="center"/>
    </xf>
    <xf numFmtId="4" fontId="33"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68" fillId="0" borderId="0" xfId="0" applyNumberFormat="1" applyFont="1" applyFill="1" applyBorder="1" applyAlignment="1">
      <alignment horizontal="right" vertical="center"/>
    </xf>
    <xf numFmtId="0" fontId="33" fillId="0" borderId="0" xfId="0" applyFont="1" applyFill="1" applyAlignment="1">
      <alignment vertical="center"/>
    </xf>
    <xf numFmtId="0" fontId="38" fillId="0" borderId="27" xfId="0" applyFont="1" applyFill="1" applyBorder="1" applyAlignment="1">
      <alignment vertical="center" wrapText="1"/>
    </xf>
    <xf numFmtId="4" fontId="38" fillId="0" borderId="3" xfId="0" applyNumberFormat="1" applyFont="1" applyFill="1" applyBorder="1" applyAlignment="1">
      <alignment vertical="center"/>
    </xf>
    <xf numFmtId="0" fontId="44" fillId="4" borderId="62" xfId="0" applyFont="1" applyFill="1" applyBorder="1" applyAlignment="1">
      <alignment vertical="center" wrapText="1"/>
    </xf>
    <xf numFmtId="0" fontId="44" fillId="4" borderId="44" xfId="0" applyFont="1" applyFill="1" applyBorder="1" applyAlignment="1">
      <alignment vertical="center" wrapText="1"/>
    </xf>
    <xf numFmtId="0" fontId="53" fillId="4" borderId="7" xfId="0" applyFont="1" applyFill="1" applyBorder="1" applyAlignment="1">
      <alignment horizontal="center" vertical="center" wrapText="1"/>
    </xf>
    <xf numFmtId="0" fontId="53" fillId="4" borderId="7" xfId="0" applyFont="1" applyFill="1" applyBorder="1" applyAlignment="1">
      <alignment horizontal="left" vertical="center" wrapText="1"/>
    </xf>
    <xf numFmtId="0" fontId="53" fillId="4" borderId="8" xfId="0" applyFont="1" applyFill="1" applyBorder="1" applyAlignment="1">
      <alignment horizontal="center" vertical="center" wrapText="1"/>
    </xf>
    <xf numFmtId="0" fontId="53" fillId="4" borderId="31" xfId="0" applyFont="1" applyFill="1" applyBorder="1" applyAlignment="1">
      <alignment horizontal="center" vertical="center" wrapText="1"/>
    </xf>
    <xf numFmtId="0" fontId="53" fillId="4" borderId="29" xfId="0" applyFont="1" applyFill="1" applyBorder="1" applyAlignment="1">
      <alignment horizontal="center" vertical="center" wrapText="1"/>
    </xf>
    <xf numFmtId="0" fontId="53" fillId="4" borderId="19" xfId="0" applyFont="1" applyFill="1" applyBorder="1" applyAlignment="1">
      <alignment horizontal="center" vertical="center" wrapText="1"/>
    </xf>
    <xf numFmtId="4" fontId="38" fillId="2" borderId="30" xfId="0" applyNumberFormat="1" applyFont="1" applyFill="1" applyBorder="1" applyAlignment="1">
      <alignment horizontal="right" vertical="center"/>
    </xf>
    <xf numFmtId="4" fontId="38" fillId="2" borderId="27" xfId="0" applyNumberFormat="1" applyFont="1" applyFill="1" applyBorder="1" applyAlignment="1">
      <alignment horizontal="right" vertical="center"/>
    </xf>
    <xf numFmtId="4" fontId="38" fillId="2" borderId="55" xfId="0" applyNumberFormat="1" applyFont="1" applyFill="1" applyBorder="1" applyAlignment="1">
      <alignment horizontal="right" vertical="center"/>
    </xf>
    <xf numFmtId="0" fontId="38" fillId="0" borderId="0" xfId="0" applyFont="1" applyFill="1" applyBorder="1" applyAlignment="1">
      <alignment vertical="center" wrapText="1"/>
    </xf>
    <xf numFmtId="4" fontId="38" fillId="2" borderId="14" xfId="0" applyNumberFormat="1" applyFont="1" applyFill="1" applyBorder="1" applyAlignment="1">
      <alignment horizontal="right" vertical="center"/>
    </xf>
    <xf numFmtId="4" fontId="33" fillId="4" borderId="64" xfId="0" applyNumberFormat="1" applyFont="1" applyFill="1" applyBorder="1" applyAlignment="1">
      <alignment horizontal="right" vertical="center"/>
    </xf>
    <xf numFmtId="4" fontId="33" fillId="4" borderId="68" xfId="0" applyNumberFormat="1" applyFont="1" applyFill="1" applyBorder="1" applyAlignment="1">
      <alignment horizontal="right" vertical="center"/>
    </xf>
    <xf numFmtId="4" fontId="33" fillId="4" borderId="69" xfId="0" applyNumberFormat="1" applyFont="1" applyFill="1" applyBorder="1" applyAlignment="1">
      <alignment horizontal="right" vertical="center"/>
    </xf>
    <xf numFmtId="4" fontId="33" fillId="4" borderId="63" xfId="0" applyNumberFormat="1" applyFont="1" applyFill="1" applyBorder="1" applyAlignment="1">
      <alignment horizontal="right" vertical="center"/>
    </xf>
    <xf numFmtId="10" fontId="42" fillId="4" borderId="68" xfId="0" applyNumberFormat="1" applyFont="1" applyFill="1" applyBorder="1" applyAlignment="1">
      <alignment horizontal="center" vertical="center" wrapText="1"/>
    </xf>
    <xf numFmtId="0" fontId="33" fillId="0" borderId="4" xfId="0" applyFont="1" applyBorder="1" applyAlignment="1">
      <alignment horizontal="center" vertical="center"/>
    </xf>
    <xf numFmtId="0" fontId="61" fillId="0" borderId="15" xfId="0" applyFont="1" applyFill="1" applyBorder="1" applyAlignment="1">
      <alignment horizontal="right" vertical="center" wrapText="1"/>
    </xf>
    <xf numFmtId="0" fontId="38" fillId="0" borderId="15"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54" xfId="0" applyFont="1" applyFill="1" applyBorder="1" applyAlignment="1">
      <alignment horizontal="center" vertical="center"/>
    </xf>
    <xf numFmtId="0" fontId="38" fillId="0" borderId="54" xfId="0" applyFont="1" applyFill="1" applyBorder="1" applyAlignment="1">
      <alignment horizontal="center" vertical="center"/>
    </xf>
    <xf numFmtId="0" fontId="38" fillId="0" borderId="42" xfId="0" applyFont="1" applyFill="1" applyBorder="1" applyAlignment="1">
      <alignment horizontal="center" vertical="center"/>
    </xf>
    <xf numFmtId="4" fontId="61" fillId="0" borderId="11" xfId="0" applyNumberFormat="1" applyFont="1" applyFill="1" applyBorder="1" applyAlignment="1">
      <alignment vertical="center"/>
    </xf>
    <xf numFmtId="4" fontId="38" fillId="0" borderId="4" xfId="0" applyNumberFormat="1" applyFont="1" applyFill="1" applyBorder="1" applyAlignment="1">
      <alignment horizontal="center" vertical="center" wrapText="1"/>
    </xf>
    <xf numFmtId="4" fontId="38" fillId="0" borderId="42" xfId="0" applyNumberFormat="1" applyFont="1" applyFill="1" applyBorder="1" applyAlignment="1">
      <alignment horizontal="center" vertical="center" wrapText="1"/>
    </xf>
    <xf numFmtId="0" fontId="33" fillId="0" borderId="14" xfId="0" applyFont="1" applyBorder="1" applyAlignment="1">
      <alignment horizontal="right" vertical="center" wrapText="1"/>
    </xf>
    <xf numFmtId="0" fontId="38" fillId="0" borderId="20" xfId="0" applyFont="1" applyBorder="1" applyAlignment="1">
      <alignment horizontal="center" vertical="center"/>
    </xf>
    <xf numFmtId="0" fontId="38" fillId="0" borderId="30" xfId="0" applyFont="1" applyBorder="1" applyAlignment="1">
      <alignment horizontal="center" vertical="center"/>
    </xf>
    <xf numFmtId="4" fontId="65" fillId="0" borderId="27" xfId="0" applyNumberFormat="1" applyFont="1" applyFill="1" applyBorder="1" applyAlignment="1">
      <alignment vertical="center"/>
    </xf>
    <xf numFmtId="4" fontId="33" fillId="0" borderId="2" xfId="0" applyNumberFormat="1" applyFont="1" applyFill="1" applyBorder="1" applyAlignment="1">
      <alignment vertical="center"/>
    </xf>
    <xf numFmtId="0" fontId="71" fillId="0" borderId="0" xfId="0" applyFont="1" applyBorder="1" applyAlignment="1">
      <alignment horizontal="center" vertical="center"/>
    </xf>
    <xf numFmtId="0" fontId="0" fillId="0" borderId="0" xfId="0" applyBorder="1" applyAlignment="1">
      <alignment horizontal="left" vertical="center" wrapText="1"/>
    </xf>
    <xf numFmtId="4" fontId="37" fillId="0" borderId="0" xfId="0" applyNumberFormat="1" applyFont="1" applyFill="1" applyBorder="1" applyAlignment="1">
      <alignment horizontal="right" vertical="center" wrapText="1"/>
    </xf>
    <xf numFmtId="4" fontId="45" fillId="0" borderId="0" xfId="0" applyNumberFormat="1" applyFont="1" applyFill="1" applyBorder="1" applyAlignment="1">
      <alignment horizontal="center" vertical="center"/>
    </xf>
    <xf numFmtId="4" fontId="45" fillId="0" borderId="0" xfId="0" applyNumberFormat="1" applyFont="1" applyBorder="1" applyAlignment="1">
      <alignment vertical="center"/>
    </xf>
    <xf numFmtId="4" fontId="45" fillId="0" borderId="0" xfId="0" applyNumberFormat="1" applyFont="1" applyBorder="1" applyAlignment="1">
      <alignment horizontal="right" vertical="center" wrapText="1"/>
    </xf>
    <xf numFmtId="4" fontId="0" fillId="0" borderId="0" xfId="0" applyNumberFormat="1" applyFill="1"/>
    <xf numFmtId="4" fontId="38" fillId="0" borderId="52" xfId="0" applyNumberFormat="1" applyFont="1" applyFill="1" applyBorder="1" applyAlignment="1">
      <alignment vertical="center"/>
    </xf>
    <xf numFmtId="4" fontId="38" fillId="0" borderId="51" xfId="0" applyNumberFormat="1" applyFont="1" applyFill="1" applyBorder="1" applyAlignment="1">
      <alignment vertical="center"/>
    </xf>
    <xf numFmtId="10" fontId="38" fillId="0" borderId="52" xfId="0" applyNumberFormat="1" applyFont="1" applyFill="1" applyBorder="1" applyAlignment="1">
      <alignment horizontal="center" vertical="center"/>
    </xf>
    <xf numFmtId="0" fontId="38" fillId="0" borderId="52" xfId="0" applyFont="1" applyFill="1" applyBorder="1" applyAlignment="1">
      <alignment vertical="center" wrapText="1"/>
    </xf>
    <xf numFmtId="4" fontId="38" fillId="0" borderId="14" xfId="0" applyNumberFormat="1" applyFont="1" applyFill="1" applyBorder="1" applyAlignment="1">
      <alignment vertical="center" wrapText="1"/>
    </xf>
    <xf numFmtId="0" fontId="69" fillId="0" borderId="0" xfId="0" applyFont="1" applyFill="1"/>
    <xf numFmtId="0" fontId="72" fillId="0" borderId="0" xfId="0" applyFont="1" applyFill="1" applyBorder="1" applyAlignment="1"/>
    <xf numFmtId="10" fontId="38" fillId="0" borderId="30" xfId="0" applyNumberFormat="1" applyFont="1" applyFill="1" applyBorder="1" applyAlignment="1">
      <alignment horizontal="center" vertical="center"/>
    </xf>
    <xf numFmtId="4" fontId="41" fillId="0" borderId="1" xfId="0" applyNumberFormat="1" applyFont="1" applyFill="1" applyBorder="1" applyAlignment="1">
      <alignment horizontal="right" vertical="center"/>
    </xf>
    <xf numFmtId="4" fontId="41" fillId="0" borderId="3" xfId="0" applyNumberFormat="1" applyFont="1" applyFill="1" applyBorder="1" applyAlignment="1">
      <alignment horizontal="right" vertical="center"/>
    </xf>
    <xf numFmtId="0" fontId="33" fillId="3" borderId="69" xfId="0" applyFont="1" applyFill="1" applyBorder="1" applyAlignment="1">
      <alignment horizontal="center" vertical="center"/>
    </xf>
    <xf numFmtId="0" fontId="33" fillId="3" borderId="65" xfId="0" applyFont="1" applyFill="1" applyBorder="1" applyAlignment="1">
      <alignment vertical="center" wrapText="1"/>
    </xf>
    <xf numFmtId="0" fontId="33" fillId="3" borderId="65" xfId="0" applyFont="1" applyFill="1" applyBorder="1" applyAlignment="1">
      <alignment horizontal="left" vertical="center" wrapText="1"/>
    </xf>
    <xf numFmtId="4" fontId="33" fillId="3" borderId="70" xfId="0" applyNumberFormat="1" applyFont="1" applyFill="1" applyBorder="1" applyAlignment="1">
      <alignment horizontal="right" vertical="center"/>
    </xf>
    <xf numFmtId="4" fontId="42" fillId="3" borderId="65" xfId="0" applyNumberFormat="1" applyFont="1" applyFill="1" applyBorder="1" applyAlignment="1">
      <alignment horizontal="left" vertical="center"/>
    </xf>
    <xf numFmtId="4" fontId="33" fillId="3" borderId="68" xfId="0" applyNumberFormat="1" applyFont="1" applyFill="1" applyBorder="1" applyAlignment="1">
      <alignment horizontal="right" vertical="center"/>
    </xf>
    <xf numFmtId="4" fontId="33" fillId="3" borderId="69" xfId="0" applyNumberFormat="1" applyFont="1" applyFill="1" applyBorder="1" applyAlignment="1">
      <alignment horizontal="right" vertical="center"/>
    </xf>
    <xf numFmtId="4" fontId="33" fillId="3" borderId="63" xfId="0" applyNumberFormat="1" applyFont="1" applyFill="1" applyBorder="1" applyAlignment="1">
      <alignment horizontal="right" vertical="center"/>
    </xf>
    <xf numFmtId="10" fontId="33" fillId="3" borderId="68" xfId="0" applyNumberFormat="1" applyFont="1" applyFill="1" applyBorder="1" applyAlignment="1">
      <alignment horizontal="center" vertical="center"/>
    </xf>
    <xf numFmtId="4" fontId="62" fillId="0" borderId="14" xfId="0" applyNumberFormat="1" applyFont="1" applyFill="1" applyBorder="1" applyAlignment="1">
      <alignment horizontal="right" vertical="center"/>
    </xf>
    <xf numFmtId="4" fontId="38" fillId="0" borderId="42" xfId="0" applyNumberFormat="1" applyFont="1" applyFill="1" applyBorder="1" applyAlignment="1">
      <alignment vertical="center"/>
    </xf>
    <xf numFmtId="0" fontId="0" fillId="0" borderId="1" xfId="0" applyBorder="1" applyAlignment="1">
      <alignment horizontal="left" vertical="center" wrapText="1"/>
    </xf>
    <xf numFmtId="0" fontId="77" fillId="0" borderId="0" xfId="0" applyFont="1"/>
    <xf numFmtId="0" fontId="77" fillId="0" borderId="0" xfId="0" applyFont="1" applyAlignment="1">
      <alignment horizontal="right"/>
    </xf>
    <xf numFmtId="0" fontId="78" fillId="5" borderId="11" xfId="0" applyFont="1" applyFill="1" applyBorder="1" applyAlignment="1">
      <alignment horizontal="left" vertical="center" wrapText="1"/>
    </xf>
    <xf numFmtId="0" fontId="78" fillId="5" borderId="5" xfId="0" applyFont="1" applyFill="1" applyBorder="1" applyAlignment="1">
      <alignment horizontal="left" vertical="center" wrapText="1"/>
    </xf>
    <xf numFmtId="0" fontId="78" fillId="5" borderId="4" xfId="0" applyFont="1" applyFill="1" applyBorder="1" applyAlignment="1">
      <alignment horizontal="left" vertical="center" wrapText="1"/>
    </xf>
    <xf numFmtId="4" fontId="80" fillId="4" borderId="56" xfId="0" applyNumberFormat="1" applyFont="1" applyFill="1" applyBorder="1" applyAlignment="1">
      <alignment horizontal="right" vertical="center"/>
    </xf>
    <xf numFmtId="4" fontId="80" fillId="5" borderId="73" xfId="0" applyNumberFormat="1" applyFont="1" applyFill="1" applyBorder="1" applyAlignment="1">
      <alignment horizontal="right" vertical="center"/>
    </xf>
    <xf numFmtId="4" fontId="83" fillId="8" borderId="74" xfId="0" applyNumberFormat="1" applyFont="1" applyFill="1" applyBorder="1" applyAlignment="1">
      <alignment horizontal="right" vertical="center"/>
    </xf>
    <xf numFmtId="4" fontId="80" fillId="5" borderId="60" xfId="0" applyNumberFormat="1" applyFont="1" applyFill="1" applyBorder="1" applyAlignment="1">
      <alignment horizontal="right" vertical="center"/>
    </xf>
    <xf numFmtId="4" fontId="80" fillId="5" borderId="61" xfId="0" applyNumberFormat="1" applyFont="1" applyFill="1" applyBorder="1" applyAlignment="1">
      <alignment horizontal="right" vertical="center"/>
    </xf>
    <xf numFmtId="10" fontId="81" fillId="5" borderId="18" xfId="0" applyNumberFormat="1" applyFont="1" applyFill="1" applyBorder="1" applyAlignment="1">
      <alignment horizontal="center" vertical="center"/>
    </xf>
    <xf numFmtId="0" fontId="0" fillId="0" borderId="75" xfId="0" applyFill="1" applyBorder="1" applyAlignment="1">
      <alignment vertical="center"/>
    </xf>
    <xf numFmtId="10" fontId="84" fillId="0" borderId="0" xfId="0" applyNumberFormat="1" applyFont="1" applyFill="1" applyBorder="1" applyAlignment="1">
      <alignment horizontal="center" vertical="center"/>
    </xf>
    <xf numFmtId="0" fontId="0" fillId="0" borderId="0" xfId="0" applyFill="1" applyBorder="1"/>
    <xf numFmtId="0" fontId="69" fillId="0" borderId="0" xfId="0" applyFont="1" applyFill="1" applyBorder="1" applyAlignment="1">
      <alignment vertical="center"/>
    </xf>
    <xf numFmtId="0" fontId="84" fillId="0" borderId="0" xfId="0" applyFont="1" applyFill="1" applyBorder="1" applyAlignment="1">
      <alignment horizontal="left" vertical="center" wrapText="1"/>
    </xf>
    <xf numFmtId="4" fontId="84" fillId="0" borderId="0" xfId="0" applyNumberFormat="1" applyFont="1" applyFill="1" applyBorder="1" applyAlignment="1">
      <alignment horizontal="right" vertical="center"/>
    </xf>
    <xf numFmtId="0" fontId="85" fillId="0" borderId="0" xfId="0" applyFont="1" applyFill="1" applyBorder="1" applyAlignment="1">
      <alignment horizontal="left" vertical="center" wrapText="1"/>
    </xf>
    <xf numFmtId="4" fontId="85" fillId="0" borderId="0" xfId="0" applyNumberFormat="1" applyFont="1" applyFill="1" applyBorder="1" applyAlignment="1">
      <alignment horizontal="right" vertical="center"/>
    </xf>
    <xf numFmtId="4" fontId="77" fillId="0" borderId="0" xfId="0" applyNumberFormat="1" applyFont="1" applyFill="1" applyBorder="1" applyAlignment="1">
      <alignment horizontal="right" vertical="center"/>
    </xf>
    <xf numFmtId="10" fontId="85" fillId="0" borderId="0" xfId="0" applyNumberFormat="1" applyFont="1" applyFill="1" applyBorder="1" applyAlignment="1">
      <alignment horizontal="center" vertical="center"/>
    </xf>
    <xf numFmtId="0" fontId="77" fillId="0" borderId="0" xfId="0" applyFont="1" applyFill="1" applyBorder="1" applyAlignment="1">
      <alignment horizontal="right"/>
    </xf>
    <xf numFmtId="4" fontId="82" fillId="0" borderId="2" xfId="0" applyNumberFormat="1" applyFont="1" applyFill="1" applyBorder="1" applyAlignment="1">
      <alignment horizontal="right" vertical="center"/>
    </xf>
    <xf numFmtId="4" fontId="83" fillId="0" borderId="2" xfId="0" applyNumberFormat="1" applyFont="1" applyFill="1" applyBorder="1" applyAlignment="1">
      <alignment horizontal="right" vertical="center"/>
    </xf>
    <xf numFmtId="4" fontId="80" fillId="8" borderId="2" xfId="0" applyNumberFormat="1" applyFont="1" applyFill="1" applyBorder="1" applyAlignment="1">
      <alignment horizontal="right" vertical="center"/>
    </xf>
    <xf numFmtId="0" fontId="81" fillId="0" borderId="0" xfId="0" applyFont="1"/>
    <xf numFmtId="10" fontId="81" fillId="0" borderId="0" xfId="0" applyNumberFormat="1" applyFont="1"/>
    <xf numFmtId="0" fontId="81" fillId="0" borderId="1" xfId="0" applyFont="1" applyBorder="1" applyAlignment="1">
      <alignment horizontal="center" vertical="top"/>
    </xf>
    <xf numFmtId="0" fontId="80" fillId="3" borderId="14" xfId="0" applyFont="1" applyFill="1" applyBorder="1" applyAlignment="1">
      <alignment horizontal="left" vertical="center" wrapText="1"/>
    </xf>
    <xf numFmtId="4" fontId="80" fillId="3" borderId="1" xfId="0" applyNumberFormat="1" applyFont="1" applyFill="1" applyBorder="1" applyAlignment="1">
      <alignment horizontal="right" vertical="center"/>
    </xf>
    <xf numFmtId="4" fontId="41" fillId="0" borderId="18" xfId="0" applyNumberFormat="1" applyFont="1" applyFill="1" applyBorder="1" applyAlignment="1">
      <alignment horizontal="right" vertical="center" wrapText="1"/>
    </xf>
    <xf numFmtId="4" fontId="41" fillId="2" borderId="17" xfId="0" applyNumberFormat="1" applyFont="1" applyFill="1" applyBorder="1" applyAlignment="1">
      <alignment vertical="center" wrapText="1"/>
    </xf>
    <xf numFmtId="0" fontId="38" fillId="0" borderId="17" xfId="0" applyFont="1" applyBorder="1" applyAlignment="1">
      <alignment vertical="center" wrapText="1"/>
    </xf>
    <xf numFmtId="4" fontId="41" fillId="0" borderId="62" xfId="0" applyNumberFormat="1" applyFont="1" applyFill="1" applyBorder="1" applyAlignment="1">
      <alignment horizontal="right" vertical="center"/>
    </xf>
    <xf numFmtId="4" fontId="59" fillId="0" borderId="17" xfId="0" applyNumberFormat="1" applyFont="1" applyFill="1" applyBorder="1" applyAlignment="1">
      <alignment vertical="center" wrapText="1"/>
    </xf>
    <xf numFmtId="4" fontId="33" fillId="6" borderId="68" xfId="0" applyNumberFormat="1" applyFont="1" applyFill="1" applyBorder="1" applyAlignment="1">
      <alignment horizontal="right" vertical="center"/>
    </xf>
    <xf numFmtId="4" fontId="0" fillId="0" borderId="0" xfId="0" applyNumberFormat="1" applyFill="1" applyAlignment="1">
      <alignment horizontal="center" vertical="center"/>
    </xf>
    <xf numFmtId="4" fontId="33" fillId="0" borderId="0" xfId="0" applyNumberFormat="1" applyFont="1" applyFill="1" applyAlignment="1">
      <alignment vertical="center"/>
    </xf>
    <xf numFmtId="4" fontId="80" fillId="4" borderId="15" xfId="0" applyNumberFormat="1" applyFont="1" applyFill="1" applyBorder="1" applyAlignment="1">
      <alignment horizontal="right" vertical="center"/>
    </xf>
    <xf numFmtId="0" fontId="79" fillId="5" borderId="31" xfId="0" applyFont="1" applyFill="1" applyBorder="1" applyAlignment="1">
      <alignment horizontal="center" vertical="center" wrapText="1"/>
    </xf>
    <xf numFmtId="0" fontId="79" fillId="5" borderId="19" xfId="0" applyFont="1" applyFill="1" applyBorder="1" applyAlignment="1">
      <alignment horizontal="center" vertical="center" wrapText="1"/>
    </xf>
    <xf numFmtId="0" fontId="79" fillId="5" borderId="7" xfId="0" applyFont="1" applyFill="1" applyBorder="1" applyAlignment="1">
      <alignment horizontal="center" vertical="center" wrapText="1"/>
    </xf>
    <xf numFmtId="0" fontId="79" fillId="5" borderId="8" xfId="0" applyFont="1" applyFill="1" applyBorder="1" applyAlignment="1">
      <alignment horizontal="center" vertical="center" wrapText="1"/>
    </xf>
    <xf numFmtId="4" fontId="81" fillId="0" borderId="24" xfId="0" applyNumberFormat="1" applyFont="1" applyBorder="1" applyAlignment="1">
      <alignment horizontal="center" vertical="center"/>
    </xf>
    <xf numFmtId="10" fontId="81" fillId="0" borderId="24" xfId="0" applyNumberFormat="1" applyFont="1" applyFill="1" applyBorder="1" applyAlignment="1">
      <alignment horizontal="center" vertical="center"/>
    </xf>
    <xf numFmtId="0" fontId="82" fillId="0" borderId="16" xfId="0" applyFont="1" applyFill="1" applyBorder="1" applyAlignment="1">
      <alignment horizontal="left" vertical="center" wrapText="1"/>
    </xf>
    <xf numFmtId="4" fontId="81" fillId="0" borderId="59" xfId="0" applyNumberFormat="1" applyFont="1" applyBorder="1" applyAlignment="1">
      <alignment horizontal="right" vertical="center"/>
    </xf>
    <xf numFmtId="4" fontId="81" fillId="0" borderId="12" xfId="0" applyNumberFormat="1" applyFont="1" applyBorder="1" applyAlignment="1">
      <alignment horizontal="right" vertical="center"/>
    </xf>
    <xf numFmtId="4" fontId="81" fillId="0" borderId="10" xfId="0" applyNumberFormat="1" applyFont="1" applyBorder="1" applyAlignment="1">
      <alignment horizontal="right" vertical="center"/>
    </xf>
    <xf numFmtId="4" fontId="81" fillId="0" borderId="0" xfId="0" applyNumberFormat="1" applyFont="1" applyFill="1" applyBorder="1" applyAlignment="1">
      <alignment horizontal="left" vertical="center" wrapText="1"/>
    </xf>
    <xf numFmtId="0" fontId="80" fillId="0" borderId="0" xfId="0" applyFont="1" applyFill="1" applyBorder="1" applyAlignment="1">
      <alignment horizontal="left" vertical="center" wrapText="1"/>
    </xf>
    <xf numFmtId="4" fontId="80" fillId="0" borderId="0" xfId="0" applyNumberFormat="1" applyFont="1" applyFill="1" applyBorder="1" applyAlignment="1">
      <alignment horizontal="right" vertical="center"/>
    </xf>
    <xf numFmtId="4" fontId="81" fillId="0" borderId="9" xfId="0" applyNumberFormat="1" applyFont="1" applyBorder="1" applyAlignment="1">
      <alignment horizontal="center" vertical="center"/>
    </xf>
    <xf numFmtId="4" fontId="83" fillId="3" borderId="11" xfId="0" applyNumberFormat="1" applyFont="1" applyFill="1" applyBorder="1" applyAlignment="1">
      <alignment horizontal="right" vertical="center"/>
    </xf>
    <xf numFmtId="4" fontId="80" fillId="4" borderId="11" xfId="0" applyNumberFormat="1" applyFont="1" applyFill="1" applyBorder="1" applyAlignment="1">
      <alignment horizontal="right" vertical="center"/>
    </xf>
    <xf numFmtId="0" fontId="79" fillId="5" borderId="22" xfId="0" applyFont="1" applyFill="1" applyBorder="1" applyAlignment="1">
      <alignment horizontal="center" vertical="center" wrapText="1"/>
    </xf>
    <xf numFmtId="4" fontId="80" fillId="4" borderId="72" xfId="0" applyNumberFormat="1" applyFont="1" applyFill="1" applyBorder="1" applyAlignment="1">
      <alignment horizontal="right" vertical="center"/>
    </xf>
    <xf numFmtId="4" fontId="86" fillId="0" borderId="4" xfId="0" applyNumberFormat="1" applyFont="1" applyFill="1" applyBorder="1" applyAlignment="1">
      <alignment horizontal="right" vertical="center"/>
    </xf>
    <xf numFmtId="0" fontId="81" fillId="0" borderId="1" xfId="0" applyFont="1" applyFill="1" applyBorder="1" applyAlignment="1">
      <alignment horizontal="center" vertical="top" wrapText="1"/>
    </xf>
    <xf numFmtId="0" fontId="50" fillId="0" borderId="0" xfId="0" applyFont="1" applyFill="1"/>
    <xf numFmtId="0" fontId="80" fillId="0" borderId="0" xfId="0" applyFont="1"/>
    <xf numFmtId="0" fontId="80" fillId="0" borderId="0" xfId="0" applyFont="1" applyFill="1" applyBorder="1" applyAlignment="1">
      <alignment vertical="center"/>
    </xf>
    <xf numFmtId="4" fontId="83" fillId="8" borderId="72" xfId="0" applyNumberFormat="1" applyFont="1" applyFill="1" applyBorder="1" applyAlignment="1">
      <alignment horizontal="right" vertical="center"/>
    </xf>
    <xf numFmtId="4" fontId="87" fillId="0" borderId="2" xfId="0" applyNumberFormat="1" applyFont="1" applyFill="1" applyBorder="1" applyAlignment="1">
      <alignment horizontal="right" vertical="center"/>
    </xf>
    <xf numFmtId="4" fontId="80" fillId="0" borderId="2" xfId="0" applyNumberFormat="1" applyFont="1" applyFill="1" applyBorder="1" applyAlignment="1">
      <alignment horizontal="right" vertical="center"/>
    </xf>
    <xf numFmtId="0" fontId="80" fillId="4" borderId="13" xfId="0" applyFont="1" applyFill="1" applyBorder="1" applyAlignment="1">
      <alignment horizontal="left" vertical="center" wrapText="1"/>
    </xf>
    <xf numFmtId="4" fontId="80" fillId="4" borderId="59" xfId="0" applyNumberFormat="1" applyFont="1" applyFill="1" applyBorder="1" applyAlignment="1">
      <alignment horizontal="right" vertical="center"/>
    </xf>
    <xf numFmtId="4" fontId="80" fillId="4" borderId="71" xfId="0" applyNumberFormat="1" applyFont="1" applyFill="1" applyBorder="1" applyAlignment="1">
      <alignment horizontal="right" vertical="center"/>
    </xf>
    <xf numFmtId="4" fontId="80" fillId="4" borderId="10" xfId="0" applyNumberFormat="1" applyFont="1" applyFill="1" applyBorder="1" applyAlignment="1">
      <alignment horizontal="right" vertical="center"/>
    </xf>
    <xf numFmtId="4" fontId="80" fillId="4" borderId="9" xfId="0" applyNumberFormat="1" applyFont="1" applyFill="1" applyBorder="1" applyAlignment="1">
      <alignment horizontal="right" vertical="center"/>
    </xf>
    <xf numFmtId="165" fontId="80" fillId="4" borderId="18" xfId="0" applyNumberFormat="1" applyFont="1" applyFill="1" applyBorder="1" applyAlignment="1">
      <alignment horizontal="center" vertical="center"/>
    </xf>
    <xf numFmtId="165" fontId="80" fillId="4" borderId="24" xfId="0" applyNumberFormat="1" applyFont="1" applyFill="1" applyBorder="1" applyAlignment="1">
      <alignment horizontal="center" vertical="center"/>
    </xf>
    <xf numFmtId="0" fontId="83" fillId="0" borderId="14" xfId="0" applyFont="1" applyFill="1" applyBorder="1" applyAlignment="1">
      <alignment horizontal="left" vertical="center" wrapText="1"/>
    </xf>
    <xf numFmtId="4" fontId="83" fillId="0" borderId="30" xfId="0" applyNumberFormat="1" applyFont="1" applyFill="1" applyBorder="1" applyAlignment="1">
      <alignment horizontal="right" vertical="center"/>
    </xf>
    <xf numFmtId="4" fontId="83" fillId="0" borderId="55" xfId="0" applyNumberFormat="1" applyFont="1" applyFill="1" applyBorder="1" applyAlignment="1">
      <alignment horizontal="right" vertical="center"/>
    </xf>
    <xf numFmtId="4" fontId="83" fillId="0" borderId="1" xfId="0" applyNumberFormat="1" applyFont="1" applyFill="1" applyBorder="1" applyAlignment="1">
      <alignment horizontal="right" vertical="center"/>
    </xf>
    <xf numFmtId="4" fontId="83" fillId="0" borderId="20" xfId="0" applyNumberFormat="1" applyFont="1" applyFill="1" applyBorder="1" applyAlignment="1">
      <alignment horizontal="right" vertical="center"/>
    </xf>
    <xf numFmtId="165" fontId="83" fillId="0" borderId="17" xfId="0" applyNumberFormat="1" applyFont="1" applyFill="1" applyBorder="1" applyAlignment="1">
      <alignment horizontal="center" vertical="center"/>
    </xf>
    <xf numFmtId="0" fontId="88" fillId="0" borderId="0" xfId="0" applyFont="1"/>
    <xf numFmtId="4" fontId="38" fillId="0" borderId="30" xfId="0" applyNumberFormat="1" applyFont="1" applyFill="1" applyBorder="1" applyAlignment="1">
      <alignment vertical="center" wrapText="1"/>
    </xf>
    <xf numFmtId="4" fontId="38" fillId="0" borderId="42" xfId="0" applyNumberFormat="1" applyFont="1" applyFill="1" applyBorder="1" applyAlignment="1">
      <alignment vertical="center" wrapText="1"/>
    </xf>
    <xf numFmtId="0" fontId="38" fillId="0" borderId="42" xfId="0" applyFont="1" applyFill="1" applyBorder="1" applyAlignment="1">
      <alignment vertical="center" wrapText="1"/>
    </xf>
    <xf numFmtId="0" fontId="0" fillId="0" borderId="0" xfId="0" applyFill="1" applyAlignment="1">
      <alignment horizontal="right"/>
    </xf>
    <xf numFmtId="0" fontId="38" fillId="0" borderId="0" xfId="0" applyFont="1" applyFill="1" applyAlignment="1">
      <alignment horizontal="left"/>
    </xf>
    <xf numFmtId="4" fontId="41" fillId="0" borderId="0" xfId="0" applyNumberFormat="1" applyFont="1" applyFill="1" applyBorder="1" applyAlignment="1">
      <alignment vertical="center"/>
    </xf>
    <xf numFmtId="4" fontId="41" fillId="0" borderId="27" xfId="0" applyNumberFormat="1" applyFont="1" applyFill="1" applyBorder="1" applyAlignment="1">
      <alignment horizontal="right" vertical="center"/>
    </xf>
    <xf numFmtId="4" fontId="38" fillId="0" borderId="30" xfId="0" applyNumberFormat="1" applyFont="1" applyFill="1" applyBorder="1" applyAlignment="1">
      <alignment horizontal="right" vertical="center"/>
    </xf>
    <xf numFmtId="4" fontId="38" fillId="0" borderId="2" xfId="0" applyNumberFormat="1" applyFont="1" applyFill="1" applyBorder="1" applyAlignment="1">
      <alignment horizontal="right" vertical="center"/>
    </xf>
    <xf numFmtId="4" fontId="38" fillId="0" borderId="27" xfId="0" applyNumberFormat="1" applyFont="1" applyFill="1" applyBorder="1" applyAlignment="1">
      <alignment horizontal="right" vertical="center"/>
    </xf>
    <xf numFmtId="4" fontId="88" fillId="0" borderId="0" xfId="0" applyNumberFormat="1" applyFont="1"/>
    <xf numFmtId="4" fontId="82" fillId="7" borderId="27" xfId="0" applyNumberFormat="1" applyFont="1" applyFill="1" applyBorder="1" applyAlignment="1">
      <alignment horizontal="right" vertical="center"/>
    </xf>
    <xf numFmtId="4" fontId="82" fillId="7" borderId="29" xfId="0" applyNumberFormat="1" applyFont="1" applyFill="1" applyBorder="1" applyAlignment="1">
      <alignment horizontal="right" vertical="center"/>
    </xf>
    <xf numFmtId="4" fontId="38" fillId="0" borderId="42" xfId="0" applyNumberFormat="1" applyFont="1" applyFill="1" applyBorder="1" applyAlignment="1">
      <alignment horizontal="right" vertical="center" wrapText="1"/>
    </xf>
    <xf numFmtId="0" fontId="43" fillId="4" borderId="52" xfId="0" applyFont="1" applyFill="1" applyBorder="1" applyAlignment="1">
      <alignment vertical="center" wrapText="1"/>
    </xf>
    <xf numFmtId="0" fontId="38" fillId="0" borderId="52" xfId="0" applyFont="1" applyFill="1" applyBorder="1" applyAlignment="1">
      <alignment horizontal="left" vertical="center" wrapText="1"/>
    </xf>
    <xf numFmtId="0" fontId="38" fillId="0" borderId="50" xfId="0" applyFont="1" applyFill="1" applyBorder="1" applyAlignment="1">
      <alignment horizontal="left" vertical="center" wrapText="1"/>
    </xf>
    <xf numFmtId="0" fontId="43" fillId="3" borderId="17" xfId="0" applyFont="1" applyFill="1" applyBorder="1" applyAlignment="1">
      <alignment horizontal="left" vertical="center" wrapText="1"/>
    </xf>
    <xf numFmtId="0" fontId="43" fillId="3" borderId="44"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45" xfId="0" applyFont="1" applyFill="1" applyBorder="1" applyAlignment="1">
      <alignment vertical="center" wrapText="1"/>
    </xf>
    <xf numFmtId="4" fontId="19" fillId="0" borderId="42" xfId="0" applyNumberFormat="1" applyFont="1" applyFill="1" applyBorder="1" applyAlignment="1">
      <alignment vertical="center"/>
    </xf>
    <xf numFmtId="10" fontId="19" fillId="0" borderId="42" xfId="0" applyNumberFormat="1" applyFont="1" applyFill="1" applyBorder="1" applyAlignment="1">
      <alignment horizontal="center" vertical="center"/>
    </xf>
    <xf numFmtId="0" fontId="19" fillId="0" borderId="1" xfId="0" applyFont="1" applyFill="1" applyBorder="1" applyAlignment="1">
      <alignment vertical="center" wrapText="1"/>
    </xf>
    <xf numFmtId="0" fontId="19" fillId="0" borderId="26" xfId="0" applyFont="1" applyFill="1" applyBorder="1" applyAlignment="1">
      <alignment vertical="center" wrapText="1"/>
    </xf>
    <xf numFmtId="4" fontId="19" fillId="0" borderId="30" xfId="0" applyNumberFormat="1" applyFont="1" applyFill="1" applyBorder="1" applyAlignment="1">
      <alignment horizontal="right" vertical="center" wrapText="1"/>
    </xf>
    <xf numFmtId="4" fontId="19" fillId="0" borderId="20" xfId="0" applyNumberFormat="1" applyFont="1" applyFill="1" applyBorder="1" applyAlignment="1">
      <alignment horizontal="right" vertical="center" wrapText="1"/>
    </xf>
    <xf numFmtId="10" fontId="19" fillId="0" borderId="52" xfId="0" applyNumberFormat="1" applyFont="1" applyFill="1" applyBorder="1" applyAlignment="1">
      <alignment vertical="center"/>
    </xf>
    <xf numFmtId="4" fontId="19" fillId="0" borderId="14" xfId="0" applyNumberFormat="1" applyFont="1" applyFill="1" applyBorder="1" applyAlignment="1">
      <alignment horizontal="right" vertical="center" wrapText="1"/>
    </xf>
    <xf numFmtId="0" fontId="19" fillId="0" borderId="26" xfId="0" applyFont="1" applyFill="1" applyBorder="1" applyAlignment="1">
      <alignment horizontal="left" vertical="center" wrapText="1"/>
    </xf>
    <xf numFmtId="10" fontId="19" fillId="0" borderId="30" xfId="0" applyNumberFormat="1" applyFont="1" applyFill="1" applyBorder="1" applyAlignment="1">
      <alignment horizontal="center" vertical="center"/>
    </xf>
    <xf numFmtId="0" fontId="19" fillId="0" borderId="2" xfId="0" applyFont="1" applyFill="1" applyBorder="1" applyAlignment="1">
      <alignment horizontal="left" vertical="center" wrapText="1"/>
    </xf>
    <xf numFmtId="4" fontId="19" fillId="0" borderId="14" xfId="0" applyNumberFormat="1" applyFont="1" applyFill="1" applyBorder="1" applyAlignment="1">
      <alignment horizontal="right" vertical="center"/>
    </xf>
    <xf numFmtId="0" fontId="19" fillId="0" borderId="22" xfId="0" applyFont="1" applyFill="1" applyBorder="1" applyAlignment="1">
      <alignment horizontal="center" vertical="center"/>
    </xf>
    <xf numFmtId="0" fontId="19" fillId="0" borderId="3" xfId="0" applyFont="1" applyFill="1" applyBorder="1" applyAlignment="1">
      <alignment vertical="center"/>
    </xf>
    <xf numFmtId="0" fontId="19" fillId="0" borderId="3" xfId="0" applyFont="1" applyFill="1" applyBorder="1" applyAlignment="1">
      <alignment vertical="center" wrapText="1"/>
    </xf>
    <xf numFmtId="0" fontId="19" fillId="0" borderId="21" xfId="0" applyFont="1" applyFill="1" applyBorder="1" applyAlignment="1">
      <alignment horizontal="left" vertical="center" wrapText="1"/>
    </xf>
    <xf numFmtId="4" fontId="19" fillId="0" borderId="15" xfId="0" applyNumberFormat="1" applyFont="1" applyFill="1" applyBorder="1" applyAlignment="1">
      <alignment vertical="center"/>
    </xf>
    <xf numFmtId="0" fontId="19" fillId="0" borderId="5" xfId="0" applyFont="1" applyFill="1" applyBorder="1" applyAlignment="1">
      <alignment vertical="center" wrapText="1"/>
    </xf>
    <xf numFmtId="0" fontId="19" fillId="0" borderId="22" xfId="31" applyFont="1" applyFill="1" applyBorder="1" applyAlignment="1">
      <alignment horizontal="center" vertical="center" wrapText="1"/>
    </xf>
    <xf numFmtId="0" fontId="19" fillId="0" borderId="3" xfId="31" applyFont="1" applyFill="1" applyBorder="1" applyAlignment="1">
      <alignment vertical="center" wrapText="1"/>
    </xf>
    <xf numFmtId="4" fontId="19" fillId="0" borderId="30" xfId="0" applyNumberFormat="1" applyFont="1" applyFill="1" applyBorder="1" applyAlignment="1">
      <alignment vertical="center"/>
    </xf>
    <xf numFmtId="4" fontId="19" fillId="0" borderId="55" xfId="0" applyNumberFormat="1" applyFont="1" applyFill="1" applyBorder="1" applyAlignment="1">
      <alignment vertical="center"/>
    </xf>
    <xf numFmtId="4" fontId="19" fillId="0" borderId="14" xfId="0" applyNumberFormat="1" applyFont="1" applyFill="1" applyBorder="1" applyAlignment="1">
      <alignment vertical="center"/>
    </xf>
    <xf numFmtId="0" fontId="19" fillId="0" borderId="3" xfId="0" applyFont="1" applyBorder="1" applyAlignment="1">
      <alignment vertical="center" wrapText="1"/>
    </xf>
    <xf numFmtId="0" fontId="19" fillId="0" borderId="4" xfId="0" applyFont="1" applyFill="1" applyBorder="1" applyAlignment="1">
      <alignment horizontal="left" vertical="center" wrapText="1"/>
    </xf>
    <xf numFmtId="0" fontId="19" fillId="0" borderId="6" xfId="0" applyFont="1" applyFill="1" applyBorder="1" applyAlignment="1">
      <alignment horizontal="left" vertical="center" wrapText="1"/>
    </xf>
    <xf numFmtId="4" fontId="19" fillId="0" borderId="30" xfId="0" applyNumberFormat="1" applyFont="1" applyFill="1" applyBorder="1" applyAlignment="1">
      <alignment horizontal="right" vertical="center"/>
    </xf>
    <xf numFmtId="4" fontId="19" fillId="0" borderId="1" xfId="0" applyNumberFormat="1" applyFont="1" applyFill="1" applyBorder="1" applyAlignment="1">
      <alignment horizontal="right" vertical="center"/>
    </xf>
    <xf numFmtId="10" fontId="19" fillId="0" borderId="52" xfId="0" applyNumberFormat="1" applyFont="1" applyFill="1" applyBorder="1" applyAlignment="1">
      <alignment horizontal="center" vertical="center"/>
    </xf>
    <xf numFmtId="4" fontId="19" fillId="0" borderId="30" xfId="0" applyNumberFormat="1" applyFont="1" applyBorder="1" applyAlignment="1">
      <alignment horizontal="right" vertical="center"/>
    </xf>
    <xf numFmtId="4" fontId="19" fillId="0" borderId="3" xfId="0" applyNumberFormat="1" applyFont="1" applyFill="1" applyBorder="1" applyAlignment="1">
      <alignment horizontal="right" vertical="center"/>
    </xf>
    <xf numFmtId="4" fontId="19" fillId="0" borderId="75" xfId="0" applyNumberFormat="1" applyFont="1" applyFill="1" applyBorder="1" applyAlignment="1">
      <alignment horizontal="right" vertical="center"/>
    </xf>
    <xf numFmtId="0" fontId="19" fillId="0" borderId="24" xfId="31" applyFont="1" applyFill="1" applyBorder="1" applyAlignment="1">
      <alignment horizontal="center" vertical="center" wrapText="1"/>
    </xf>
    <xf numFmtId="0" fontId="19" fillId="0" borderId="10" xfId="0" applyFont="1" applyFill="1" applyBorder="1" applyAlignment="1">
      <alignment vertical="center" wrapText="1"/>
    </xf>
    <xf numFmtId="0" fontId="38" fillId="0" borderId="10" xfId="0" applyFont="1" applyFill="1" applyBorder="1" applyAlignment="1">
      <alignment vertical="center" wrapText="1"/>
    </xf>
    <xf numFmtId="164" fontId="45" fillId="0" borderId="10" xfId="0" applyNumberFormat="1" applyFont="1" applyFill="1" applyBorder="1" applyAlignment="1">
      <alignment vertical="center" wrapText="1"/>
    </xf>
    <xf numFmtId="0" fontId="38" fillId="0" borderId="25" xfId="0" applyFont="1" applyFill="1" applyBorder="1" applyAlignment="1">
      <alignment vertical="center" wrapText="1"/>
    </xf>
    <xf numFmtId="4" fontId="41" fillId="0" borderId="18" xfId="0" applyNumberFormat="1" applyFont="1" applyFill="1" applyBorder="1" applyAlignment="1">
      <alignment vertical="center" wrapText="1"/>
    </xf>
    <xf numFmtId="4" fontId="38" fillId="0" borderId="15" xfId="0" applyNumberFormat="1" applyFont="1" applyFill="1" applyBorder="1" applyAlignment="1">
      <alignment vertical="center" wrapText="1"/>
    </xf>
    <xf numFmtId="0" fontId="42" fillId="0" borderId="42" xfId="0" applyFont="1" applyFill="1" applyBorder="1" applyAlignment="1">
      <alignment vertical="center" wrapText="1"/>
    </xf>
    <xf numFmtId="0" fontId="19" fillId="3" borderId="65" xfId="0" applyFont="1" applyFill="1" applyBorder="1" applyAlignment="1">
      <alignment horizontal="left" vertical="center" wrapText="1"/>
    </xf>
    <xf numFmtId="0" fontId="19" fillId="3" borderId="65" xfId="0" applyFont="1" applyFill="1" applyBorder="1" applyAlignment="1">
      <alignment horizontal="left" vertical="center"/>
    </xf>
    <xf numFmtId="0" fontId="19" fillId="3" borderId="65" xfId="0" applyFont="1" applyFill="1" applyBorder="1" applyAlignment="1">
      <alignment horizontal="center" vertical="center"/>
    </xf>
    <xf numFmtId="0" fontId="19" fillId="3" borderId="67" xfId="0" applyFont="1" applyFill="1" applyBorder="1" applyAlignment="1">
      <alignment horizontal="center" vertical="center"/>
    </xf>
    <xf numFmtId="0" fontId="19" fillId="3" borderId="68" xfId="0" applyFont="1" applyFill="1" applyBorder="1" applyAlignment="1">
      <alignment horizontal="center" vertical="center"/>
    </xf>
    <xf numFmtId="0" fontId="19" fillId="0" borderId="42" xfId="0" applyFont="1" applyBorder="1" applyAlignment="1">
      <alignment horizontal="center" vertical="center"/>
    </xf>
    <xf numFmtId="0" fontId="19" fillId="0" borderId="50" xfId="0" applyFont="1" applyBorder="1" applyAlignment="1">
      <alignment horizontal="center" vertical="center"/>
    </xf>
    <xf numFmtId="0" fontId="19" fillId="0" borderId="59" xfId="0" applyFont="1" applyBorder="1" applyAlignment="1">
      <alignment horizontal="center" vertical="center"/>
    </xf>
    <xf numFmtId="0" fontId="19" fillId="0" borderId="31" xfId="0" applyFont="1" applyBorder="1" applyAlignment="1">
      <alignment horizontal="center" vertical="center"/>
    </xf>
    <xf numFmtId="4" fontId="19" fillId="0" borderId="0" xfId="0" applyNumberFormat="1" applyFont="1" applyFill="1" applyBorder="1" applyAlignment="1">
      <alignment horizontal="center" vertical="center"/>
    </xf>
    <xf numFmtId="0" fontId="19" fillId="2" borderId="1" xfId="0" applyFont="1" applyFill="1" applyBorder="1" applyAlignment="1">
      <alignment vertical="center" wrapText="1"/>
    </xf>
    <xf numFmtId="4" fontId="19" fillId="0" borderId="1" xfId="0" applyNumberFormat="1" applyFont="1" applyFill="1" applyBorder="1" applyAlignment="1">
      <alignment vertical="center"/>
    </xf>
    <xf numFmtId="0" fontId="38" fillId="0" borderId="26" xfId="32" applyFont="1" applyBorder="1" applyAlignment="1">
      <alignment vertical="center" wrapText="1"/>
    </xf>
    <xf numFmtId="4" fontId="19" fillId="2" borderId="30" xfId="0" applyNumberFormat="1" applyFont="1" applyFill="1" applyBorder="1" applyAlignment="1">
      <alignment vertical="center"/>
    </xf>
    <xf numFmtId="4" fontId="19" fillId="0" borderId="26" xfId="0" applyNumberFormat="1" applyFont="1" applyBorder="1" applyAlignment="1">
      <alignment vertical="center"/>
    </xf>
    <xf numFmtId="10" fontId="19" fillId="0" borderId="30" xfId="0" applyNumberFormat="1" applyFont="1" applyBorder="1" applyAlignment="1">
      <alignment vertical="center"/>
    </xf>
    <xf numFmtId="0" fontId="19" fillId="2" borderId="1" xfId="0" applyFont="1" applyFill="1" applyBorder="1" applyAlignment="1">
      <alignment horizontal="left" vertical="center" wrapText="1"/>
    </xf>
    <xf numFmtId="4" fontId="19" fillId="2" borderId="2" xfId="0" applyNumberFormat="1" applyFont="1" applyFill="1" applyBorder="1" applyAlignment="1">
      <alignment horizontal="right" vertical="center"/>
    </xf>
    <xf numFmtId="10" fontId="19" fillId="0" borderId="30" xfId="0" applyNumberFormat="1" applyFont="1" applyBorder="1" applyAlignment="1">
      <alignment horizontal="center" vertical="center"/>
    </xf>
    <xf numFmtId="0" fontId="19" fillId="2" borderId="2" xfId="0" applyFont="1" applyFill="1" applyBorder="1" applyAlignment="1">
      <alignment horizontal="left" vertical="center" wrapText="1"/>
    </xf>
    <xf numFmtId="0" fontId="19" fillId="2" borderId="49" xfId="0" applyFont="1" applyFill="1" applyBorder="1" applyAlignment="1">
      <alignment horizontal="left" vertical="center" wrapText="1"/>
    </xf>
    <xf numFmtId="0" fontId="19" fillId="2" borderId="23" xfId="0" applyFont="1" applyFill="1" applyBorder="1" applyAlignment="1">
      <alignment horizontal="left" vertical="center" wrapText="1"/>
    </xf>
    <xf numFmtId="4" fontId="19" fillId="0" borderId="26" xfId="0" applyNumberFormat="1" applyFont="1" applyFill="1" applyBorder="1" applyAlignment="1">
      <alignment horizontal="right" vertical="center"/>
    </xf>
    <xf numFmtId="0" fontId="19" fillId="4" borderId="64" xfId="0" applyFont="1" applyFill="1" applyBorder="1" applyAlignment="1">
      <alignment horizontal="center" vertical="center"/>
    </xf>
    <xf numFmtId="0" fontId="19" fillId="4" borderId="65" xfId="0" applyFont="1" applyFill="1" applyBorder="1" applyAlignment="1">
      <alignment horizontal="center" vertical="center"/>
    </xf>
    <xf numFmtId="0" fontId="19" fillId="4" borderId="67" xfId="0" applyFont="1" applyFill="1" applyBorder="1" applyAlignment="1">
      <alignment horizontal="center" vertical="center"/>
    </xf>
    <xf numFmtId="0" fontId="19" fillId="0" borderId="11" xfId="0" applyFont="1" applyBorder="1" applyAlignment="1">
      <alignment horizontal="center" vertical="center"/>
    </xf>
    <xf numFmtId="4" fontId="19" fillId="0" borderId="30" xfId="0" applyNumberFormat="1" applyFont="1" applyBorder="1" applyAlignment="1">
      <alignment horizontal="center" vertical="center"/>
    </xf>
    <xf numFmtId="0" fontId="19" fillId="0" borderId="27" xfId="0" applyFont="1" applyBorder="1" applyAlignment="1">
      <alignment horizontal="center" vertical="center"/>
    </xf>
    <xf numFmtId="0" fontId="19" fillId="0" borderId="0" xfId="0" applyFont="1" applyBorder="1" applyAlignment="1">
      <alignment vertical="center" wrapText="1"/>
    </xf>
    <xf numFmtId="0" fontId="19" fillId="0" borderId="0" xfId="0" applyFont="1" applyBorder="1" applyAlignment="1">
      <alignment horizontal="center" vertical="center"/>
    </xf>
    <xf numFmtId="4" fontId="19" fillId="0" borderId="0" xfId="0" applyNumberFormat="1" applyFont="1" applyBorder="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xf>
    <xf numFmtId="0" fontId="69" fillId="0" borderId="0" xfId="0" applyFont="1"/>
    <xf numFmtId="0" fontId="38" fillId="0" borderId="1" xfId="0" applyFont="1" applyFill="1" applyBorder="1" applyAlignment="1">
      <alignment vertical="center" wrapText="1"/>
    </xf>
    <xf numFmtId="0" fontId="38" fillId="0" borderId="1" xfId="0" applyFont="1" applyBorder="1" applyAlignment="1">
      <alignment vertical="center" wrapText="1"/>
    </xf>
    <xf numFmtId="4" fontId="38" fillId="0" borderId="1" xfId="0" applyNumberFormat="1" applyFont="1" applyFill="1" applyBorder="1" applyAlignment="1">
      <alignment vertical="center" wrapText="1"/>
    </xf>
    <xf numFmtId="4" fontId="80" fillId="4" borderId="18" xfId="0" applyNumberFormat="1" applyFont="1" applyFill="1" applyBorder="1" applyAlignment="1">
      <alignment horizontal="right" vertical="center"/>
    </xf>
    <xf numFmtId="4" fontId="83" fillId="0" borderId="17" xfId="0" applyNumberFormat="1" applyFont="1" applyFill="1" applyBorder="1" applyAlignment="1">
      <alignment horizontal="right" vertical="center"/>
    </xf>
    <xf numFmtId="4" fontId="80" fillId="4" borderId="24" xfId="0" applyNumberFormat="1" applyFont="1" applyFill="1" applyBorder="1" applyAlignment="1">
      <alignment horizontal="right" vertical="center"/>
    </xf>
    <xf numFmtId="4" fontId="80" fillId="5" borderId="47" xfId="0" applyNumberFormat="1" applyFont="1" applyFill="1" applyBorder="1" applyAlignment="1">
      <alignment horizontal="right" vertical="center"/>
    </xf>
    <xf numFmtId="0" fontId="19" fillId="0" borderId="17" xfId="31" applyFont="1" applyFill="1" applyBorder="1" applyAlignment="1">
      <alignment horizontal="center" vertical="center" wrapText="1"/>
    </xf>
    <xf numFmtId="0" fontId="19" fillId="0" borderId="1" xfId="31" applyFont="1" applyFill="1" applyBorder="1" applyAlignment="1">
      <alignment vertical="center" wrapText="1"/>
    </xf>
    <xf numFmtId="164" fontId="45" fillId="0" borderId="1" xfId="0" applyNumberFormat="1" applyFont="1" applyFill="1" applyBorder="1" applyAlignment="1">
      <alignment vertical="center" wrapText="1"/>
    </xf>
    <xf numFmtId="0" fontId="38" fillId="0" borderId="26" xfId="0" applyFont="1" applyFill="1" applyBorder="1" applyAlignment="1">
      <alignment vertical="center" wrapText="1"/>
    </xf>
    <xf numFmtId="0" fontId="14" fillId="0" borderId="1" xfId="3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Border="1" applyAlignment="1">
      <alignment vertical="center" wrapText="1"/>
    </xf>
    <xf numFmtId="0" fontId="42" fillId="0" borderId="30" xfId="0" applyFont="1" applyFill="1" applyBorder="1" applyAlignment="1">
      <alignment vertical="center" wrapText="1"/>
    </xf>
    <xf numFmtId="0" fontId="13" fillId="0" borderId="3" xfId="0" applyFont="1" applyFill="1" applyBorder="1" applyAlignment="1">
      <alignment vertical="center" wrapText="1"/>
    </xf>
    <xf numFmtId="164" fontId="38" fillId="0" borderId="1" xfId="0" applyNumberFormat="1" applyFont="1" applyFill="1" applyBorder="1" applyAlignment="1">
      <alignment vertical="center" wrapText="1"/>
    </xf>
    <xf numFmtId="0" fontId="11" fillId="0" borderId="1" xfId="0" applyFont="1" applyFill="1" applyBorder="1" applyAlignment="1">
      <alignment vertical="center" wrapText="1"/>
    </xf>
    <xf numFmtId="10" fontId="38" fillId="0" borderId="42" xfId="0" applyNumberFormat="1" applyFont="1" applyFill="1" applyBorder="1" applyAlignment="1">
      <alignment horizontal="center" vertical="center"/>
    </xf>
    <xf numFmtId="0" fontId="13" fillId="0" borderId="1" xfId="31" applyFont="1" applyFill="1" applyBorder="1" applyAlignment="1">
      <alignment vertical="center" wrapText="1"/>
    </xf>
    <xf numFmtId="0" fontId="13" fillId="0" borderId="1" xfId="0" applyFont="1" applyFill="1" applyBorder="1" applyAlignment="1">
      <alignment vertical="center" wrapText="1"/>
    </xf>
    <xf numFmtId="0" fontId="10" fillId="0" borderId="1" xfId="31" applyFont="1" applyFill="1" applyBorder="1" applyAlignment="1">
      <alignment vertical="center" wrapText="1"/>
    </xf>
    <xf numFmtId="0" fontId="10" fillId="0" borderId="1" xfId="0" applyFont="1" applyFill="1" applyBorder="1" applyAlignment="1">
      <alignment vertical="center" wrapText="1"/>
    </xf>
    <xf numFmtId="0" fontId="9" fillId="0" borderId="10" xfId="31" applyFont="1" applyFill="1" applyBorder="1" applyAlignment="1">
      <alignment vertical="center" wrapText="1"/>
    </xf>
    <xf numFmtId="0" fontId="9" fillId="0" borderId="10" xfId="0" applyFont="1" applyFill="1" applyBorder="1" applyAlignment="1">
      <alignment vertical="center" wrapText="1"/>
    </xf>
    <xf numFmtId="0" fontId="9" fillId="0" borderId="10" xfId="0" applyFont="1" applyBorder="1" applyAlignment="1">
      <alignment vertical="center" wrapText="1"/>
    </xf>
    <xf numFmtId="0" fontId="8" fillId="0" borderId="3" xfId="0" applyFont="1" applyFill="1" applyBorder="1" applyAlignment="1">
      <alignment vertical="center" wrapText="1"/>
    </xf>
    <xf numFmtId="4" fontId="41" fillId="0" borderId="17" xfId="0" applyNumberFormat="1" applyFont="1" applyFill="1" applyBorder="1" applyAlignment="1">
      <alignment vertical="center" wrapText="1"/>
    </xf>
    <xf numFmtId="0" fontId="7" fillId="0" borderId="10" xfId="0" applyFont="1" applyFill="1" applyBorder="1" applyAlignment="1">
      <alignment vertical="center" wrapText="1"/>
    </xf>
    <xf numFmtId="0" fontId="6" fillId="0" borderId="30" xfId="0" applyFont="1" applyFill="1" applyBorder="1" applyAlignment="1">
      <alignment vertical="center" wrapText="1"/>
    </xf>
    <xf numFmtId="0" fontId="5" fillId="0" borderId="30" xfId="0" applyFont="1" applyFill="1" applyBorder="1" applyAlignment="1">
      <alignment vertical="center" wrapText="1"/>
    </xf>
    <xf numFmtId="0" fontId="90" fillId="0" borderId="0" xfId="0" applyFont="1" applyFill="1" applyAlignment="1">
      <alignment horizontal="right"/>
    </xf>
    <xf numFmtId="0" fontId="4" fillId="0" borderId="30" xfId="0" applyFont="1" applyFill="1" applyBorder="1" applyAlignment="1">
      <alignment vertical="center" wrapText="1"/>
    </xf>
    <xf numFmtId="4" fontId="41" fillId="0" borderId="22" xfId="0" applyNumberFormat="1" applyFont="1" applyFill="1" applyBorder="1" applyAlignment="1">
      <alignment horizontal="right"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3" fillId="0" borderId="5" xfId="0" applyFont="1" applyFill="1" applyBorder="1" applyAlignment="1">
      <alignment vertical="center" wrapText="1"/>
    </xf>
    <xf numFmtId="0" fontId="2" fillId="0" borderId="26" xfId="0" applyFont="1" applyFill="1" applyBorder="1" applyAlignment="1">
      <alignment horizontal="left" vertical="center" wrapText="1"/>
    </xf>
    <xf numFmtId="4" fontId="80" fillId="3" borderId="0" xfId="0" applyNumberFormat="1" applyFont="1" applyFill="1" applyBorder="1" applyAlignment="1">
      <alignment horizontal="right" vertical="center"/>
    </xf>
    <xf numFmtId="4" fontId="80" fillId="3" borderId="15" xfId="0" applyNumberFormat="1" applyFont="1" applyFill="1" applyBorder="1" applyAlignment="1">
      <alignment horizontal="right" vertical="center"/>
    </xf>
    <xf numFmtId="4" fontId="80" fillId="3" borderId="50" xfId="0" applyNumberFormat="1" applyFont="1" applyFill="1" applyBorder="1" applyAlignment="1">
      <alignment horizontal="right" vertical="center"/>
    </xf>
    <xf numFmtId="4" fontId="80" fillId="3" borderId="42" xfId="0" applyNumberFormat="1" applyFont="1" applyFill="1" applyBorder="1" applyAlignment="1">
      <alignment horizontal="right" vertical="center"/>
    </xf>
    <xf numFmtId="165" fontId="80" fillId="3" borderId="48" xfId="0" applyNumberFormat="1" applyFont="1" applyFill="1" applyBorder="1" applyAlignment="1">
      <alignment horizontal="center" vertical="center"/>
    </xf>
    <xf numFmtId="165" fontId="80" fillId="3" borderId="18" xfId="0" applyNumberFormat="1" applyFont="1" applyFill="1" applyBorder="1" applyAlignment="1">
      <alignment horizontal="center" vertical="center"/>
    </xf>
    <xf numFmtId="4" fontId="80" fillId="3" borderId="76" xfId="0" applyNumberFormat="1" applyFont="1" applyFill="1" applyBorder="1" applyAlignment="1">
      <alignment horizontal="right" vertical="center"/>
    </xf>
    <xf numFmtId="4" fontId="80" fillId="3" borderId="77" xfId="0" applyNumberFormat="1" applyFont="1" applyFill="1" applyBorder="1" applyAlignment="1">
      <alignment horizontal="right" vertical="center"/>
    </xf>
    <xf numFmtId="4" fontId="83" fillId="0" borderId="2" xfId="0" applyNumberFormat="1" applyFont="1" applyFill="1" applyBorder="1" applyAlignment="1">
      <alignment horizontal="left" vertical="center"/>
    </xf>
    <xf numFmtId="4" fontId="83" fillId="0" borderId="14" xfId="0" applyNumberFormat="1" applyFont="1" applyFill="1" applyBorder="1" applyAlignment="1">
      <alignment horizontal="left" vertical="center"/>
    </xf>
    <xf numFmtId="4" fontId="83" fillId="0" borderId="27" xfId="0" applyNumberFormat="1" applyFont="1" applyFill="1" applyBorder="1" applyAlignment="1">
      <alignment horizontal="left" vertical="center"/>
    </xf>
    <xf numFmtId="4" fontId="81" fillId="0" borderId="1" xfId="0" applyNumberFormat="1" applyFont="1" applyFill="1" applyBorder="1" applyAlignment="1">
      <alignment horizontal="left" vertical="center" wrapText="1"/>
    </xf>
    <xf numFmtId="4" fontId="81" fillId="0" borderId="27" xfId="0" applyNumberFormat="1" applyFont="1" applyFill="1" applyBorder="1" applyAlignment="1">
      <alignment horizontal="left" vertical="center" wrapText="1"/>
    </xf>
    <xf numFmtId="4" fontId="82" fillId="0" borderId="14" xfId="0" applyNumberFormat="1" applyFont="1" applyFill="1" applyBorder="1" applyAlignment="1">
      <alignment horizontal="left" vertical="center"/>
    </xf>
    <xf numFmtId="4" fontId="82" fillId="0" borderId="27" xfId="0" applyNumberFormat="1" applyFont="1" applyFill="1" applyBorder="1" applyAlignment="1">
      <alignment horizontal="left" vertical="center"/>
    </xf>
    <xf numFmtId="4" fontId="87" fillId="0" borderId="14" xfId="0" applyNumberFormat="1" applyFont="1" applyFill="1" applyBorder="1" applyAlignment="1">
      <alignment horizontal="left" vertical="center" wrapText="1"/>
    </xf>
    <xf numFmtId="4" fontId="87" fillId="0" borderId="27" xfId="0" applyNumberFormat="1" applyFont="1" applyFill="1" applyBorder="1" applyAlignment="1">
      <alignment horizontal="left" vertical="center" wrapText="1"/>
    </xf>
    <xf numFmtId="0" fontId="80" fillId="0" borderId="23" xfId="0" applyFont="1" applyFill="1" applyBorder="1" applyAlignment="1">
      <alignment horizontal="center" vertical="center" wrapText="1"/>
    </xf>
    <xf numFmtId="0" fontId="80" fillId="0" borderId="9" xfId="0" applyFont="1" applyFill="1" applyBorder="1" applyAlignment="1">
      <alignment horizontal="center" vertical="center" wrapText="1"/>
    </xf>
    <xf numFmtId="0" fontId="80" fillId="5" borderId="2" xfId="0" applyFont="1" applyFill="1" applyBorder="1" applyAlignment="1">
      <alignment horizontal="left" vertical="center" wrapText="1"/>
    </xf>
    <xf numFmtId="0" fontId="80" fillId="5" borderId="14" xfId="0" applyFont="1" applyFill="1" applyBorder="1" applyAlignment="1">
      <alignment horizontal="left" vertical="center" wrapText="1"/>
    </xf>
    <xf numFmtId="0" fontId="80" fillId="5" borderId="27" xfId="0" applyFont="1" applyFill="1" applyBorder="1" applyAlignment="1">
      <alignment horizontal="left" vertical="center" wrapText="1"/>
    </xf>
    <xf numFmtId="4" fontId="80" fillId="3" borderId="52" xfId="0" applyNumberFormat="1" applyFont="1" applyFill="1" applyBorder="1" applyAlignment="1">
      <alignment horizontal="right" vertical="center"/>
    </xf>
    <xf numFmtId="4" fontId="80" fillId="3" borderId="59" xfId="0" applyNumberFormat="1" applyFont="1" applyFill="1" applyBorder="1" applyAlignment="1">
      <alignment horizontal="right" vertical="center"/>
    </xf>
    <xf numFmtId="4" fontId="80" fillId="3" borderId="22" xfId="0" applyNumberFormat="1" applyFont="1" applyFill="1" applyBorder="1" applyAlignment="1">
      <alignment horizontal="right" vertical="center"/>
    </xf>
    <xf numFmtId="4" fontId="80" fillId="3" borderId="24" xfId="0" applyNumberFormat="1" applyFont="1" applyFill="1" applyBorder="1" applyAlignment="1">
      <alignment horizontal="right" vertical="center"/>
    </xf>
    <xf numFmtId="4" fontId="80" fillId="3" borderId="44" xfId="0" applyNumberFormat="1" applyFont="1" applyFill="1" applyBorder="1" applyAlignment="1">
      <alignment horizontal="right" vertical="center"/>
    </xf>
    <xf numFmtId="4" fontId="80" fillId="3" borderId="25" xfId="0" applyNumberFormat="1" applyFont="1" applyFill="1" applyBorder="1" applyAlignment="1">
      <alignment horizontal="right" vertical="center"/>
    </xf>
    <xf numFmtId="165" fontId="80" fillId="3" borderId="22" xfId="0" applyNumberFormat="1" applyFont="1" applyFill="1" applyBorder="1" applyAlignment="1">
      <alignment horizontal="center" vertical="center"/>
    </xf>
    <xf numFmtId="165" fontId="80" fillId="3" borderId="24" xfId="0" applyNumberFormat="1" applyFont="1" applyFill="1" applyBorder="1" applyAlignment="1">
      <alignment horizontal="center" vertical="center"/>
    </xf>
    <xf numFmtId="4" fontId="80" fillId="0" borderId="14" xfId="0" applyNumberFormat="1" applyFont="1" applyFill="1" applyBorder="1" applyAlignment="1">
      <alignment horizontal="left" vertical="center"/>
    </xf>
    <xf numFmtId="4" fontId="80" fillId="0" borderId="27" xfId="0" applyNumberFormat="1" applyFont="1" applyFill="1" applyBorder="1" applyAlignment="1">
      <alignment horizontal="left" vertical="center"/>
    </xf>
    <xf numFmtId="4" fontId="86" fillId="0" borderId="14" xfId="0" applyNumberFormat="1" applyFont="1" applyFill="1" applyBorder="1" applyAlignment="1">
      <alignment horizontal="left" vertical="center" wrapText="1"/>
    </xf>
    <xf numFmtId="4" fontId="86" fillId="0" borderId="27" xfId="0" applyNumberFormat="1" applyFont="1" applyFill="1" applyBorder="1" applyAlignment="1">
      <alignment horizontal="left" vertical="center" wrapText="1"/>
    </xf>
    <xf numFmtId="0" fontId="80" fillId="0" borderId="9" xfId="0" applyFont="1" applyBorder="1" applyAlignment="1">
      <alignment horizontal="left" vertical="center" wrapText="1"/>
    </xf>
    <xf numFmtId="0" fontId="80" fillId="0" borderId="13" xfId="0" applyFont="1" applyBorder="1" applyAlignment="1">
      <alignment horizontal="left" vertical="center" wrapText="1"/>
    </xf>
    <xf numFmtId="0" fontId="80" fillId="5" borderId="60" xfId="0" applyFont="1" applyFill="1" applyBorder="1" applyAlignment="1">
      <alignment horizontal="left" vertical="center" wrapText="1"/>
    </xf>
    <xf numFmtId="0" fontId="80" fillId="5" borderId="61" xfId="0" applyFont="1" applyFill="1" applyBorder="1" applyAlignment="1">
      <alignment horizontal="left" vertical="center" wrapText="1"/>
    </xf>
    <xf numFmtId="0" fontId="33" fillId="0" borderId="0" xfId="0" applyFont="1" applyFill="1" applyBorder="1" applyAlignment="1">
      <alignment horizontal="left" wrapText="1"/>
    </xf>
    <xf numFmtId="0" fontId="80" fillId="0" borderId="6" xfId="0" applyFont="1" applyFill="1" applyBorder="1" applyAlignment="1">
      <alignment horizontal="center" vertical="center" wrapText="1"/>
    </xf>
    <xf numFmtId="0" fontId="80" fillId="0" borderId="4" xfId="0" applyFont="1" applyFill="1" applyBorder="1" applyAlignment="1">
      <alignment horizontal="center" vertical="center" wrapText="1"/>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2" xfId="0" applyFont="1" applyBorder="1" applyAlignment="1">
      <alignment horizontal="left" vertical="top" wrapText="1"/>
    </xf>
    <xf numFmtId="0" fontId="81" fillId="0" borderId="14" xfId="0" applyFont="1" applyBorder="1" applyAlignment="1">
      <alignment horizontal="left" vertical="top" wrapText="1"/>
    </xf>
    <xf numFmtId="0" fontId="81" fillId="0" borderId="27" xfId="0" applyFont="1" applyBorder="1" applyAlignment="1">
      <alignment horizontal="left" vertical="top" wrapText="1"/>
    </xf>
    <xf numFmtId="0" fontId="67" fillId="0" borderId="0" xfId="0" applyFont="1" applyAlignment="1">
      <alignment horizontal="center" wrapText="1"/>
    </xf>
    <xf numFmtId="0" fontId="78" fillId="5" borderId="1" xfId="0" applyFont="1" applyFill="1" applyBorder="1" applyAlignment="1">
      <alignment horizontal="left" vertical="center" wrapText="1"/>
    </xf>
    <xf numFmtId="0" fontId="78" fillId="5" borderId="2" xfId="0" applyFont="1" applyFill="1" applyBorder="1" applyAlignment="1">
      <alignment horizontal="left" vertical="center" wrapText="1"/>
    </xf>
    <xf numFmtId="0" fontId="78" fillId="5" borderId="30" xfId="0" applyFont="1" applyFill="1" applyBorder="1" applyAlignment="1">
      <alignment horizontal="left" vertical="center" wrapText="1"/>
    </xf>
    <xf numFmtId="0" fontId="78" fillId="5" borderId="55" xfId="0" applyFont="1" applyFill="1" applyBorder="1" applyAlignment="1">
      <alignment horizontal="center" vertical="center" wrapText="1"/>
    </xf>
    <xf numFmtId="0" fontId="78" fillId="5" borderId="14" xfId="0" applyFont="1" applyFill="1" applyBorder="1" applyAlignment="1">
      <alignment horizontal="center" vertical="center" wrapText="1"/>
    </xf>
    <xf numFmtId="0" fontId="78" fillId="5" borderId="20" xfId="0" applyFont="1" applyFill="1" applyBorder="1" applyAlignment="1">
      <alignment horizontal="center" vertical="center" wrapText="1"/>
    </xf>
    <xf numFmtId="0" fontId="78" fillId="5" borderId="17" xfId="0" applyFont="1" applyFill="1" applyBorder="1" applyAlignment="1">
      <alignment horizontal="left" vertical="center" wrapText="1"/>
    </xf>
    <xf numFmtId="0" fontId="79" fillId="5" borderId="8" xfId="0" applyFont="1" applyFill="1" applyBorder="1" applyAlignment="1">
      <alignment horizontal="center" vertical="center" wrapText="1"/>
    </xf>
    <xf numFmtId="0" fontId="79" fillId="5" borderId="16" xfId="0" applyFont="1" applyFill="1" applyBorder="1" applyAlignment="1">
      <alignment horizontal="center" vertical="center" wrapText="1"/>
    </xf>
    <xf numFmtId="0" fontId="80" fillId="4" borderId="5" xfId="0" applyFont="1" applyFill="1" applyBorder="1" applyAlignment="1">
      <alignment horizontal="left" vertical="center" wrapText="1"/>
    </xf>
    <xf numFmtId="0" fontId="80" fillId="4" borderId="4" xfId="0" applyFont="1" applyFill="1" applyBorder="1" applyAlignment="1">
      <alignment horizontal="left" vertical="center" wrapText="1"/>
    </xf>
    <xf numFmtId="0" fontId="80" fillId="3" borderId="23" xfId="0" applyFont="1" applyFill="1" applyBorder="1" applyAlignment="1">
      <alignment horizontal="left" vertical="center" wrapText="1"/>
    </xf>
    <xf numFmtId="0" fontId="80" fillId="3" borderId="53" xfId="0" applyFont="1" applyFill="1" applyBorder="1" applyAlignment="1">
      <alignment horizontal="left" vertical="center" wrapText="1"/>
    </xf>
    <xf numFmtId="4" fontId="80" fillId="3" borderId="57" xfId="0" applyNumberFormat="1" applyFont="1" applyFill="1" applyBorder="1" applyAlignment="1">
      <alignment horizontal="right" vertical="center"/>
    </xf>
    <xf numFmtId="4" fontId="80" fillId="3" borderId="56" xfId="0" applyNumberFormat="1" applyFont="1" applyFill="1" applyBorder="1" applyAlignment="1">
      <alignment horizontal="right" vertical="center"/>
    </xf>
    <xf numFmtId="0" fontId="82" fillId="7" borderId="2" xfId="0" applyFont="1" applyFill="1" applyBorder="1" applyAlignment="1">
      <alignment horizontal="left" vertical="center" wrapText="1"/>
    </xf>
    <xf numFmtId="0" fontId="82" fillId="7" borderId="20" xfId="0" applyFont="1" applyFill="1" applyBorder="1" applyAlignment="1">
      <alignment horizontal="left" vertical="center" wrapText="1"/>
    </xf>
    <xf numFmtId="0" fontId="43" fillId="4" borderId="3" xfId="0" applyFont="1" applyFill="1" applyBorder="1" applyAlignment="1">
      <alignment horizontal="center" vertical="center" textRotation="90" wrapText="1"/>
    </xf>
    <xf numFmtId="0" fontId="43" fillId="4" borderId="5" xfId="0" applyFont="1" applyFill="1" applyBorder="1" applyAlignment="1">
      <alignment horizontal="center" vertical="center" textRotation="90" wrapText="1"/>
    </xf>
    <xf numFmtId="0" fontId="43" fillId="4" borderId="1" xfId="0" applyFont="1" applyFill="1" applyBorder="1" applyAlignment="1">
      <alignment vertical="center" wrapText="1"/>
    </xf>
    <xf numFmtId="0" fontId="43" fillId="4" borderId="3" xfId="0" applyFont="1" applyFill="1" applyBorder="1" applyAlignment="1">
      <alignment vertical="center" wrapText="1"/>
    </xf>
    <xf numFmtId="0" fontId="0" fillId="0" borderId="5" xfId="0" applyBorder="1" applyAlignment="1">
      <alignment vertical="center" wrapText="1"/>
    </xf>
    <xf numFmtId="0" fontId="43" fillId="4" borderId="22" xfId="0" applyFont="1" applyFill="1" applyBorder="1" applyAlignment="1">
      <alignment vertical="center" wrapText="1"/>
    </xf>
    <xf numFmtId="0" fontId="43" fillId="4" borderId="48" xfId="0" applyFont="1" applyFill="1" applyBorder="1" applyAlignment="1">
      <alignment vertical="center" wrapText="1"/>
    </xf>
    <xf numFmtId="0" fontId="43" fillId="4" borderId="2" xfId="0" applyFont="1" applyFill="1" applyBorder="1" applyAlignment="1">
      <alignment vertical="center" wrapText="1"/>
    </xf>
    <xf numFmtId="0" fontId="43" fillId="4" borderId="6" xfId="0" applyFont="1" applyFill="1" applyBorder="1" applyAlignment="1">
      <alignment vertical="center" wrapText="1"/>
    </xf>
    <xf numFmtId="0" fontId="43" fillId="4" borderId="30" xfId="0" applyFont="1" applyFill="1" applyBorder="1" applyAlignment="1">
      <alignment vertical="center" wrapText="1"/>
    </xf>
    <xf numFmtId="0" fontId="43" fillId="4" borderId="52" xfId="0" applyFont="1" applyFill="1" applyBorder="1" applyAlignment="1">
      <alignmen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4" fontId="38" fillId="0" borderId="3" xfId="0" applyNumberFormat="1" applyFont="1" applyFill="1" applyBorder="1" applyAlignment="1">
      <alignment horizontal="left" vertical="center"/>
    </xf>
    <xf numFmtId="4" fontId="38" fillId="0" borderId="5" xfId="0" applyNumberFormat="1" applyFont="1" applyFill="1" applyBorder="1" applyAlignment="1">
      <alignment horizontal="left" vertical="center"/>
    </xf>
    <xf numFmtId="0" fontId="33" fillId="4" borderId="55"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20" xfId="0" applyFont="1" applyFill="1" applyBorder="1" applyAlignment="1">
      <alignment horizontal="center" vertical="center" wrapText="1"/>
    </xf>
    <xf numFmtId="0" fontId="43" fillId="4" borderId="50" xfId="0" applyFont="1" applyFill="1" applyBorder="1" applyAlignment="1">
      <alignment vertical="center" wrapText="1"/>
    </xf>
    <xf numFmtId="0" fontId="51" fillId="4" borderId="1" xfId="0" applyFont="1" applyFill="1" applyBorder="1" applyAlignment="1">
      <alignment horizontal="left" vertical="center" wrapText="1"/>
    </xf>
    <xf numFmtId="0" fontId="51" fillId="4" borderId="3" xfId="0" applyFont="1" applyFill="1" applyBorder="1" applyAlignment="1">
      <alignment horizontal="left" vertical="center" wrapText="1"/>
    </xf>
    <xf numFmtId="4" fontId="38" fillId="0" borderId="44" xfId="0" applyNumberFormat="1" applyFont="1" applyFill="1" applyBorder="1" applyAlignment="1">
      <alignment horizontal="right" vertical="center" wrapText="1"/>
    </xf>
    <xf numFmtId="4" fontId="38" fillId="0" borderId="45" xfId="0" applyNumberFormat="1" applyFont="1" applyFill="1" applyBorder="1" applyAlignment="1">
      <alignment horizontal="right" vertical="center" wrapText="1"/>
    </xf>
    <xf numFmtId="10" fontId="19" fillId="0" borderId="52" xfId="0" applyNumberFormat="1" applyFont="1" applyBorder="1" applyAlignment="1">
      <alignment horizontal="center" vertical="center"/>
    </xf>
    <xf numFmtId="10" fontId="19" fillId="0" borderId="42" xfId="0" applyNumberFormat="1" applyFont="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38" fillId="2" borderId="22" xfId="0" applyFont="1" applyFill="1" applyBorder="1" applyAlignment="1">
      <alignment horizontal="left" vertical="center" wrapText="1"/>
    </xf>
    <xf numFmtId="0" fontId="38" fillId="2" borderId="18" xfId="0" applyFont="1" applyFill="1" applyBorder="1" applyAlignment="1">
      <alignment horizontal="left" vertical="center" wrapText="1"/>
    </xf>
    <xf numFmtId="4" fontId="19" fillId="0" borderId="3" xfId="0" applyNumberFormat="1" applyFont="1" applyFill="1" applyBorder="1" applyAlignment="1">
      <alignment horizontal="right" vertical="center" wrapText="1"/>
    </xf>
    <xf numFmtId="4" fontId="19" fillId="0" borderId="5" xfId="0" applyNumberFormat="1" applyFont="1" applyFill="1" applyBorder="1" applyAlignment="1">
      <alignment horizontal="right" vertical="center" wrapText="1"/>
    </xf>
    <xf numFmtId="0" fontId="19" fillId="0" borderId="44" xfId="0" applyFont="1" applyFill="1" applyBorder="1" applyAlignment="1">
      <alignment horizontal="left" vertical="center" wrapText="1"/>
    </xf>
    <xf numFmtId="0" fontId="19" fillId="0" borderId="45" xfId="0" applyFont="1" applyFill="1" applyBorder="1" applyAlignment="1">
      <alignment horizontal="left" vertical="center" wrapText="1"/>
    </xf>
    <xf numFmtId="4" fontId="38" fillId="0" borderId="52" xfId="0" applyNumberFormat="1" applyFont="1" applyFill="1" applyBorder="1" applyAlignment="1">
      <alignment horizontal="right" vertical="center" wrapText="1"/>
    </xf>
    <xf numFmtId="4" fontId="38" fillId="0" borderId="42" xfId="0" applyNumberFormat="1" applyFont="1" applyFill="1" applyBorder="1" applyAlignment="1">
      <alignment horizontal="right" vertical="center" wrapText="1"/>
    </xf>
    <xf numFmtId="4" fontId="19" fillId="2" borderId="52" xfId="0" applyNumberFormat="1" applyFont="1" applyFill="1" applyBorder="1" applyAlignment="1">
      <alignment horizontal="right" vertical="center"/>
    </xf>
    <xf numFmtId="4" fontId="19" fillId="2" borderId="42" xfId="0" applyNumberFormat="1" applyFont="1" applyFill="1" applyBorder="1" applyAlignment="1">
      <alignment horizontal="right" vertical="center"/>
    </xf>
    <xf numFmtId="4" fontId="41" fillId="2" borderId="22" xfId="0" applyNumberFormat="1" applyFont="1" applyFill="1" applyBorder="1" applyAlignment="1">
      <alignment horizontal="right" vertical="center" wrapText="1"/>
    </xf>
    <xf numFmtId="4" fontId="41" fillId="2" borderId="18" xfId="0" applyNumberFormat="1" applyFont="1" applyFill="1" applyBorder="1" applyAlignment="1">
      <alignment horizontal="right" vertical="center" wrapText="1"/>
    </xf>
    <xf numFmtId="4" fontId="19" fillId="0" borderId="52" xfId="0" applyNumberFormat="1" applyFont="1" applyFill="1" applyBorder="1" applyAlignment="1">
      <alignment horizontal="right" vertical="center"/>
    </xf>
    <xf numFmtId="4" fontId="19" fillId="0" borderId="42" xfId="0" applyNumberFormat="1" applyFont="1" applyFill="1" applyBorder="1" applyAlignment="1">
      <alignment horizontal="right" vertical="center"/>
    </xf>
    <xf numFmtId="4" fontId="41" fillId="2" borderId="22" xfId="0" applyNumberFormat="1" applyFont="1" applyFill="1" applyBorder="1" applyAlignment="1">
      <alignment horizontal="right" vertical="center"/>
    </xf>
    <xf numFmtId="4" fontId="41" fillId="2" borderId="18" xfId="0" applyNumberFormat="1" applyFont="1" applyFill="1" applyBorder="1" applyAlignment="1">
      <alignment horizontal="right" vertical="center"/>
    </xf>
    <xf numFmtId="4" fontId="19" fillId="2" borderId="44" xfId="0" applyNumberFormat="1" applyFont="1" applyFill="1" applyBorder="1" applyAlignment="1">
      <alignment horizontal="right" vertical="center"/>
    </xf>
    <xf numFmtId="4" fontId="19" fillId="2" borderId="45" xfId="0" applyNumberFormat="1" applyFont="1" applyFill="1" applyBorder="1" applyAlignment="1">
      <alignment horizontal="right" vertical="center"/>
    </xf>
    <xf numFmtId="0" fontId="33" fillId="4" borderId="64" xfId="0" applyFont="1" applyFill="1" applyBorder="1" applyAlignment="1">
      <alignment horizontal="left" vertical="center" wrapText="1"/>
    </xf>
    <xf numFmtId="0" fontId="0" fillId="0" borderId="65" xfId="0" applyBorder="1" applyAlignment="1">
      <alignment horizontal="left" vertical="center"/>
    </xf>
    <xf numFmtId="0" fontId="0" fillId="0" borderId="66" xfId="0" applyBorder="1" applyAlignment="1">
      <alignment horizontal="left" vertical="center"/>
    </xf>
    <xf numFmtId="0" fontId="61" fillId="0" borderId="15"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3" fillId="2" borderId="54"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19" fillId="0" borderId="21" xfId="0" applyNumberFormat="1" applyFont="1" applyFill="1" applyBorder="1" applyAlignment="1">
      <alignment horizontal="right" vertical="center" wrapText="1"/>
    </xf>
    <xf numFmtId="0" fontId="19" fillId="0" borderId="21" xfId="0" applyFont="1" applyFill="1" applyBorder="1" applyAlignment="1">
      <alignment horizontal="center" vertical="center" wrapText="1"/>
    </xf>
    <xf numFmtId="0" fontId="38" fillId="0" borderId="49" xfId="0" applyFont="1" applyFill="1" applyBorder="1" applyAlignment="1">
      <alignment horizontal="left" vertical="center" wrapText="1"/>
    </xf>
    <xf numFmtId="0" fontId="38" fillId="0" borderId="45" xfId="0" applyFont="1" applyFill="1" applyBorder="1" applyAlignment="1">
      <alignment horizontal="left" vertical="center" wrapText="1"/>
    </xf>
    <xf numFmtId="0" fontId="38" fillId="0" borderId="52" xfId="0" applyFont="1" applyFill="1" applyBorder="1" applyAlignment="1">
      <alignment horizontal="left" vertical="center" wrapText="1"/>
    </xf>
    <xf numFmtId="0" fontId="42" fillId="0" borderId="50" xfId="0" applyFont="1" applyFill="1" applyBorder="1" applyAlignment="1">
      <alignment horizontal="left" vertical="center" wrapText="1"/>
    </xf>
    <xf numFmtId="0" fontId="42" fillId="0" borderId="42" xfId="0" applyFont="1" applyFill="1" applyBorder="1" applyAlignment="1">
      <alignment horizontal="left" vertical="center" wrapText="1"/>
    </xf>
    <xf numFmtId="0" fontId="33" fillId="3" borderId="37"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43" fillId="3" borderId="40" xfId="0" applyFont="1" applyFill="1" applyBorder="1" applyAlignment="1">
      <alignment horizontal="left" vertical="center" wrapText="1"/>
    </xf>
    <xf numFmtId="0" fontId="43" fillId="3" borderId="15" xfId="0" applyFont="1" applyFill="1" applyBorder="1" applyAlignment="1">
      <alignment horizontal="left" vertical="center" wrapText="1"/>
    </xf>
    <xf numFmtId="0" fontId="43" fillId="3" borderId="41" xfId="0" applyFont="1" applyFill="1" applyBorder="1" applyAlignment="1">
      <alignment horizontal="left" vertical="center" wrapText="1"/>
    </xf>
    <xf numFmtId="0" fontId="43" fillId="3" borderId="45" xfId="0" applyFont="1" applyFill="1" applyBorder="1" applyAlignment="1">
      <alignment horizontal="left" vertical="center" wrapText="1"/>
    </xf>
    <xf numFmtId="0" fontId="19" fillId="0" borderId="33"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34" xfId="0" applyFont="1" applyFill="1" applyBorder="1" applyAlignment="1">
      <alignment horizontal="left" vertical="center"/>
    </xf>
    <xf numFmtId="0" fontId="19" fillId="0" borderId="21" xfId="0" applyFont="1" applyFill="1" applyBorder="1" applyAlignment="1">
      <alignment horizontal="left" vertical="center"/>
    </xf>
    <xf numFmtId="0" fontId="19" fillId="0" borderId="5" xfId="0" applyFont="1" applyFill="1" applyBorder="1" applyAlignment="1">
      <alignment horizontal="left" vertical="center"/>
    </xf>
    <xf numFmtId="0" fontId="17" fillId="0" borderId="34"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34" xfId="31" applyFont="1" applyBorder="1" applyAlignment="1">
      <alignment horizontal="left" vertical="center" wrapText="1"/>
    </xf>
    <xf numFmtId="0" fontId="19" fillId="0" borderId="21" xfId="31" applyFont="1" applyBorder="1" applyAlignment="1">
      <alignment horizontal="left" vertical="center" wrapText="1"/>
    </xf>
    <xf numFmtId="0" fontId="19" fillId="0" borderId="5" xfId="31" applyFont="1" applyBorder="1" applyAlignment="1">
      <alignment horizontal="left" vertical="center" wrapText="1"/>
    </xf>
    <xf numFmtId="0" fontId="19" fillId="0" borderId="34" xfId="0" applyFont="1" applyBorder="1" applyAlignment="1">
      <alignment horizontal="left" vertical="center" wrapText="1"/>
    </xf>
    <xf numFmtId="0" fontId="19" fillId="0" borderId="21" xfId="0" applyFont="1" applyBorder="1" applyAlignment="1">
      <alignment horizontal="left" vertical="center" wrapText="1"/>
    </xf>
    <xf numFmtId="0" fontId="19" fillId="0" borderId="5" xfId="0" applyFont="1" applyBorder="1" applyAlignment="1">
      <alignment horizontal="left" vertical="center" wrapText="1"/>
    </xf>
    <xf numFmtId="4" fontId="19" fillId="0" borderId="34" xfId="0" applyNumberFormat="1" applyFont="1" applyBorder="1" applyAlignment="1">
      <alignment horizontal="right" vertical="center"/>
    </xf>
    <xf numFmtId="4" fontId="19" fillId="0" borderId="21" xfId="0" applyNumberFormat="1" applyFont="1" applyBorder="1" applyAlignment="1">
      <alignment horizontal="right" vertical="center"/>
    </xf>
    <xf numFmtId="4" fontId="19" fillId="0" borderId="5" xfId="0" applyNumberFormat="1" applyFont="1" applyBorder="1" applyAlignment="1">
      <alignment horizontal="right" vertical="center"/>
    </xf>
    <xf numFmtId="4" fontId="43" fillId="3" borderId="34" xfId="0" applyNumberFormat="1" applyFont="1" applyFill="1" applyBorder="1" applyAlignment="1">
      <alignment horizontal="left" vertical="center" wrapText="1"/>
    </xf>
    <xf numFmtId="4" fontId="43" fillId="3" borderId="5" xfId="0" applyNumberFormat="1" applyFont="1" applyFill="1" applyBorder="1" applyAlignment="1">
      <alignment horizontal="left" vertical="center" wrapText="1"/>
    </xf>
    <xf numFmtId="4" fontId="52" fillId="3" borderId="34" xfId="0" applyNumberFormat="1" applyFont="1" applyFill="1" applyBorder="1" applyAlignment="1">
      <alignment horizontal="center" vertical="center" wrapText="1"/>
    </xf>
    <xf numFmtId="4" fontId="52" fillId="3" borderId="5" xfId="0" applyNumberFormat="1" applyFont="1" applyFill="1" applyBorder="1" applyAlignment="1">
      <alignment horizontal="center" vertical="center" wrapText="1"/>
    </xf>
    <xf numFmtId="0" fontId="43" fillId="3" borderId="34" xfId="0" applyFont="1" applyFill="1" applyBorder="1" applyAlignment="1">
      <alignment horizontal="left" vertical="center" wrapText="1"/>
    </xf>
    <xf numFmtId="0" fontId="43" fillId="3" borderId="5"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36" xfId="0" applyFont="1" applyFill="1" applyBorder="1" applyAlignment="1">
      <alignment horizontal="left" vertical="center" wrapText="1"/>
    </xf>
    <xf numFmtId="0" fontId="43" fillId="3" borderId="42" xfId="0" applyFont="1" applyFill="1" applyBorder="1" applyAlignment="1">
      <alignment horizontal="left" vertical="center" wrapText="1"/>
    </xf>
    <xf numFmtId="0" fontId="43" fillId="3" borderId="33" xfId="0" applyFont="1" applyFill="1" applyBorder="1" applyAlignment="1">
      <alignment horizontal="center" vertical="center" textRotation="90" wrapText="1"/>
    </xf>
    <xf numFmtId="0" fontId="43" fillId="3" borderId="18" xfId="0" applyFont="1" applyFill="1" applyBorder="1" applyAlignment="1">
      <alignment horizontal="center" vertical="center" textRotation="90" wrapText="1"/>
    </xf>
    <xf numFmtId="0" fontId="51" fillId="3" borderId="34" xfId="0" applyFont="1" applyFill="1" applyBorder="1" applyAlignment="1">
      <alignment horizontal="left" vertical="center" wrapText="1"/>
    </xf>
    <xf numFmtId="0" fontId="51" fillId="3" borderId="5" xfId="0" applyFont="1" applyFill="1" applyBorder="1" applyAlignment="1">
      <alignment horizontal="left" vertical="center" wrapText="1"/>
    </xf>
    <xf numFmtId="4" fontId="19" fillId="0" borderId="41" xfId="0" applyNumberFormat="1" applyFont="1" applyFill="1" applyBorder="1" applyAlignment="1">
      <alignment vertical="center"/>
    </xf>
    <xf numFmtId="4" fontId="0" fillId="0" borderId="49" xfId="0" applyNumberFormat="1" applyBorder="1" applyAlignment="1">
      <alignment vertical="center"/>
    </xf>
    <xf numFmtId="4" fontId="0" fillId="0" borderId="45" xfId="0" applyNumberFormat="1" applyBorder="1" applyAlignment="1">
      <alignment vertical="center"/>
    </xf>
    <xf numFmtId="10" fontId="19" fillId="0" borderId="36" xfId="0" applyNumberFormat="1" applyFont="1" applyFill="1" applyBorder="1" applyAlignment="1">
      <alignment horizontal="center" vertical="center"/>
    </xf>
    <xf numFmtId="10" fontId="19" fillId="0" borderId="50" xfId="0" applyNumberFormat="1" applyFont="1" applyFill="1" applyBorder="1" applyAlignment="1">
      <alignment horizontal="center" vertical="center"/>
    </xf>
    <xf numFmtId="10" fontId="19" fillId="0" borderId="42" xfId="0" applyNumberFormat="1" applyFont="1" applyFill="1" applyBorder="1" applyAlignment="1">
      <alignment horizontal="center" vertical="center"/>
    </xf>
    <xf numFmtId="0" fontId="12" fillId="0" borderId="36" xfId="0" applyFont="1" applyFill="1" applyBorder="1" applyAlignment="1">
      <alignment horizontal="left" vertical="center" wrapText="1"/>
    </xf>
    <xf numFmtId="0" fontId="19" fillId="0" borderId="50"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22" xfId="0" applyFont="1" applyFill="1" applyBorder="1" applyAlignment="1">
      <alignment horizontal="center" vertical="center"/>
    </xf>
    <xf numFmtId="0" fontId="19"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41" xfId="0" applyFont="1" applyFill="1" applyBorder="1" applyAlignment="1">
      <alignment horizontal="left" vertical="center" wrapText="1"/>
    </xf>
    <xf numFmtId="0" fontId="19" fillId="0" borderId="49" xfId="0" applyFont="1" applyFill="1" applyBorder="1" applyAlignment="1">
      <alignment horizontal="left" vertical="center" wrapText="1"/>
    </xf>
    <xf numFmtId="4" fontId="19" fillId="0" borderId="36" xfId="0" applyNumberFormat="1" applyFont="1" applyFill="1" applyBorder="1" applyAlignment="1">
      <alignment horizontal="right" vertical="center"/>
    </xf>
    <xf numFmtId="4" fontId="19" fillId="0" borderId="50" xfId="0" applyNumberFormat="1" applyFont="1" applyFill="1" applyBorder="1" applyAlignment="1">
      <alignment horizontal="right" vertical="center"/>
    </xf>
    <xf numFmtId="4" fontId="19" fillId="0" borderId="44" xfId="0" applyNumberFormat="1" applyFont="1" applyFill="1" applyBorder="1" applyAlignment="1">
      <alignment horizontal="right" vertical="center"/>
    </xf>
    <xf numFmtId="4" fontId="19" fillId="0" borderId="49" xfId="0" applyNumberFormat="1" applyFont="1" applyFill="1" applyBorder="1" applyAlignment="1">
      <alignment horizontal="right" vertical="center"/>
    </xf>
    <xf numFmtId="4" fontId="19" fillId="0" borderId="45" xfId="0" applyNumberFormat="1" applyFont="1" applyFill="1" applyBorder="1" applyAlignment="1">
      <alignment horizontal="right" vertical="center"/>
    </xf>
    <xf numFmtId="10" fontId="19" fillId="0" borderId="52" xfId="0" applyNumberFormat="1" applyFont="1" applyFill="1" applyBorder="1" applyAlignment="1">
      <alignment horizontal="center" vertical="center"/>
    </xf>
    <xf numFmtId="0" fontId="12" fillId="0" borderId="52" xfId="0" applyFont="1" applyFill="1" applyBorder="1" applyAlignment="1">
      <alignment horizontal="left" vertical="center" wrapText="1"/>
    </xf>
    <xf numFmtId="0" fontId="19" fillId="0" borderId="51" xfId="0" applyFont="1" applyFill="1" applyBorder="1" applyAlignment="1">
      <alignment horizontal="left" vertical="center" wrapText="1"/>
    </xf>
    <xf numFmtId="0" fontId="19" fillId="0" borderId="53"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19" fillId="0" borderId="22"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7" fillId="0" borderId="3" xfId="0" applyFont="1" applyFill="1" applyBorder="1" applyAlignment="1">
      <alignment horizontal="left" vertical="center" wrapText="1"/>
    </xf>
    <xf numFmtId="4" fontId="19" fillId="0" borderId="3" xfId="0" applyNumberFormat="1" applyFont="1" applyBorder="1" applyAlignment="1">
      <alignment horizontal="right" vertical="center"/>
    </xf>
    <xf numFmtId="0" fontId="38" fillId="0" borderId="50" xfId="0" applyFont="1" applyFill="1" applyBorder="1" applyAlignment="1">
      <alignment horizontal="left" vertical="center" wrapText="1"/>
    </xf>
    <xf numFmtId="4" fontId="41" fillId="0" borderId="22" xfId="0" applyNumberFormat="1" applyFont="1" applyFill="1" applyBorder="1" applyAlignment="1">
      <alignment horizontal="right" vertical="center"/>
    </xf>
    <xf numFmtId="4" fontId="41" fillId="0" borderId="18" xfId="0" applyNumberFormat="1" applyFont="1" applyFill="1" applyBorder="1" applyAlignment="1">
      <alignment horizontal="right" vertical="center"/>
    </xf>
    <xf numFmtId="0" fontId="38" fillId="0" borderId="4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4" fontId="38" fillId="0" borderId="3" xfId="0" applyNumberFormat="1" applyFont="1" applyFill="1" applyBorder="1" applyAlignment="1">
      <alignment horizontal="right" vertical="center"/>
    </xf>
    <xf numFmtId="4" fontId="38" fillId="0" borderId="5" xfId="0" applyNumberFormat="1" applyFont="1" applyFill="1" applyBorder="1" applyAlignment="1">
      <alignment horizontal="right" vertical="center"/>
    </xf>
    <xf numFmtId="0" fontId="16" fillId="0" borderId="3"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33" fillId="2" borderId="58" xfId="0" applyFont="1" applyFill="1" applyBorder="1" applyAlignment="1">
      <alignment horizontal="left" vertical="center" wrapText="1"/>
    </xf>
    <xf numFmtId="0" fontId="19" fillId="0" borderId="0" xfId="0" applyFont="1" applyFill="1" applyBorder="1" applyAlignment="1">
      <alignment horizontal="left" vertical="top" wrapText="1"/>
    </xf>
    <xf numFmtId="164" fontId="45" fillId="0" borderId="3" xfId="0" applyNumberFormat="1" applyFont="1" applyFill="1" applyBorder="1" applyAlignment="1">
      <alignment horizontal="right" vertical="center" wrapText="1"/>
    </xf>
    <xf numFmtId="164" fontId="45" fillId="0" borderId="21" xfId="0" applyNumberFormat="1" applyFont="1" applyFill="1" applyBorder="1" applyAlignment="1">
      <alignment horizontal="right" vertical="center" wrapText="1"/>
    </xf>
    <xf numFmtId="4" fontId="38" fillId="0" borderId="3" xfId="0" applyNumberFormat="1" applyFont="1" applyFill="1" applyBorder="1" applyAlignment="1">
      <alignment horizontal="left" vertical="center" wrapText="1"/>
    </xf>
    <xf numFmtId="4" fontId="38" fillId="0" borderId="21" xfId="0" applyNumberFormat="1" applyFont="1" applyFill="1" applyBorder="1" applyAlignment="1">
      <alignment horizontal="left" vertical="center" wrapText="1"/>
    </xf>
    <xf numFmtId="0" fontId="61" fillId="0" borderId="38" xfId="0" applyFont="1" applyFill="1" applyBorder="1" applyAlignment="1">
      <alignment horizontal="left" vertical="center" wrapText="1"/>
    </xf>
    <xf numFmtId="0" fontId="61" fillId="0" borderId="39" xfId="0" applyFont="1" applyFill="1" applyBorder="1" applyAlignment="1">
      <alignment horizontal="left" vertical="center" wrapText="1"/>
    </xf>
    <xf numFmtId="0" fontId="61" fillId="0" borderId="14" xfId="0" applyFont="1" applyFill="1" applyBorder="1" applyAlignment="1">
      <alignment horizontal="left" vertical="center" wrapText="1"/>
    </xf>
    <xf numFmtId="0" fontId="61" fillId="0" borderId="20" xfId="0" applyFont="1" applyFill="1" applyBorder="1" applyAlignment="1">
      <alignment horizontal="left" vertical="center" wrapText="1"/>
    </xf>
    <xf numFmtId="0" fontId="19" fillId="0" borderId="22" xfId="31" applyFont="1" applyFill="1" applyBorder="1" applyAlignment="1">
      <alignment horizontal="center" vertical="center" wrapText="1"/>
    </xf>
    <xf numFmtId="0" fontId="19" fillId="0" borderId="48" xfId="31" applyFont="1" applyFill="1" applyBorder="1" applyAlignment="1">
      <alignment horizontal="center" vertical="center" wrapText="1"/>
    </xf>
    <xf numFmtId="0" fontId="19" fillId="0" borderId="3" xfId="31" applyFont="1" applyFill="1" applyBorder="1" applyAlignment="1">
      <alignment horizontal="left" vertical="center" wrapText="1"/>
    </xf>
    <xf numFmtId="0" fontId="19" fillId="0" borderId="21" xfId="31" applyFont="1" applyFill="1" applyBorder="1" applyAlignment="1">
      <alignment horizontal="left" vertical="center" wrapText="1"/>
    </xf>
    <xf numFmtId="0" fontId="13" fillId="0" borderId="3" xfId="0" applyFont="1" applyFill="1" applyBorder="1" applyAlignment="1">
      <alignment horizontal="left" vertical="center" wrapText="1"/>
    </xf>
    <xf numFmtId="0" fontId="38" fillId="0" borderId="21" xfId="0" applyFont="1" applyFill="1" applyBorder="1" applyAlignment="1">
      <alignment horizontal="left" vertical="center" wrapText="1"/>
    </xf>
    <xf numFmtId="0" fontId="19" fillId="0" borderId="3" xfId="0" applyFont="1" applyBorder="1" applyAlignment="1">
      <alignment horizontal="left" vertical="center" wrapText="1"/>
    </xf>
    <xf numFmtId="164" fontId="45" fillId="0" borderId="5" xfId="0" applyNumberFormat="1" applyFont="1" applyFill="1" applyBorder="1" applyAlignment="1">
      <alignment horizontal="right" vertical="center" wrapText="1"/>
    </xf>
    <xf numFmtId="4" fontId="38" fillId="0" borderId="21" xfId="0" applyNumberFormat="1" applyFont="1" applyFill="1" applyBorder="1" applyAlignment="1">
      <alignment horizontal="right" vertical="center"/>
    </xf>
    <xf numFmtId="0" fontId="15" fillId="0" borderId="3" xfId="0" applyFont="1" applyFill="1" applyBorder="1" applyAlignment="1">
      <alignment horizontal="left" vertical="center" wrapText="1"/>
    </xf>
  </cellXfs>
  <cellStyles count="37">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4" xfId="18"/>
    <cellStyle name="Normální 5 4 2" xfId="26"/>
    <cellStyle name="Normální 5 4 2 2" xfId="35"/>
    <cellStyle name="Normální 5 5" xfId="25"/>
  </cellStyles>
  <dxfs count="0"/>
  <tableStyles count="0" defaultTableStyle="TableStyleMedium2" defaultPivotStyle="PivotStyleMedium9"/>
  <colors>
    <mruColors>
      <color rgb="FFFF5050"/>
      <color rgb="FFFFFFCC"/>
      <color rgb="FFFF00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zoomScale="70" zoomScaleNormal="70" workbookViewId="0">
      <selection activeCell="D33" sqref="D33:H33"/>
    </sheetView>
  </sheetViews>
  <sheetFormatPr defaultRowHeight="15" x14ac:dyDescent="0.25"/>
  <cols>
    <col min="1" max="1" width="10.85546875" customWidth="1"/>
    <col min="2" max="2" width="27.5703125" customWidth="1"/>
    <col min="3" max="3" width="21.7109375" customWidth="1"/>
    <col min="4" max="8" width="19.7109375" customWidth="1"/>
    <col min="10" max="10" width="22.42578125" customWidth="1"/>
    <col min="11" max="11" width="40.42578125" customWidth="1"/>
  </cols>
  <sheetData>
    <row r="1" spans="1:11" ht="57" customHeight="1" x14ac:dyDescent="0.4">
      <c r="A1" s="408" t="s">
        <v>131</v>
      </c>
      <c r="B1" s="408"/>
      <c r="C1" s="408"/>
      <c r="D1" s="408"/>
      <c r="E1" s="408"/>
      <c r="F1" s="408"/>
      <c r="G1" s="408"/>
      <c r="H1" s="408"/>
    </row>
    <row r="2" spans="1:11" ht="21" customHeight="1" x14ac:dyDescent="0.3">
      <c r="G2" s="78"/>
      <c r="H2" s="355"/>
    </row>
    <row r="3" spans="1:11" ht="15.75" x14ac:dyDescent="0.25">
      <c r="A3" s="209" t="s">
        <v>132</v>
      </c>
      <c r="B3" s="149"/>
      <c r="C3" s="149"/>
      <c r="D3" s="149"/>
      <c r="E3" s="149"/>
      <c r="F3" s="149"/>
      <c r="G3" s="149"/>
      <c r="H3" s="150" t="s">
        <v>133</v>
      </c>
    </row>
    <row r="4" spans="1:11" ht="32.25" customHeight="1" x14ac:dyDescent="0.25">
      <c r="A4" s="409" t="s">
        <v>1</v>
      </c>
      <c r="B4" s="410"/>
      <c r="C4" s="411" t="s">
        <v>27</v>
      </c>
      <c r="D4" s="412" t="s">
        <v>28</v>
      </c>
      <c r="E4" s="413"/>
      <c r="F4" s="414"/>
      <c r="G4" s="415" t="s">
        <v>166</v>
      </c>
      <c r="H4" s="415" t="s">
        <v>167</v>
      </c>
    </row>
    <row r="5" spans="1:11" ht="70.900000000000006" customHeight="1" x14ac:dyDescent="0.25">
      <c r="A5" s="409"/>
      <c r="B5" s="410"/>
      <c r="C5" s="411"/>
      <c r="D5" s="151" t="s">
        <v>31</v>
      </c>
      <c r="E5" s="152" t="s">
        <v>170</v>
      </c>
      <c r="F5" s="153" t="s">
        <v>169</v>
      </c>
      <c r="G5" s="415"/>
      <c r="H5" s="415"/>
    </row>
    <row r="6" spans="1:11" ht="30" customHeight="1" thickBot="1" x14ac:dyDescent="0.3">
      <c r="A6" s="416" t="s">
        <v>2</v>
      </c>
      <c r="B6" s="417"/>
      <c r="C6" s="188" t="s">
        <v>3</v>
      </c>
      <c r="D6" s="204" t="s">
        <v>164</v>
      </c>
      <c r="E6" s="190" t="s">
        <v>5</v>
      </c>
      <c r="F6" s="191" t="s">
        <v>6</v>
      </c>
      <c r="G6" s="189" t="s">
        <v>165</v>
      </c>
      <c r="H6" s="189" t="s">
        <v>168</v>
      </c>
    </row>
    <row r="7" spans="1:11" ht="37.15" customHeight="1" thickBot="1" x14ac:dyDescent="0.3">
      <c r="A7" s="418" t="s">
        <v>154</v>
      </c>
      <c r="B7" s="419"/>
      <c r="C7" s="154">
        <f>C8+C9</f>
        <v>251090459.67999998</v>
      </c>
      <c r="D7" s="205">
        <f>D8+D9</f>
        <v>55361046.159999996</v>
      </c>
      <c r="E7" s="203">
        <f>E8+E9</f>
        <v>55361046.159999996</v>
      </c>
      <c r="F7" s="187">
        <f>F8+F9</f>
        <v>0</v>
      </c>
      <c r="G7" s="327">
        <f>G8+G9</f>
        <v>195729413.51999998</v>
      </c>
      <c r="H7" s="219">
        <f>G7/C7</f>
        <v>0.77951752435933097</v>
      </c>
      <c r="J7" s="238"/>
    </row>
    <row r="8" spans="1:11" ht="31.5" x14ac:dyDescent="0.25">
      <c r="A8" s="379"/>
      <c r="B8" s="221" t="s">
        <v>178</v>
      </c>
      <c r="C8" s="222">
        <v>214056238.20999998</v>
      </c>
      <c r="D8" s="223">
        <v>18326824.690000001</v>
      </c>
      <c r="E8" s="224">
        <v>18326824.690000001</v>
      </c>
      <c r="F8" s="225">
        <v>0</v>
      </c>
      <c r="G8" s="328">
        <v>195729413.51999998</v>
      </c>
      <c r="H8" s="226">
        <v>0.9143831320065503</v>
      </c>
      <c r="J8" s="227"/>
    </row>
    <row r="9" spans="1:11" ht="37.5" customHeight="1" thickBot="1" x14ac:dyDescent="0.3">
      <c r="A9" s="380"/>
      <c r="B9" s="214" t="s">
        <v>134</v>
      </c>
      <c r="C9" s="215">
        <f>'KK_sledování '!L17</f>
        <v>37034221.469999999</v>
      </c>
      <c r="D9" s="216">
        <f>'KK_sledování '!M17</f>
        <v>37034221.469999999</v>
      </c>
      <c r="E9" s="217">
        <f>'KK_sledování '!N17</f>
        <v>37034221.469999999</v>
      </c>
      <c r="F9" s="218">
        <f>'KK_sledování '!O17</f>
        <v>0</v>
      </c>
      <c r="G9" s="329">
        <v>0</v>
      </c>
      <c r="H9" s="220">
        <f>D9/C9</f>
        <v>1</v>
      </c>
      <c r="J9" s="227"/>
    </row>
    <row r="10" spans="1:11" ht="45" customHeight="1" x14ac:dyDescent="0.25">
      <c r="A10" s="420" t="s">
        <v>155</v>
      </c>
      <c r="B10" s="421"/>
      <c r="C10" s="422">
        <f>C12+C13</f>
        <v>1006457001.9299998</v>
      </c>
      <c r="D10" s="368">
        <f>D12+D13</f>
        <v>304408327.23000002</v>
      </c>
      <c r="E10" s="202">
        <f>E12+E13</f>
        <v>343500946.48000002</v>
      </c>
      <c r="F10" s="362">
        <f>F12+F13</f>
        <v>0</v>
      </c>
      <c r="G10" s="364">
        <f>G12+G13</f>
        <v>702048674.69999993</v>
      </c>
      <c r="H10" s="366">
        <f>G10/C10</f>
        <v>0.69754462769272696</v>
      </c>
      <c r="J10" s="238"/>
    </row>
    <row r="11" spans="1:11" ht="30" customHeight="1" thickBot="1" x14ac:dyDescent="0.3">
      <c r="A11" s="424" t="s">
        <v>135</v>
      </c>
      <c r="B11" s="425"/>
      <c r="C11" s="423"/>
      <c r="D11" s="369"/>
      <c r="E11" s="239">
        <v>-39092619.25</v>
      </c>
      <c r="F11" s="363"/>
      <c r="G11" s="365"/>
      <c r="H11" s="367"/>
      <c r="J11" s="19"/>
    </row>
    <row r="12" spans="1:11" ht="31.5" x14ac:dyDescent="0.25">
      <c r="A12" s="379"/>
      <c r="B12" s="221" t="s">
        <v>178</v>
      </c>
      <c r="C12" s="222">
        <v>265653362.68000001</v>
      </c>
      <c r="D12" s="223">
        <v>126118308.84</v>
      </c>
      <c r="E12" s="224">
        <v>126118308.84</v>
      </c>
      <c r="F12" s="225">
        <v>0</v>
      </c>
      <c r="G12" s="328">
        <v>139535053.84</v>
      </c>
      <c r="H12" s="226">
        <v>0.52500000000000002</v>
      </c>
      <c r="J12" s="19"/>
      <c r="K12" s="19"/>
    </row>
    <row r="13" spans="1:11" ht="34.5" customHeight="1" x14ac:dyDescent="0.25">
      <c r="A13" s="379"/>
      <c r="B13" s="177" t="s">
        <v>134</v>
      </c>
      <c r="C13" s="384">
        <f>PO_sledování!L43</f>
        <v>740803639.24999988</v>
      </c>
      <c r="D13" s="386">
        <f>PO_sledování!M43</f>
        <v>178290018.39000002</v>
      </c>
      <c r="E13" s="178">
        <f>PO_sledování!N43</f>
        <v>217382637.64000002</v>
      </c>
      <c r="F13" s="388">
        <f>PO_sledování!O43</f>
        <v>0</v>
      </c>
      <c r="G13" s="384">
        <f>C13-D13</f>
        <v>562513620.8599999</v>
      </c>
      <c r="H13" s="390">
        <f>D13/C13</f>
        <v>0.24067108872535151</v>
      </c>
    </row>
    <row r="14" spans="1:11" ht="22.15" customHeight="1" thickBot="1" x14ac:dyDescent="0.3">
      <c r="A14" s="380"/>
      <c r="B14" s="194" t="s">
        <v>136</v>
      </c>
      <c r="C14" s="385"/>
      <c r="D14" s="387"/>
      <c r="E14" s="240">
        <v>-39092619.25</v>
      </c>
      <c r="F14" s="389"/>
      <c r="G14" s="385"/>
      <c r="H14" s="391"/>
    </row>
    <row r="15" spans="1:11" ht="49.5" customHeight="1" thickBot="1" x14ac:dyDescent="0.3">
      <c r="A15" s="396" t="s">
        <v>137</v>
      </c>
      <c r="B15" s="397"/>
      <c r="C15" s="195">
        <v>2065000000</v>
      </c>
      <c r="D15" s="196">
        <v>307867530</v>
      </c>
      <c r="E15" s="197">
        <v>307867530</v>
      </c>
      <c r="F15" s="201" t="s">
        <v>55</v>
      </c>
      <c r="G15" s="192" t="s">
        <v>55</v>
      </c>
      <c r="H15" s="193" t="s">
        <v>55</v>
      </c>
    </row>
    <row r="16" spans="1:11" ht="32.25" customHeight="1" x14ac:dyDescent="0.25">
      <c r="A16" s="398" t="s">
        <v>0</v>
      </c>
      <c r="B16" s="399"/>
      <c r="C16" s="155">
        <f>C7+C10+C15</f>
        <v>3322547461.6099997</v>
      </c>
      <c r="D16" s="156">
        <f>D7+D10+D15</f>
        <v>667636903.38999999</v>
      </c>
      <c r="E16" s="157">
        <f>E7+E10+E11+E15</f>
        <v>667636903.38999999</v>
      </c>
      <c r="F16" s="158">
        <f>F7+F10</f>
        <v>0</v>
      </c>
      <c r="G16" s="330">
        <f>G7+G10</f>
        <v>897778088.21999991</v>
      </c>
      <c r="H16" s="159" t="s">
        <v>55</v>
      </c>
    </row>
    <row r="17" spans="1:11" s="78" customFormat="1" x14ac:dyDescent="0.25">
      <c r="A17" s="84"/>
      <c r="B17" s="160"/>
      <c r="C17" s="160"/>
      <c r="D17" s="160"/>
      <c r="E17" s="160"/>
      <c r="F17" s="83"/>
      <c r="G17" s="161"/>
      <c r="H17" s="162"/>
    </row>
    <row r="18" spans="1:11" s="78" customFormat="1" ht="12.6" customHeight="1" x14ac:dyDescent="0.25">
      <c r="A18" s="400"/>
      <c r="B18" s="400"/>
      <c r="C18" s="400"/>
      <c r="D18" s="400"/>
      <c r="E18" s="400"/>
      <c r="F18" s="83"/>
      <c r="G18" s="161"/>
      <c r="H18" s="162"/>
    </row>
    <row r="19" spans="1:11" s="78" customFormat="1" ht="23.25" x14ac:dyDescent="0.25">
      <c r="A19" s="163" t="s">
        <v>171</v>
      </c>
      <c r="B19" s="164"/>
      <c r="C19" s="165"/>
      <c r="D19" s="165"/>
      <c r="E19" s="83"/>
      <c r="F19" s="83"/>
      <c r="G19" s="161"/>
      <c r="H19" s="162"/>
      <c r="J19" s="126"/>
    </row>
    <row r="20" spans="1:11" s="78" customFormat="1" ht="15" customHeight="1" x14ac:dyDescent="0.25">
      <c r="A20" s="164"/>
      <c r="B20" s="164"/>
      <c r="C20" s="165"/>
      <c r="D20" s="165"/>
      <c r="E20" s="83"/>
      <c r="F20" s="83"/>
      <c r="G20" s="161"/>
      <c r="H20" s="162"/>
      <c r="J20" s="126"/>
    </row>
    <row r="21" spans="1:11" s="78" customFormat="1" ht="14.25" customHeight="1" thickBot="1" x14ac:dyDescent="0.3">
      <c r="A21" s="209" t="s">
        <v>138</v>
      </c>
      <c r="B21" s="166"/>
      <c r="C21" s="167"/>
      <c r="D21" s="167"/>
      <c r="E21" s="168"/>
      <c r="F21" s="168"/>
      <c r="G21" s="169"/>
      <c r="H21" s="170"/>
      <c r="J21" s="126"/>
    </row>
    <row r="22" spans="1:11" s="78" customFormat="1" ht="33" customHeight="1" thickBot="1" x14ac:dyDescent="0.3">
      <c r="A22" s="370" t="s">
        <v>139</v>
      </c>
      <c r="B22" s="371"/>
      <c r="C22" s="371"/>
      <c r="D22" s="211">
        <f>D7+D10</f>
        <v>359769373.38999999</v>
      </c>
      <c r="E22" s="374" t="s">
        <v>176</v>
      </c>
      <c r="F22" s="373"/>
      <c r="G22" s="373"/>
      <c r="H22" s="373"/>
      <c r="J22" s="126"/>
      <c r="K22" s="126"/>
    </row>
    <row r="23" spans="1:11" s="78" customFormat="1" ht="45.6" customHeight="1" x14ac:dyDescent="0.25">
      <c r="A23" s="401" t="s">
        <v>56</v>
      </c>
      <c r="B23" s="394" t="s">
        <v>140</v>
      </c>
      <c r="C23" s="395"/>
      <c r="D23" s="206">
        <f>E8+E12+'KK_sledování '!N18+PO_sledování!N44+PO_sledování!N45</f>
        <v>370584499.33000004</v>
      </c>
      <c r="E23" s="373" t="s">
        <v>141</v>
      </c>
      <c r="F23" s="373"/>
      <c r="G23" s="373"/>
      <c r="H23" s="373"/>
      <c r="J23" s="126"/>
      <c r="K23" s="126"/>
    </row>
    <row r="24" spans="1:11" s="78" customFormat="1" ht="30" customHeight="1" x14ac:dyDescent="0.25">
      <c r="A24" s="379"/>
      <c r="B24" s="375" t="s">
        <v>136</v>
      </c>
      <c r="C24" s="376"/>
      <c r="D24" s="171">
        <v>-39092619.25</v>
      </c>
      <c r="E24" s="373" t="s">
        <v>259</v>
      </c>
      <c r="F24" s="373"/>
      <c r="G24" s="373"/>
      <c r="H24" s="373"/>
      <c r="J24" s="126"/>
      <c r="K24" s="126"/>
    </row>
    <row r="25" spans="1:11" s="78" customFormat="1" ht="30" customHeight="1" x14ac:dyDescent="0.25">
      <c r="A25" s="379"/>
      <c r="B25" s="377" t="s">
        <v>142</v>
      </c>
      <c r="C25" s="378"/>
      <c r="D25" s="212">
        <f>'KK_sledování '!N19+PO_sledování!N46</f>
        <v>28277493.310000002</v>
      </c>
      <c r="E25" s="373" t="s">
        <v>141</v>
      </c>
      <c r="F25" s="373"/>
      <c r="G25" s="373"/>
      <c r="H25" s="373"/>
    </row>
    <row r="26" spans="1:11" s="78" customFormat="1" ht="30" customHeight="1" x14ac:dyDescent="0.25">
      <c r="A26" s="402"/>
      <c r="B26" s="392" t="s">
        <v>143</v>
      </c>
      <c r="C26" s="393"/>
      <c r="D26" s="213">
        <f>'KK_sledování '!O17+PO_sledování!O43</f>
        <v>0</v>
      </c>
      <c r="E26" s="373" t="s">
        <v>141</v>
      </c>
      <c r="F26" s="373"/>
      <c r="G26" s="373"/>
      <c r="H26" s="373"/>
    </row>
    <row r="27" spans="1:11" s="78" customFormat="1" ht="30" customHeight="1" x14ac:dyDescent="0.25">
      <c r="A27" s="370" t="s">
        <v>144</v>
      </c>
      <c r="B27" s="371"/>
      <c r="C27" s="372"/>
      <c r="D27" s="172">
        <v>307867530</v>
      </c>
      <c r="E27" s="373" t="s">
        <v>145</v>
      </c>
      <c r="F27" s="373"/>
      <c r="G27" s="373"/>
      <c r="H27" s="373"/>
    </row>
    <row r="28" spans="1:11" s="78" customFormat="1" ht="49.5" customHeight="1" x14ac:dyDescent="0.25">
      <c r="A28" s="381" t="s">
        <v>146</v>
      </c>
      <c r="B28" s="382"/>
      <c r="C28" s="383"/>
      <c r="D28" s="173">
        <f>D23+D24+D25+D26+D27</f>
        <v>667636903.3900001</v>
      </c>
      <c r="E28" s="373" t="s">
        <v>177</v>
      </c>
      <c r="F28" s="373"/>
      <c r="G28" s="373"/>
      <c r="H28" s="373"/>
    </row>
    <row r="29" spans="1:11" s="78" customFormat="1" ht="15.75" x14ac:dyDescent="0.25">
      <c r="A29" s="199"/>
      <c r="B29" s="199"/>
      <c r="C29" s="199"/>
      <c r="D29" s="200"/>
      <c r="E29" s="198"/>
      <c r="F29" s="198"/>
      <c r="G29" s="198"/>
      <c r="H29" s="198"/>
    </row>
    <row r="30" spans="1:11" ht="18.75" x14ac:dyDescent="0.3">
      <c r="A30" s="210" t="s">
        <v>147</v>
      </c>
      <c r="B30" s="208"/>
      <c r="C30" s="174"/>
      <c r="D30" s="174"/>
      <c r="E30" s="174"/>
      <c r="F30" s="174"/>
      <c r="G30" s="175"/>
      <c r="H30" s="174"/>
    </row>
    <row r="31" spans="1:11" ht="64.150000000000006" customHeight="1" x14ac:dyDescent="0.25">
      <c r="A31" s="176" t="s">
        <v>3</v>
      </c>
      <c r="B31" s="403" t="s">
        <v>148</v>
      </c>
      <c r="C31" s="403"/>
      <c r="D31" s="404" t="s">
        <v>149</v>
      </c>
      <c r="E31" s="404"/>
      <c r="F31" s="404"/>
      <c r="G31" s="404"/>
      <c r="H31" s="404"/>
    </row>
    <row r="32" spans="1:11" ht="41.65" customHeight="1" x14ac:dyDescent="0.25">
      <c r="A32" s="176" t="s">
        <v>4</v>
      </c>
      <c r="B32" s="403" t="s">
        <v>150</v>
      </c>
      <c r="C32" s="403"/>
      <c r="D32" s="405" t="s">
        <v>172</v>
      </c>
      <c r="E32" s="406"/>
      <c r="F32" s="406"/>
      <c r="G32" s="406"/>
      <c r="H32" s="407"/>
    </row>
    <row r="33" spans="1:8" ht="98.65" customHeight="1" x14ac:dyDescent="0.25">
      <c r="A33" s="176" t="s">
        <v>5</v>
      </c>
      <c r="B33" s="403" t="s">
        <v>151</v>
      </c>
      <c r="C33" s="403"/>
      <c r="D33" s="404" t="s">
        <v>264</v>
      </c>
      <c r="E33" s="404"/>
      <c r="F33" s="404"/>
      <c r="G33" s="404"/>
      <c r="H33" s="404"/>
    </row>
    <row r="34" spans="1:8" ht="53.65" customHeight="1" x14ac:dyDescent="0.25">
      <c r="A34" s="176" t="s">
        <v>6</v>
      </c>
      <c r="B34" s="403" t="s">
        <v>152</v>
      </c>
      <c r="C34" s="403"/>
      <c r="D34" s="404" t="s">
        <v>153</v>
      </c>
      <c r="E34" s="404"/>
      <c r="F34" s="404"/>
      <c r="G34" s="404"/>
      <c r="H34" s="404"/>
    </row>
    <row r="35" spans="1:8" ht="40.15" customHeight="1" x14ac:dyDescent="0.25">
      <c r="A35" s="207" t="s">
        <v>174</v>
      </c>
      <c r="B35" s="403" t="s">
        <v>173</v>
      </c>
      <c r="C35" s="403"/>
      <c r="D35" s="404" t="s">
        <v>175</v>
      </c>
      <c r="E35" s="404"/>
      <c r="F35" s="404"/>
      <c r="G35" s="404"/>
      <c r="H35" s="404"/>
    </row>
  </sheetData>
  <mergeCells count="50">
    <mergeCell ref="A6:B6"/>
    <mergeCell ref="A7:B7"/>
    <mergeCell ref="A10:B10"/>
    <mergeCell ref="C10:C11"/>
    <mergeCell ref="A11:B11"/>
    <mergeCell ref="A8:A9"/>
    <mergeCell ref="A1:H1"/>
    <mergeCell ref="A4:B5"/>
    <mergeCell ref="C4:C5"/>
    <mergeCell ref="D4:F4"/>
    <mergeCell ref="G4:G5"/>
    <mergeCell ref="H4:H5"/>
    <mergeCell ref="B35:C35"/>
    <mergeCell ref="D35:H35"/>
    <mergeCell ref="B31:C31"/>
    <mergeCell ref="D31:H31"/>
    <mergeCell ref="B32:C32"/>
    <mergeCell ref="D32:H32"/>
    <mergeCell ref="B33:C33"/>
    <mergeCell ref="D33:H33"/>
    <mergeCell ref="B34:C34"/>
    <mergeCell ref="D34:H34"/>
    <mergeCell ref="A28:C28"/>
    <mergeCell ref="E28:H28"/>
    <mergeCell ref="C13:C14"/>
    <mergeCell ref="D13:D14"/>
    <mergeCell ref="F13:F14"/>
    <mergeCell ref="G13:G14"/>
    <mergeCell ref="H13:H14"/>
    <mergeCell ref="B26:C26"/>
    <mergeCell ref="E26:H26"/>
    <mergeCell ref="B23:C23"/>
    <mergeCell ref="E23:H23"/>
    <mergeCell ref="A15:B15"/>
    <mergeCell ref="A16:B16"/>
    <mergeCell ref="A18:E18"/>
    <mergeCell ref="A22:C22"/>
    <mergeCell ref="A23:A26"/>
    <mergeCell ref="F10:F11"/>
    <mergeCell ref="G10:G11"/>
    <mergeCell ref="H10:H11"/>
    <mergeCell ref="D10:D11"/>
    <mergeCell ref="A27:C27"/>
    <mergeCell ref="E27:H27"/>
    <mergeCell ref="E22:H22"/>
    <mergeCell ref="B24:C24"/>
    <mergeCell ref="E24:H24"/>
    <mergeCell ref="B25:C25"/>
    <mergeCell ref="E25:H25"/>
    <mergeCell ref="A12:A14"/>
  </mergeCells>
  <printOptions horizontalCentered="1"/>
  <pageMargins left="0.51181102362204722" right="0.51181102362204722" top="0.74803149606299213" bottom="0.74803149606299213" header="0.31496062992125984" footer="0.31496062992125984"/>
  <pageSetup paperSize="9" scale="58" orientation="portrait" horizontalDpi="4294967293" verticalDpi="4294967293" r:id="rId1"/>
  <headerFooter>
    <oddFooter xml:space="preserve">&amp;R&amp;12Zpracoval odbor finanční, stav k 1. 9.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68"/>
  <sheetViews>
    <sheetView zoomScale="59" zoomScaleNormal="59" zoomScaleSheetLayoutView="42" zoomScalePageLayoutView="70" workbookViewId="0"/>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2" ht="26.45" customHeight="1" x14ac:dyDescent="0.35">
      <c r="A1" s="323" t="s">
        <v>260</v>
      </c>
      <c r="B1" s="323"/>
    </row>
    <row r="2" spans="1:22" ht="33" customHeight="1" x14ac:dyDescent="0.35">
      <c r="A2" s="132" t="s">
        <v>71</v>
      </c>
      <c r="C2" s="79"/>
      <c r="D2" s="79"/>
      <c r="E2" s="79"/>
      <c r="F2" s="79"/>
      <c r="G2" s="79"/>
      <c r="H2" s="79"/>
      <c r="I2" s="79"/>
      <c r="J2" s="79"/>
      <c r="K2" s="79"/>
      <c r="L2" s="79"/>
      <c r="M2" s="79"/>
      <c r="N2" s="79"/>
      <c r="O2" s="79"/>
      <c r="P2" s="79"/>
      <c r="Q2" s="8"/>
    </row>
    <row r="3" spans="1:22" ht="10.15" customHeight="1" x14ac:dyDescent="0.35">
      <c r="A3" s="132"/>
      <c r="C3" s="79"/>
      <c r="D3" s="79"/>
      <c r="E3" s="79"/>
      <c r="F3" s="79"/>
      <c r="G3" s="79"/>
      <c r="H3" s="79"/>
      <c r="I3" s="79"/>
      <c r="J3" s="79"/>
      <c r="K3" s="79"/>
      <c r="L3" s="79"/>
      <c r="M3" s="79"/>
      <c r="N3" s="79"/>
      <c r="O3" s="79"/>
      <c r="P3" s="79"/>
      <c r="Q3" s="8"/>
    </row>
    <row r="4" spans="1:22" ht="38.25" customHeight="1" x14ac:dyDescent="0.25">
      <c r="A4" s="426" t="s">
        <v>20</v>
      </c>
      <c r="B4" s="428" t="s">
        <v>21</v>
      </c>
      <c r="C4" s="428" t="s">
        <v>17</v>
      </c>
      <c r="D4" s="429" t="s">
        <v>22</v>
      </c>
      <c r="E4" s="428" t="s">
        <v>23</v>
      </c>
      <c r="F4" s="445" t="s">
        <v>67</v>
      </c>
      <c r="G4" s="428" t="s">
        <v>7</v>
      </c>
      <c r="H4" s="429" t="s">
        <v>25</v>
      </c>
      <c r="I4" s="428" t="s">
        <v>26</v>
      </c>
      <c r="J4" s="428" t="s">
        <v>8</v>
      </c>
      <c r="K4" s="433" t="s">
        <v>10</v>
      </c>
      <c r="L4" s="435" t="s">
        <v>27</v>
      </c>
      <c r="M4" s="441" t="s">
        <v>28</v>
      </c>
      <c r="N4" s="442"/>
      <c r="O4" s="443"/>
      <c r="P4" s="436" t="s">
        <v>156</v>
      </c>
      <c r="Q4" s="431" t="s">
        <v>30</v>
      </c>
    </row>
    <row r="5" spans="1:22" ht="90" x14ac:dyDescent="0.25">
      <c r="A5" s="427"/>
      <c r="B5" s="429"/>
      <c r="C5" s="429"/>
      <c r="D5" s="430"/>
      <c r="E5" s="429"/>
      <c r="F5" s="446"/>
      <c r="G5" s="429"/>
      <c r="H5" s="430"/>
      <c r="I5" s="429"/>
      <c r="J5" s="429"/>
      <c r="K5" s="434"/>
      <c r="L5" s="436"/>
      <c r="M5" s="242" t="s">
        <v>31</v>
      </c>
      <c r="N5" s="87" t="s">
        <v>68</v>
      </c>
      <c r="O5" s="88" t="s">
        <v>69</v>
      </c>
      <c r="P5" s="444"/>
      <c r="Q5" s="432"/>
    </row>
    <row r="6" spans="1:22" ht="26.25" customHeight="1" thickBot="1" x14ac:dyDescent="0.3">
      <c r="A6" s="89" t="s">
        <v>33</v>
      </c>
      <c r="B6" s="89" t="s">
        <v>34</v>
      </c>
      <c r="C6" s="89" t="s">
        <v>35</v>
      </c>
      <c r="D6" s="89" t="s">
        <v>36</v>
      </c>
      <c r="E6" s="89" t="s">
        <v>37</v>
      </c>
      <c r="F6" s="90" t="s">
        <v>38</v>
      </c>
      <c r="G6" s="89" t="s">
        <v>39</v>
      </c>
      <c r="H6" s="89" t="s">
        <v>40</v>
      </c>
      <c r="I6" s="89" t="s">
        <v>41</v>
      </c>
      <c r="J6" s="89" t="s">
        <v>42</v>
      </c>
      <c r="K6" s="91" t="s">
        <v>43</v>
      </c>
      <c r="L6" s="92" t="s">
        <v>44</v>
      </c>
      <c r="M6" s="92" t="s">
        <v>45</v>
      </c>
      <c r="N6" s="93" t="s">
        <v>46</v>
      </c>
      <c r="O6" s="91" t="s">
        <v>47</v>
      </c>
      <c r="P6" s="92" t="s">
        <v>48</v>
      </c>
      <c r="Q6" s="94" t="s">
        <v>157</v>
      </c>
    </row>
    <row r="7" spans="1:22" ht="389.1" customHeight="1" x14ac:dyDescent="0.25">
      <c r="A7" s="251">
        <v>19</v>
      </c>
      <c r="B7" s="299" t="s">
        <v>61</v>
      </c>
      <c r="C7" s="299" t="s">
        <v>63</v>
      </c>
      <c r="D7" s="299" t="s">
        <v>77</v>
      </c>
      <c r="E7" s="299" t="s">
        <v>78</v>
      </c>
      <c r="F7" s="299" t="s">
        <v>79</v>
      </c>
      <c r="G7" s="300">
        <v>144128467</v>
      </c>
      <c r="H7" s="299" t="s">
        <v>80</v>
      </c>
      <c r="I7" s="299" t="s">
        <v>76</v>
      </c>
      <c r="J7" s="299" t="s">
        <v>62</v>
      </c>
      <c r="K7" s="301" t="s">
        <v>202</v>
      </c>
      <c r="L7" s="302">
        <v>9222024</v>
      </c>
      <c r="M7" s="302">
        <f t="shared" ref="M7:M8" si="0">N7+O7</f>
        <v>9222024</v>
      </c>
      <c r="N7" s="180">
        <v>9222024</v>
      </c>
      <c r="O7" s="303">
        <v>0</v>
      </c>
      <c r="P7" s="304">
        <f t="shared" ref="P7:P8" si="1">M7/L7</f>
        <v>1</v>
      </c>
      <c r="Q7" s="181" t="s">
        <v>203</v>
      </c>
    </row>
    <row r="8" spans="1:22" ht="364.9" customHeight="1" x14ac:dyDescent="0.25">
      <c r="A8" s="451">
        <v>26</v>
      </c>
      <c r="B8" s="437" t="s">
        <v>61</v>
      </c>
      <c r="C8" s="437" t="s">
        <v>66</v>
      </c>
      <c r="D8" s="437" t="s">
        <v>81</v>
      </c>
      <c r="E8" s="437" t="s">
        <v>82</v>
      </c>
      <c r="F8" s="437" t="s">
        <v>83</v>
      </c>
      <c r="G8" s="439">
        <v>32851203.190000001</v>
      </c>
      <c r="H8" s="437" t="s">
        <v>84</v>
      </c>
      <c r="I8" s="437" t="s">
        <v>85</v>
      </c>
      <c r="J8" s="437" t="s">
        <v>86</v>
      </c>
      <c r="K8" s="457" t="s">
        <v>87</v>
      </c>
      <c r="L8" s="459">
        <v>732271.43</v>
      </c>
      <c r="M8" s="461">
        <f t="shared" si="0"/>
        <v>732271.43</v>
      </c>
      <c r="N8" s="463">
        <v>732271.43</v>
      </c>
      <c r="O8" s="447">
        <v>0</v>
      </c>
      <c r="P8" s="449">
        <f t="shared" si="1"/>
        <v>1</v>
      </c>
      <c r="Q8" s="453" t="s">
        <v>245</v>
      </c>
    </row>
    <row r="9" spans="1:22" ht="272.10000000000002" customHeight="1" x14ac:dyDescent="0.25">
      <c r="A9" s="452"/>
      <c r="B9" s="438"/>
      <c r="C9" s="438"/>
      <c r="D9" s="438"/>
      <c r="E9" s="438"/>
      <c r="F9" s="438"/>
      <c r="G9" s="440"/>
      <c r="H9" s="438"/>
      <c r="I9" s="438"/>
      <c r="J9" s="438"/>
      <c r="K9" s="458"/>
      <c r="L9" s="460"/>
      <c r="M9" s="462"/>
      <c r="N9" s="464"/>
      <c r="O9" s="448"/>
      <c r="P9" s="450"/>
      <c r="Q9" s="454"/>
    </row>
    <row r="10" spans="1:22" ht="320.25" customHeight="1" x14ac:dyDescent="0.25">
      <c r="A10" s="451">
        <v>27</v>
      </c>
      <c r="B10" s="437" t="s">
        <v>61</v>
      </c>
      <c r="C10" s="437" t="s">
        <v>64</v>
      </c>
      <c r="D10" s="437" t="s">
        <v>81</v>
      </c>
      <c r="E10" s="437" t="s">
        <v>88</v>
      </c>
      <c r="F10" s="437" t="s">
        <v>89</v>
      </c>
      <c r="G10" s="455">
        <v>37057739.189999998</v>
      </c>
      <c r="H10" s="451" t="s">
        <v>75</v>
      </c>
      <c r="I10" s="451" t="s">
        <v>76</v>
      </c>
      <c r="J10" s="305" t="s">
        <v>49</v>
      </c>
      <c r="K10" s="259" t="s">
        <v>204</v>
      </c>
      <c r="L10" s="275">
        <v>5932671</v>
      </c>
      <c r="M10" s="275">
        <f>N10+O10</f>
        <v>5932671</v>
      </c>
      <c r="N10" s="234">
        <v>5932671</v>
      </c>
      <c r="O10" s="306">
        <v>0</v>
      </c>
      <c r="P10" s="307">
        <f t="shared" ref="P10:P17" si="2">M10/L10</f>
        <v>1</v>
      </c>
      <c r="Q10" s="85" t="s">
        <v>205</v>
      </c>
    </row>
    <row r="11" spans="1:22" ht="57" customHeight="1" x14ac:dyDescent="0.25">
      <c r="A11" s="452"/>
      <c r="B11" s="438"/>
      <c r="C11" s="438"/>
      <c r="D11" s="438"/>
      <c r="E11" s="438"/>
      <c r="F11" s="438"/>
      <c r="G11" s="456"/>
      <c r="H11" s="452"/>
      <c r="I11" s="452"/>
      <c r="J11" s="148" t="s">
        <v>90</v>
      </c>
      <c r="K11" s="308" t="s">
        <v>198</v>
      </c>
      <c r="L11" s="97">
        <v>0</v>
      </c>
      <c r="M11" s="95">
        <v>0</v>
      </c>
      <c r="N11" s="96">
        <v>0</v>
      </c>
      <c r="O11" s="96">
        <v>0</v>
      </c>
      <c r="P11" s="307">
        <v>0</v>
      </c>
      <c r="Q11" s="85" t="s">
        <v>186</v>
      </c>
    </row>
    <row r="12" spans="1:22" ht="409.6" customHeight="1" x14ac:dyDescent="0.25">
      <c r="A12" s="451">
        <v>28</v>
      </c>
      <c r="B12" s="451" t="s">
        <v>61</v>
      </c>
      <c r="C12" s="437" t="s">
        <v>65</v>
      </c>
      <c r="D12" s="437" t="s">
        <v>81</v>
      </c>
      <c r="E12" s="437" t="s">
        <v>91</v>
      </c>
      <c r="F12" s="437" t="s">
        <v>83</v>
      </c>
      <c r="G12" s="455">
        <v>135462141.78</v>
      </c>
      <c r="H12" s="437" t="s">
        <v>75</v>
      </c>
      <c r="I12" s="437" t="s">
        <v>76</v>
      </c>
      <c r="J12" s="478" t="s">
        <v>86</v>
      </c>
      <c r="K12" s="309" t="s">
        <v>92</v>
      </c>
      <c r="L12" s="465">
        <v>1779352.04</v>
      </c>
      <c r="M12" s="461">
        <f>N12+O12</f>
        <v>1779352.04</v>
      </c>
      <c r="N12" s="467">
        <v>1779352.04</v>
      </c>
      <c r="O12" s="469">
        <v>0</v>
      </c>
      <c r="P12" s="449">
        <f t="shared" si="2"/>
        <v>1</v>
      </c>
      <c r="Q12" s="453" t="s">
        <v>129</v>
      </c>
      <c r="T12" s="98"/>
      <c r="U12" s="24"/>
      <c r="V12" s="24"/>
    </row>
    <row r="13" spans="1:22" ht="223.9" customHeight="1" x14ac:dyDescent="0.25">
      <c r="A13" s="481"/>
      <c r="B13" s="481"/>
      <c r="C13" s="477"/>
      <c r="D13" s="477"/>
      <c r="E13" s="477"/>
      <c r="F13" s="477"/>
      <c r="G13" s="480"/>
      <c r="H13" s="477"/>
      <c r="I13" s="477"/>
      <c r="J13" s="479"/>
      <c r="K13" s="310"/>
      <c r="L13" s="466"/>
      <c r="M13" s="462"/>
      <c r="N13" s="468"/>
      <c r="O13" s="470"/>
      <c r="P13" s="450"/>
      <c r="Q13" s="454"/>
      <c r="T13" s="98"/>
      <c r="U13" s="24"/>
      <c r="V13" s="24"/>
    </row>
    <row r="14" spans="1:22" ht="198" customHeight="1" x14ac:dyDescent="0.25">
      <c r="A14" s="481"/>
      <c r="B14" s="481"/>
      <c r="C14" s="477"/>
      <c r="D14" s="477"/>
      <c r="E14" s="477"/>
      <c r="F14" s="477"/>
      <c r="G14" s="480"/>
      <c r="H14" s="477"/>
      <c r="I14" s="477"/>
      <c r="J14" s="148" t="s">
        <v>49</v>
      </c>
      <c r="K14" s="308" t="s">
        <v>206</v>
      </c>
      <c r="L14" s="235">
        <v>19367903</v>
      </c>
      <c r="M14" s="235">
        <f>N14+O14</f>
        <v>19367903</v>
      </c>
      <c r="N14" s="237">
        <v>19367903</v>
      </c>
      <c r="O14" s="236">
        <v>0</v>
      </c>
      <c r="P14" s="307">
        <f t="shared" si="2"/>
        <v>1</v>
      </c>
      <c r="Q14" s="85" t="s">
        <v>130</v>
      </c>
    </row>
    <row r="15" spans="1:22" ht="48.6" customHeight="1" x14ac:dyDescent="0.25">
      <c r="A15" s="481"/>
      <c r="B15" s="481"/>
      <c r="C15" s="477"/>
      <c r="D15" s="477"/>
      <c r="E15" s="477"/>
      <c r="F15" s="477"/>
      <c r="G15" s="480"/>
      <c r="H15" s="477"/>
      <c r="I15" s="477"/>
      <c r="J15" s="148" t="s">
        <v>90</v>
      </c>
      <c r="K15" s="308" t="s">
        <v>198</v>
      </c>
      <c r="L15" s="275">
        <v>0</v>
      </c>
      <c r="M15" s="275">
        <v>0</v>
      </c>
      <c r="N15" s="99">
        <v>0</v>
      </c>
      <c r="O15" s="311">
        <v>0</v>
      </c>
      <c r="P15" s="307">
        <v>0</v>
      </c>
      <c r="Q15" s="85" t="s">
        <v>187</v>
      </c>
    </row>
    <row r="16" spans="1:22" ht="53.45" customHeight="1" thickBot="1" x14ac:dyDescent="0.3">
      <c r="A16" s="452"/>
      <c r="B16" s="452"/>
      <c r="C16" s="438"/>
      <c r="D16" s="438"/>
      <c r="E16" s="438"/>
      <c r="F16" s="438"/>
      <c r="G16" s="456"/>
      <c r="H16" s="438"/>
      <c r="I16" s="438"/>
      <c r="J16" s="148" t="s">
        <v>90</v>
      </c>
      <c r="K16" s="308" t="s">
        <v>198</v>
      </c>
      <c r="L16" s="275">
        <v>0</v>
      </c>
      <c r="M16" s="275">
        <v>0</v>
      </c>
      <c r="N16" s="99">
        <v>0</v>
      </c>
      <c r="O16" s="311">
        <v>0</v>
      </c>
      <c r="P16" s="307">
        <v>0</v>
      </c>
      <c r="Q16" s="85" t="s">
        <v>188</v>
      </c>
    </row>
    <row r="17" spans="1:17" ht="32.25" customHeight="1" thickBot="1" x14ac:dyDescent="0.3">
      <c r="A17" s="471" t="s">
        <v>0</v>
      </c>
      <c r="B17" s="472"/>
      <c r="C17" s="472"/>
      <c r="D17" s="472"/>
      <c r="E17" s="472"/>
      <c r="F17" s="473"/>
      <c r="G17" s="100">
        <f>SUM(G7:G16)</f>
        <v>349499551.15999997</v>
      </c>
      <c r="H17" s="100"/>
      <c r="I17" s="312"/>
      <c r="J17" s="313"/>
      <c r="K17" s="314"/>
      <c r="L17" s="101">
        <f>SUM(L7:L16)</f>
        <v>37034221.469999999</v>
      </c>
      <c r="M17" s="101">
        <f>SUM(M7:M16)</f>
        <v>37034221.469999999</v>
      </c>
      <c r="N17" s="102">
        <f>SUM(N7:N16)</f>
        <v>37034221.469999999</v>
      </c>
      <c r="O17" s="103">
        <f>SUM(O7:O16)</f>
        <v>0</v>
      </c>
      <c r="P17" s="104">
        <f t="shared" si="2"/>
        <v>1</v>
      </c>
      <c r="Q17" s="314" t="s">
        <v>55</v>
      </c>
    </row>
    <row r="18" spans="1:17" ht="28.5" customHeight="1" x14ac:dyDescent="0.25">
      <c r="A18" s="105"/>
      <c r="B18" s="106" t="s">
        <v>56</v>
      </c>
      <c r="C18" s="474" t="s">
        <v>57</v>
      </c>
      <c r="D18" s="474"/>
      <c r="E18" s="474"/>
      <c r="F18" s="474"/>
      <c r="G18" s="107"/>
      <c r="H18" s="107"/>
      <c r="I18" s="108"/>
      <c r="J18" s="108"/>
      <c r="K18" s="109"/>
      <c r="L18" s="110" t="s">
        <v>55</v>
      </c>
      <c r="M18" s="111" t="s">
        <v>55</v>
      </c>
      <c r="N18" s="112">
        <f>N7+N8+N12+N10</f>
        <v>17666318.469999999</v>
      </c>
      <c r="O18" s="113" t="s">
        <v>55</v>
      </c>
      <c r="P18" s="114" t="s">
        <v>55</v>
      </c>
      <c r="Q18" s="315" t="s">
        <v>55</v>
      </c>
    </row>
    <row r="19" spans="1:17" ht="27" customHeight="1" x14ac:dyDescent="0.25">
      <c r="A19" s="105"/>
      <c r="B19" s="115" t="s">
        <v>56</v>
      </c>
      <c r="C19" s="475" t="s">
        <v>70</v>
      </c>
      <c r="D19" s="475"/>
      <c r="E19" s="475"/>
      <c r="F19" s="475"/>
      <c r="G19" s="475"/>
      <c r="H19" s="475"/>
      <c r="I19" s="475"/>
      <c r="J19" s="475"/>
      <c r="K19" s="476"/>
      <c r="L19" s="116" t="s">
        <v>55</v>
      </c>
      <c r="M19" s="117" t="s">
        <v>55</v>
      </c>
      <c r="N19" s="118">
        <f>N14</f>
        <v>19367903</v>
      </c>
      <c r="O19" s="119">
        <f>O17</f>
        <v>0</v>
      </c>
      <c r="P19" s="316" t="s">
        <v>55</v>
      </c>
      <c r="Q19" s="317" t="s">
        <v>55</v>
      </c>
    </row>
    <row r="20" spans="1:17" x14ac:dyDescent="0.25">
      <c r="A20" s="120"/>
      <c r="B20" s="318"/>
      <c r="C20" s="71"/>
      <c r="D20" s="71"/>
      <c r="E20" s="121"/>
      <c r="F20" s="319"/>
      <c r="G20" s="319"/>
      <c r="H20" s="319"/>
      <c r="I20" s="319"/>
      <c r="J20" s="319"/>
      <c r="K20" s="319"/>
      <c r="L20" s="319"/>
      <c r="M20" s="319"/>
      <c r="N20" s="320"/>
      <c r="O20" s="71"/>
      <c r="P20" s="71"/>
    </row>
    <row r="21" spans="1:17" x14ac:dyDescent="0.25">
      <c r="A21" s="120"/>
      <c r="B21" s="321"/>
      <c r="C21" s="122"/>
      <c r="D21" s="122"/>
      <c r="E21" s="73"/>
      <c r="F21" s="322"/>
      <c r="G21" s="322"/>
      <c r="H21" s="322"/>
      <c r="I21" s="322"/>
      <c r="J21" s="322"/>
      <c r="K21" s="322"/>
      <c r="L21" s="322"/>
      <c r="M21" s="123"/>
      <c r="N21" s="124"/>
      <c r="O21" s="125"/>
      <c r="P21" s="71"/>
    </row>
    <row r="22" spans="1:17" x14ac:dyDescent="0.25">
      <c r="A22" s="56"/>
      <c r="F22" s="79"/>
      <c r="G22" s="79"/>
      <c r="H22" s="79"/>
      <c r="I22" s="79"/>
      <c r="J22" s="79"/>
      <c r="K22" s="79"/>
      <c r="L22" s="79"/>
      <c r="M22" s="79"/>
      <c r="N22" s="19"/>
      <c r="O22" s="19"/>
      <c r="P22" s="19"/>
    </row>
    <row r="23" spans="1:17" x14ac:dyDescent="0.25">
      <c r="A23" s="56"/>
      <c r="F23" s="79"/>
      <c r="G23" s="79"/>
      <c r="H23" s="79"/>
      <c r="I23" s="79"/>
      <c r="J23" s="79"/>
      <c r="K23" s="79"/>
      <c r="L23" s="79"/>
      <c r="M23" s="79"/>
      <c r="N23" s="19"/>
      <c r="O23" s="19"/>
      <c r="P23" s="19"/>
    </row>
    <row r="24" spans="1:17" x14ac:dyDescent="0.25">
      <c r="A24" s="56"/>
      <c r="F24" s="79"/>
      <c r="G24" s="79"/>
      <c r="H24" s="79"/>
      <c r="I24" s="79"/>
      <c r="J24" s="79"/>
      <c r="K24" s="79"/>
      <c r="L24" s="79"/>
      <c r="M24" s="79"/>
      <c r="N24" s="19"/>
      <c r="O24" s="19"/>
      <c r="P24" s="19"/>
    </row>
    <row r="25" spans="1:17" x14ac:dyDescent="0.25">
      <c r="A25" s="56"/>
      <c r="F25" s="79"/>
      <c r="G25" s="79"/>
      <c r="H25" s="79"/>
      <c r="I25" s="79"/>
      <c r="J25" s="79"/>
      <c r="K25" s="79"/>
      <c r="L25" s="79"/>
      <c r="M25" s="79"/>
      <c r="N25" s="19"/>
      <c r="O25" s="19"/>
      <c r="P25" s="19"/>
    </row>
    <row r="26" spans="1:17" x14ac:dyDescent="0.25">
      <c r="A26" s="56"/>
      <c r="F26" s="79"/>
      <c r="G26" s="79"/>
      <c r="H26" s="79"/>
      <c r="I26" s="79"/>
      <c r="J26" s="79"/>
      <c r="K26" s="79"/>
      <c r="L26" s="79"/>
      <c r="M26" s="79"/>
      <c r="N26" s="19"/>
      <c r="O26" s="19"/>
      <c r="P26" s="19"/>
    </row>
    <row r="27" spans="1:17" x14ac:dyDescent="0.25">
      <c r="A27" s="56"/>
      <c r="F27" s="79"/>
      <c r="G27" s="79"/>
      <c r="H27" s="79"/>
      <c r="I27" s="79"/>
      <c r="J27" s="79"/>
      <c r="K27" s="79"/>
      <c r="L27" s="79"/>
      <c r="M27" s="79"/>
      <c r="N27" s="19"/>
      <c r="O27" s="19"/>
      <c r="P27" s="19"/>
    </row>
    <row r="28" spans="1:17" x14ac:dyDescent="0.25">
      <c r="A28" s="56"/>
      <c r="F28" s="79"/>
      <c r="G28" s="79"/>
      <c r="H28" s="79"/>
      <c r="I28" s="79"/>
      <c r="J28" s="79"/>
      <c r="K28" s="79"/>
      <c r="L28" s="79"/>
      <c r="M28" s="79"/>
      <c r="N28" s="19"/>
      <c r="O28" s="19"/>
      <c r="P28" s="19"/>
    </row>
    <row r="29" spans="1:17" x14ac:dyDescent="0.25">
      <c r="A29" s="56"/>
      <c r="F29" s="79"/>
      <c r="G29" s="79"/>
      <c r="H29" s="79"/>
      <c r="I29" s="79"/>
      <c r="J29" s="79"/>
      <c r="K29" s="79"/>
      <c r="L29" s="79"/>
      <c r="M29" s="79"/>
      <c r="N29" s="19"/>
      <c r="O29" s="19"/>
      <c r="P29" s="19"/>
    </row>
    <row r="30" spans="1:17" x14ac:dyDescent="0.25">
      <c r="A30" s="56"/>
      <c r="F30" s="79"/>
      <c r="G30" s="79"/>
      <c r="H30" s="79"/>
      <c r="I30" s="79"/>
      <c r="J30" s="79"/>
      <c r="K30" s="79"/>
      <c r="L30" s="79"/>
      <c r="M30" s="79"/>
      <c r="N30" s="19"/>
      <c r="O30" s="19"/>
      <c r="P30" s="19"/>
    </row>
    <row r="31" spans="1:17" x14ac:dyDescent="0.25">
      <c r="A31" s="56"/>
      <c r="F31" s="79"/>
      <c r="G31" s="79"/>
      <c r="H31" s="79"/>
      <c r="I31" s="79"/>
      <c r="J31" s="79"/>
      <c r="K31" s="79"/>
      <c r="L31" s="79"/>
      <c r="M31" s="79"/>
      <c r="N31" s="19"/>
      <c r="O31" s="19"/>
      <c r="P31" s="19"/>
    </row>
    <row r="32" spans="1:17" x14ac:dyDescent="0.25">
      <c r="A32" s="56"/>
      <c r="F32" s="79"/>
      <c r="G32" s="79"/>
      <c r="H32" s="79"/>
      <c r="I32" s="79"/>
      <c r="J32" s="79"/>
      <c r="K32" s="79"/>
      <c r="L32" s="79"/>
      <c r="M32" s="79"/>
      <c r="N32" s="19"/>
      <c r="O32" s="19"/>
      <c r="P32" s="19"/>
    </row>
    <row r="33" spans="1:16" x14ac:dyDescent="0.25">
      <c r="A33" s="56"/>
      <c r="F33" s="79"/>
      <c r="G33" s="79"/>
      <c r="H33" s="79"/>
      <c r="I33" s="79"/>
      <c r="J33" s="79"/>
      <c r="K33" s="79"/>
      <c r="L33" s="79"/>
      <c r="M33" s="79"/>
      <c r="N33" s="19"/>
      <c r="O33" s="19"/>
      <c r="P33" s="19"/>
    </row>
    <row r="34" spans="1:16" x14ac:dyDescent="0.25">
      <c r="A34" s="56"/>
      <c r="F34" s="79"/>
      <c r="G34" s="79"/>
      <c r="H34" s="79"/>
      <c r="I34" s="79"/>
      <c r="J34" s="79"/>
      <c r="K34" s="79"/>
      <c r="L34" s="79"/>
      <c r="M34" s="79"/>
      <c r="N34" s="19"/>
      <c r="O34" s="19"/>
      <c r="P34" s="19"/>
    </row>
    <row r="35" spans="1:16" x14ac:dyDescent="0.25">
      <c r="A35" s="56"/>
      <c r="F35" s="79"/>
      <c r="G35" s="79"/>
      <c r="H35" s="79"/>
      <c r="I35" s="79"/>
      <c r="J35" s="79"/>
      <c r="K35" s="79"/>
      <c r="L35" s="79"/>
      <c r="M35" s="79"/>
      <c r="N35" s="19"/>
      <c r="O35" s="19"/>
      <c r="P35" s="19"/>
    </row>
    <row r="36" spans="1:16" x14ac:dyDescent="0.25">
      <c r="A36" s="56"/>
      <c r="F36" s="79"/>
      <c r="G36" s="79"/>
      <c r="H36" s="79"/>
      <c r="I36" s="79"/>
      <c r="J36" s="79"/>
      <c r="K36" s="79"/>
      <c r="L36" s="79"/>
      <c r="M36" s="79"/>
      <c r="N36" s="19"/>
      <c r="O36" s="19"/>
      <c r="P36" s="19"/>
    </row>
    <row r="37" spans="1:16" x14ac:dyDescent="0.25">
      <c r="A37" s="56"/>
      <c r="F37" s="79"/>
      <c r="G37" s="79"/>
      <c r="H37" s="79"/>
      <c r="I37" s="79"/>
      <c r="J37" s="79"/>
      <c r="K37" s="79"/>
      <c r="L37" s="79"/>
      <c r="M37" s="79"/>
      <c r="N37" s="19"/>
      <c r="O37" s="19"/>
      <c r="P37" s="19"/>
    </row>
    <row r="38" spans="1:16" x14ac:dyDescent="0.25">
      <c r="A38" s="56"/>
      <c r="F38" s="79"/>
      <c r="G38" s="79"/>
      <c r="H38" s="79"/>
      <c r="I38" s="79"/>
      <c r="J38" s="79"/>
      <c r="K38" s="79"/>
      <c r="L38" s="79"/>
      <c r="M38" s="79"/>
      <c r="N38" s="19"/>
      <c r="O38" s="19"/>
      <c r="P38" s="19"/>
    </row>
    <row r="39" spans="1:16" x14ac:dyDescent="0.25">
      <c r="A39" s="56"/>
      <c r="F39" s="79"/>
      <c r="G39" s="79"/>
      <c r="H39" s="79"/>
      <c r="I39" s="79"/>
      <c r="J39" s="79"/>
      <c r="K39" s="79"/>
      <c r="L39" s="79"/>
      <c r="M39" s="79"/>
      <c r="N39" s="19"/>
      <c r="O39" s="19"/>
      <c r="P39" s="19"/>
    </row>
    <row r="40" spans="1:16" x14ac:dyDescent="0.25">
      <c r="A40" s="56"/>
      <c r="F40" s="79"/>
      <c r="G40" s="79"/>
      <c r="H40" s="79"/>
      <c r="I40" s="79"/>
      <c r="J40" s="79"/>
      <c r="K40" s="79"/>
      <c r="L40" s="79"/>
      <c r="M40" s="79"/>
      <c r="N40" s="19"/>
      <c r="O40" s="19"/>
      <c r="P40" s="19"/>
    </row>
    <row r="41" spans="1:16" x14ac:dyDescent="0.25">
      <c r="A41" s="56"/>
      <c r="F41" s="79"/>
      <c r="G41" s="79"/>
      <c r="H41" s="79"/>
      <c r="I41" s="79"/>
      <c r="J41" s="79"/>
      <c r="K41" s="79"/>
      <c r="L41" s="79"/>
      <c r="M41" s="79"/>
      <c r="N41" s="19"/>
      <c r="O41" s="19"/>
      <c r="P41" s="19"/>
    </row>
    <row r="42" spans="1:16" x14ac:dyDescent="0.25">
      <c r="A42" s="56"/>
      <c r="F42" s="79"/>
      <c r="G42" s="79"/>
      <c r="H42" s="79"/>
      <c r="I42" s="79"/>
      <c r="J42" s="79"/>
      <c r="K42" s="79"/>
      <c r="L42" s="79"/>
      <c r="M42" s="79"/>
      <c r="N42" s="19"/>
      <c r="O42" s="19"/>
      <c r="P42" s="19"/>
    </row>
    <row r="43" spans="1:16" x14ac:dyDescent="0.25">
      <c r="A43" s="56"/>
      <c r="F43" s="79"/>
      <c r="G43" s="79"/>
      <c r="H43" s="79"/>
      <c r="I43" s="79"/>
      <c r="J43" s="79"/>
      <c r="K43" s="79"/>
      <c r="L43" s="79"/>
      <c r="M43" s="79"/>
      <c r="N43" s="19"/>
      <c r="O43" s="19"/>
      <c r="P43" s="19"/>
    </row>
    <row r="44" spans="1:16" x14ac:dyDescent="0.25">
      <c r="A44" s="56"/>
      <c r="F44" s="79"/>
      <c r="G44" s="79"/>
      <c r="H44" s="79"/>
      <c r="I44" s="79"/>
      <c r="J44" s="79"/>
      <c r="K44" s="79"/>
      <c r="L44" s="79"/>
      <c r="M44" s="79"/>
      <c r="N44" s="19"/>
      <c r="O44" s="19"/>
      <c r="P44" s="19"/>
    </row>
    <row r="45" spans="1:16" x14ac:dyDescent="0.25">
      <c r="A45" s="56"/>
      <c r="F45" s="79"/>
      <c r="G45" s="79"/>
      <c r="H45" s="79"/>
      <c r="I45" s="79"/>
      <c r="J45" s="79"/>
      <c r="K45" s="79"/>
      <c r="L45" s="79"/>
      <c r="M45" s="79"/>
      <c r="N45" s="19"/>
      <c r="O45" s="19"/>
      <c r="P45" s="19"/>
    </row>
    <row r="46" spans="1:16" x14ac:dyDescent="0.25">
      <c r="A46" s="56"/>
      <c r="F46" s="79"/>
      <c r="G46" s="79"/>
      <c r="H46" s="79"/>
      <c r="I46" s="79"/>
      <c r="J46" s="79"/>
      <c r="K46" s="79"/>
      <c r="L46" s="79"/>
      <c r="M46" s="79"/>
      <c r="N46" s="19"/>
      <c r="O46" s="19"/>
      <c r="P46" s="19"/>
    </row>
    <row r="47" spans="1:16" x14ac:dyDescent="0.25">
      <c r="A47" s="56"/>
      <c r="F47" s="79"/>
      <c r="G47" s="79"/>
      <c r="H47" s="79"/>
      <c r="I47" s="79"/>
      <c r="J47" s="79"/>
      <c r="K47" s="79"/>
      <c r="L47" s="79"/>
      <c r="M47" s="79"/>
      <c r="N47" s="19"/>
      <c r="O47" s="19"/>
      <c r="P47" s="19"/>
    </row>
    <row r="48" spans="1:16" x14ac:dyDescent="0.25">
      <c r="A48" s="62"/>
      <c r="F48" s="79"/>
      <c r="G48" s="79"/>
      <c r="H48" s="79"/>
      <c r="I48" s="79"/>
      <c r="J48" s="79"/>
      <c r="K48" s="79"/>
      <c r="L48" s="79"/>
      <c r="M48" s="79"/>
      <c r="N48" s="19"/>
      <c r="O48" s="19"/>
      <c r="P48" s="19"/>
    </row>
    <row r="49" spans="1:16" x14ac:dyDescent="0.25">
      <c r="A49" s="62"/>
      <c r="F49" s="79"/>
      <c r="G49" s="79"/>
      <c r="H49" s="79"/>
      <c r="I49" s="79"/>
      <c r="J49" s="79"/>
      <c r="K49" s="79"/>
      <c r="L49" s="79"/>
      <c r="M49" s="79"/>
      <c r="N49" s="19"/>
      <c r="O49" s="19"/>
      <c r="P49" s="19"/>
    </row>
    <row r="50" spans="1:16" x14ac:dyDescent="0.25">
      <c r="A50" s="62"/>
      <c r="F50" s="79"/>
      <c r="G50" s="79"/>
      <c r="H50" s="79"/>
      <c r="I50" s="79"/>
      <c r="J50" s="79"/>
      <c r="K50" s="79"/>
      <c r="L50" s="79"/>
      <c r="M50" s="79"/>
      <c r="N50" s="19"/>
      <c r="O50" s="19"/>
      <c r="P50" s="19"/>
    </row>
    <row r="51" spans="1:16" x14ac:dyDescent="0.25">
      <c r="A51" s="62"/>
      <c r="F51" s="79"/>
      <c r="G51" s="79"/>
      <c r="H51" s="79"/>
      <c r="I51" s="79"/>
      <c r="J51" s="79"/>
      <c r="K51" s="79"/>
      <c r="L51" s="79"/>
      <c r="M51" s="79"/>
      <c r="N51" s="19"/>
      <c r="O51" s="19"/>
      <c r="P51" s="19"/>
    </row>
    <row r="52" spans="1:16" x14ac:dyDescent="0.25">
      <c r="F52" s="79"/>
      <c r="G52" s="79"/>
      <c r="H52" s="79"/>
      <c r="I52" s="79"/>
      <c r="J52" s="79"/>
      <c r="K52" s="79"/>
      <c r="L52" s="79"/>
      <c r="M52" s="79"/>
      <c r="N52" s="19"/>
      <c r="O52" s="19"/>
      <c r="P52" s="19"/>
    </row>
    <row r="53" spans="1:16" x14ac:dyDescent="0.25">
      <c r="F53" s="79"/>
      <c r="G53" s="79"/>
      <c r="H53" s="79"/>
      <c r="I53" s="79"/>
      <c r="J53" s="79"/>
      <c r="K53" s="79"/>
      <c r="L53" s="79"/>
      <c r="M53" s="79"/>
      <c r="N53" s="19"/>
      <c r="O53" s="19"/>
      <c r="P53" s="19"/>
    </row>
    <row r="54" spans="1:16" x14ac:dyDescent="0.25">
      <c r="F54" s="79"/>
      <c r="G54" s="79"/>
      <c r="H54" s="79"/>
      <c r="I54" s="79"/>
      <c r="J54" s="79"/>
      <c r="K54" s="79"/>
      <c r="L54" s="79"/>
      <c r="M54" s="79"/>
      <c r="N54" s="19"/>
      <c r="O54" s="19"/>
      <c r="P54" s="19"/>
    </row>
    <row r="55" spans="1:16" x14ac:dyDescent="0.25">
      <c r="F55" s="79"/>
      <c r="G55" s="79"/>
      <c r="H55" s="79"/>
      <c r="I55" s="79"/>
      <c r="J55" s="79"/>
      <c r="K55" s="79"/>
      <c r="L55" s="79"/>
      <c r="M55" s="79"/>
      <c r="N55" s="19"/>
      <c r="O55" s="19"/>
      <c r="P55" s="19"/>
    </row>
    <row r="56" spans="1:16" x14ac:dyDescent="0.25">
      <c r="F56" s="79"/>
      <c r="G56" s="79"/>
      <c r="H56" s="79"/>
      <c r="I56" s="79"/>
      <c r="J56" s="79"/>
      <c r="K56" s="79"/>
      <c r="L56" s="79"/>
      <c r="M56" s="79"/>
      <c r="N56" s="19"/>
      <c r="O56" s="19"/>
      <c r="P56" s="19"/>
    </row>
    <row r="57" spans="1:16" x14ac:dyDescent="0.25">
      <c r="F57" s="79"/>
      <c r="G57" s="79"/>
      <c r="H57" s="79"/>
      <c r="I57" s="79"/>
      <c r="J57" s="79"/>
      <c r="K57" s="79"/>
      <c r="L57" s="79"/>
      <c r="M57" s="79"/>
      <c r="N57" s="19"/>
      <c r="O57" s="19"/>
      <c r="P57" s="19"/>
    </row>
    <row r="58" spans="1:16" x14ac:dyDescent="0.25">
      <c r="F58" s="79"/>
      <c r="G58" s="79"/>
      <c r="H58" s="79"/>
      <c r="I58" s="79"/>
      <c r="J58" s="79"/>
      <c r="K58" s="79"/>
      <c r="L58" s="79"/>
      <c r="M58" s="79"/>
      <c r="N58" s="19"/>
      <c r="O58" s="19"/>
      <c r="P58" s="19"/>
    </row>
    <row r="59" spans="1:16" x14ac:dyDescent="0.25">
      <c r="F59" s="79"/>
      <c r="G59" s="79"/>
      <c r="H59" s="79"/>
      <c r="I59" s="79"/>
      <c r="J59" s="79"/>
      <c r="K59" s="79"/>
      <c r="L59" s="79"/>
      <c r="M59" s="79"/>
      <c r="N59" s="19"/>
      <c r="O59" s="19"/>
      <c r="P59" s="19"/>
    </row>
    <row r="60" spans="1:16" x14ac:dyDescent="0.25">
      <c r="F60" s="79"/>
      <c r="G60" s="79"/>
      <c r="H60" s="79"/>
      <c r="I60" s="79"/>
      <c r="J60" s="79"/>
      <c r="K60" s="79"/>
      <c r="L60" s="79"/>
      <c r="M60" s="79"/>
      <c r="N60" s="19"/>
      <c r="O60" s="19"/>
      <c r="P60" s="19"/>
    </row>
    <row r="61" spans="1:16" x14ac:dyDescent="0.25">
      <c r="F61" s="79"/>
      <c r="G61" s="79"/>
      <c r="H61" s="79"/>
      <c r="I61" s="79"/>
      <c r="J61" s="79"/>
      <c r="K61" s="79"/>
      <c r="L61" s="79"/>
      <c r="M61" s="79"/>
      <c r="N61" s="19"/>
      <c r="O61" s="19"/>
      <c r="P61" s="19"/>
    </row>
    <row r="62" spans="1:16" x14ac:dyDescent="0.25">
      <c r="F62" s="79"/>
      <c r="G62" s="79"/>
      <c r="H62" s="79"/>
      <c r="I62" s="79"/>
      <c r="J62" s="79"/>
      <c r="K62" s="79"/>
      <c r="L62" s="79"/>
      <c r="M62" s="79"/>
    </row>
    <row r="63" spans="1:16" x14ac:dyDescent="0.25">
      <c r="F63" s="79"/>
      <c r="G63" s="79"/>
      <c r="H63" s="79"/>
      <c r="I63" s="79"/>
      <c r="J63" s="79"/>
      <c r="K63" s="79"/>
      <c r="L63" s="79"/>
      <c r="M63" s="79"/>
    </row>
    <row r="64" spans="1:16" x14ac:dyDescent="0.25">
      <c r="F64" s="79"/>
      <c r="G64" s="79"/>
      <c r="H64" s="79"/>
      <c r="I64" s="79"/>
      <c r="J64" s="79"/>
      <c r="K64" s="79"/>
      <c r="L64" s="79"/>
      <c r="M64" s="79"/>
    </row>
    <row r="65" spans="6:13" x14ac:dyDescent="0.25">
      <c r="F65" s="79"/>
      <c r="G65" s="79"/>
      <c r="H65" s="79"/>
      <c r="I65" s="79"/>
      <c r="J65" s="79"/>
      <c r="K65" s="79"/>
      <c r="L65" s="79"/>
      <c r="M65" s="79"/>
    </row>
    <row r="66" spans="6:13" x14ac:dyDescent="0.25">
      <c r="F66" s="79"/>
      <c r="G66" s="79"/>
      <c r="H66" s="79"/>
      <c r="I66" s="79"/>
      <c r="J66" s="79"/>
      <c r="K66" s="79"/>
      <c r="L66" s="79"/>
      <c r="M66" s="79"/>
    </row>
    <row r="67" spans="6:13" x14ac:dyDescent="0.25">
      <c r="F67" s="79"/>
      <c r="G67" s="79"/>
      <c r="H67" s="79"/>
      <c r="I67" s="79"/>
      <c r="J67" s="79"/>
      <c r="K67" s="79"/>
      <c r="L67" s="79"/>
      <c r="M67" s="79"/>
    </row>
    <row r="68" spans="6:13" x14ac:dyDescent="0.25">
      <c r="F68" s="79"/>
      <c r="G68" s="79"/>
      <c r="H68" s="79"/>
      <c r="I68" s="79"/>
      <c r="J68" s="79"/>
      <c r="K68" s="79"/>
      <c r="L68" s="79"/>
      <c r="M68" s="79"/>
    </row>
  </sheetData>
  <autoFilter ref="A6:Q19"/>
  <mergeCells count="60">
    <mergeCell ref="A17:F17"/>
    <mergeCell ref="C18:F18"/>
    <mergeCell ref="C19:K19"/>
    <mergeCell ref="I12:I16"/>
    <mergeCell ref="J12:J13"/>
    <mergeCell ref="F12:F16"/>
    <mergeCell ref="G12:G16"/>
    <mergeCell ref="H12:H16"/>
    <mergeCell ref="A12:A16"/>
    <mergeCell ref="B12:B16"/>
    <mergeCell ref="C12:C16"/>
    <mergeCell ref="D12:D16"/>
    <mergeCell ref="E12:E16"/>
    <mergeCell ref="P12:P13"/>
    <mergeCell ref="Q12:Q13"/>
    <mergeCell ref="L12:L13"/>
    <mergeCell ref="M12:M13"/>
    <mergeCell ref="N12:N13"/>
    <mergeCell ref="O12:O13"/>
    <mergeCell ref="Q8:Q9"/>
    <mergeCell ref="A10:A11"/>
    <mergeCell ref="B10:B11"/>
    <mergeCell ref="C10:C11"/>
    <mergeCell ref="D10:D11"/>
    <mergeCell ref="E10:E11"/>
    <mergeCell ref="F10:F11"/>
    <mergeCell ref="G10:G11"/>
    <mergeCell ref="I8:I9"/>
    <mergeCell ref="J8:J9"/>
    <mergeCell ref="K8:K9"/>
    <mergeCell ref="L8:L9"/>
    <mergeCell ref="M8:M9"/>
    <mergeCell ref="N8:N9"/>
    <mergeCell ref="H10:H11"/>
    <mergeCell ref="I10:I11"/>
    <mergeCell ref="A8:A9"/>
    <mergeCell ref="B8:B9"/>
    <mergeCell ref="C8:C9"/>
    <mergeCell ref="D8:D9"/>
    <mergeCell ref="E8:E9"/>
    <mergeCell ref="F8:F9"/>
    <mergeCell ref="G8:G9"/>
    <mergeCell ref="H8:H9"/>
    <mergeCell ref="M4:O4"/>
    <mergeCell ref="P4:P5"/>
    <mergeCell ref="F4:F5"/>
    <mergeCell ref="O8:O9"/>
    <mergeCell ref="P8:P9"/>
    <mergeCell ref="Q4:Q5"/>
    <mergeCell ref="G4:G5"/>
    <mergeCell ref="H4:H5"/>
    <mergeCell ref="I4:I5"/>
    <mergeCell ref="J4:J5"/>
    <mergeCell ref="K4:K5"/>
    <mergeCell ref="L4:L5"/>
    <mergeCell ref="A4:A5"/>
    <mergeCell ref="B4:B5"/>
    <mergeCell ref="C4:C5"/>
    <mergeCell ref="D4:D5"/>
    <mergeCell ref="E4:E5"/>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9. 2022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5"/>
  <sheetViews>
    <sheetView topLeftCell="A28" zoomScale="59" zoomScaleNormal="59" zoomScaleSheetLayoutView="39" zoomScalePageLayoutView="55" workbookViewId="0">
      <selection activeCell="I34" sqref="I34:I37"/>
    </sheetView>
  </sheetViews>
  <sheetFormatPr defaultRowHeight="15" x14ac:dyDescent="0.25"/>
  <cols>
    <col min="1" max="1" width="4.7109375" customWidth="1"/>
    <col min="2" max="2" width="14.28515625" customWidth="1"/>
    <col min="3" max="3" width="23.42578125" style="68" customWidth="1"/>
    <col min="4" max="4" width="17.28515625" style="68" customWidth="1"/>
    <col min="5" max="5" width="11.7109375" style="68" customWidth="1"/>
    <col min="6" max="6" width="8.7109375" style="68" customWidth="1"/>
    <col min="7" max="7" width="18.7109375" style="69" customWidth="1"/>
    <col min="8" max="8" width="13.7109375" style="70"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76" ht="26.45" customHeight="1" x14ac:dyDescent="0.35">
      <c r="A1" s="323" t="s">
        <v>258</v>
      </c>
    </row>
    <row r="2" spans="1:76" ht="37.9" customHeight="1" x14ac:dyDescent="0.45">
      <c r="A2" s="133" t="s">
        <v>72</v>
      </c>
      <c r="C2" s="4"/>
      <c r="D2" s="4"/>
      <c r="E2" s="4"/>
      <c r="F2" s="4"/>
      <c r="G2" s="5"/>
      <c r="H2" s="6"/>
      <c r="I2" s="7"/>
      <c r="J2" s="7"/>
      <c r="K2" s="7"/>
      <c r="L2" s="7"/>
      <c r="M2" s="7"/>
      <c r="N2" s="7"/>
      <c r="O2" s="7"/>
      <c r="P2" s="7"/>
      <c r="Q2" s="8"/>
    </row>
    <row r="3" spans="1:76" ht="15" customHeight="1" thickBot="1" x14ac:dyDescent="0.5">
      <c r="B3" s="3"/>
      <c r="C3" s="4"/>
      <c r="D3" s="4"/>
      <c r="E3" s="4"/>
      <c r="F3" s="4"/>
      <c r="G3" s="5"/>
      <c r="H3" s="6"/>
      <c r="I3" s="7"/>
      <c r="J3" s="7"/>
      <c r="K3" s="7"/>
      <c r="L3" s="7"/>
      <c r="M3" s="7"/>
      <c r="N3" s="7"/>
      <c r="O3" s="7"/>
      <c r="P3" s="7"/>
      <c r="Q3" s="8"/>
    </row>
    <row r="4" spans="1:76" ht="39" customHeight="1" x14ac:dyDescent="0.25">
      <c r="A4" s="521" t="s">
        <v>20</v>
      </c>
      <c r="B4" s="515" t="s">
        <v>21</v>
      </c>
      <c r="C4" s="515" t="s">
        <v>17</v>
      </c>
      <c r="D4" s="515" t="s">
        <v>22</v>
      </c>
      <c r="E4" s="515" t="s">
        <v>23</v>
      </c>
      <c r="F4" s="523" t="s">
        <v>24</v>
      </c>
      <c r="G4" s="511" t="s">
        <v>7</v>
      </c>
      <c r="H4" s="513" t="s">
        <v>25</v>
      </c>
      <c r="I4" s="515" t="s">
        <v>26</v>
      </c>
      <c r="J4" s="515" t="s">
        <v>8</v>
      </c>
      <c r="K4" s="517" t="s">
        <v>10</v>
      </c>
      <c r="L4" s="519" t="s">
        <v>27</v>
      </c>
      <c r="M4" s="487" t="s">
        <v>28</v>
      </c>
      <c r="N4" s="488"/>
      <c r="O4" s="489"/>
      <c r="P4" s="490" t="s">
        <v>29</v>
      </c>
      <c r="Q4" s="492" t="s">
        <v>30</v>
      </c>
    </row>
    <row r="5" spans="1:76" ht="148.15" customHeight="1" x14ac:dyDescent="0.25">
      <c r="A5" s="522"/>
      <c r="B5" s="516"/>
      <c r="C5" s="516"/>
      <c r="D5" s="479"/>
      <c r="E5" s="516"/>
      <c r="F5" s="524"/>
      <c r="G5" s="512"/>
      <c r="H5" s="514"/>
      <c r="I5" s="516"/>
      <c r="J5" s="516"/>
      <c r="K5" s="518"/>
      <c r="L5" s="520"/>
      <c r="M5" s="9" t="s">
        <v>31</v>
      </c>
      <c r="N5" s="245" t="s">
        <v>68</v>
      </c>
      <c r="O5" s="246" t="s">
        <v>32</v>
      </c>
      <c r="P5" s="491"/>
      <c r="Q5" s="493"/>
    </row>
    <row r="6" spans="1:76" ht="32.450000000000003" customHeight="1" thickBot="1" x14ac:dyDescent="0.3">
      <c r="A6" s="10" t="s">
        <v>33</v>
      </c>
      <c r="B6" s="11" t="s">
        <v>34</v>
      </c>
      <c r="C6" s="11" t="s">
        <v>35</v>
      </c>
      <c r="D6" s="11" t="s">
        <v>36</v>
      </c>
      <c r="E6" s="11" t="s">
        <v>37</v>
      </c>
      <c r="F6" s="11" t="s">
        <v>38</v>
      </c>
      <c r="G6" s="11" t="s">
        <v>39</v>
      </c>
      <c r="H6" s="12" t="s">
        <v>40</v>
      </c>
      <c r="I6" s="11" t="s">
        <v>41</v>
      </c>
      <c r="J6" s="13" t="s">
        <v>42</v>
      </c>
      <c r="K6" s="13" t="s">
        <v>43</v>
      </c>
      <c r="L6" s="14" t="s">
        <v>44</v>
      </c>
      <c r="M6" s="15" t="s">
        <v>45</v>
      </c>
      <c r="N6" s="10" t="s">
        <v>46</v>
      </c>
      <c r="O6" s="16" t="s">
        <v>47</v>
      </c>
      <c r="P6" s="17" t="s">
        <v>48</v>
      </c>
      <c r="Q6" s="16" t="s">
        <v>157</v>
      </c>
    </row>
    <row r="7" spans="1:76" ht="160.9" customHeight="1" x14ac:dyDescent="0.25">
      <c r="A7" s="494">
        <v>1</v>
      </c>
      <c r="B7" s="497" t="s">
        <v>12</v>
      </c>
      <c r="C7" s="500" t="s">
        <v>11</v>
      </c>
      <c r="D7" s="501" t="s">
        <v>73</v>
      </c>
      <c r="E7" s="502" t="s">
        <v>95</v>
      </c>
      <c r="F7" s="505" t="s">
        <v>96</v>
      </c>
      <c r="G7" s="508">
        <v>362375172.18000001</v>
      </c>
      <c r="H7" s="501" t="s">
        <v>12</v>
      </c>
      <c r="I7" s="501" t="s">
        <v>74</v>
      </c>
      <c r="J7" s="501" t="s">
        <v>49</v>
      </c>
      <c r="K7" s="537" t="s">
        <v>189</v>
      </c>
      <c r="L7" s="539">
        <v>101386743</v>
      </c>
      <c r="M7" s="539">
        <f>N7+O7</f>
        <v>1004341.5</v>
      </c>
      <c r="N7" s="18">
        <v>1004341.5</v>
      </c>
      <c r="O7" s="525">
        <v>0</v>
      </c>
      <c r="P7" s="528">
        <f>M7/L7</f>
        <v>9.9060436333377432E-3</v>
      </c>
      <c r="Q7" s="531" t="s">
        <v>222</v>
      </c>
      <c r="R7" s="19"/>
    </row>
    <row r="8" spans="1:76" ht="95.45" customHeight="1" x14ac:dyDescent="0.25">
      <c r="A8" s="495"/>
      <c r="B8" s="498"/>
      <c r="C8" s="477"/>
      <c r="D8" s="477"/>
      <c r="E8" s="503"/>
      <c r="F8" s="506"/>
      <c r="G8" s="509"/>
      <c r="H8" s="477"/>
      <c r="I8" s="477"/>
      <c r="J8" s="477"/>
      <c r="K8" s="538"/>
      <c r="L8" s="540"/>
      <c r="M8" s="540"/>
      <c r="N8" s="20" t="s">
        <v>97</v>
      </c>
      <c r="O8" s="526"/>
      <c r="P8" s="529"/>
      <c r="Q8" s="532"/>
      <c r="R8" s="19"/>
    </row>
    <row r="9" spans="1:76" ht="267" customHeight="1" x14ac:dyDescent="0.25">
      <c r="A9" s="496"/>
      <c r="B9" s="499"/>
      <c r="C9" s="438"/>
      <c r="D9" s="438"/>
      <c r="E9" s="504"/>
      <c r="F9" s="507"/>
      <c r="G9" s="510"/>
      <c r="H9" s="438"/>
      <c r="I9" s="438"/>
      <c r="J9" s="438"/>
      <c r="K9" s="458"/>
      <c r="L9" s="466"/>
      <c r="M9" s="466"/>
      <c r="N9" s="21">
        <v>5641832.5</v>
      </c>
      <c r="O9" s="527"/>
      <c r="P9" s="530"/>
      <c r="Q9" s="533"/>
      <c r="R9" s="19"/>
    </row>
    <row r="10" spans="1:76" ht="95.45" customHeight="1" x14ac:dyDescent="0.25">
      <c r="A10" s="534">
        <v>2</v>
      </c>
      <c r="B10" s="535" t="s">
        <v>12</v>
      </c>
      <c r="C10" s="535" t="s">
        <v>50</v>
      </c>
      <c r="D10" s="535" t="s">
        <v>73</v>
      </c>
      <c r="E10" s="535" t="s">
        <v>98</v>
      </c>
      <c r="F10" s="535" t="s">
        <v>96</v>
      </c>
      <c r="G10" s="536">
        <v>462724796.58999997</v>
      </c>
      <c r="H10" s="535" t="s">
        <v>12</v>
      </c>
      <c r="I10" s="535" t="s">
        <v>99</v>
      </c>
      <c r="J10" s="535" t="s">
        <v>49</v>
      </c>
      <c r="K10" s="546" t="s">
        <v>100</v>
      </c>
      <c r="L10" s="465">
        <v>13225052</v>
      </c>
      <c r="M10" s="465">
        <f>N10+O10</f>
        <v>96798.25</v>
      </c>
      <c r="N10" s="23">
        <v>96798.25</v>
      </c>
      <c r="O10" s="541">
        <v>0</v>
      </c>
      <c r="P10" s="544">
        <f>M10/L10</f>
        <v>7.3193095951531988E-3</v>
      </c>
      <c r="Q10" s="545" t="s">
        <v>223</v>
      </c>
      <c r="R10" s="19"/>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row>
    <row r="11" spans="1:76" ht="77.45" customHeight="1" x14ac:dyDescent="0.25">
      <c r="A11" s="495"/>
      <c r="B11" s="535"/>
      <c r="C11" s="535"/>
      <c r="D11" s="535"/>
      <c r="E11" s="535"/>
      <c r="F11" s="535"/>
      <c r="G11" s="536"/>
      <c r="H11" s="535"/>
      <c r="I11" s="535"/>
      <c r="J11" s="535"/>
      <c r="K11" s="547"/>
      <c r="L11" s="540"/>
      <c r="M11" s="540"/>
      <c r="N11" s="25" t="s">
        <v>101</v>
      </c>
      <c r="O11" s="542"/>
      <c r="P11" s="529"/>
      <c r="Q11" s="532"/>
      <c r="R11" s="19"/>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row>
    <row r="12" spans="1:76" ht="152.44999999999999" customHeight="1" x14ac:dyDescent="0.25">
      <c r="A12" s="496"/>
      <c r="B12" s="535"/>
      <c r="C12" s="535"/>
      <c r="D12" s="535"/>
      <c r="E12" s="535"/>
      <c r="F12" s="535"/>
      <c r="G12" s="536"/>
      <c r="H12" s="535"/>
      <c r="I12" s="535"/>
      <c r="J12" s="535"/>
      <c r="K12" s="548"/>
      <c r="L12" s="466"/>
      <c r="M12" s="466"/>
      <c r="N12" s="26">
        <v>290394.75</v>
      </c>
      <c r="O12" s="543"/>
      <c r="P12" s="530"/>
      <c r="Q12" s="533"/>
      <c r="R12" s="19"/>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row>
    <row r="13" spans="1:76" ht="216" customHeight="1" x14ac:dyDescent="0.25">
      <c r="A13" s="549">
        <v>3</v>
      </c>
      <c r="B13" s="451" t="s">
        <v>13</v>
      </c>
      <c r="C13" s="552" t="s">
        <v>14</v>
      </c>
      <c r="D13" s="437" t="s">
        <v>102</v>
      </c>
      <c r="E13" s="437" t="s">
        <v>103</v>
      </c>
      <c r="F13" s="437" t="s">
        <v>96</v>
      </c>
      <c r="G13" s="553">
        <v>400418989.25999999</v>
      </c>
      <c r="H13" s="437" t="s">
        <v>104</v>
      </c>
      <c r="I13" s="437" t="s">
        <v>105</v>
      </c>
      <c r="J13" s="437" t="s">
        <v>49</v>
      </c>
      <c r="K13" s="457" t="s">
        <v>190</v>
      </c>
      <c r="L13" s="465">
        <v>178471075</v>
      </c>
      <c r="M13" s="465">
        <f>N13+O13</f>
        <v>11053466</v>
      </c>
      <c r="N13" s="27">
        <v>11053466</v>
      </c>
      <c r="O13" s="541">
        <v>0</v>
      </c>
      <c r="P13" s="544">
        <f>M13/L13</f>
        <v>6.1934215390365074E-2</v>
      </c>
      <c r="Q13" s="484" t="s">
        <v>263</v>
      </c>
      <c r="R13" s="19"/>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row>
    <row r="14" spans="1:76" ht="146.44999999999999" customHeight="1" x14ac:dyDescent="0.25">
      <c r="A14" s="550"/>
      <c r="B14" s="481"/>
      <c r="C14" s="477"/>
      <c r="D14" s="477"/>
      <c r="E14" s="477"/>
      <c r="F14" s="477"/>
      <c r="G14" s="509"/>
      <c r="H14" s="477"/>
      <c r="I14" s="477"/>
      <c r="J14" s="477"/>
      <c r="K14" s="538"/>
      <c r="L14" s="540"/>
      <c r="M14" s="540"/>
      <c r="N14" s="28" t="s">
        <v>261</v>
      </c>
      <c r="O14" s="542"/>
      <c r="P14" s="529"/>
      <c r="Q14" s="554"/>
      <c r="R14" s="19"/>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row>
    <row r="15" spans="1:76" ht="201.6" customHeight="1" x14ac:dyDescent="0.25">
      <c r="A15" s="550"/>
      <c r="B15" s="481"/>
      <c r="C15" s="477"/>
      <c r="D15" s="477"/>
      <c r="E15" s="477"/>
      <c r="F15" s="477"/>
      <c r="G15" s="509"/>
      <c r="H15" s="477"/>
      <c r="I15" s="477"/>
      <c r="J15" s="477"/>
      <c r="K15" s="458"/>
      <c r="L15" s="466"/>
      <c r="M15" s="466"/>
      <c r="N15" s="29">
        <v>33160392</v>
      </c>
      <c r="O15" s="543"/>
      <c r="P15" s="530"/>
      <c r="Q15" s="554"/>
      <c r="R15" s="19"/>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row>
    <row r="16" spans="1:76" s="24" customFormat="1" ht="297" customHeight="1" x14ac:dyDescent="0.25">
      <c r="A16" s="550"/>
      <c r="B16" s="481"/>
      <c r="C16" s="477"/>
      <c r="D16" s="477"/>
      <c r="E16" s="477"/>
      <c r="F16" s="477"/>
      <c r="G16" s="509"/>
      <c r="H16" s="477"/>
      <c r="I16" s="477"/>
      <c r="J16" s="247" t="s">
        <v>86</v>
      </c>
      <c r="K16" s="248" t="s">
        <v>191</v>
      </c>
      <c r="L16" s="241">
        <v>40518449.969999999</v>
      </c>
      <c r="M16" s="249">
        <f t="shared" ref="M16:M18" si="0">N16+O16</f>
        <v>39887710.969999999</v>
      </c>
      <c r="N16" s="179">
        <v>39887710.969999999</v>
      </c>
      <c r="O16" s="30">
        <v>0</v>
      </c>
      <c r="P16" s="250">
        <f>M16/L16</f>
        <v>0.98443328902100147</v>
      </c>
      <c r="Q16" s="1" t="s">
        <v>209</v>
      </c>
      <c r="R16" s="19"/>
    </row>
    <row r="17" spans="1:76" s="24" customFormat="1" ht="263.45" customHeight="1" x14ac:dyDescent="0.25">
      <c r="A17" s="550"/>
      <c r="B17" s="481"/>
      <c r="C17" s="477"/>
      <c r="D17" s="477"/>
      <c r="E17" s="477"/>
      <c r="F17" s="477"/>
      <c r="G17" s="509"/>
      <c r="H17" s="477"/>
      <c r="I17" s="477"/>
      <c r="J17" s="251" t="s">
        <v>49</v>
      </c>
      <c r="K17" s="252" t="s">
        <v>180</v>
      </c>
      <c r="L17" s="228">
        <v>823671</v>
      </c>
      <c r="M17" s="253">
        <f t="shared" si="0"/>
        <v>823671</v>
      </c>
      <c r="N17" s="33">
        <v>823671</v>
      </c>
      <c r="O17" s="254">
        <v>0</v>
      </c>
      <c r="P17" s="255">
        <f>M17/L17</f>
        <v>1</v>
      </c>
      <c r="Q17" s="1" t="s">
        <v>237</v>
      </c>
      <c r="R17" s="19"/>
    </row>
    <row r="18" spans="1:76" s="24" customFormat="1" ht="148.15" customHeight="1" x14ac:dyDescent="0.25">
      <c r="A18" s="550"/>
      <c r="B18" s="481"/>
      <c r="C18" s="477"/>
      <c r="D18" s="477"/>
      <c r="E18" s="477"/>
      <c r="F18" s="477"/>
      <c r="G18" s="509"/>
      <c r="H18" s="477"/>
      <c r="I18" s="477"/>
      <c r="J18" s="251" t="s">
        <v>49</v>
      </c>
      <c r="K18" s="252" t="s">
        <v>192</v>
      </c>
      <c r="L18" s="229">
        <v>5878388</v>
      </c>
      <c r="M18" s="253">
        <f t="shared" si="0"/>
        <v>5878388</v>
      </c>
      <c r="N18" s="31">
        <v>5878388</v>
      </c>
      <c r="O18" s="256">
        <v>0</v>
      </c>
      <c r="P18" s="255">
        <f>M18/L18</f>
        <v>1</v>
      </c>
      <c r="Q18" s="230" t="s">
        <v>181</v>
      </c>
      <c r="R18" s="19"/>
      <c r="S18" s="82"/>
    </row>
    <row r="19" spans="1:76" s="24" customFormat="1" ht="114" customHeight="1" x14ac:dyDescent="0.25">
      <c r="A19" s="551"/>
      <c r="B19" s="452"/>
      <c r="C19" s="438"/>
      <c r="D19" s="438"/>
      <c r="E19" s="438"/>
      <c r="F19" s="438"/>
      <c r="G19" s="510"/>
      <c r="H19" s="438"/>
      <c r="I19" s="438"/>
      <c r="J19" s="247" t="s">
        <v>128</v>
      </c>
      <c r="K19" s="257" t="s">
        <v>193</v>
      </c>
      <c r="L19" s="32">
        <v>823671</v>
      </c>
      <c r="M19" s="253">
        <f>N19+O19</f>
        <v>50000</v>
      </c>
      <c r="N19" s="33">
        <v>50000</v>
      </c>
      <c r="O19" s="256">
        <v>0</v>
      </c>
      <c r="P19" s="258">
        <f>M19/L19</f>
        <v>6.0703848988248946E-2</v>
      </c>
      <c r="Q19" s="244" t="s">
        <v>182</v>
      </c>
      <c r="R19" s="19"/>
      <c r="S19" s="82"/>
    </row>
    <row r="20" spans="1:76" ht="190.15" customHeight="1" x14ac:dyDescent="0.25">
      <c r="A20" s="549">
        <v>4</v>
      </c>
      <c r="B20" s="437" t="s">
        <v>51</v>
      </c>
      <c r="C20" s="552" t="s">
        <v>127</v>
      </c>
      <c r="D20" s="437" t="s">
        <v>102</v>
      </c>
      <c r="E20" s="437" t="s">
        <v>106</v>
      </c>
      <c r="F20" s="437" t="s">
        <v>96</v>
      </c>
      <c r="G20" s="553">
        <v>433013258.18000001</v>
      </c>
      <c r="H20" s="437" t="s">
        <v>104</v>
      </c>
      <c r="I20" s="437" t="s">
        <v>107</v>
      </c>
      <c r="J20" s="562" t="s">
        <v>49</v>
      </c>
      <c r="K20" s="457" t="s">
        <v>194</v>
      </c>
      <c r="L20" s="459">
        <v>354887803</v>
      </c>
      <c r="M20" s="465">
        <f>N20+O20+N21</f>
        <v>88721951</v>
      </c>
      <c r="N20" s="34">
        <v>88653154</v>
      </c>
      <c r="O20" s="541">
        <v>0</v>
      </c>
      <c r="P20" s="544">
        <f>M20/L20</f>
        <v>0.250000000704448</v>
      </c>
      <c r="Q20" s="484" t="s">
        <v>262</v>
      </c>
      <c r="R20" s="19"/>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row>
    <row r="21" spans="1:76" ht="118.15" customHeight="1" x14ac:dyDescent="0.25">
      <c r="A21" s="551"/>
      <c r="B21" s="438"/>
      <c r="C21" s="438"/>
      <c r="D21" s="438"/>
      <c r="E21" s="438"/>
      <c r="F21" s="438"/>
      <c r="G21" s="510"/>
      <c r="H21" s="438"/>
      <c r="I21" s="438"/>
      <c r="J21" s="438"/>
      <c r="K21" s="458"/>
      <c r="L21" s="460"/>
      <c r="M21" s="466"/>
      <c r="N21" s="34">
        <v>68797</v>
      </c>
      <c r="O21" s="543"/>
      <c r="P21" s="530"/>
      <c r="Q21" s="557"/>
      <c r="R21" s="19"/>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6" ht="103.5" customHeight="1" x14ac:dyDescent="0.25">
      <c r="A22" s="534">
        <v>5</v>
      </c>
      <c r="B22" s="558" t="s">
        <v>12</v>
      </c>
      <c r="C22" s="558" t="s">
        <v>52</v>
      </c>
      <c r="D22" s="558" t="s">
        <v>73</v>
      </c>
      <c r="E22" s="558" t="s">
        <v>109</v>
      </c>
      <c r="F22" s="558" t="s">
        <v>110</v>
      </c>
      <c r="G22" s="560">
        <v>383980487.01999998</v>
      </c>
      <c r="H22" s="558" t="s">
        <v>12</v>
      </c>
      <c r="I22" s="558" t="s">
        <v>111</v>
      </c>
      <c r="J22" s="247" t="s">
        <v>49</v>
      </c>
      <c r="K22" s="259" t="s">
        <v>195</v>
      </c>
      <c r="L22" s="32">
        <v>89233</v>
      </c>
      <c r="M22" s="249">
        <v>89233</v>
      </c>
      <c r="N22" s="555">
        <v>393223</v>
      </c>
      <c r="O22" s="260">
        <v>0</v>
      </c>
      <c r="P22" s="258">
        <f t="shared" ref="P22:P27" si="1">M22/L22</f>
        <v>1</v>
      </c>
      <c r="Q22" s="484" t="s">
        <v>246</v>
      </c>
      <c r="R22" s="19"/>
    </row>
    <row r="23" spans="1:76" ht="104.45" customHeight="1" x14ac:dyDescent="0.25">
      <c r="A23" s="496"/>
      <c r="B23" s="559"/>
      <c r="C23" s="559"/>
      <c r="D23" s="559"/>
      <c r="E23" s="559"/>
      <c r="F23" s="559"/>
      <c r="G23" s="561"/>
      <c r="H23" s="559"/>
      <c r="I23" s="559"/>
      <c r="J23" s="247" t="s">
        <v>49</v>
      </c>
      <c r="K23" s="259" t="s">
        <v>196</v>
      </c>
      <c r="L23" s="32">
        <v>303990</v>
      </c>
      <c r="M23" s="249">
        <v>303990</v>
      </c>
      <c r="N23" s="556"/>
      <c r="O23" s="260">
        <v>0</v>
      </c>
      <c r="P23" s="258">
        <f t="shared" si="1"/>
        <v>1</v>
      </c>
      <c r="Q23" s="557"/>
      <c r="R23" s="19"/>
    </row>
    <row r="24" spans="1:76" ht="177" customHeight="1" x14ac:dyDescent="0.25">
      <c r="A24" s="261">
        <v>6</v>
      </c>
      <c r="B24" s="262" t="s">
        <v>12</v>
      </c>
      <c r="C24" s="263" t="s">
        <v>18</v>
      </c>
      <c r="D24" s="263" t="s">
        <v>73</v>
      </c>
      <c r="E24" s="263" t="s">
        <v>112</v>
      </c>
      <c r="F24" s="263" t="s">
        <v>113</v>
      </c>
      <c r="G24" s="86">
        <v>77718036.650000006</v>
      </c>
      <c r="H24" s="263" t="s">
        <v>12</v>
      </c>
      <c r="I24" s="263" t="s">
        <v>111</v>
      </c>
      <c r="J24" s="247" t="s">
        <v>49</v>
      </c>
      <c r="K24" s="259" t="s">
        <v>197</v>
      </c>
      <c r="L24" s="32">
        <v>44293.75</v>
      </c>
      <c r="M24" s="249">
        <f t="shared" ref="M24:M25" si="2">N24+O24</f>
        <v>37650</v>
      </c>
      <c r="N24" s="34">
        <v>37650</v>
      </c>
      <c r="O24" s="260">
        <v>0</v>
      </c>
      <c r="P24" s="258">
        <f t="shared" si="1"/>
        <v>0.85000705517144071</v>
      </c>
      <c r="Q24" s="1" t="s">
        <v>253</v>
      </c>
      <c r="R24" s="19"/>
    </row>
    <row r="25" spans="1:76" ht="165" x14ac:dyDescent="0.25">
      <c r="A25" s="261">
        <v>7</v>
      </c>
      <c r="B25" s="262" t="s">
        <v>12</v>
      </c>
      <c r="C25" s="263" t="s">
        <v>19</v>
      </c>
      <c r="D25" s="263" t="s">
        <v>73</v>
      </c>
      <c r="E25" s="263" t="s">
        <v>112</v>
      </c>
      <c r="F25" s="263" t="s">
        <v>110</v>
      </c>
      <c r="G25" s="86">
        <v>429420138.85000002</v>
      </c>
      <c r="H25" s="263" t="s">
        <v>12</v>
      </c>
      <c r="I25" s="263" t="s">
        <v>111</v>
      </c>
      <c r="J25" s="264" t="s">
        <v>49</v>
      </c>
      <c r="K25" s="259" t="s">
        <v>196</v>
      </c>
      <c r="L25" s="32">
        <v>397500</v>
      </c>
      <c r="M25" s="249">
        <f t="shared" si="2"/>
        <v>337875</v>
      </c>
      <c r="N25" s="34">
        <v>337875</v>
      </c>
      <c r="O25" s="260">
        <v>0</v>
      </c>
      <c r="P25" s="258">
        <f t="shared" si="1"/>
        <v>0.85</v>
      </c>
      <c r="Q25" s="1" t="s">
        <v>247</v>
      </c>
      <c r="R25" s="19"/>
    </row>
    <row r="26" spans="1:76" ht="318.60000000000002" customHeight="1" x14ac:dyDescent="0.25">
      <c r="A26" s="549">
        <v>11</v>
      </c>
      <c r="B26" s="437" t="s">
        <v>179</v>
      </c>
      <c r="C26" s="584" t="s">
        <v>53</v>
      </c>
      <c r="D26" s="437" t="s">
        <v>102</v>
      </c>
      <c r="E26" s="437" t="s">
        <v>114</v>
      </c>
      <c r="F26" s="437" t="s">
        <v>110</v>
      </c>
      <c r="G26" s="560">
        <v>50983386.560000002</v>
      </c>
      <c r="H26" s="437" t="s">
        <v>104</v>
      </c>
      <c r="I26" s="437" t="s">
        <v>115</v>
      </c>
      <c r="J26" s="263" t="s">
        <v>86</v>
      </c>
      <c r="K26" s="259" t="s">
        <v>183</v>
      </c>
      <c r="L26" s="35">
        <v>9399552</v>
      </c>
      <c r="M26" s="265">
        <f>N26+O26</f>
        <v>1901380.51</v>
      </c>
      <c r="N26" s="33">
        <v>1901380.51</v>
      </c>
      <c r="O26" s="36">
        <v>0</v>
      </c>
      <c r="P26" s="258">
        <f t="shared" si="1"/>
        <v>0.20228416311756134</v>
      </c>
      <c r="Q26" s="354" t="s">
        <v>241</v>
      </c>
      <c r="R26" s="19"/>
      <c r="S26" s="19"/>
    </row>
    <row r="27" spans="1:76" ht="264" customHeight="1" x14ac:dyDescent="0.25">
      <c r="A27" s="550"/>
      <c r="B27" s="477"/>
      <c r="C27" s="477"/>
      <c r="D27" s="477"/>
      <c r="E27" s="477"/>
      <c r="F27" s="477"/>
      <c r="G27" s="583"/>
      <c r="H27" s="477"/>
      <c r="I27" s="477"/>
      <c r="J27" s="247" t="s">
        <v>49</v>
      </c>
      <c r="K27" s="259" t="s">
        <v>116</v>
      </c>
      <c r="L27" s="32">
        <v>6773775.2599999998</v>
      </c>
      <c r="M27" s="249">
        <f>N27+O27</f>
        <v>7605522</v>
      </c>
      <c r="N27" s="34">
        <v>7605522</v>
      </c>
      <c r="O27" s="260">
        <v>0</v>
      </c>
      <c r="P27" s="258">
        <f t="shared" si="1"/>
        <v>1.1227892435273974</v>
      </c>
      <c r="Q27" s="353" t="s">
        <v>240</v>
      </c>
      <c r="R27" s="19"/>
    </row>
    <row r="28" spans="1:76" ht="64.900000000000006" customHeight="1" x14ac:dyDescent="0.25">
      <c r="A28" s="551"/>
      <c r="B28" s="438"/>
      <c r="C28" s="438"/>
      <c r="D28" s="438"/>
      <c r="E28" s="438"/>
      <c r="F28" s="438"/>
      <c r="G28" s="561"/>
      <c r="H28" s="438"/>
      <c r="I28" s="438"/>
      <c r="J28" s="264" t="s">
        <v>117</v>
      </c>
      <c r="K28" s="259" t="s">
        <v>198</v>
      </c>
      <c r="L28" s="32">
        <v>0</v>
      </c>
      <c r="M28" s="249">
        <f>N28+O28</f>
        <v>0</v>
      </c>
      <c r="N28" s="22">
        <v>0</v>
      </c>
      <c r="O28" s="260">
        <v>0</v>
      </c>
      <c r="P28" s="258">
        <v>0</v>
      </c>
      <c r="Q28" s="37" t="s">
        <v>118</v>
      </c>
      <c r="R28" s="19"/>
    </row>
    <row r="29" spans="1:76" ht="139.15" customHeight="1" x14ac:dyDescent="0.25">
      <c r="A29" s="267">
        <v>13</v>
      </c>
      <c r="B29" s="268" t="s">
        <v>12</v>
      </c>
      <c r="C29" s="268" t="s">
        <v>15</v>
      </c>
      <c r="D29" s="268" t="s">
        <v>73</v>
      </c>
      <c r="E29" s="263" t="s">
        <v>184</v>
      </c>
      <c r="F29" s="263" t="s">
        <v>110</v>
      </c>
      <c r="G29" s="86">
        <v>75726679.859999999</v>
      </c>
      <c r="H29" s="86" t="s">
        <v>12</v>
      </c>
      <c r="I29" s="2" t="s">
        <v>119</v>
      </c>
      <c r="J29" s="247" t="s">
        <v>49</v>
      </c>
      <c r="K29" s="361" t="s">
        <v>254</v>
      </c>
      <c r="L29" s="269">
        <v>259240</v>
      </c>
      <c r="M29" s="270">
        <f>N29+O29</f>
        <v>259240</v>
      </c>
      <c r="N29" s="31">
        <v>259240</v>
      </c>
      <c r="O29" s="271">
        <v>0</v>
      </c>
      <c r="P29" s="258">
        <f>M29/L29</f>
        <v>1</v>
      </c>
      <c r="Q29" s="356" t="s">
        <v>248</v>
      </c>
      <c r="R29" s="19"/>
    </row>
    <row r="30" spans="1:76" ht="134.44999999999999" customHeight="1" x14ac:dyDescent="0.25">
      <c r="A30" s="267">
        <v>14</v>
      </c>
      <c r="B30" s="268" t="s">
        <v>12</v>
      </c>
      <c r="C30" s="268" t="s">
        <v>54</v>
      </c>
      <c r="D30" s="268" t="s">
        <v>73</v>
      </c>
      <c r="E30" s="263" t="s">
        <v>120</v>
      </c>
      <c r="F30" s="272" t="s">
        <v>110</v>
      </c>
      <c r="G30" s="86">
        <v>114144662.22</v>
      </c>
      <c r="H30" s="86" t="s">
        <v>12</v>
      </c>
      <c r="I30" s="2" t="s">
        <v>111</v>
      </c>
      <c r="J30" s="247" t="s">
        <v>49</v>
      </c>
      <c r="K30" s="273" t="s">
        <v>121</v>
      </c>
      <c r="L30" s="38">
        <v>186679.77</v>
      </c>
      <c r="M30" s="249">
        <f t="shared" ref="M30:M31" si="3">N30+O30</f>
        <v>195663</v>
      </c>
      <c r="N30" s="179">
        <v>195663</v>
      </c>
      <c r="O30" s="265">
        <v>0</v>
      </c>
      <c r="P30" s="250">
        <f>M30/L30</f>
        <v>1.0481210685014237</v>
      </c>
      <c r="Q30" s="356" t="s">
        <v>249</v>
      </c>
      <c r="R30" s="19"/>
    </row>
    <row r="31" spans="1:76" ht="134.44999999999999" customHeight="1" x14ac:dyDescent="0.25">
      <c r="A31" s="267">
        <v>15</v>
      </c>
      <c r="B31" s="268" t="s">
        <v>12</v>
      </c>
      <c r="C31" s="268" t="s">
        <v>16</v>
      </c>
      <c r="D31" s="268" t="s">
        <v>73</v>
      </c>
      <c r="E31" s="339" t="s">
        <v>120</v>
      </c>
      <c r="F31" s="272" t="s">
        <v>110</v>
      </c>
      <c r="G31" s="86">
        <v>97275841.819999993</v>
      </c>
      <c r="H31" s="86" t="s">
        <v>12</v>
      </c>
      <c r="I31" s="2" t="s">
        <v>111</v>
      </c>
      <c r="J31" s="264" t="s">
        <v>49</v>
      </c>
      <c r="K31" s="274" t="s">
        <v>122</v>
      </c>
      <c r="L31" s="127">
        <v>910378.05</v>
      </c>
      <c r="M31" s="35">
        <f t="shared" si="3"/>
        <v>751433</v>
      </c>
      <c r="N31" s="357">
        <v>751433</v>
      </c>
      <c r="O31" s="128">
        <v>0</v>
      </c>
      <c r="P31" s="129">
        <f>M31/L31</f>
        <v>0.82540764246238141</v>
      </c>
      <c r="Q31" s="130" t="s">
        <v>250</v>
      </c>
      <c r="R31" s="19"/>
    </row>
    <row r="32" spans="1:76" ht="130.9" customHeight="1" x14ac:dyDescent="0.25">
      <c r="A32" s="534">
        <v>32</v>
      </c>
      <c r="B32" s="437" t="s">
        <v>123</v>
      </c>
      <c r="C32" s="437" t="s">
        <v>124</v>
      </c>
      <c r="D32" s="437" t="s">
        <v>81</v>
      </c>
      <c r="E32" s="437" t="s">
        <v>158</v>
      </c>
      <c r="F32" s="437" t="s">
        <v>93</v>
      </c>
      <c r="G32" s="567">
        <v>4146520.73</v>
      </c>
      <c r="H32" s="437" t="s">
        <v>123</v>
      </c>
      <c r="I32" s="437" t="s">
        <v>125</v>
      </c>
      <c r="J32" s="251" t="s">
        <v>94</v>
      </c>
      <c r="K32" s="563" t="s">
        <v>199</v>
      </c>
      <c r="L32" s="465">
        <v>740806.74</v>
      </c>
      <c r="M32" s="275">
        <f>N32+O32</f>
        <v>414621.75</v>
      </c>
      <c r="N32" s="135">
        <v>414621.75</v>
      </c>
      <c r="O32" s="276">
        <v>0</v>
      </c>
      <c r="P32" s="277">
        <f>(M32+M33)/L32</f>
        <v>1</v>
      </c>
      <c r="Q32" s="1" t="s">
        <v>224</v>
      </c>
      <c r="R32" s="19"/>
    </row>
    <row r="33" spans="1:21" ht="115.15" customHeight="1" x14ac:dyDescent="0.25">
      <c r="A33" s="496"/>
      <c r="B33" s="438"/>
      <c r="C33" s="438"/>
      <c r="D33" s="438"/>
      <c r="E33" s="438"/>
      <c r="F33" s="438"/>
      <c r="G33" s="582"/>
      <c r="H33" s="438"/>
      <c r="I33" s="438"/>
      <c r="J33" s="266" t="s">
        <v>126</v>
      </c>
      <c r="K33" s="438"/>
      <c r="L33" s="466"/>
      <c r="M33" s="278">
        <f>N33+O33</f>
        <v>326184.99</v>
      </c>
      <c r="N33" s="136">
        <v>326184.99</v>
      </c>
      <c r="O33" s="279">
        <v>0</v>
      </c>
      <c r="P33" s="258">
        <v>0</v>
      </c>
      <c r="Q33" s="230" t="s">
        <v>225</v>
      </c>
      <c r="R33" s="19"/>
    </row>
    <row r="34" spans="1:21" ht="119.45" customHeight="1" x14ac:dyDescent="0.25">
      <c r="A34" s="575">
        <v>33</v>
      </c>
      <c r="B34" s="577" t="s">
        <v>12</v>
      </c>
      <c r="C34" s="579" t="s">
        <v>159</v>
      </c>
      <c r="D34" s="437" t="s">
        <v>73</v>
      </c>
      <c r="E34" s="558" t="s">
        <v>218</v>
      </c>
      <c r="F34" s="581" t="s">
        <v>160</v>
      </c>
      <c r="G34" s="567">
        <v>179363388.91</v>
      </c>
      <c r="H34" s="569" t="s">
        <v>217</v>
      </c>
      <c r="I34" s="451"/>
      <c r="J34" s="263" t="s">
        <v>108</v>
      </c>
      <c r="K34" s="334" t="s">
        <v>236</v>
      </c>
      <c r="L34" s="275">
        <v>51000</v>
      </c>
      <c r="M34" s="35">
        <f>N34+O34</f>
        <v>51000</v>
      </c>
      <c r="N34" s="182">
        <v>51000</v>
      </c>
      <c r="O34" s="280">
        <v>0</v>
      </c>
      <c r="P34" s="258">
        <f t="shared" ref="P34:P42" si="4">M34/L34</f>
        <v>1</v>
      </c>
      <c r="Q34" s="243" t="s">
        <v>220</v>
      </c>
      <c r="R34" s="19"/>
    </row>
    <row r="35" spans="1:21" ht="144" customHeight="1" x14ac:dyDescent="0.25">
      <c r="A35" s="576"/>
      <c r="B35" s="578"/>
      <c r="C35" s="477"/>
      <c r="D35" s="477"/>
      <c r="E35" s="580"/>
      <c r="F35" s="506"/>
      <c r="G35" s="568"/>
      <c r="H35" s="570"/>
      <c r="I35" s="481"/>
      <c r="J35" s="359" t="s">
        <v>252</v>
      </c>
      <c r="K35" s="482" t="s">
        <v>238</v>
      </c>
      <c r="L35" s="147">
        <v>8707536.5800000001</v>
      </c>
      <c r="M35" s="35">
        <f t="shared" ref="M35" si="5">N35+O35</f>
        <v>4353768.29</v>
      </c>
      <c r="N35" s="351">
        <v>4353768.29</v>
      </c>
      <c r="O35" s="131">
        <v>0</v>
      </c>
      <c r="P35" s="134">
        <f t="shared" si="4"/>
        <v>0.5</v>
      </c>
      <c r="Q35" s="484" t="s">
        <v>255</v>
      </c>
      <c r="R35" s="19"/>
    </row>
    <row r="36" spans="1:21" ht="99" customHeight="1" x14ac:dyDescent="0.25">
      <c r="A36" s="576"/>
      <c r="B36" s="578"/>
      <c r="C36" s="477"/>
      <c r="D36" s="477"/>
      <c r="E36" s="580"/>
      <c r="F36" s="506"/>
      <c r="G36" s="568"/>
      <c r="H36" s="570"/>
      <c r="I36" s="481"/>
      <c r="J36" s="350" t="s">
        <v>239</v>
      </c>
      <c r="K36" s="482"/>
      <c r="L36" s="35">
        <v>938132.81</v>
      </c>
      <c r="M36" s="35">
        <f>N36+O36</f>
        <v>938132.81</v>
      </c>
      <c r="N36" s="351">
        <v>938132.81</v>
      </c>
      <c r="O36" s="131">
        <v>0</v>
      </c>
      <c r="P36" s="134">
        <f t="shared" si="4"/>
        <v>1</v>
      </c>
      <c r="Q36" s="485"/>
      <c r="R36" s="19"/>
    </row>
    <row r="37" spans="1:21" ht="154.15" customHeight="1" x14ac:dyDescent="0.25">
      <c r="A37" s="576"/>
      <c r="B37" s="578"/>
      <c r="C37" s="477"/>
      <c r="D37" s="477"/>
      <c r="E37" s="580"/>
      <c r="F37" s="506"/>
      <c r="G37" s="568"/>
      <c r="H37" s="570"/>
      <c r="I37" s="481"/>
      <c r="J37" s="358" t="s">
        <v>251</v>
      </c>
      <c r="K37" s="483"/>
      <c r="L37" s="35">
        <v>5550633.3099999996</v>
      </c>
      <c r="M37" s="35">
        <f>N37+O37</f>
        <v>2771962.31</v>
      </c>
      <c r="N37" s="183">
        <v>2771962.31</v>
      </c>
      <c r="O37" s="131">
        <v>0</v>
      </c>
      <c r="P37" s="134">
        <f t="shared" si="4"/>
        <v>0.49939568247213223</v>
      </c>
      <c r="Q37" s="486"/>
      <c r="R37" s="19"/>
      <c r="T37" s="19"/>
    </row>
    <row r="38" spans="1:21" ht="213.6" customHeight="1" x14ac:dyDescent="0.25">
      <c r="A38" s="331">
        <v>34</v>
      </c>
      <c r="B38" s="332" t="s">
        <v>9</v>
      </c>
      <c r="C38" s="251" t="s">
        <v>161</v>
      </c>
      <c r="D38" s="251" t="s">
        <v>81</v>
      </c>
      <c r="E38" s="324" t="s">
        <v>219</v>
      </c>
      <c r="F38" s="325" t="s">
        <v>162</v>
      </c>
      <c r="G38" s="340">
        <v>41312631</v>
      </c>
      <c r="H38" s="326" t="s">
        <v>200</v>
      </c>
      <c r="I38" s="251"/>
      <c r="J38" s="251" t="s">
        <v>163</v>
      </c>
      <c r="K38" s="334" t="s">
        <v>201</v>
      </c>
      <c r="L38" s="147">
        <v>6000052.0800000001</v>
      </c>
      <c r="M38" s="147">
        <f t="shared" ref="M38:M42" si="6">N38+O38</f>
        <v>6000052.0800000001</v>
      </c>
      <c r="N38" s="286">
        <v>6000052.0800000001</v>
      </c>
      <c r="O38" s="287">
        <v>0</v>
      </c>
      <c r="P38" s="134">
        <f t="shared" si="4"/>
        <v>1</v>
      </c>
      <c r="Q38" s="288" t="s">
        <v>221</v>
      </c>
      <c r="R38" s="19"/>
      <c r="U38" s="19"/>
    </row>
    <row r="39" spans="1:21" ht="172.9" customHeight="1" x14ac:dyDescent="0.25">
      <c r="A39" s="331">
        <v>35</v>
      </c>
      <c r="B39" s="335" t="s">
        <v>210</v>
      </c>
      <c r="C39" s="341" t="s">
        <v>211</v>
      </c>
      <c r="D39" s="336" t="s">
        <v>102</v>
      </c>
      <c r="E39" s="324" t="s">
        <v>212</v>
      </c>
      <c r="F39" s="337" t="s">
        <v>213</v>
      </c>
      <c r="G39" s="333">
        <v>1134926</v>
      </c>
      <c r="H39" s="335" t="s">
        <v>210</v>
      </c>
      <c r="I39" s="251"/>
      <c r="J39" s="336" t="s">
        <v>214</v>
      </c>
      <c r="K39" s="334" t="s">
        <v>229</v>
      </c>
      <c r="L39" s="35">
        <v>554865.31999999995</v>
      </c>
      <c r="M39" s="35">
        <f t="shared" ref="M39:M41" si="7">N39+O39</f>
        <v>554865.31999999995</v>
      </c>
      <c r="N39" s="351">
        <v>554865.31999999995</v>
      </c>
      <c r="O39" s="131">
        <v>0</v>
      </c>
      <c r="P39" s="134">
        <f t="shared" si="4"/>
        <v>1</v>
      </c>
      <c r="Q39" s="338" t="s">
        <v>243</v>
      </c>
      <c r="R39" s="19"/>
    </row>
    <row r="40" spans="1:21" ht="138.6" customHeight="1" x14ac:dyDescent="0.25">
      <c r="A40" s="331">
        <v>36</v>
      </c>
      <c r="B40" s="343" t="s">
        <v>215</v>
      </c>
      <c r="C40" s="344" t="s">
        <v>216</v>
      </c>
      <c r="D40" s="336" t="s">
        <v>102</v>
      </c>
      <c r="E40" s="324" t="s">
        <v>212</v>
      </c>
      <c r="F40" s="337" t="s">
        <v>213</v>
      </c>
      <c r="G40" s="333">
        <v>1152963</v>
      </c>
      <c r="H40" s="343" t="s">
        <v>215</v>
      </c>
      <c r="I40" s="251"/>
      <c r="J40" s="336" t="s">
        <v>214</v>
      </c>
      <c r="K40" s="334" t="s">
        <v>230</v>
      </c>
      <c r="L40" s="35">
        <v>377710.68</v>
      </c>
      <c r="M40" s="35">
        <f t="shared" si="7"/>
        <v>377710.68</v>
      </c>
      <c r="N40" s="351">
        <v>377710.68</v>
      </c>
      <c r="O40" s="131">
        <v>0</v>
      </c>
      <c r="P40" s="134">
        <f t="shared" ref="P40:P41" si="8">M40/L40</f>
        <v>1</v>
      </c>
      <c r="Q40" s="338" t="s">
        <v>242</v>
      </c>
      <c r="R40" s="19"/>
    </row>
    <row r="41" spans="1:21" ht="139.9" customHeight="1" x14ac:dyDescent="0.25">
      <c r="A41" s="331">
        <v>37</v>
      </c>
      <c r="B41" s="345" t="s">
        <v>228</v>
      </c>
      <c r="C41" s="346" t="s">
        <v>227</v>
      </c>
      <c r="D41" s="336" t="s">
        <v>102</v>
      </c>
      <c r="E41" s="324" t="s">
        <v>212</v>
      </c>
      <c r="F41" s="337" t="s">
        <v>213</v>
      </c>
      <c r="G41" s="333">
        <v>1152963</v>
      </c>
      <c r="H41" s="345" t="s">
        <v>226</v>
      </c>
      <c r="I41" s="251"/>
      <c r="J41" s="336" t="s">
        <v>214</v>
      </c>
      <c r="K41" s="334" t="s">
        <v>231</v>
      </c>
      <c r="L41" s="35">
        <v>46763.3</v>
      </c>
      <c r="M41" s="35">
        <f t="shared" si="7"/>
        <v>46763.3</v>
      </c>
      <c r="N41" s="351">
        <v>46763.3</v>
      </c>
      <c r="O41" s="131">
        <v>0</v>
      </c>
      <c r="P41" s="134">
        <f t="shared" si="8"/>
        <v>1</v>
      </c>
      <c r="Q41" s="1" t="s">
        <v>244</v>
      </c>
      <c r="R41" s="19"/>
    </row>
    <row r="42" spans="1:21" ht="237" customHeight="1" thickBot="1" x14ac:dyDescent="0.3">
      <c r="A42" s="281">
        <v>38</v>
      </c>
      <c r="B42" s="347" t="s">
        <v>208</v>
      </c>
      <c r="C42" s="352" t="s">
        <v>232</v>
      </c>
      <c r="D42" s="348" t="s">
        <v>233</v>
      </c>
      <c r="E42" s="283" t="s">
        <v>234</v>
      </c>
      <c r="F42" s="349" t="s">
        <v>235</v>
      </c>
      <c r="G42" s="284">
        <v>15000000</v>
      </c>
      <c r="H42" s="347" t="s">
        <v>208</v>
      </c>
      <c r="I42" s="282"/>
      <c r="J42" s="360" t="s">
        <v>207</v>
      </c>
      <c r="K42" s="285" t="s">
        <v>256</v>
      </c>
      <c r="L42" s="147">
        <v>3456643.63</v>
      </c>
      <c r="M42" s="147">
        <f t="shared" si="6"/>
        <v>3456643.63</v>
      </c>
      <c r="N42" s="286">
        <v>3456643.63</v>
      </c>
      <c r="O42" s="287">
        <v>0</v>
      </c>
      <c r="P42" s="342">
        <f t="shared" si="4"/>
        <v>1</v>
      </c>
      <c r="Q42" s="230" t="s">
        <v>257</v>
      </c>
      <c r="R42" s="19"/>
    </row>
    <row r="43" spans="1:21" ht="31.9" customHeight="1" thickBot="1" x14ac:dyDescent="0.3">
      <c r="A43" s="137"/>
      <c r="B43" s="138" t="s">
        <v>0</v>
      </c>
      <c r="C43" s="139"/>
      <c r="D43" s="139"/>
      <c r="E43" s="289"/>
      <c r="F43" s="290"/>
      <c r="G43" s="140">
        <f>SUM(G7:G42)</f>
        <v>3131044841.8299999</v>
      </c>
      <c r="H43" s="141"/>
      <c r="I43" s="291"/>
      <c r="J43" s="291"/>
      <c r="K43" s="292"/>
      <c r="L43" s="142">
        <f>SUM(L7:L42)</f>
        <v>740803639.24999988</v>
      </c>
      <c r="M43" s="184">
        <f>SUM(M7:M42)</f>
        <v>178290018.39000002</v>
      </c>
      <c r="N43" s="143">
        <f>SUM(N7:N42)</f>
        <v>217382637.64000002</v>
      </c>
      <c r="O43" s="144">
        <f>SUM(O7:O42)</f>
        <v>0</v>
      </c>
      <c r="P43" s="145">
        <f t="shared" ref="P43" si="9">M43/L43</f>
        <v>0.24067108872535151</v>
      </c>
      <c r="Q43" s="293" t="s">
        <v>55</v>
      </c>
      <c r="R43" s="19"/>
    </row>
    <row r="44" spans="1:21" ht="30" customHeight="1" x14ac:dyDescent="0.25">
      <c r="A44" s="40"/>
      <c r="B44" s="41" t="s">
        <v>56</v>
      </c>
      <c r="C44" s="571" t="s">
        <v>57</v>
      </c>
      <c r="D44" s="571"/>
      <c r="E44" s="571"/>
      <c r="F44" s="571"/>
      <c r="G44" s="571"/>
      <c r="H44" s="571"/>
      <c r="I44" s="571"/>
      <c r="J44" s="571"/>
      <c r="K44" s="572"/>
      <c r="L44" s="42" t="s">
        <v>55</v>
      </c>
      <c r="M44" s="42" t="s">
        <v>55</v>
      </c>
      <c r="N44" s="43">
        <f>N7+N10+N13+N16+N17+N19+N20+N21+N22+N24+N25+N26+N27+N30+N31+N32+N33+N34+N35+N36+N38+N39+N40+N41+N42</f>
        <v>169380428.08000001</v>
      </c>
      <c r="O44" s="44" t="s">
        <v>55</v>
      </c>
      <c r="P44" s="45" t="s">
        <v>55</v>
      </c>
      <c r="Q44" s="294" t="s">
        <v>55</v>
      </c>
    </row>
    <row r="45" spans="1:21" ht="30" customHeight="1" x14ac:dyDescent="0.25">
      <c r="A45" s="46"/>
      <c r="B45" s="47" t="s">
        <v>56</v>
      </c>
      <c r="C45" s="573" t="s">
        <v>58</v>
      </c>
      <c r="D45" s="573"/>
      <c r="E45" s="573"/>
      <c r="F45" s="573"/>
      <c r="G45" s="573"/>
      <c r="H45" s="573"/>
      <c r="I45" s="573"/>
      <c r="J45" s="573"/>
      <c r="K45" s="574"/>
      <c r="L45" s="48" t="s">
        <v>55</v>
      </c>
      <c r="M45" s="48" t="s">
        <v>55</v>
      </c>
      <c r="N45" s="146">
        <f>N9+N12+N15</f>
        <v>39092619.25</v>
      </c>
      <c r="O45" s="49" t="s">
        <v>55</v>
      </c>
      <c r="P45" s="50" t="s">
        <v>55</v>
      </c>
      <c r="Q45" s="295" t="s">
        <v>55</v>
      </c>
    </row>
    <row r="46" spans="1:21" ht="30.75" customHeight="1" thickBot="1" x14ac:dyDescent="0.3">
      <c r="A46" s="51"/>
      <c r="B46" s="52" t="s">
        <v>56</v>
      </c>
      <c r="C46" s="564" t="s">
        <v>59</v>
      </c>
      <c r="D46" s="564"/>
      <c r="E46" s="564"/>
      <c r="F46" s="564"/>
      <c r="G46" s="564"/>
      <c r="H46" s="564"/>
      <c r="I46" s="564"/>
      <c r="J46" s="564"/>
      <c r="K46" s="565"/>
      <c r="L46" s="53" t="s">
        <v>55</v>
      </c>
      <c r="M46" s="53" t="s">
        <v>55</v>
      </c>
      <c r="N46" s="54">
        <f>N18+N29+N37</f>
        <v>8909590.3100000005</v>
      </c>
      <c r="O46" s="55">
        <f>O43</f>
        <v>0</v>
      </c>
      <c r="P46" s="296" t="s">
        <v>55</v>
      </c>
      <c r="Q46" s="297" t="s">
        <v>55</v>
      </c>
    </row>
    <row r="47" spans="1:21" x14ac:dyDescent="0.25">
      <c r="A47" s="56"/>
      <c r="B47" s="57"/>
      <c r="C47" s="58"/>
      <c r="D47" s="58"/>
      <c r="E47" s="59"/>
      <c r="F47" s="59"/>
      <c r="G47" s="60"/>
      <c r="H47" s="61"/>
      <c r="I47" s="62"/>
      <c r="J47" s="62"/>
      <c r="K47" s="62"/>
      <c r="L47" s="62"/>
      <c r="M47" s="62"/>
      <c r="N47" s="63"/>
      <c r="O47" s="64"/>
      <c r="P47" s="64"/>
    </row>
    <row r="48" spans="1:21" x14ac:dyDescent="0.25">
      <c r="A48" s="65"/>
      <c r="B48" s="84" t="s">
        <v>60</v>
      </c>
      <c r="C48" s="58"/>
      <c r="D48" s="58"/>
      <c r="E48" s="67"/>
      <c r="F48" s="67"/>
      <c r="G48" s="231"/>
      <c r="H48" s="232"/>
      <c r="I48" s="78"/>
      <c r="J48" s="78"/>
      <c r="K48" s="78"/>
      <c r="L48" s="298"/>
      <c r="M48" s="298"/>
      <c r="N48" s="233"/>
      <c r="O48" s="71"/>
      <c r="P48" s="72"/>
    </row>
    <row r="49" spans="1:16" ht="67.150000000000006" customHeight="1" x14ac:dyDescent="0.25">
      <c r="A49" s="56"/>
      <c r="B49" s="566" t="s">
        <v>185</v>
      </c>
      <c r="C49" s="566"/>
      <c r="D49" s="566"/>
      <c r="E49" s="566"/>
      <c r="F49" s="566"/>
      <c r="G49" s="566"/>
      <c r="H49" s="566"/>
      <c r="I49" s="566"/>
      <c r="J49" s="566"/>
      <c r="K49" s="566"/>
      <c r="L49" s="185"/>
      <c r="M49" s="186"/>
      <c r="N49" s="126"/>
      <c r="O49" s="64"/>
      <c r="P49" s="64"/>
    </row>
    <row r="50" spans="1:16" x14ac:dyDescent="0.25">
      <c r="A50" s="56"/>
      <c r="B50" s="66"/>
      <c r="C50" s="73"/>
      <c r="D50" s="73"/>
      <c r="E50" s="59"/>
      <c r="F50" s="59"/>
      <c r="G50" s="60"/>
      <c r="H50" s="61"/>
      <c r="I50" s="62"/>
      <c r="J50" s="62"/>
      <c r="K50" s="62"/>
      <c r="L50" s="62"/>
      <c r="M50" s="64"/>
      <c r="N50" s="74"/>
      <c r="O50" s="44"/>
      <c r="P50" s="39"/>
    </row>
    <row r="51" spans="1:16" x14ac:dyDescent="0.25">
      <c r="A51" s="56"/>
      <c r="B51" s="66"/>
      <c r="C51" s="73"/>
      <c r="D51" s="73"/>
      <c r="E51" s="59"/>
      <c r="F51" s="59"/>
      <c r="G51" s="60"/>
      <c r="H51" s="61"/>
      <c r="I51" s="62"/>
      <c r="J51" s="62"/>
      <c r="K51" s="62"/>
      <c r="L51" s="62"/>
      <c r="M51" s="64"/>
      <c r="N51" s="75"/>
      <c r="O51" s="44"/>
      <c r="P51" s="39"/>
    </row>
    <row r="52" spans="1:16" x14ac:dyDescent="0.25">
      <c r="A52" s="56"/>
      <c r="B52" s="66"/>
      <c r="C52" s="73"/>
      <c r="D52" s="73"/>
      <c r="E52" s="59"/>
      <c r="F52" s="59"/>
      <c r="G52" s="60"/>
      <c r="H52" s="61"/>
      <c r="I52" s="62"/>
      <c r="J52" s="62"/>
      <c r="K52" s="62"/>
      <c r="L52" s="62"/>
      <c r="M52" s="64"/>
      <c r="N52" s="76"/>
      <c r="O52" s="77"/>
      <c r="P52" s="39"/>
    </row>
    <row r="53" spans="1:16" x14ac:dyDescent="0.25">
      <c r="A53" s="56"/>
      <c r="B53" s="78"/>
      <c r="C53" s="67"/>
      <c r="D53" s="67"/>
      <c r="I53" s="79"/>
      <c r="J53" s="79"/>
      <c r="K53" s="79"/>
      <c r="L53" s="80"/>
      <c r="M53" s="80"/>
      <c r="N53" s="81"/>
      <c r="O53" s="81"/>
      <c r="P53" s="81"/>
    </row>
    <row r="54" spans="1:16" x14ac:dyDescent="0.25">
      <c r="A54" s="56"/>
      <c r="B54" s="78"/>
      <c r="C54" s="67"/>
      <c r="D54" s="67"/>
      <c r="I54" s="79"/>
      <c r="J54" s="79"/>
      <c r="K54" s="79"/>
      <c r="L54" s="80"/>
      <c r="M54" s="80"/>
      <c r="N54" s="81"/>
      <c r="O54" s="81"/>
      <c r="P54" s="82"/>
    </row>
    <row r="55" spans="1:16" x14ac:dyDescent="0.25">
      <c r="A55" s="56"/>
      <c r="I55" s="79"/>
      <c r="J55" s="79"/>
      <c r="K55" s="79"/>
      <c r="L55" s="80"/>
      <c r="M55" s="80"/>
      <c r="N55" s="81"/>
      <c r="O55" s="81"/>
      <c r="P55" s="82"/>
    </row>
    <row r="56" spans="1:16" x14ac:dyDescent="0.25">
      <c r="A56" s="56"/>
      <c r="I56" s="79"/>
      <c r="J56" s="79"/>
      <c r="K56" s="79"/>
      <c r="L56" s="80"/>
      <c r="M56" s="80"/>
      <c r="N56" s="81"/>
      <c r="O56" s="81"/>
      <c r="P56" s="82"/>
    </row>
    <row r="57" spans="1:16" x14ac:dyDescent="0.25">
      <c r="A57" s="56"/>
      <c r="I57" s="79"/>
      <c r="J57" s="79"/>
      <c r="K57" s="79"/>
      <c r="L57" s="80"/>
      <c r="M57" s="79"/>
      <c r="N57" s="82"/>
      <c r="O57" s="82"/>
      <c r="P57" s="82"/>
    </row>
    <row r="58" spans="1:16" x14ac:dyDescent="0.25">
      <c r="A58" s="56"/>
      <c r="I58" s="79"/>
      <c r="J58" s="79"/>
      <c r="K58" s="79"/>
      <c r="L58" s="79"/>
      <c r="M58" s="79"/>
      <c r="N58" s="82"/>
      <c r="O58" s="82"/>
      <c r="P58" s="82"/>
    </row>
    <row r="59" spans="1:16" x14ac:dyDescent="0.25">
      <c r="A59" s="56"/>
      <c r="I59" s="79"/>
      <c r="J59" s="68"/>
      <c r="K59" s="79"/>
      <c r="L59" s="79"/>
      <c r="M59" s="79"/>
      <c r="N59" s="19"/>
      <c r="O59" s="19"/>
      <c r="P59" s="19"/>
    </row>
    <row r="60" spans="1:16" x14ac:dyDescent="0.25">
      <c r="A60" s="56"/>
      <c r="I60" s="79"/>
      <c r="J60" s="68"/>
      <c r="K60" s="79"/>
      <c r="L60" s="79"/>
      <c r="M60" s="79"/>
      <c r="N60" s="19"/>
      <c r="O60" s="19"/>
      <c r="P60" s="19"/>
    </row>
    <row r="61" spans="1:16" x14ac:dyDescent="0.25">
      <c r="A61" s="56"/>
      <c r="I61" s="79"/>
      <c r="J61" s="79"/>
      <c r="K61" s="79"/>
      <c r="L61" s="79"/>
      <c r="M61" s="79"/>
      <c r="N61" s="19"/>
      <c r="O61" s="19"/>
      <c r="P61" s="19"/>
    </row>
    <row r="62" spans="1:16" x14ac:dyDescent="0.25">
      <c r="A62" s="56"/>
      <c r="I62" s="79"/>
      <c r="J62" s="79"/>
      <c r="K62" s="79"/>
      <c r="L62" s="79"/>
      <c r="M62" s="79"/>
      <c r="N62" s="19"/>
      <c r="O62" s="19"/>
      <c r="P62" s="19"/>
    </row>
    <row r="63" spans="1:16" x14ac:dyDescent="0.25">
      <c r="A63" s="56"/>
      <c r="I63" s="79"/>
      <c r="J63" s="79"/>
      <c r="K63" s="79"/>
      <c r="L63" s="79"/>
      <c r="M63" s="79"/>
      <c r="N63" s="19"/>
      <c r="O63" s="19"/>
      <c r="P63" s="19"/>
    </row>
    <row r="64" spans="1:16" x14ac:dyDescent="0.25">
      <c r="A64" s="56"/>
      <c r="I64" s="79"/>
      <c r="J64" s="79"/>
      <c r="K64" s="79"/>
      <c r="L64" s="79"/>
      <c r="M64" s="79"/>
      <c r="N64" s="19"/>
      <c r="O64" s="19"/>
      <c r="P64" s="19"/>
    </row>
    <row r="65" spans="1:16" x14ac:dyDescent="0.25">
      <c r="A65" s="56"/>
      <c r="I65" s="79"/>
      <c r="J65" s="79"/>
      <c r="K65" s="79"/>
      <c r="L65" s="79"/>
      <c r="M65" s="79"/>
      <c r="N65" s="19"/>
      <c r="O65" s="19"/>
      <c r="P65" s="19"/>
    </row>
    <row r="66" spans="1:16" x14ac:dyDescent="0.25">
      <c r="A66" s="56"/>
      <c r="I66" s="79"/>
      <c r="J66" s="79"/>
      <c r="K66" s="79"/>
      <c r="L66" s="79"/>
      <c r="M66" s="79"/>
      <c r="N66" s="19"/>
      <c r="O66" s="19"/>
      <c r="P66" s="19"/>
    </row>
    <row r="67" spans="1:16" x14ac:dyDescent="0.25">
      <c r="A67" s="56"/>
      <c r="I67" s="79"/>
      <c r="J67" s="79"/>
      <c r="K67" s="79"/>
      <c r="L67" s="79"/>
      <c r="M67" s="79"/>
      <c r="N67" s="19"/>
      <c r="O67" s="19"/>
      <c r="P67" s="19"/>
    </row>
    <row r="68" spans="1:16" x14ac:dyDescent="0.25">
      <c r="A68" s="56"/>
      <c r="I68" s="79"/>
      <c r="J68" s="79"/>
      <c r="K68" s="79"/>
      <c r="L68" s="79"/>
      <c r="M68" s="79"/>
      <c r="N68" s="19"/>
      <c r="O68" s="19"/>
      <c r="P68" s="19"/>
    </row>
    <row r="69" spans="1:16" x14ac:dyDescent="0.25">
      <c r="A69" s="56"/>
      <c r="I69" s="79"/>
      <c r="J69" s="79"/>
      <c r="K69" s="79"/>
      <c r="L69" s="79"/>
      <c r="M69" s="79"/>
      <c r="N69" s="19"/>
      <c r="O69" s="19"/>
      <c r="P69" s="19"/>
    </row>
    <row r="70" spans="1:16" x14ac:dyDescent="0.25">
      <c r="A70" s="56"/>
      <c r="I70" s="79"/>
      <c r="J70" s="79"/>
      <c r="K70" s="79"/>
      <c r="L70" s="79"/>
      <c r="M70" s="79"/>
      <c r="N70" s="19"/>
      <c r="O70" s="19"/>
      <c r="P70" s="19"/>
    </row>
    <row r="71" spans="1:16" x14ac:dyDescent="0.25">
      <c r="A71" s="56"/>
      <c r="I71" s="79"/>
      <c r="J71" s="79"/>
      <c r="K71" s="79"/>
      <c r="L71" s="79"/>
      <c r="M71" s="79"/>
      <c r="N71" s="19"/>
      <c r="O71" s="19"/>
      <c r="P71" s="19"/>
    </row>
    <row r="72" spans="1:16" x14ac:dyDescent="0.25">
      <c r="A72" s="56"/>
      <c r="I72" s="79"/>
      <c r="J72" s="79"/>
      <c r="K72" s="79"/>
      <c r="L72" s="79"/>
      <c r="M72" s="79"/>
      <c r="N72" s="19"/>
      <c r="O72" s="19"/>
      <c r="P72" s="19"/>
    </row>
    <row r="73" spans="1:16" x14ac:dyDescent="0.25">
      <c r="A73" s="56"/>
      <c r="I73" s="79"/>
      <c r="J73" s="79"/>
      <c r="K73" s="79"/>
      <c r="L73" s="79"/>
      <c r="M73" s="79"/>
      <c r="N73" s="19"/>
      <c r="O73" s="19"/>
      <c r="P73" s="19"/>
    </row>
    <row r="74" spans="1:16" x14ac:dyDescent="0.25">
      <c r="A74" s="56"/>
      <c r="I74" s="79"/>
      <c r="J74" s="79"/>
      <c r="K74" s="79"/>
      <c r="L74" s="79"/>
      <c r="M74" s="79"/>
      <c r="N74" s="19"/>
      <c r="O74" s="19"/>
      <c r="P74" s="19"/>
    </row>
    <row r="75" spans="1:16" x14ac:dyDescent="0.25">
      <c r="A75" s="56"/>
      <c r="I75" s="79"/>
      <c r="J75" s="79"/>
      <c r="K75" s="79"/>
      <c r="L75" s="79"/>
      <c r="M75" s="79"/>
      <c r="N75" s="19"/>
      <c r="O75" s="19"/>
      <c r="P75" s="19"/>
    </row>
    <row r="76" spans="1:16" x14ac:dyDescent="0.25">
      <c r="A76" s="56"/>
      <c r="I76" s="79"/>
      <c r="J76" s="79"/>
      <c r="K76" s="79"/>
      <c r="L76" s="79"/>
      <c r="M76" s="79"/>
      <c r="N76" s="19"/>
      <c r="O76" s="19"/>
      <c r="P76" s="19"/>
    </row>
    <row r="77" spans="1:16" x14ac:dyDescent="0.25">
      <c r="A77" s="56"/>
      <c r="I77" s="79"/>
      <c r="J77" s="79"/>
      <c r="K77" s="79"/>
      <c r="L77" s="79"/>
      <c r="M77" s="79"/>
      <c r="N77" s="19"/>
      <c r="O77" s="19"/>
      <c r="P77" s="19"/>
    </row>
    <row r="78" spans="1:16" x14ac:dyDescent="0.25">
      <c r="A78" s="56"/>
      <c r="I78" s="79"/>
      <c r="J78" s="79"/>
      <c r="K78" s="79"/>
      <c r="L78" s="79"/>
      <c r="M78" s="79"/>
      <c r="N78" s="19"/>
      <c r="O78" s="19"/>
      <c r="P78" s="19"/>
    </row>
    <row r="79" spans="1:16" x14ac:dyDescent="0.25">
      <c r="A79" s="56"/>
      <c r="I79" s="79"/>
      <c r="J79" s="79"/>
      <c r="K79" s="79"/>
      <c r="L79" s="79"/>
      <c r="M79" s="79"/>
      <c r="N79" s="19"/>
      <c r="O79" s="19"/>
      <c r="P79" s="19"/>
    </row>
    <row r="80" spans="1:16" x14ac:dyDescent="0.25">
      <c r="A80" s="56"/>
      <c r="I80" s="79"/>
      <c r="J80" s="79"/>
      <c r="K80" s="79"/>
      <c r="L80" s="79"/>
      <c r="M80" s="79"/>
      <c r="N80" s="19"/>
      <c r="O80" s="19"/>
      <c r="P80" s="19"/>
    </row>
    <row r="81" spans="1:16" x14ac:dyDescent="0.25">
      <c r="A81" s="56"/>
      <c r="I81" s="79"/>
      <c r="J81" s="79"/>
      <c r="K81" s="79"/>
      <c r="L81" s="79"/>
      <c r="M81" s="79"/>
      <c r="N81" s="19"/>
      <c r="O81" s="19"/>
      <c r="P81" s="19"/>
    </row>
    <row r="82" spans="1:16" x14ac:dyDescent="0.25">
      <c r="A82" s="56"/>
      <c r="I82" s="79"/>
      <c r="J82" s="79"/>
      <c r="K82" s="79"/>
      <c r="L82" s="79"/>
      <c r="M82" s="79"/>
      <c r="N82" s="19"/>
      <c r="O82" s="19"/>
      <c r="P82" s="19"/>
    </row>
    <row r="83" spans="1:16" x14ac:dyDescent="0.25">
      <c r="A83" s="56"/>
      <c r="I83" s="79"/>
      <c r="J83" s="79"/>
      <c r="K83" s="79"/>
      <c r="L83" s="79"/>
      <c r="M83" s="79"/>
      <c r="N83" s="19"/>
      <c r="O83" s="19"/>
      <c r="P83" s="19"/>
    </row>
    <row r="84" spans="1:16" x14ac:dyDescent="0.25">
      <c r="A84" s="56"/>
      <c r="I84" s="79"/>
      <c r="J84" s="79"/>
      <c r="K84" s="79"/>
      <c r="L84" s="79"/>
      <c r="M84" s="79"/>
      <c r="N84" s="19"/>
      <c r="O84" s="19"/>
      <c r="P84" s="19"/>
    </row>
    <row r="85" spans="1:16" x14ac:dyDescent="0.25">
      <c r="A85" s="62"/>
      <c r="I85" s="79"/>
      <c r="J85" s="79"/>
      <c r="K85" s="79"/>
      <c r="L85" s="79"/>
      <c r="M85" s="79"/>
      <c r="N85" s="19"/>
      <c r="O85" s="19"/>
      <c r="P85" s="19"/>
    </row>
    <row r="86" spans="1:16" x14ac:dyDescent="0.25">
      <c r="A86" s="62"/>
      <c r="I86" s="79"/>
      <c r="J86" s="79"/>
      <c r="K86" s="79"/>
      <c r="L86" s="79"/>
      <c r="M86" s="79"/>
      <c r="N86" s="19"/>
      <c r="O86" s="19"/>
      <c r="P86" s="19"/>
    </row>
    <row r="87" spans="1:16" x14ac:dyDescent="0.25">
      <c r="A87" s="62"/>
      <c r="I87" s="79"/>
      <c r="J87" s="79"/>
      <c r="K87" s="79"/>
      <c r="L87" s="79"/>
      <c r="M87" s="79"/>
      <c r="N87" s="19"/>
      <c r="O87" s="19"/>
      <c r="P87" s="19"/>
    </row>
    <row r="88" spans="1:16" x14ac:dyDescent="0.25">
      <c r="A88" s="62"/>
      <c r="I88" s="79"/>
      <c r="J88" s="79"/>
      <c r="K88" s="79"/>
      <c r="L88" s="79"/>
      <c r="M88" s="79"/>
      <c r="N88" s="19"/>
      <c r="O88" s="19"/>
      <c r="P88" s="19"/>
    </row>
    <row r="89" spans="1:16" x14ac:dyDescent="0.25">
      <c r="I89" s="79"/>
      <c r="J89" s="79"/>
      <c r="K89" s="79"/>
      <c r="L89" s="79"/>
      <c r="M89" s="79"/>
      <c r="N89" s="19"/>
      <c r="O89" s="19"/>
      <c r="P89" s="19"/>
    </row>
    <row r="90" spans="1:16" x14ac:dyDescent="0.25">
      <c r="I90" s="79"/>
      <c r="J90" s="79"/>
      <c r="K90" s="79"/>
      <c r="L90" s="79"/>
      <c r="M90" s="79"/>
      <c r="N90" s="19"/>
      <c r="O90" s="19"/>
      <c r="P90" s="19"/>
    </row>
    <row r="91" spans="1:16" x14ac:dyDescent="0.25">
      <c r="I91" s="79"/>
      <c r="J91" s="79"/>
      <c r="K91" s="79"/>
      <c r="L91" s="79"/>
      <c r="M91" s="79"/>
      <c r="N91" s="19"/>
      <c r="O91" s="19"/>
      <c r="P91" s="19"/>
    </row>
    <row r="92" spans="1:16" x14ac:dyDescent="0.25">
      <c r="I92" s="79"/>
      <c r="J92" s="79"/>
      <c r="K92" s="79"/>
      <c r="L92" s="79"/>
      <c r="M92" s="79"/>
      <c r="N92" s="19"/>
      <c r="O92" s="19"/>
      <c r="P92" s="19"/>
    </row>
    <row r="93" spans="1:16" x14ac:dyDescent="0.25">
      <c r="I93" s="79"/>
      <c r="J93" s="79"/>
      <c r="K93" s="79"/>
      <c r="L93" s="79"/>
      <c r="M93" s="79"/>
      <c r="N93" s="19"/>
      <c r="O93" s="19"/>
      <c r="P93" s="19"/>
    </row>
    <row r="94" spans="1:16" x14ac:dyDescent="0.25">
      <c r="I94" s="79"/>
      <c r="J94" s="79"/>
      <c r="K94" s="79"/>
      <c r="L94" s="79"/>
      <c r="M94" s="79"/>
      <c r="N94" s="19"/>
      <c r="O94" s="19"/>
      <c r="P94" s="19"/>
    </row>
    <row r="95" spans="1:16" x14ac:dyDescent="0.25">
      <c r="I95" s="79"/>
      <c r="J95" s="79"/>
      <c r="K95" s="79"/>
      <c r="L95" s="79"/>
      <c r="M95" s="79"/>
      <c r="N95" s="19"/>
      <c r="O95" s="19"/>
      <c r="P95" s="19"/>
    </row>
    <row r="96" spans="1:16" x14ac:dyDescent="0.25">
      <c r="I96" s="79"/>
      <c r="J96" s="79"/>
      <c r="K96" s="79"/>
      <c r="L96" s="79"/>
      <c r="M96" s="79"/>
      <c r="N96" s="19"/>
      <c r="O96" s="19"/>
      <c r="P96" s="19"/>
    </row>
    <row r="97" spans="9:16" x14ac:dyDescent="0.25">
      <c r="I97" s="79"/>
      <c r="J97" s="79"/>
      <c r="K97" s="79"/>
      <c r="L97" s="79"/>
      <c r="M97" s="79"/>
      <c r="N97" s="19"/>
      <c r="O97" s="19"/>
      <c r="P97" s="19"/>
    </row>
    <row r="98" spans="9:16" x14ac:dyDescent="0.25">
      <c r="I98" s="79"/>
      <c r="J98" s="79"/>
      <c r="K98" s="79"/>
      <c r="L98" s="79"/>
      <c r="M98" s="79"/>
      <c r="N98" s="19"/>
      <c r="O98" s="19"/>
      <c r="P98" s="19"/>
    </row>
    <row r="99" spans="9:16" x14ac:dyDescent="0.25">
      <c r="I99" s="79"/>
      <c r="J99" s="79"/>
      <c r="K99" s="79"/>
      <c r="L99" s="79"/>
      <c r="M99" s="79"/>
    </row>
    <row r="100" spans="9:16" x14ac:dyDescent="0.25">
      <c r="I100" s="79"/>
      <c r="J100" s="79"/>
      <c r="K100" s="79"/>
      <c r="L100" s="79"/>
      <c r="M100" s="79"/>
    </row>
    <row r="101" spans="9:16" x14ac:dyDescent="0.25">
      <c r="I101" s="79"/>
      <c r="J101" s="79"/>
      <c r="K101" s="79"/>
      <c r="L101" s="79"/>
      <c r="M101" s="79"/>
    </row>
    <row r="102" spans="9:16" x14ac:dyDescent="0.25">
      <c r="I102" s="79"/>
      <c r="J102" s="79"/>
      <c r="K102" s="79"/>
      <c r="L102" s="79"/>
      <c r="M102" s="79"/>
    </row>
    <row r="103" spans="9:16" x14ac:dyDescent="0.25">
      <c r="I103" s="79"/>
      <c r="J103" s="79"/>
      <c r="K103" s="79"/>
      <c r="L103" s="79"/>
      <c r="M103" s="79"/>
    </row>
    <row r="104" spans="9:16" x14ac:dyDescent="0.25">
      <c r="I104" s="79"/>
      <c r="J104" s="79"/>
      <c r="K104" s="79"/>
      <c r="L104" s="79"/>
      <c r="M104" s="79"/>
    </row>
    <row r="105" spans="9:16" x14ac:dyDescent="0.25">
      <c r="I105" s="79"/>
      <c r="J105" s="79"/>
      <c r="K105" s="79"/>
      <c r="L105" s="79"/>
      <c r="M105" s="79"/>
    </row>
  </sheetData>
  <autoFilter ref="A6:Q46"/>
  <mergeCells count="125">
    <mergeCell ref="I26:I28"/>
    <mergeCell ref="G26:G28"/>
    <mergeCell ref="G20:G21"/>
    <mergeCell ref="A26:A28"/>
    <mergeCell ref="B26:B28"/>
    <mergeCell ref="C26:C28"/>
    <mergeCell ref="D26:D28"/>
    <mergeCell ref="E26:E28"/>
    <mergeCell ref="F26:F28"/>
    <mergeCell ref="H22:H23"/>
    <mergeCell ref="I22:I23"/>
    <mergeCell ref="C46:K46"/>
    <mergeCell ref="B49:K49"/>
    <mergeCell ref="A20:A21"/>
    <mergeCell ref="B20:B21"/>
    <mergeCell ref="C20:C21"/>
    <mergeCell ref="D20:D21"/>
    <mergeCell ref="E20:E21"/>
    <mergeCell ref="F20:F21"/>
    <mergeCell ref="I20:I21"/>
    <mergeCell ref="H20:H21"/>
    <mergeCell ref="G34:G37"/>
    <mergeCell ref="H34:H37"/>
    <mergeCell ref="I34:I37"/>
    <mergeCell ref="C44:K44"/>
    <mergeCell ref="C45:K45"/>
    <mergeCell ref="A34:A37"/>
    <mergeCell ref="B34:B37"/>
    <mergeCell ref="C34:C37"/>
    <mergeCell ref="D34:D37"/>
    <mergeCell ref="E34:E37"/>
    <mergeCell ref="F34:F37"/>
    <mergeCell ref="F32:F33"/>
    <mergeCell ref="G32:G33"/>
    <mergeCell ref="H26:H28"/>
    <mergeCell ref="H32:H33"/>
    <mergeCell ref="I32:I33"/>
    <mergeCell ref="K32:K33"/>
    <mergeCell ref="L32:L33"/>
    <mergeCell ref="A32:A33"/>
    <mergeCell ref="B32:B33"/>
    <mergeCell ref="C32:C33"/>
    <mergeCell ref="D32:D33"/>
    <mergeCell ref="E32:E33"/>
    <mergeCell ref="N22:N23"/>
    <mergeCell ref="Q22:Q23"/>
    <mergeCell ref="O20:O21"/>
    <mergeCell ref="P20:P21"/>
    <mergeCell ref="Q20:Q21"/>
    <mergeCell ref="A22:A23"/>
    <mergeCell ref="B22:B23"/>
    <mergeCell ref="C22:C23"/>
    <mergeCell ref="D22:D23"/>
    <mergeCell ref="E22:E23"/>
    <mergeCell ref="F22:F23"/>
    <mergeCell ref="G22:G23"/>
    <mergeCell ref="J20:J21"/>
    <mergeCell ref="K20:K21"/>
    <mergeCell ref="L20:L21"/>
    <mergeCell ref="M20:M21"/>
    <mergeCell ref="O13:O15"/>
    <mergeCell ref="P13:P15"/>
    <mergeCell ref="Q13:Q15"/>
    <mergeCell ref="H13:H19"/>
    <mergeCell ref="I13:I19"/>
    <mergeCell ref="J13:J15"/>
    <mergeCell ref="K13:K15"/>
    <mergeCell ref="L13:L15"/>
    <mergeCell ref="M13:M15"/>
    <mergeCell ref="A13:A19"/>
    <mergeCell ref="B13:B19"/>
    <mergeCell ref="C13:C19"/>
    <mergeCell ref="D13:D19"/>
    <mergeCell ref="E13:E19"/>
    <mergeCell ref="F13:F19"/>
    <mergeCell ref="G13:G19"/>
    <mergeCell ref="H10:H12"/>
    <mergeCell ref="I10:I12"/>
    <mergeCell ref="O7:O9"/>
    <mergeCell ref="P7:P9"/>
    <mergeCell ref="Q7:Q9"/>
    <mergeCell ref="A10:A12"/>
    <mergeCell ref="B10:B12"/>
    <mergeCell ref="C10:C12"/>
    <mergeCell ref="D10:D12"/>
    <mergeCell ref="E10:E12"/>
    <mergeCell ref="F10:F12"/>
    <mergeCell ref="G10:G12"/>
    <mergeCell ref="H7:H9"/>
    <mergeCell ref="I7:I9"/>
    <mergeCell ref="J7:J9"/>
    <mergeCell ref="K7:K9"/>
    <mergeCell ref="L7:L9"/>
    <mergeCell ref="M7:M9"/>
    <mergeCell ref="O10:O12"/>
    <mergeCell ref="P10:P12"/>
    <mergeCell ref="Q10:Q12"/>
    <mergeCell ref="J10:J12"/>
    <mergeCell ref="K10:K12"/>
    <mergeCell ref="L10:L12"/>
    <mergeCell ref="M10:M12"/>
    <mergeCell ref="K35:K37"/>
    <mergeCell ref="Q35:Q37"/>
    <mergeCell ref="M4:O4"/>
    <mergeCell ref="P4:P5"/>
    <mergeCell ref="Q4:Q5"/>
    <mergeCell ref="A7:A9"/>
    <mergeCell ref="B7:B9"/>
    <mergeCell ref="C7:C9"/>
    <mergeCell ref="D7:D9"/>
    <mergeCell ref="E7:E9"/>
    <mergeCell ref="F7:F9"/>
    <mergeCell ref="G7:G9"/>
    <mergeCell ref="G4:G5"/>
    <mergeCell ref="H4:H5"/>
    <mergeCell ref="I4:I5"/>
    <mergeCell ref="J4:J5"/>
    <mergeCell ref="K4:K5"/>
    <mergeCell ref="L4:L5"/>
    <mergeCell ref="A4:A5"/>
    <mergeCell ref="B4:B5"/>
    <mergeCell ref="C4:C5"/>
    <mergeCell ref="D4:D5"/>
    <mergeCell ref="E4:E5"/>
    <mergeCell ref="F4:F5"/>
  </mergeCells>
  <pageMargins left="0.23622047244094491" right="0.23622047244094491" top="0.74803149606299213" bottom="0.74803149606299213" header="0.31496062992125984" footer="0.31496062992125984"/>
  <pageSetup paperSize="8" scale="57" fitToHeight="0" orientation="landscape" horizontalDpi="4294967293" verticalDpi="4294967293" r:id="rId1"/>
  <headerFooter>
    <oddFooter xml:space="preserve">&amp;CStránka &amp;P z &amp;N&amp;RZpracoval odbor finanční, stav k 1. 9. 2022
</oddFooter>
  </headerFooter>
  <rowBreaks count="1" manualBreakCount="1">
    <brk id="33" max="16383" man="1"/>
  </rowBreaks>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08836-A44B-4D5E-A635-DA47F139A9BC}"/>
</file>

<file path=customXml/itemProps2.xml><?xml version="1.0" encoding="utf-8"?>
<ds:datastoreItem xmlns:ds="http://schemas.openxmlformats.org/officeDocument/2006/customXml" ds:itemID="{89F423BB-E216-4691-AF12-74261B9AD8CB}"/>
</file>

<file path=customXml/itemProps3.xml><?xml version="1.0" encoding="utf-8"?>
<ds:datastoreItem xmlns:ds="http://schemas.openxmlformats.org/officeDocument/2006/customXml" ds:itemID="{27796A6A-E294-4511-A362-8BA68DF61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 97. zasedání Rady Karlovarského kraje, které se uskutečnilo dne 19.09.2022 (k bodu č. 03)</dc:title>
  <dc:creator/>
  <cp:lastModifiedBy/>
  <dcterms:created xsi:type="dcterms:W3CDTF">2006-09-16T00:00:00Z</dcterms:created>
  <dcterms:modified xsi:type="dcterms:W3CDTF">2022-09-20T08:11:46Z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