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activeTab="2"/>
  </bookViews>
  <sheets>
    <sheet name="Přehled celkem" sheetId="78" r:id="rId1"/>
    <sheet name="KK_sledování " sheetId="90" r:id="rId2"/>
    <sheet name="PO_sledování" sheetId="89" r:id="rId3"/>
  </sheets>
  <definedNames>
    <definedName name="_xlnm._FilterDatabase" localSheetId="1" hidden="1">'KK_sledování '!$A$6:$Q$19</definedName>
    <definedName name="_xlnm._FilterDatabase" localSheetId="2" hidden="1">PO_sledování!$A$6:$Q$46</definedName>
    <definedName name="dv">#REF!</definedName>
    <definedName name="FI">#REF!</definedName>
    <definedName name="FO">#REF!</definedName>
    <definedName name="_xlnm.Print_Titles" localSheetId="1">'KK_sledování '!$4:$6</definedName>
    <definedName name="_xlnm.Print_Titles" localSheetId="2">PO_sledování!$4:$6</definedName>
    <definedName name="nov">#REF!</definedName>
    <definedName name="novy">#REF!</definedName>
    <definedName name="SMLproMM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46" i="89" l="1"/>
  <c r="N44" i="89"/>
  <c r="M41" i="89" l="1"/>
  <c r="P41" i="89" s="1"/>
  <c r="M40" i="89"/>
  <c r="P40" i="89" s="1"/>
  <c r="M36" i="89" l="1"/>
  <c r="P36" i="89" s="1"/>
  <c r="M34" i="89" l="1"/>
  <c r="M39" i="89"/>
  <c r="P39" i="89" s="1"/>
  <c r="M42" i="89"/>
  <c r="P42" i="89" s="1"/>
  <c r="M38" i="89"/>
  <c r="P38" i="89" s="1"/>
  <c r="M37" i="89" l="1"/>
  <c r="P37" i="89" s="1"/>
  <c r="M35" i="89"/>
  <c r="P35" i="89" s="1"/>
  <c r="G7" i="78" l="1"/>
  <c r="N18" i="90" l="1"/>
  <c r="N19" i="90"/>
  <c r="O17" i="90"/>
  <c r="N17" i="90"/>
  <c r="E9" i="78" s="1"/>
  <c r="E7" i="78" s="1"/>
  <c r="L17" i="90"/>
  <c r="C9" i="78" s="1"/>
  <c r="C7" i="78" s="1"/>
  <c r="H7" i="78" s="1"/>
  <c r="G17" i="90"/>
  <c r="M14" i="90"/>
  <c r="P14" i="90" s="1"/>
  <c r="M12" i="90"/>
  <c r="P12" i="90" s="1"/>
  <c r="M10" i="90"/>
  <c r="P10" i="90" s="1"/>
  <c r="M8" i="90"/>
  <c r="P8" i="90" s="1"/>
  <c r="M7" i="90"/>
  <c r="P7" i="90" s="1"/>
  <c r="D25" i="78"/>
  <c r="N45" i="89"/>
  <c r="N43" i="89"/>
  <c r="E13" i="78" s="1"/>
  <c r="E10" i="78" s="1"/>
  <c r="L43" i="89"/>
  <c r="C13" i="78" s="1"/>
  <c r="G43" i="89"/>
  <c r="M33" i="89"/>
  <c r="M32" i="89"/>
  <c r="M31" i="89"/>
  <c r="P31" i="89" s="1"/>
  <c r="M30" i="89"/>
  <c r="P30" i="89" s="1"/>
  <c r="M29" i="89"/>
  <c r="P29" i="89" s="1"/>
  <c r="M28" i="89"/>
  <c r="M27" i="89"/>
  <c r="P27" i="89" s="1"/>
  <c r="M26" i="89"/>
  <c r="P26" i="89" s="1"/>
  <c r="M25" i="89"/>
  <c r="P25" i="89" s="1"/>
  <c r="M24" i="89"/>
  <c r="P24" i="89" s="1"/>
  <c r="P23" i="89"/>
  <c r="P22" i="89"/>
  <c r="M20" i="89"/>
  <c r="P20" i="89" s="1"/>
  <c r="M19" i="89"/>
  <c r="P19" i="89" s="1"/>
  <c r="M18" i="89"/>
  <c r="P18" i="89" s="1"/>
  <c r="M17" i="89"/>
  <c r="P17" i="89" s="1"/>
  <c r="M16" i="89"/>
  <c r="P16" i="89" s="1"/>
  <c r="M13" i="89"/>
  <c r="P13" i="89" s="1"/>
  <c r="M10" i="89"/>
  <c r="P10" i="89" s="1"/>
  <c r="M7" i="89"/>
  <c r="P7" i="89" s="1"/>
  <c r="E16" i="78" l="1"/>
  <c r="P32" i="89"/>
  <c r="F9" i="78"/>
  <c r="F7" i="78" s="1"/>
  <c r="O19" i="90"/>
  <c r="C10" i="78"/>
  <c r="C16" i="78" s="1"/>
  <c r="D23" i="78"/>
  <c r="M17" i="90"/>
  <c r="P17" i="90" l="1"/>
  <c r="D9" i="78"/>
  <c r="H9" i="78" l="1"/>
  <c r="D7" i="78"/>
  <c r="M43" i="89" l="1"/>
  <c r="P43" i="89" s="1"/>
  <c r="O43" i="89"/>
  <c r="P34" i="89"/>
  <c r="D26" i="78" l="1"/>
  <c r="F13" i="78"/>
  <c r="F10" i="78" s="1"/>
  <c r="F16" i="78" s="1"/>
  <c r="O46" i="89"/>
  <c r="D13" i="78"/>
  <c r="D28" i="78" l="1"/>
  <c r="H13" i="78"/>
  <c r="D10" i="78"/>
  <c r="G13" i="78"/>
  <c r="G10" i="78" s="1"/>
  <c r="H10" i="78" l="1"/>
  <c r="G16" i="78"/>
  <c r="D22" i="78"/>
  <c r="D16" i="78"/>
</calcChain>
</file>

<file path=xl/sharedStrings.xml><?xml version="1.0" encoding="utf-8"?>
<sst xmlns="http://schemas.openxmlformats.org/spreadsheetml/2006/main" count="434" uniqueCount="265">
  <si>
    <t>CELKEM</t>
  </si>
  <si>
    <t>Příjemce dotace</t>
  </si>
  <si>
    <t>sl. 1</t>
  </si>
  <si>
    <t>sl. 2</t>
  </si>
  <si>
    <t>sl. 3</t>
  </si>
  <si>
    <t>sl. 4</t>
  </si>
  <si>
    <t>sl. 5</t>
  </si>
  <si>
    <t xml:space="preserve">Celkový objem projektu </t>
  </si>
  <si>
    <t>Specifikace finančního postihu</t>
  </si>
  <si>
    <t>KKN a.s.</t>
  </si>
  <si>
    <t>Identifikované zjištění</t>
  </si>
  <si>
    <t xml:space="preserve">Rozvoj dopravní infrastruktury silnic II. a III. třídy v Karlovarském kraji - I. etapa - CZ.1.09/3.1.00/07.00014 </t>
  </si>
  <si>
    <t>KSÚS, p.o.</t>
  </si>
  <si>
    <t>ISŠTE Sokolov</t>
  </si>
  <si>
    <t xml:space="preserve">Projekt revitalizace Centra vzdělávání ISŠTE Sokolov
CZ.1.09/1.3.00/18.00376 </t>
  </si>
  <si>
    <t>III/21047 Modernizace silnice Nejdek - Pernink 
CZ.1.09/3.1.00/67.01111</t>
  </si>
  <si>
    <t>Rozvoj dopravní infrastruktury silnic II. a III. třídy v Karlovarském kraji - III.etapa 
CZ.1.09/3.1.00/67.01128</t>
  </si>
  <si>
    <t>Název a registrační číslo projektu</t>
  </si>
  <si>
    <t xml:space="preserve">II/221 Modernizace silnice Merklín - Pstruží, II. etapa CZ.1.09/3.1.00/67.01067 </t>
  </si>
  <si>
    <t>II/221 Modernizace silniční sítě Hroznětín 
CZ.1.09/3.1.00/67.01068</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</si>
  <si>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</si>
  <si>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</si>
  <si>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</si>
  <si>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</si>
  <si>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</si>
  <si>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</si>
  <si>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</si>
  <si>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</si>
  <si>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</si>
  <si>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</si>
  <si>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</si>
  <si>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</si>
  <si>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</si>
  <si>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</si>
  <si>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</si>
  <si>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</si>
  <si>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</si>
  <si>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</si>
  <si>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</si>
  <si>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</si>
  <si>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</si>
  <si>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</si>
  <si>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</si>
  <si>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</si>
  <si>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</si>
  <si>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</si>
  <si>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</si>
  <si>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</si>
  <si>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</si>
  <si>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ÚRR 
odvod za porušení rozp. kázně</t>
  </si>
  <si>
    <t xml:space="preserve">Rozvoj dopravní infrastruktury silnic II. a III. třídy v Karlovarském kraji - II. etapa
CZ.1.09/3.1.00/19.00524 </t>
  </si>
  <si>
    <t>Střední průmyslová škola Ostrov</t>
  </si>
  <si>
    <t xml:space="preserve">II/214 Jihovýchodní obchvat Cheb
CZ.1.09/3.1.00/64.01004 </t>
  </si>
  <si>
    <t xml:space="preserve">Rekonstrukce  a dostavba Prvního českého gymnázia v Karlových Varech II. etapa - přístavba západního křídla  CZ.1.09/1.3.00/68.01147 </t>
  </si>
  <si>
    <t>Odstraňování slabých míst na silničních sítí Karlovarského kraje CZ.1.09/3.1.00/67.01129</t>
  </si>
  <si>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</si>
  <si>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</si>
  <si>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</si>
  <si>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</si>
  <si>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</si>
  <si>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</si>
  <si>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Karlovarský kraj</t>
  </si>
  <si>
    <t>FÚ 
odvod za porušení rozp. kázně</t>
  </si>
  <si>
    <t>Rozvoj služby e-Governmentu na území Karlovarského kraje - část I. až VI. 
CZ.1.06/2.1.00/08.07146</t>
  </si>
  <si>
    <t>Lineární urychlovač pro nemocnici v Chebu - přístavba zázemí
CZ.1.09/1.3.00/78.01273</t>
  </si>
  <si>
    <t>Centralizace lékařské péče v nemocnici v Karlových Varech
CZ.1.09/1.3.00/78.01253</t>
  </si>
  <si>
    <t xml:space="preserve">Modernizace a vybavení přístrojového vybavení nemocnic KKN (ROP IV.)
CZ.1.09/1.3.00/78.01252 </t>
  </si>
  <si>
    <t>Operační program</t>
  </si>
  <si>
    <t xml:space="preserve">z toho doručený platební výměr/ vyměřená pokuta ÚOHS/ provedená korekce </t>
  </si>
  <si>
    <t>z toho očekávaný finanční postih - odvod/ pokuta nebo korekce</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</si>
  <si>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</si>
  <si>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</si>
  <si>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</si>
  <si>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doprava</t>
  </si>
  <si>
    <t>Ing. Jan Zborník/
Ing. Petr Navrátil</t>
  </si>
  <si>
    <t>APDM</t>
  </si>
  <si>
    <t>JUDr. Martin Havel</t>
  </si>
  <si>
    <t>informatika</t>
  </si>
  <si>
    <t>12.8.2011-31.12.2013
vyúčtování projektu ZK 167/06/14 z  19.6.2014</t>
  </si>
  <si>
    <t xml:space="preserve">IOP 
85%
15%
</t>
  </si>
  <si>
    <t>OPŘI</t>
  </si>
  <si>
    <t>zdravotnictví</t>
  </si>
  <si>
    <t>1.1.2015 - 30.10.2015
vyúčtování projektu
ZK 291/06/17 ze dne 22.6.2017</t>
  </si>
  <si>
    <t>ROP
85%
15%</t>
  </si>
  <si>
    <t>OZDR</t>
  </si>
  <si>
    <t>Bc. Miloslav Čermák/ 
Jakub Pánik</t>
  </si>
  <si>
    <t>ÚRR 
krácení dotace</t>
  </si>
  <si>
    <t>Fa č.9431025936 ve výši 861.495,-Kč byla uhrazena po ukončení fyzické realizace projektu</t>
  </si>
  <si>
    <t>1.11.2014 - 30.10.2015
vyúčtování projektu
ZK 144/04/16 ze dne 7.4.2016</t>
  </si>
  <si>
    <t>ROP  
85%
15%</t>
  </si>
  <si>
    <t>ÚRR očekávané penále</t>
  </si>
  <si>
    <t>1.11.2014 - 30.10.2015
vyúčtování projektu
ZK 356/09/17 ze dne 7.9.2017</t>
  </si>
  <si>
    <t>Fa č.1506148 ve výši 1.820.007,72Kč a fa č. 1506168 ve výši 2.569.568,23 Kč byly uhrazeny po ukončení fyzické realizace projektu, z nichž byly způsobilé výdaje ve výši 2.093.355,34 Kč</t>
  </si>
  <si>
    <t>OP Zaměstnanost</t>
  </si>
  <si>
    <t>MPSV
krácení dotace</t>
  </si>
  <si>
    <t>2.1.2007 - 29.10.2010</t>
  </si>
  <si>
    <t>ROP 
92,5% 
7,5%</t>
  </si>
  <si>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</si>
  <si>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2.1.2007 - 28.2.2011</t>
  </si>
  <si>
    <t>Ing. Jan Zborník/ 
Ing. Petr Navrátil</t>
  </si>
  <si>
    <t>pochybení ve 3 veřejných zakázkách - dělení veřejných zakázek; chybný postup při zadávání víceprací</t>
  </si>
  <si>
    <r>
      <t xml:space="preserve">uhrazeno
      387.193,00
</t>
    </r>
    <r>
      <rPr>
        <sz val="11"/>
        <color rgb="FF0070C0"/>
        <rFont val="Calibri"/>
        <family val="2"/>
        <charset val="238"/>
      </rPr>
      <t xml:space="preserve">podaná žádost o vratku ve výši </t>
    </r>
  </si>
  <si>
    <t>školství</t>
  </si>
  <si>
    <t>2.1.2007 - 30.7.2012
vyúčtování projektu 
ZK 102/04/15 ze dne 16.4.2015</t>
  </si>
  <si>
    <t>APDM, p.o.</t>
  </si>
  <si>
    <t>Ing. Kamil Řezníček/ PaedDr. Vratislav Emler</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</si>
  <si>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</si>
  <si>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t>12.3.2007 - 29.7.2011
vyúčtování projektu
ZK 93/04/14 ze dne 24.4.2014</t>
  </si>
  <si>
    <t xml:space="preserve">
Ing. Kamil Řezníček/ 
PaedDr. Vratislav Emler</t>
  </si>
  <si>
    <t>ÚOHS pokuta</t>
  </si>
  <si>
    <t>6.11.2013 - 30.11.2015
vyúčtování projektu
ZK 248/06/16 ze dne 9.6.2016</t>
  </si>
  <si>
    <t>ROP 
85% 
15%</t>
  </si>
  <si>
    <t>Ing. Petr Navrátil/
Jakub Pánik</t>
  </si>
  <si>
    <t>5.12.2013 - 30.11.2015
vyúčtování projektu
ZK 248/06/16 ze dne 9.6.2016</t>
  </si>
  <si>
    <t xml:space="preserve">ROP 
85% 
15% </t>
  </si>
  <si>
    <t>17.9.2013 -28.12.2015
vyúčtování projektu
ZK 450/09/16 ze dne 8.9.2016</t>
  </si>
  <si>
    <t>v akčním plánu není člen RKK stanoven</t>
  </si>
  <si>
    <t xml:space="preserve">VZ na stavební práce - neoprávněné slučování zakázek, neprodloužení lhůty pro předkládání nabídek po doplnění informací k zadávací dokumentaci, uzavření dodatku ke smlouvě, kterým byla smlouva podstatně změněna 
</t>
  </si>
  <si>
    <t>ÚRR 
očekávané penále</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</si>
  <si>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</si>
  <si>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projekt není zaznamenán v AP</t>
  </si>
  <si>
    <t>Zpráva z Auditu operace MF ČR - jiný peněžní příjem - nejedná se o VZ;
doporučení z AO pro ŘO na prověření "jiného peněžního příjmu" - prozatím daňové řízení nezahájeno</t>
  </si>
  <si>
    <t>18.12.2013 -27.3.2015
vyúčtování projektu
ZK 73/02/16 ze dne 25.2.2016</t>
  </si>
  <si>
    <t>Zpráva z Auditu operace MF ČR - jiný peněžní příjem - nejedná se o VZ;
doporučení z AO pro ŘO na prověření "jiného peněžního příjmu"</t>
  </si>
  <si>
    <t xml:space="preserve">KSÚS vytvořila prostřednictvím projektu jiný peněžní příjem ve výši 1.069.688,- Kč, které snižují způsobilé výdaje projektu </t>
  </si>
  <si>
    <t>Zdravotnická záchranná služba KK, p.o.</t>
  </si>
  <si>
    <t>Rozvoj lidských zdrojů v oblasti krizového řízení ZZS Karlovarského kraje
reg. č. CZ.03.4.74/0.0/0.0/16_033/0002842</t>
  </si>
  <si>
    <t>Ing. Jan Bureš</t>
  </si>
  <si>
    <t>MPSV
výzva k vrácení dotace</t>
  </si>
  <si>
    <t xml:space="preserve">Centrum technického vzdělávání (CTV) Ostrov 
CZ.1.09/1.3.00/10.00163 </t>
  </si>
  <si>
    <t>ÚRR
penále</t>
  </si>
  <si>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t>
    </r>
    <r>
      <rPr>
        <b/>
        <sz val="11"/>
        <rFont val="Calibri"/>
        <family val="2"/>
        <charset val="238"/>
        <scheme val="minor"/>
      </rPr>
      <t>OČEKÁVÁME ROZHODNUTÍ SOUDU O PODANÉ SPRÁVNÍ ŽALOBĚ</t>
    </r>
  </si>
  <si>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ROZHODNUTÍ MF O ODVOLÁNÍ PROTI PLATEBNÍMU VÝMĚRU.</t>
    </r>
  </si>
  <si>
    <t>Přehled finančních postihů (odvodů, korekcí a pokut) u projektů spolufinancovaných z EU včetně jiných zdrojů od roku 2008</t>
  </si>
  <si>
    <t>Tabulka č. 1</t>
  </si>
  <si>
    <t>v Kč</t>
  </si>
  <si>
    <t>nadále sledované</t>
  </si>
  <si>
    <t>Vratitelný přeplatek u KSÚS a ISŠTE</t>
  </si>
  <si>
    <t>vratitelný přeplatek</t>
  </si>
  <si>
    <t>Plošná korekce
usnesení č. ZKK 196/08/13 
ze dne 19. 8. 2013</t>
  </si>
  <si>
    <t>Tabulka č. 2</t>
  </si>
  <si>
    <t>Celkem aktuální výše finančních postihů projektů</t>
  </si>
  <si>
    <t>uhrazené platební výměry, provedené korekce, včetně vratitelného přeplatku ve výši 39.092.619,25 Kč</t>
  </si>
  <si>
    <t>podrobněji viz příloha č. 1 a č. 2</t>
  </si>
  <si>
    <t>podrobněji viz příloha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</si>
  <si>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</si>
  <si>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</si>
  <si>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</si>
  <si>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</si>
  <si>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</si>
  <si>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Vysvětlivky k tabulce č. 1:</t>
  </si>
  <si>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</si>
  <si>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</si>
  <si>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</si>
  <si>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Doručený platební výměr (PV)/ provedená korekce/ vyměřená pokuta ÚOHS</t>
  </si>
  <si>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</si>
  <si>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</si>
  <si>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Karlovarský kraj - celkem</t>
  </si>
  <si>
    <t>Příspěvkové organizace a KKN a.s. - celkem</t>
  </si>
  <si>
    <t xml:space="preserve">Poměr aktuální výše zjištěného pochybení/ původní výše zjištěného pochybení </t>
  </si>
  <si>
    <t>sl.17</t>
  </si>
  <si>
    <r>
      <t xml:space="preserve">1.1.2017 -31.12.2018
</t>
    </r>
    <r>
      <rPr>
        <sz val="11"/>
        <color rgb="FF0070C0"/>
        <rFont val="Calibri"/>
        <family val="2"/>
        <charset val="238"/>
        <scheme val="minor"/>
      </rPr>
      <t>není dosud vyúčtován</t>
    </r>
  </si>
  <si>
    <t>II/230 Silniční obchvat Mariánské Lázně
reg. č. CZ.06.1.42/0.0/0.0/17082/0008453</t>
  </si>
  <si>
    <t>IROP
85%
5%
10%</t>
  </si>
  <si>
    <t>Modernizace provozního informačního sytému KKN, reg. č. CZ.06.3.05/0.0/0.0/16_044/0005207</t>
  </si>
  <si>
    <t xml:space="preserve">IROP
85% 
15% </t>
  </si>
  <si>
    <t>CRR 
neproplacení dotace</t>
  </si>
  <si>
    <t>sl. 3 
(sl. 4 + sl. 5)</t>
  </si>
  <si>
    <t>sl. 6 
(sl. 2 - sl. 3)</t>
  </si>
  <si>
    <t>Vyčíslení úspěchu 
v uskutečněné obraně v Kč</t>
  </si>
  <si>
    <t xml:space="preserve">Úspěch uskutečněné obrany v % </t>
  </si>
  <si>
    <t>sl. 7
(sl. 6/ sl. 2)</t>
  </si>
  <si>
    <t xml:space="preserve"> z toho očekávaný finanční postih </t>
  </si>
  <si>
    <t xml:space="preserve">z toho doručený platební výměr/ korekce/ pokuta ÚOHS </t>
  </si>
  <si>
    <t>Rekapitulace uhrazených finančních postihů a očekávaných finančních postihů (možná budoucí úhrada)</t>
  </si>
  <si>
    <t xml:space="preserve">Součet sl. 4 a sl. 5. </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</si>
  <si>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b/>
        <sz val="12"/>
        <color rgb="FF00B050"/>
        <rFont val="Calibri"/>
        <family val="2"/>
        <charset val="238"/>
        <scheme val="minor"/>
      </rPr>
      <t>(zelená barva v příloze č. 1 a 2 a tabulce č. 2)</t>
    </r>
    <r>
      <rPr>
        <sz val="12"/>
        <color theme="1"/>
        <rFont val="Calibri"/>
        <family val="2"/>
        <charset val="238"/>
        <scheme val="minor"/>
      </rPr>
      <t xml:space="preserve">. 
Dosud neuhrazené platební výměry/rozhodnutí o pokutě nenabyly právní moci a částky nemusejí být konečné </t>
    </r>
    <r>
      <rPr>
        <b/>
        <sz val="12"/>
        <color rgb="FF7030A0"/>
        <rFont val="Calibri"/>
        <family val="2"/>
        <charset val="238"/>
        <scheme val="minor"/>
      </rPr>
      <t>(fialová barva v příloze č. 1 a č. 2 a tabulce č. 2)</t>
    </r>
    <r>
      <rPr>
        <sz val="12"/>
        <color theme="1"/>
        <rFont val="Calibri"/>
        <family val="2"/>
        <charset val="238"/>
        <scheme val="minor"/>
      </rPr>
      <t xml:space="preserve">. </t>
    </r>
  </si>
  <si>
    <t>Vyčíslení úspěchu v uskutečněné obraně v Kč a v %</t>
  </si>
  <si>
    <t>sl. 6 
a sl. 7</t>
  </si>
  <si>
    <t>Rozdíl mezi původní výši vyměřených finančních postihů a konečnou výši finančního postihu po uskutečněné právní obraně.</t>
  </si>
  <si>
    <t>viz tabulka č. 1, sloupec č. 3</t>
  </si>
  <si>
    <t>viz součet sl. 3 v tabulce č. 1</t>
  </si>
  <si>
    <t>mezisoučet - celkem vyřazené</t>
  </si>
  <si>
    <t>První české gymnázium v Karlových Varech, p.o.</t>
  </si>
  <si>
    <t>VŘ 006 - Zajištění technického dozoru - diskriminační požadavek k prokázání kvalifikačního předpokladu (viz PV 3/2017 - odvod 25%, tj. 823.671,- Kč)</t>
  </si>
  <si>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Dne 30.11.2018 doručen PV č. 21/2018</t>
    </r>
    <r>
      <rPr>
        <sz val="11"/>
        <rFont val="Calibri"/>
        <family val="2"/>
        <charset val="238"/>
        <scheme val="minor"/>
      </rPr>
      <t xml:space="preserve"> ve výši 5.878.388 Kč za zjištění č. 6 ze Zprávy o auditu operace - dodatečné stavební práce (výzva na  částku dle Zprávy o auditu operace ve výši 10.542.656,28 Kč). Dne 20.12.2018 podáno k MFČR odvolání proti PV č. 21/2018. 
</t>
    </r>
    <r>
      <rPr>
        <b/>
        <sz val="11"/>
        <rFont val="Calibri"/>
        <family val="2"/>
        <charset val="238"/>
        <scheme val="minor"/>
      </rPr>
      <t xml:space="preserve">OČEKÁVÁME ROZHODNUTÍ MFČR O ODVOLÁNÍ PROTI PLATEBNÍMU VÝMĚRU č. 1/2018 </t>
    </r>
  </si>
  <si>
    <r>
      <t xml:space="preserve">Dne doručen PV č. 3/2021 na penále související s PV č. 3/2017. Již dne 20.9.2021 podání žádosti o prominutí odvodu 823.671 Kč a nevyměřeného penále. Penále uhradila škola dne 3.11.2021 z vlastních prostředků. Dne 3.11.2021 zasláno na ÚRR doplnění žádosti o prominutí. dne 7.12.2021 doručeno Rozhodnutí o prominutí penále č. j. RRSZ 4295/2021 - částečně prominuto 773.671 Kč, zůstává penále ve výši 50.000 Kč. ISŠTE dne 13.12.2021 obdržela od ÚRR vratku ve výši 773.671 Kč, následně převod finančních prostředků na bankovní účet KK.
</t>
    </r>
    <r>
      <rPr>
        <b/>
        <sz val="11"/>
        <rFont val="Calibri"/>
        <family val="2"/>
        <charset val="238"/>
        <scheme val="minor"/>
      </rPr>
      <t>KONEČNÝ STAV - ISŠTE BUDE ŘEŠIT FINANČNÍ POSTIH JAKO ŠKODU (viz usnesení RK 1003/09/21)</t>
    </r>
  </si>
  <si>
    <t xml:space="preserve">VŘ 005 - stavební práce - zveřejnění dodatečných informací dle § 49 odst. 3 ZVZ s identifikačními údaji žadatelů (sankce 5%, tj. 1.901.380,51 Kč);
</t>
  </si>
  <si>
    <t>13.12.2013 -27.3.2015
vyúčtování projektu
ZK 73/02/16 ze dne 25.2.2016</t>
  </si>
  <si>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
k PO_03 - obdobně viz poznámka výše (sl. 13 není součtem sl. 14 a sl. 15)
PO_01, PO_02 rozdíl v uhrazeném PV a PV s nabytím PM (žádáme o vratku vratitelného přeplatku)</t>
  </si>
  <si>
    <t>24.7.2018 doručen platební výměr na odvod za porušení rozpočtové kázně ve výši 5.932.671,00 Kč; předpoklad vyměření penále až do výše odvodu;</t>
  </si>
  <si>
    <t>27.6.2018 doručen platební výměr na odvod za porušení rozpočtové kázně ve výši 89.250,00 Kč; předpoklad vyměření penále až do výše odvodu.</t>
  </si>
  <si>
    <t>28.6.2018 doručen platební výměr na odvod za porušení rozpočtové kázně ve výši 19.278.653,00 Kč; předpoklad vyměření penále až do výše odvodu.</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</si>
  <si>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</si>
  <si>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t>pochybení ve 4 veřejných zakázkách -netransparentní hodnotící kritéria; netransparentní hodnocení nabídek a jeho nepřezkoumatelnost; dodatečné stavební práce realizované bez zadávacího řízení; neoprávněné použití JŘBU</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</si>
  <si>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</si>
  <si>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zadání dodatečných stavebních prací formou JŘBU v rozporu s § 23 odst.7 písm. a) ZVZ  - vícepráce nad rámec smlouvy;
čerpání rezervy na nezpůsobilé výdaje</t>
  </si>
  <si>
    <t>penále vyměřené k platebnímu výměru č. 3/2017 ze dne 16.3.2017</t>
  </si>
  <si>
    <t>pochybení ve 2 veřejných zakázkách -netransparentní hodnotící kritéria; netransparentní hodnocení nabídek; netransparentní a diskriminační hodnotící kritéria</t>
  </si>
  <si>
    <t>neponížení požadovaných nákladů o výzisky z prodeje vyfrézovaného materiálu</t>
  </si>
  <si>
    <t xml:space="preserve">neponížení požadovaných nákladů o výzisky z prodeje vyfrézovaného materiálu
</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</si>
  <si>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</si>
  <si>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t>předpoklad vyměření penále až do výše odvodu - dosud nevyměřeno</t>
  </si>
  <si>
    <t>podstatná změna závazku ze smlouvy na veřejnou zakázku, kdy při zvýšení /snížení ceny na školení překročil zadavatel 10 % původní hodnoty závazku</t>
  </si>
  <si>
    <t>KKN a.s.
SOFTWARUM s.r.o.</t>
  </si>
  <si>
    <t xml:space="preserve">poskytovatel dotace proplatil v rámci I. etapy projektu pouze dotaci za plánované výdaje ve výši 21.796,541 Kč a neproplatil skutečně vynaložené výdaje, které ani nepřevedl do II. etapy projektu, čímž krátil dotaci o 6.000.052,08 Kč </t>
  </si>
  <si>
    <t xml:space="preserve">diskriminační požadavky v rámci technických kvalifikačních předpokladů (znalost hospodaření krajských úřadů, ISO, architekt WAN/MAN zkušenosti) </t>
  </si>
  <si>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 r.o. a Mgr. Michala Bernáška - advokáta PFI s.r.o.
</t>
    </r>
    <r>
      <rPr>
        <b/>
        <sz val="11"/>
        <rFont val="Calibri"/>
        <family val="2"/>
        <charset val="238"/>
        <scheme val="minor"/>
      </rPr>
      <t>KONEČNÝ STAV - PŘEDÁNO K VYMÁHÁNÍ OLP</t>
    </r>
  </si>
  <si>
    <t>pochybení v zakázce "Lineární urychlovač pro nemocnici v Chebu - přístavba zázemí" - změna zadávacích podmínek v důsledku podstatné změny smlouvy dodatkem měnícím podmínky ve Smlouvě o dílo</t>
  </si>
  <si>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viz usnesení č. RK 896/08/18 ze dne 6.8.2018; dne 24.8.2018 usnesením zamítlo státní zastupitelství stížnost poškozeného; dne 23.7.2021 obdržel KK Vyrozumění MF č. j. MF-8652/2019/1203-2 ze dne 23.7.2021 o osobách rozhodujících o odvolání. 
Dne 28.12.2021 doručeno Rozhodnutí čj. MF-8652/2019/1203-5, kterým MFČR zamítlo odvolání proti PV č.18/2018 a odvod ve výši 5.932.671 Kč potvrdilo. PV č.8/2018 je pravomocný a KK ho uhradil dne 29.12.2021. 
Dne 8.2.2022 podal KK Žádost o prominutí odvodu a penále  GFŘ prostřednictvím FÚ č.j. KK/20/HK/22 ze dne 8.2.2022 a doplnění důkazů č.j. KK/896/FI/22 ze dne 14.2.2022 dle usnesení Rady KK č. RK 56/01/22 ze dne 24.1.2022.
</t>
    </r>
    <r>
      <rPr>
        <b/>
        <sz val="11"/>
        <rFont val="Calibri"/>
        <family val="2"/>
        <charset val="238"/>
        <scheme val="minor"/>
      </rPr>
      <t>OČEKÁVÁME ROZHODNUTÍ GFŘ O PODANÉ ŽÁDOSTI O PROMINUTÍ ODVODU A PENÁLE</t>
    </r>
  </si>
  <si>
    <t>široké vymezení předmětu veřejné zakázky; 
TDS - fakturované výdaje nejsou v souladu s nabídkou</t>
  </si>
  <si>
    <t>Tabulka  B1</t>
  </si>
  <si>
    <t>Tabulka  B2</t>
  </si>
  <si>
    <t>CRR
krácení dotace</t>
  </si>
  <si>
    <t>Muzeum Sokolov, p.o. KK</t>
  </si>
  <si>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 Dne 16.12.2021 podala škola správní žalobu proti  rozhodnutím č.j. MF-13811/2016/1203-20.</t>
    </r>
    <r>
      <rPr>
        <sz val="11"/>
        <rFont val="Calibri"/>
        <family val="2"/>
        <charset val="238"/>
      </rPr>
      <t xml:space="preserve"> Dne 7.3.2022 doručeno vyjádření MFČR ze dne 25.2.2022 k podané žalobě.
</t>
    </r>
    <r>
      <rPr>
        <b/>
        <sz val="11"/>
        <rFont val="Calibri"/>
        <family val="2"/>
        <charset val="238"/>
      </rPr>
      <t>OČEKÁVÁME ROZSUDEK SOUDU VE VĚCI SPRÁVNÍ ŽALOBY - Městský soud v Praze
sp.zn. 8 Af 21/2021</t>
    </r>
  </si>
  <si>
    <t>SOŠ stavební KV, p.o.</t>
  </si>
  <si>
    <t>EPONA
reg. č. CZ.02.3.68/0.0/0.0/18_065/0016206</t>
  </si>
  <si>
    <r>
      <t xml:space="preserve">2019 - 2022
</t>
    </r>
    <r>
      <rPr>
        <sz val="11"/>
        <color rgb="FF0070C0"/>
        <rFont val="Calibri"/>
        <family val="2"/>
        <charset val="238"/>
        <scheme val="minor"/>
      </rPr>
      <t>dosud nevyúčtovaný projekt</t>
    </r>
  </si>
  <si>
    <t>OP VVV</t>
  </si>
  <si>
    <t xml:space="preserve">MŠMT
vrácení dotace
</t>
  </si>
  <si>
    <t>Gymnázium a obchodní akademie Mariánské Lázně, p.o.</t>
  </si>
  <si>
    <t>Šablony II. GOAML
reg. č. CZ.02.3.68/0.0/0.0/18_065/0016199</t>
  </si>
  <si>
    <t>ARROWS advokátní kancelář, s.r.o.</t>
  </si>
  <si>
    <r>
      <t xml:space="preserve">2018 - 2021
</t>
    </r>
    <r>
      <rPr>
        <sz val="11"/>
        <color rgb="FF0070C0"/>
        <rFont val="Calibri"/>
        <family val="2"/>
        <charset val="238"/>
        <scheme val="minor"/>
      </rPr>
      <t>dosud nevyúčtovaný projekt</t>
    </r>
    <r>
      <rPr>
        <sz val="11"/>
        <rFont val="Calibri"/>
        <family val="2"/>
        <charset val="238"/>
        <scheme val="minor"/>
      </rPr>
      <t xml:space="preserve">
</t>
    </r>
  </si>
  <si>
    <t>2019 - 2020
vyúčtování projektu
ZK 109/04/22 ze dne 11.4.2022</t>
  </si>
  <si>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 společnost ARROWS, advokátní kancelář, s.r.o</t>
    </r>
  </si>
  <si>
    <r>
      <rPr>
        <sz val="11"/>
        <rFont val="Calibri"/>
        <family val="2"/>
        <charset val="238"/>
        <scheme val="minor"/>
      </rPr>
      <t xml:space="preserve">Původně jednoetapový projekt, byl na žádost poskytovatele dotace rozdělen na dvě etapy, přičemž etapy projektu nebyly shodné s rozdělením veřejných zakázek a poskytovatel dotace v I. etapě neproplatil požadovanou dotaci, ale jen dotaci plánovanou, přičemž ji neproplatil ani ve II. etapě. KKN dne 12. 6.2018 podala na CRR žádost o přehodnocení postupu, odpověď až dne 8.7.2020 - zamítnuto. Dne 9.9.2020 podala KKN správní žalobu. Městský soud v Praze žalobu zamítl - viz rozsudek  č.j. A 54/2020-182 ze dne 12.4.2021. Dne 27.4.2021 podala KKN kasační stížnost. Dne 21.10.2021  NSS rozsudkem č.j. 4 AFs 121/2021-71 rozhodl o podané kasační stížnosti ve věci KKN a.s. vs. CRR ČR a kasační stížnost KKN zamítl. Veškeré dostupné právní možnosti byly použity, ale  bezúspěšně.
Odbor zdravotnictví předložil vyúčtování projektu as informací o zjištění Radě KK dne 17.2.2022, viz usnesení č. RK 171/02/22 a Zastupitelstvu dne 11.4.2022, vis usnesení č. ZK 109/04/22.
</t>
    </r>
    <r>
      <rPr>
        <b/>
        <sz val="11"/>
        <rFont val="Calibri"/>
        <family val="2"/>
        <charset val="238"/>
        <scheme val="minor"/>
      </rPr>
      <t>KKN BUDE ŘEŠIT FINANČNÍ POSTIH JAKO ŠKODU</t>
    </r>
  </si>
  <si>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1.12.2017 rozhodl odvolací orgán o zrušení PV 6/2014, který činil po prominutí 1.699.600 Kč;
dne 12.12.2017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Dne 26.3.2021 podaná k Městskému soudu v Praze žaloba na nečinnost MFČR, po změně žaloby ze dne 1.12.2021 na ÚRR. Dne 18. 1. 2022 Městský soud v Praze Rozsudkem č. j. 3A 36/2021 – 100 vyhověl KSÚS  a uložil MMR  povinnost rozhodnout. MMR podala dne 26.1.2022 Kasační stížnost na NSS. Rozsudek NSS č.j. 9 Afs 6/2022 - 32 ze dne 24.3.2022 - rozsudek Městského soudu  ze dne 18. 1. 2022,  č. j. 3A 36/2021 – 100 se zrušuje a věc se vrací tomuto soudu. Dne 29.4. 2022 byla nečinností žaloba změněna na žalobu zásahovou.</t>
    </r>
    <r>
      <rPr>
        <b/>
        <sz val="11"/>
        <rFont val="Calibri"/>
        <family val="2"/>
        <charset val="238"/>
      </rPr>
      <t xml:space="preserve">
OČEKÁVÁME NOVÝ ROZSUDEK MĚSTSKÉHO SOUDU V PRAZE,  sp. zn. 3 A 36/2021 O ŽÁDOSTI O VRÁCENÍ VRATITELNÉHO PŘEPLATKU U PV č.2/2014, 3/2014 A 5/2014
Dne 18.5.2022 doručeno z FÚ pro KK Vyrozumění o přeplatku v celkové výši 5.932.226 Kč, který bude vrácen MMR.
OČEKÁVÁME  VRATKU Z MMR  V CELKOVÉ  VÝŠI 5.932.226 Kč ZA OBA PROJEKTY KSÚS.</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</si>
  <si>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sz val="11"/>
        <color rgb="FF000000"/>
        <rFont val="Calibri"/>
        <family val="2"/>
        <charset val="238"/>
      </rPr>
      <t>Dne 26.3.2021 podaná k Městskému soudu v Praze žaloba na nečinnost MFČR, po změně žaloby ze dne 1.12.2021 na ÚRR. Dne 18.1.2022 Městský soud v Praze Rozsudkem č.j. 3A 36/2021-100 vyhověl KSÚS a uložil MMR rozhodnout. Dne 26.1.2022 podalo MMR kasační stížnost k NSS. Rozsudek NSS č.j. 9 Afs 6/2022 - 32 ze dne 24.3.2022 - rozsudek Městského soudu  ze dne 18. 1. 2022,  č. j. 3A 36/2021 – 100 se zrušuje a věc se vrací tomuto soudu. Dne 29.4. 2022 byla nečinností žaloba změněna na žalobu zásahovou.</t>
    </r>
    <r>
      <rPr>
        <b/>
        <sz val="11"/>
        <color indexed="8"/>
        <rFont val="Calibri"/>
        <family val="2"/>
        <charset val="238"/>
      </rPr>
      <t xml:space="preserve">
OČEKÁVÁME NOVÝ ROZSUDEK MĚSTSKÉHO SOUDU V PRAZE,  sp. zn. 3 A 36/2021 O ŽÁDOSTI O VRÁCENÍ VRATITELNÉHO PŘEPLATKU U PV č. 9/2014 </t>
    </r>
    <r>
      <rPr>
        <sz val="11"/>
        <color theme="1"/>
        <rFont val="Calibri"/>
        <family val="2"/>
        <charset val="238"/>
        <scheme val="minor"/>
      </rPr>
      <t xml:space="preserve">
</t>
    </r>
    <r>
      <rPr>
        <b/>
        <sz val="11"/>
        <color theme="1"/>
        <rFont val="Calibri"/>
        <family val="2"/>
        <charset val="238"/>
        <scheme val="minor"/>
      </rPr>
      <t>Dne 18.5.2022 doručeno z FÚ pro KK Vyrozumění o přeplatku v celkové výši 5.932.226 Kč, který bude vrácen MMR.
OČEKÁVÁME  VRATKU Z MMR  V CELKOVÉ  VÝŠI 5.932.226 Kč ZA OBA PROJEKTY KSÚS.</t>
    </r>
  </si>
  <si>
    <r>
      <t xml:space="preserve"> Dne 30.7.2014 ÚRR zahájil daňové řízení, 19.8.2014 zasláno na ÚRR podání ve věci daňového řízení. Dne  6.11.2015 doručeny platební výměry č. 21/2015 (354.612.615 Kč) a č. 22/2015 (275.188 Kč) v celkové částce 354.887.803 Kč.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 27.11.2020 škola uhradila odvod ve výši 68.797 Kč. Dne 4. 12.2020 doručeno Rozhodnutí o odvolání proti PV 21/2020 - odvolání se zamítá a napadené rozhodnutí se potvrzuje. Odvod ve výši 88.653.154,- Kč škola uhradila dne 17.12.2020. Dne 3.2.2021 škola podala správní žalobu na Městský soud v Praze, který ji postoupil dne 11.2.2021 na Krajský soud v Ústí.  Dne 15.12.2021 RRRSZ neprominula odvody za porušení rozp.kázně, viz rozhodnutí čj. RRSZ 4367/2021 a RRSZ 4268/2021 z 14.12.2021, dne 28. 1. 2022 podané správní žaloby proti rozhodnutím o neprominutí odvodu, viz RK 58/01/22 ze dne 24.1.2022. 
</t>
    </r>
    <r>
      <rPr>
        <b/>
        <sz val="11"/>
        <rFont val="Calibri"/>
        <family val="2"/>
        <charset val="238"/>
        <scheme val="minor"/>
      </rPr>
      <t>OČEKÁVÁME ROZSUDEK KRAJSKÉHO  SOUDU V ÚSTÍ N. LABEM O SPRÁVNÍ ŽALOBĚ (PV č. 21/2015), sp.zn.  16 Af 13/2021 A ROZSUDKY O SPRÁVNÍCH ŽALOBÁCH VE VĚCI NEPROMINUTÍ ODVODU, sp.zn. 16 AF 3/2022 (PV č.21/2015) a sp.zn. 16 Af 4/2022 (PV č. 22/2015)</t>
    </r>
  </si>
  <si>
    <r>
      <t xml:space="preserve">Dne 12.6.2019 doručeno z MPSV Oznámení o nevyplacení dotace ve výši 414.621.75 Kč, ZZS KK podala dne 4.7.2019 námitky. 1.9.2019 námitky ministryní zamítnuty a dne 4.9.2019 obdržela ZZS KK informaci o neproplacení dotace v uvedené výši. Proti neproplacení dotace podala ZZS KK dne 29.10.2019 správní žalobu a v případě úspěchu požádá o vrácení dotace. Městský soud v Praze Rozsudkem č.j.9A 143/2019-75 ze dne 26.10.2021  rozhodl ve prospěch ZZS, napadené rozhodnutí se zrušuje a věc se vrací žalovanému (MPSV) k dalšímu řízení. Dne 9.11.2021 podalo MPSV kasační stížnost k NSS, kterou doplnilo dne 23.11.2021. ZZS KK se ke kasaci vyjádřila dne 10.12.2021. </t>
    </r>
    <r>
      <rPr>
        <b/>
        <sz val="11"/>
        <rFont val="Calibri"/>
        <family val="2"/>
        <charset val="238"/>
        <scheme val="minor"/>
      </rPr>
      <t xml:space="preserve">
OČEKÁVÁME ROZHODNUTÍ NSS O KASAČNÍ STÍŽNOSTI, sp. zn. 4 Afs 378/2021</t>
    </r>
  </si>
  <si>
    <r>
      <t xml:space="preserve">Dne 24.9.2014 obdržela ZZS KK od MPSV výzvu k vrácení dotace ve výši 326.184,99 Kč, kterou uhradila dne 18.10.2019  a zamezila daňovému řízení a vyměření penále, dne 21.10.2019 odeslán dopis o Zaplacení výzvy s výhradou. V případě úspěchu ve správní žalobě, požádá ZZS o vrácení dotace. Městský soud v Praze rozhodl dne 26.10.2021 ve prospěch ZZS, napadené rozhodnutí se vrací zpět na MPSV. Dne 9.11.2021 podalo MPSV kasační stížnost k NSS. ZZS KK se ke kasaci vyjádřila dne 10.12.2021. </t>
    </r>
    <r>
      <rPr>
        <b/>
        <sz val="11"/>
        <rFont val="Calibri"/>
        <family val="2"/>
        <charset val="238"/>
        <scheme val="minor"/>
      </rPr>
      <t xml:space="preserve">
OČEKÁVÁME ROZHODNUTÍ NSS O KASAČNÍ STÍŽNOSTI, sp. zn. 4 Afs 378/2021</t>
    </r>
  </si>
  <si>
    <t>Základní škola a mateřská škola při zdravot.zařízeních Karlovy Vary, p.o.</t>
  </si>
  <si>
    <t>Inovace ve výuce 2
reg. č. CZ.02.3.68/0.0/0.0/18_035/0013257</t>
  </si>
  <si>
    <t>Základní škola a mateřská škola při zdravotnických zařízeních Karlovy Vary, p.o.</t>
  </si>
  <si>
    <t>nesplnění podmínky dle Rozhodnutí - nesplnění indikátoru 5 25 10 počet pracovníků ve vzdělávání - nastavená cílová hodnota dle schválené žádosti o podporu  je 108 pracovníků, počet pracovníků, kteří uplatňují nově získané poznatky a dovednosti naplnilo pouze 39 osob,  tj. 36,11  % z cílové hodnoty; sankce 48,89 % ze schválené dotace</t>
  </si>
  <si>
    <t>nesplnění podmínky dle Rozhodnutí - nesplnění indikátoru 5 25 10 počet pracovníků ve vzdělávání - nastavená cílová hodnota dle schválené žádosti o podporu  je 67 pracovníků, počet pracovníků, kteří uplatňují nově získané poznatky a dovednosti naplnilo pouze 35 osob, tj. 52,24 % z cílové hodnoty; sankce 32,76 % ze schválené dotace</t>
  </si>
  <si>
    <t>nesplnění podmínky dle Rozhodnutí - nesplnění indikátoru 5 10 10 „Počet organizací, ve kterých se zvýšila kvalita výchovy a vzdělávání a proinkluzivnost“ - nastavená cílová hodnota dle schválené žádosti o podporu  je 3, ale  naplněno bylo pouze 2; sankce 5 % ze schválené dotace</t>
  </si>
  <si>
    <t>Žula a voda
reg. č. 307</t>
  </si>
  <si>
    <t>kultura</t>
  </si>
  <si>
    <r>
      <t xml:space="preserve">2020 - 2022
</t>
    </r>
    <r>
      <rPr>
        <sz val="11"/>
        <color rgb="FF0070C0"/>
        <rFont val="Calibri"/>
        <family val="2"/>
        <charset val="238"/>
        <scheme val="minor"/>
      </rPr>
      <t>dosud nevyúčtovaný projekt</t>
    </r>
  </si>
  <si>
    <t xml:space="preserve">Cíl 2 </t>
  </si>
  <si>
    <t>zadavatel postupoval v rozporu § 48 odst. 8 ve spojení s § 48 odst. 2 zákona č. 134/2016 Sb. (ZZVZ), když nevyloučil z účasti vybraného dodavatele (prokazování technické kvalifikace prostřednictvím poddodavatele FIRESTA-Fišer) - pokuta 50.000 Kč</t>
  </si>
  <si>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t>
    </r>
    <r>
      <rPr>
        <b/>
        <sz val="11"/>
        <color rgb="FFFF0000"/>
        <rFont val="Calibri"/>
        <family val="2"/>
        <charset val="238"/>
      </rPr>
      <t xml:space="preserve"> </t>
    </r>
    <r>
      <rPr>
        <sz val="11"/>
        <rFont val="Calibri"/>
        <family val="2"/>
        <charset val="238"/>
      </rPr>
      <t>Dne 18.2.2022 podala škola na Městský soud v Praze žalobu na nečinnost MMR, kterou dne 29.4.2022 změnila na žalobu zásahovou. Dne 2.5.2022 doručeno Usnesení č.j. 9A 16/2022-77 ze dne 31.3.2022 - odmítnuta nečinnostní žaloba pro zmeškání lhůty</t>
    </r>
    <r>
      <rPr>
        <b/>
        <sz val="11"/>
        <rFont val="Calibri"/>
        <family val="2"/>
        <charset val="238"/>
      </rPr>
      <t xml:space="preserve">
</t>
    </r>
    <r>
      <rPr>
        <sz val="11"/>
        <rFont val="Calibri"/>
        <family val="2"/>
        <charset val="238"/>
      </rPr>
      <t xml:space="preserve">Dne 23.5.2022 zaslaná žádost na Finanční úřad pro KK o vrácení vratitelného přeplatku. </t>
    </r>
    <r>
      <rPr>
        <b/>
        <sz val="11"/>
        <rFont val="Calibri"/>
        <family val="2"/>
        <charset val="238"/>
      </rPr>
      <t>Dne 26.5.2022 doručeno z FÚ pro KK Vyrozumění o přeplatku v celkové výši 33.160.392 Kč, který bude vrácen MMR.
OČEKÁVÁME  VRATKU Z MMR  V CELKOVÉ  VÝŠI 33.160.392 Kč.</t>
    </r>
  </si>
  <si>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 xml:space="preserve">za zjištění č.2 ze zprávy o auditu (269.286 Kč za II. etapu a 554.385 Kč za I.etapu), 13. 4. 2017 podáno odvolání proti PV č. 3/2017. Dne 30.8.2021 doručeno Rozhodnutí MFČR č. j. MF-34104/2017/1203-6, kterým bylo zamítnuto odvolání proti PV č. 3/2017. Úhrada PV č. 3/2017 dne 8.9.2021. Dne 20.9.2021 podání žádosti o prominutí odvodu 823.671 Kč a nevyměřeného penále, která byla doplněna dne 3.11.2021, tedy po obdržení PV na penále. Dne 7.12.2021 doručeno Rozhodnutí o prominutí odvodu č. j. RRSZ 4294/2021 - odvod neprominut. Dne 26. 1. 2022 podaná správní žaloba proti neprominutí odvodu, viz RK 57/01/22 ze dne 24.1.2022. Dne 30.5. 2022 doručen přípis MMR k žalobě č.j.MMR-13442/2022-31 ze dne 4.3.2022- návrh na jednání s GFŘ. Dne 3.6.2022 odesláno na soud vyjádření ISŠTE - nepodjatost, souhlas, očekávání repliky od GFŘ
</t>
    </r>
    <r>
      <rPr>
        <b/>
        <sz val="11"/>
        <rFont val="Calibri"/>
        <family val="2"/>
        <charset val="238"/>
        <scheme val="minor"/>
      </rPr>
      <t>OČEKÁVÁME ROZSUDEK VE VĚCI SPRÁVNÍ ŽALOBY PROTI ZAMÍTAVÉMU ROZHODNUTÍ O PROMINUTÍ - Krajský soud v Ústí nad  Labem, sp. zn. 16 Af 2/2022</t>
    </r>
  </si>
  <si>
    <t xml:space="preserve">zadavatel postupoval v rozporu § 48 odst. 8 ve spojení s § 48 odst. 2 zákona č. 134/2016 Sb. (ZZVZ), když nevyloučil z účasti vybraného dodavatele (prokazování technické kvalifikace prostřednictvím poddodavatele FIRESTA-Fišer) - sankce 10% bylo po rozhodnutí o námitkách snížena na 5% z hodnoty veřejné zakázky
nové zjištění 1.6.2022 - zadavatel umožnil podstatnou změnu smlouvy o dílo č. 236/ODO/2018 uzavřené dne 10.5.2018 a to tím, že na plnění předmětu zakázky nově se podílející poddodavatel SWITELSKY stavební s.r.o. nepředložil písemný závazek splňující požadavky dle § 83 odst. 1 písm. d) ZZVZ a § 83 odst. 2 ZZVZ věta druhá - sankce 25 % z veřejné zakázky. </t>
  </si>
  <si>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Dne7.4.2022 bylo škole doručeno Rozhodnutí č.j.MF-6505/2019/1203-8, kterým zamítlo podané odvolání proti PV č. 15/2018. PV je splatný dne 22.4.2022. </t>
    </r>
    <r>
      <rPr>
        <sz val="11"/>
        <rFont val="Calibri"/>
        <family val="2"/>
        <charset val="238"/>
      </rPr>
      <t>Další postup předložen RKK dne 14.4.2022 - nepodání správní žaloby a podání žádosti o prominutí odvodu a  dosud nevyměřeného penále, viz usnesení č. RK 414/04/22. Odvod ve výši 7.605.522 Kč škola uhradila dne 19.4.2022. Dne 25.5.2022 uhrazen správní poplatek za prominutí odvodu. Dne 1.6.2022 škola podala žádost o prominutí odvodu ve výši 7.605.522 Kč na GFŘ prostřednictvím FÚ pro KK.</t>
    </r>
    <r>
      <rPr>
        <b/>
        <sz val="11"/>
        <rFont val="Calibri"/>
        <family val="2"/>
        <charset val="238"/>
      </rPr>
      <t xml:space="preserve">
OČEKÁVÁME ROZHODNUTÍ O PROMINUTÍ ODVODU.</t>
    </r>
  </si>
  <si>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Dne  24.8.2020 PČG obdrželo Rozhodnutí  ministryně financí o zamítnutí rozkladu.</t>
    </r>
    <r>
      <rPr>
        <b/>
        <sz val="11"/>
        <rFont val="Calibri"/>
        <family val="2"/>
        <charset val="238"/>
        <scheme val="minor"/>
      </rPr>
      <t xml:space="preserve"> Dne 15.12.2021 doručeno Rozhodnutí  MFČR čj. MF-9030/2019/1203-39 - spor zamítnut. Rada KK usnesením č. RK 59/01/22 schválila nepodání správní žaloby. 
KONEČNÝ STAV - ŠKOLA BUDE ŘEŠIT FINANČNÍ POSTIH JAKO ŠKODU PO DORUČENÉM ROZHODNUTÍ O PROMINUTÍ  K PV č. 15/2018.</t>
    </r>
  </si>
  <si>
    <r>
      <rPr>
        <sz val="11"/>
        <rFont val="Calibri"/>
        <family val="2"/>
        <charset val="238"/>
        <scheme val="minor"/>
      </rPr>
      <t>Dne 27.5.2022 doručeny Závěry z administrativního ověření zprávy o realizaci (závěrečná zpráva) - zjištění za nesplnění podmínky naplnění indikátoru 5 25 10 - předpokládaná sankce 32,76 %, tj. 377.710,68 Kč. Dne 31.5.2022 odeslány prostřednictvím systému připomínky (žádost o přezkum). 
Dne 29.6.2022 doručeno z MŠMT Vyřízení připomínek - zamítnuto. Dne 19.7.2022 doručena výzva k vrácení části dotace ve výši 377.710,68 Kč se splatností 30 dnů od doručení. Dotace vrácena na KK dne 23.7. 2022 a na MŠMT bude vrácena do 18. 8.2022.
Rada KK bude o zjištění v projektu a o dalším postupu informována materiálem předloženým dne 8. 8. 2022.</t>
    </r>
    <r>
      <rPr>
        <b/>
        <sz val="11"/>
        <rFont val="Calibri"/>
        <family val="2"/>
        <charset val="238"/>
        <scheme val="minor"/>
      </rPr>
      <t xml:space="preserve">
GOAML BUDE ŘEŠIT FINANČNÍ POSTIH JAKO ŠKODU </t>
    </r>
  </si>
  <si>
    <r>
      <rPr>
        <sz val="11"/>
        <rFont val="Calibri"/>
        <family val="2"/>
        <charset val="238"/>
        <scheme val="minor"/>
      </rPr>
      <t>Dne 22.3.2022 doručeny Závěry z administrativního ověření zprávy o realizaci (závěrečná zpráva) - zjištění za nesplnění podmínky naplnění indikátoru 5 25 10 - předpokládaná sankce ve výši 48,89 %, tj. 554.865,32 Kč. Dne 4.5.2022 odeslány prostřednictvím systému připomínky (žádost o přezkum)</t>
    </r>
    <r>
      <rPr>
        <b/>
        <sz val="11"/>
        <rFont val="Calibri"/>
        <family val="2"/>
        <charset val="238"/>
        <scheme val="minor"/>
      </rPr>
      <t>.</t>
    </r>
    <r>
      <rPr>
        <sz val="11"/>
        <rFont val="Calibri"/>
        <family val="2"/>
        <charset val="238"/>
        <scheme val="minor"/>
      </rPr>
      <t xml:space="preserve"> Dne 11.5.2022 doručeno z MŠMT Vyřízení připomínek - zamítnuto.</t>
    </r>
    <r>
      <rPr>
        <b/>
        <sz val="11"/>
        <rFont val="Calibri"/>
        <family val="2"/>
        <charset val="238"/>
        <scheme val="minor"/>
      </rPr>
      <t xml:space="preserve"> D</t>
    </r>
    <r>
      <rPr>
        <sz val="11"/>
        <rFont val="Calibri"/>
        <family val="2"/>
        <charset val="238"/>
        <scheme val="minor"/>
      </rPr>
      <t>ne 13.5.2022 doručena výzva k vrácení části dotace ve výši 554.865,32 Kč se splatností 30 dnů od doručení. Dotace vrácena na KK dne 25.5.2022 a na MŠMT dne 9.6.2022.</t>
    </r>
    <r>
      <rPr>
        <b/>
        <sz val="11"/>
        <rFont val="Calibri"/>
        <family val="2"/>
        <charset val="238"/>
        <scheme val="minor"/>
      </rPr>
      <t xml:space="preserve">
</t>
    </r>
    <r>
      <rPr>
        <sz val="11"/>
        <rFont val="Calibri"/>
        <family val="2"/>
        <charset val="238"/>
        <scheme val="minor"/>
      </rPr>
      <t>Rada KK byla o zjištění v projektu a o dalším postupu informována materiálem předloženým dne 6.6.2022, viz usnesení č. RK 632/06/22. Vrácení dotace proběhlo prostřednictvím bankovního účtu KK dne 9.6.222. Dne 28.6.2022 vyzval odbor finanční ředitele školy k vyhotovení záznamu o škodě a protokolu o škodě.</t>
    </r>
    <r>
      <rPr>
        <b/>
        <sz val="11"/>
        <rFont val="Calibri"/>
        <family val="2"/>
        <charset val="238"/>
        <scheme val="minor"/>
      </rPr>
      <t xml:space="preserve">
SOŠS KV BUDE ŘEŠIT FINANČNÍ POSTIH JAKO ŠKODU </t>
    </r>
  </si>
  <si>
    <r>
      <t>Dne 16.3.2022 doručeny Závěry z administrativního ověření zprávy o realizaci (závěrečná zpráva) - zjištění za nesplnění podmínky naplnění indikátoru 5 10 10 - předpokládaná sankce 6 %, tj. 46.763,30 Kč. Dne 25. 3.2022 odeslány prostřednictvím systému připomínky (žádost o přezkum). Dne 23.5.2022 doručeno z MŠMT Vyřízení připomínek čj. MSMT-9751/2022-2 - zamítnuto. Dne 31.5.2022 doručena výzva k vrácení části dotace ve výši 46.763,30 Kč se splatností 30 dnů od doručení. Dotace vrácena na KK dne 27.6.2022 a dne 14.6.2022 na MŠMT.
Rada KK byla o zjištění v projektu informována materiálem dne 27.6.2022, viz usnesení RK 723/06/22.</t>
    </r>
    <r>
      <rPr>
        <b/>
        <sz val="11"/>
        <rFont val="Calibri"/>
        <family val="2"/>
        <charset val="238"/>
        <scheme val="minor"/>
      </rPr>
      <t xml:space="preserve">
ŠKOLA BUDE ŘEŠIT FINANČNÍ POSTIH JAKO ŠKODU </t>
    </r>
  </si>
  <si>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viz usnesení č. RK 1169/11/20,  dne 24.11.2020 doručeno Usnesení č.j. 14 Af 36/2020-18 ze dne 19.11.2020 na úhradu soudního poplatku, dne 25.11.2020 uhrazen soudní poplatek ve výši 3.000 Kč, dne 28.1.2021 doručeno vyjádření MF k žalobě ze dne 14.1.2021 č.j. 14 Af 36/2020-32 ze dne 28.1.2021, dne 3.8.2022 doručeno Předvolání ze dne 3.8.2022-jednání nařízeno na 12.10.2022 v 10.00hod
</t>
    </r>
    <r>
      <rPr>
        <b/>
        <sz val="11"/>
        <rFont val="Calibri"/>
        <family val="2"/>
        <charset val="238"/>
        <scheme val="minor"/>
      </rPr>
      <t>OČEKÁVÁME ROZHODNUTÍ SOUDU O PODANÉ SPRÁVNÍ ŽALOBĚ</t>
    </r>
  </si>
  <si>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Dne 25.5.2018 KSÚS podala odvolání proti platebnímu výměru. Dne 2.8.2022 doručeno Rozhodnutí č.j. MF-23460/2018/1203-3, kterým MFČR zamítlo PV č. 10/2018 a odvod ve výši 393.223 Kč potvrdilo. KSÚS uhradila odvod dne 12.8.2022.
</t>
    </r>
    <r>
      <rPr>
        <b/>
        <sz val="11"/>
        <rFont val="Calibri"/>
        <family val="2"/>
        <charset val="238"/>
        <scheme val="minor"/>
      </rPr>
      <t>Rada KK bude o dalším postupu KSÚS informována materiálem předloženým na jednání dne 5.9.2022.</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</si>
  <si>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Dne 2.8.2022 doručeno Rozhodnutí č.j. MF-24130/2018/1203-3, kterým MFČR zamítlo PV č. 13/2018 a odvod ve výši 337.875 Kč potvrdilo. KSÚS uhradila odvod dne 12.8.2022.
</t>
    </r>
    <r>
      <rPr>
        <b/>
        <sz val="11"/>
        <rFont val="Calibri"/>
        <family val="2"/>
        <charset val="238"/>
        <scheme val="minor"/>
      </rPr>
      <t>Rada KK bude o dalším postupu KSÚS informována materiálem předloženým na jednání dne 5.9.2022.</t>
    </r>
  </si>
  <si>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</si>
  <si>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Dne 25.7.2022 doručeno Rozhodnutí č.j. MF-21655/2018/1203-3, kterým MFČR zamítlo PV č. 8/2018 a odvod ve výši 195.663 Kč potvrdilo. KSÚS uhradila odvod dne 4.8.2022.
</t>
    </r>
    <r>
      <rPr>
        <b/>
        <sz val="11"/>
        <color rgb="FF000000"/>
        <rFont val="Calibri"/>
        <family val="2"/>
        <charset val="238"/>
      </rPr>
      <t>Rada KK bude o dalším postupu KSÚS informována materiálem předloženým na jednání dne 5.9.2022.</t>
    </r>
  </si>
  <si>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Dne 2.8.2022 doručeno Rozhodnutí č.j. MF-21654/2018/1203-5, kterým MFČR zamítlo PV č. 9/2018 a odvod ve výši 751.433 Kč potvrdilo. KSÚS uhradila odvod dne 12.8.2022.
</t>
    </r>
    <r>
      <rPr>
        <b/>
        <sz val="11"/>
        <rFont val="Calibri"/>
        <family val="2"/>
        <charset val="238"/>
      </rPr>
      <t>Rada KK bude o dalším postupu KSÚS informována materiálem předloženým na jednání dne 5.9.2022.</t>
    </r>
  </si>
  <si>
    <t>CRR 
krácení dotace za I. až III. etapu (sankce 10 % za 3 etapy, po námitkách změna na 5% a pouze za III. etapu)</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</si>
  <si>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Dne 10.5. 2018 doručen platební výměr č. 12/2018 ve výši 37.650 Kč. Dne 25.5.2018 KSÚS podala odvolání proti platebnímu výměru. Dne 2.8.2022 doručeno Rozhodnutí č.j. MF-24128/2018/1203-3, kterým MFČR zamítlo PV č.12/2018 a odvod ve výši 37.650 Kč potvrdilo. KSÚS uhradila odvod dne 12.8.2022.
</t>
    </r>
    <r>
      <rPr>
        <b/>
        <sz val="11"/>
        <rFont val="Calibri"/>
        <family val="2"/>
        <charset val="238"/>
        <scheme val="minor"/>
      </rPr>
      <t>Rada KK bude o dalším postupu KSÚS informována materiálem předloženým na jednání dne 5.9.2022.</t>
    </r>
  </si>
  <si>
    <t xml:space="preserve">nebyly předloženy originály či ověřené kopie dokladů společníka Geomont GP a. s. k prokázání základní způsobilosti před podpisem smlouvy o dílo; 
vybraný dodavatel neprokázal splnění kritéria technické kvalifikace vymezené zadavatelem v bodě 8 písmeno C) odst. 1) písm. b) výzvy k podání nabídek - sankce ve výši 25 % z veřejné zakázky - projekt vedený v EURech               </t>
  </si>
  <si>
    <r>
      <t xml:space="preserve">CRR provedlo kontrolu průběžné zprávy o realizaci projetu, které byla Muzeem Sokolov předložena dne 1. 12. 2021. „Oznámením o ukončení kontroly“ ze dne 14. 6. 2022 CRR sdělilo, že schválilo Zprávu o realizaci projektu – zpráva za partnera bez výhrad. Zároveň CRR sdělilo, že přistoupilo k udělení sankce ve výši 25 % uznatelných výdajů na veřejnou zakázku s názvem „Žula a voda – Propojení komplexů v žulovém masívu Krudum za účelem zpřístupnění s řešením důlních vod“. Proti rozhodnutí kontrolora (CRR) je možno do 10 prac. dnů podat  stížnost k Národnímu orgánu (MMR), tj. do 28. 6. 2022. Muzeum Sokolov zaslalo stížnost na MMR dne 23.6.2022.
Rada KK byla o zjištění v projektu a o dalším postupu informována materiálem předloženým dne 11.7.2022, viz usnesení č. RK 792/07/22. Dne 2.8.2022 doručeno z MMR zamítnutí stížnosti, ve kterém bala potvrzena finanční oprava ve výši 25%, tj. 57.814,63 EUR. Tato částka nebude v žádosti o platbu č. 2 proplacena. Finanční postih je v tabulce vypočten za celou veřejnou zakázku a v Kč.
</t>
    </r>
    <r>
      <rPr>
        <b/>
        <sz val="11"/>
        <rFont val="Calibri"/>
        <family val="2"/>
        <charset val="238"/>
        <scheme val="minor"/>
      </rPr>
      <t>Další postup Muzea Sokolov bude předložen Radě KK na nejbližším jednání  (srpen/září).</t>
    </r>
  </si>
  <si>
    <r>
      <t xml:space="preserve">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 
Dne 1. 4. 2022 obdržela KSÚS Rozhodnutí č. j.  MMR-93862/2021-26 ze dne 31. 3. 2022 - snížení finanční opravy z 10% na 5%. Možnost podání správní žaloby. Další postup KSÚS byl Radě KK předložen dne 25.4.2022, viz usnesení RK 422/04/22 ze dne 25.4.2022. 
Dne 26.5.2022 bylo KSÚS doručeno opravné rozhodnutí MMR č.j. MMR-28520/2022-26 ze dne 4. 5. 2022, jelikož nebyla v předešlém rozhodnutí vzata v potaz Smlouva týkající se prodeje živičné (asfaltové) drti (příjem projektu). </t>
    </r>
    <r>
      <rPr>
        <b/>
        <sz val="11"/>
        <rFont val="Calibri"/>
        <family val="2"/>
        <charset val="238"/>
        <scheme val="minor"/>
      </rPr>
      <t xml:space="preserve">
OČEKÁVÁME VÝZVU K  ČÁSTEČNÉMU VRÁCENÍ DOTACE VE VÝŠI 2.771.962,315 KČ</t>
    </r>
    <r>
      <rPr>
        <sz val="11"/>
        <rFont val="Calibri"/>
        <family val="2"/>
        <charset val="238"/>
        <scheme val="minor"/>
      </rPr>
      <t xml:space="preserve">
Dne 31.5.2022 podala KSÚS prostřednictvím ARROWS, advokátní kancelář, s.r.o. k Městskému soudu v Praze správní žalobu proti rozhodnutí MMR ze dne 31.3.2022 ve znění opravného rozhodnutí ze dne 4.5.2022. Dne 27.7.2022 doručeno vyjádření žalovaného, tj. MMR, na které bude KSÚS reagovat replikou zhotovenou právním zástupcem.</t>
    </r>
    <r>
      <rPr>
        <b/>
        <sz val="11"/>
        <rFont val="Calibri"/>
        <family val="2"/>
        <charset val="238"/>
        <scheme val="minor"/>
      </rPr>
      <t xml:space="preserve">
OČEKÁVÁME ROZSUDEK MĚSTSKÉHO SOUDU V PRAZE VE VĚCI SPRÁVNÍ ŽALOBY 
</t>
    </r>
    <r>
      <rPr>
        <sz val="11"/>
        <rFont val="Calibri"/>
        <family val="2"/>
        <charset val="238"/>
        <scheme val="minor"/>
      </rPr>
      <t xml:space="preserve">Dne 1.6.2022 KSÚS obdržela Stanovisko ke změně smlouvy/dodatku ze dne 1.6.2022, dne 7.6.2022 podala KSÚS proti stanovisku námitky. CRR dne 13.6.2022 námitky zamítlo a postoupilo zjištění na Řídící orgán k přijetí opatření o nevyplacení části dotace ve smyslu ustanovení § 14e odst. 1 zákona č. 218/2000 Sb., o rozpočtových pravidlech. Dne 27.7. 2022 doručena Informace o nevyplacení části dotace za IV. etapu projektu ve výši 25 % z hodnoty veřejné zakázky. KSÚS  podala proti nevyplacení dotace dne 9. 8. 2022 námitky. V případě, že MMR námitkám nevyhoví, bude očekávaná výzva k vrácení dotace ve výši cca 31 mil. Kč (sankce 25 %) místo očekávaných 2,7 mil. Kč (sankce 5%).
</t>
    </r>
    <r>
      <rPr>
        <b/>
        <sz val="11"/>
        <rFont val="Calibri"/>
        <family val="2"/>
        <charset val="238"/>
        <scheme val="minor"/>
      </rPr>
      <t>OČEKÁVÁME ROZHODNUTÍ MMR O NÁMITKÁCH A VYČISLENÍ KONEČNÉ VÝŠE SANKCE</t>
    </r>
  </si>
  <si>
    <t>CRR 
očekávané krácení dotace za IV. etapu (krácení 25 %)</t>
  </si>
  <si>
    <t>MMR
výzva k vrácení dotace/ 
FÚ
odvod za porušení rozp. kázně za I. a II. etapu (5 %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</si>
</sst>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
  </numFmts>
  <fonts count="9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b/>
      <sz val="18"/>
      <color theme="1"/>
      <name val="Calibri"/>
      <family val="2"/>
      <charset val="238"/>
      <scheme val="minor"/>
    </font>
    <font>
      <b/>
      <sz val="18"/>
      <name val="Calibri"/>
      <family val="2"/>
      <charset val="238"/>
      <scheme val="minor"/>
    </font>
    <font>
      <b/>
      <sz val="11"/>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sz val="11"/>
      <name val="Calibri"/>
      <family val="2"/>
      <charset val="238"/>
    </font>
    <font>
      <b/>
      <sz val="11"/>
      <color indexed="8"/>
      <name val="Calibri"/>
      <family val="2"/>
      <charset val="238"/>
    </font>
    <font>
      <sz val="12"/>
      <color theme="1"/>
      <name val="Calibri"/>
      <family val="2"/>
      <scheme val="minor"/>
    </font>
    <font>
      <b/>
      <i/>
      <sz val="12"/>
      <color theme="1"/>
      <name val="Calibri"/>
      <family val="2"/>
      <charset val="238"/>
      <scheme val="minor"/>
    </font>
    <font>
      <i/>
      <sz val="12"/>
      <name val="Calibri"/>
      <family val="2"/>
      <charset val="238"/>
      <scheme val="minor"/>
    </font>
    <font>
      <b/>
      <sz val="12"/>
      <color theme="1"/>
      <name val="Calibri"/>
      <family val="2"/>
      <charset val="238"/>
      <scheme val="minor"/>
    </font>
    <font>
      <sz val="12"/>
      <color theme="1"/>
      <name val="Calibri"/>
      <family val="2"/>
      <charset val="238"/>
      <scheme val="minor"/>
    </font>
    <font>
      <b/>
      <sz val="12"/>
      <color rgb="FF0070C0"/>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7030A0"/>
      <name val="Calibri"/>
      <family val="2"/>
      <charset val="238"/>
      <scheme val="minor"/>
    </font>
    <font>
      <sz val="11"/>
      <color rgb="FF0070C0"/>
      <name val="Calibri"/>
      <family val="2"/>
      <scheme val="minor"/>
    </font>
    <font>
      <b/>
      <sz val="11"/>
      <color rgb="FFFF0000"/>
      <name val="Calibri"/>
      <family val="2"/>
      <charset val="238"/>
    </font>
    <font>
      <b/>
      <sz val="14"/>
      <color rgb="FF0070C0"/>
      <name val="Calibri"/>
      <family val="2"/>
      <charset val="238"/>
      <scheme val="minor"/>
    </font>
    <font>
      <sz val="11"/>
      <color rgb="FF000000"/>
      <name val="Calibri"/>
      <family val="2"/>
      <charset val="238"/>
    </font>
    <font>
      <b/>
      <sz val="11"/>
      <color rgb="FF000000"/>
      <name val="Calibri"/>
      <family val="2"/>
      <charset val="238"/>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37">
    <xf numFmtId="0" fontId="0" fillId="0" borderId="0"/>
    <xf numFmtId="0" fontId="32" fillId="0" borderId="0"/>
    <xf numFmtId="0" fontId="30" fillId="0" borderId="0"/>
    <xf numFmtId="0" fontId="33" fillId="0" borderId="0"/>
    <xf numFmtId="0" fontId="34" fillId="0" borderId="0"/>
    <xf numFmtId="0" fontId="29" fillId="0" borderId="0"/>
    <xf numFmtId="0" fontId="28" fillId="0" borderId="0"/>
    <xf numFmtId="0" fontId="27"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6" fillId="0" borderId="0"/>
    <xf numFmtId="0" fontId="16" fillId="0" borderId="0"/>
  </cellStyleXfs>
  <cellXfs count="582">
    <xf numFmtId="0" fontId="0" fillId="0" borderId="0" xfId="0"/>
    <xf numFmtId="0" fontId="36" fillId="0" borderId="30" xfId="0" applyFont="1" applyFill="1" applyBorder="1" applyAlignment="1">
      <alignment vertical="center" wrapText="1"/>
    </xf>
    <xf numFmtId="0" fontId="36" fillId="0" borderId="3" xfId="0" applyFont="1" applyFill="1" applyBorder="1" applyAlignment="1">
      <alignment vertical="center" wrapText="1"/>
    </xf>
    <xf numFmtId="0" fontId="45" fillId="0" borderId="0" xfId="0" applyFont="1" applyFill="1" applyBorder="1" applyAlignment="1"/>
    <xf numFmtId="0" fontId="46" fillId="0" borderId="0" xfId="0" applyFont="1" applyFill="1" applyBorder="1" applyAlignment="1">
      <alignment horizontal="left"/>
    </xf>
    <xf numFmtId="0" fontId="46" fillId="0" borderId="0" xfId="0" applyFont="1" applyFill="1" applyBorder="1" applyAlignment="1">
      <alignment horizontal="right"/>
    </xf>
    <xf numFmtId="0" fontId="47" fillId="0" borderId="0" xfId="0" applyFont="1" applyFill="1" applyBorder="1" applyAlignment="1">
      <alignment horizontal="left"/>
    </xf>
    <xf numFmtId="0" fontId="46" fillId="0" borderId="0" xfId="0" applyFont="1" applyFill="1" applyBorder="1" applyAlignment="1"/>
    <xf numFmtId="0" fontId="48" fillId="0" borderId="0" xfId="0" applyFont="1" applyAlignment="1">
      <alignment horizontal="right"/>
    </xf>
    <xf numFmtId="0" fontId="41" fillId="3" borderId="43" xfId="0" applyFont="1" applyFill="1" applyBorder="1" applyAlignment="1">
      <alignment horizontal="left" vertical="center" wrapText="1"/>
    </xf>
    <xf numFmtId="0" fontId="51" fillId="3" borderId="19" xfId="0" applyFont="1" applyFill="1" applyBorder="1" applyAlignment="1">
      <alignment horizontal="center" vertical="center" wrapText="1"/>
    </xf>
    <xf numFmtId="0" fontId="51" fillId="3" borderId="7" xfId="0" applyFont="1" applyFill="1" applyBorder="1" applyAlignment="1">
      <alignment horizontal="center" vertical="center" wrapText="1"/>
    </xf>
    <xf numFmtId="0" fontId="52" fillId="3" borderId="7" xfId="0" applyFont="1" applyFill="1" applyBorder="1" applyAlignment="1">
      <alignment horizontal="center" vertical="center" wrapText="1"/>
    </xf>
    <xf numFmtId="0" fontId="51" fillId="3" borderId="8" xfId="0" applyFont="1" applyFill="1" applyBorder="1" applyAlignment="1">
      <alignment horizontal="center" vertical="center" wrapText="1"/>
    </xf>
    <xf numFmtId="0" fontId="51" fillId="3" borderId="31" xfId="0" applyFont="1" applyFill="1" applyBorder="1" applyAlignment="1">
      <alignment horizontal="center" vertical="center" wrapText="1"/>
    </xf>
    <xf numFmtId="0" fontId="51" fillId="3" borderId="46" xfId="0" applyFont="1" applyFill="1" applyBorder="1" applyAlignment="1">
      <alignment horizontal="center" vertical="center" wrapText="1"/>
    </xf>
    <xf numFmtId="0" fontId="51" fillId="3" borderId="32" xfId="0" applyFont="1" applyFill="1" applyBorder="1" applyAlignment="1">
      <alignment horizontal="center" vertical="center" wrapText="1"/>
    </xf>
    <xf numFmtId="0" fontId="51" fillId="3" borderId="16" xfId="0" applyFont="1" applyFill="1" applyBorder="1" applyAlignment="1">
      <alignment horizontal="center" vertical="center" wrapText="1"/>
    </xf>
    <xf numFmtId="4" fontId="53" fillId="0" borderId="47" xfId="0" applyNumberFormat="1" applyFont="1" applyFill="1" applyBorder="1" applyAlignment="1">
      <alignment horizontal="right" vertical="center" wrapText="1"/>
    </xf>
    <xf numFmtId="4" fontId="0" fillId="0" borderId="0" xfId="0" applyNumberFormat="1"/>
    <xf numFmtId="4" fontId="54" fillId="0" borderId="22" xfId="0" applyNumberFormat="1" applyFont="1" applyFill="1" applyBorder="1" applyAlignment="1">
      <alignment horizontal="right" vertical="center" wrapText="1"/>
    </xf>
    <xf numFmtId="4" fontId="55" fillId="0" borderId="18" xfId="0" applyNumberFormat="1" applyFont="1" applyFill="1" applyBorder="1" applyAlignment="1">
      <alignment horizontal="right" vertical="top" wrapText="1"/>
    </xf>
    <xf numFmtId="4" fontId="36" fillId="0" borderId="17" xfId="0" applyNumberFormat="1" applyFont="1" applyFill="1" applyBorder="1" applyAlignment="1">
      <alignment horizontal="right" vertical="center"/>
    </xf>
    <xf numFmtId="4" fontId="53" fillId="0" borderId="17" xfId="0" applyNumberFormat="1" applyFont="1" applyFill="1" applyBorder="1" applyAlignment="1">
      <alignment horizontal="right" vertical="center" wrapText="1"/>
    </xf>
    <xf numFmtId="0" fontId="0" fillId="0" borderId="0" xfId="0" applyBorder="1"/>
    <xf numFmtId="4" fontId="53" fillId="0" borderId="22" xfId="0" applyNumberFormat="1" applyFont="1" applyFill="1" applyBorder="1" applyAlignment="1">
      <alignment horizontal="right" vertical="center" wrapText="1"/>
    </xf>
    <xf numFmtId="4" fontId="55" fillId="0" borderId="48" xfId="0" applyNumberFormat="1" applyFont="1" applyFill="1" applyBorder="1" applyAlignment="1">
      <alignment horizontal="right" vertical="top" wrapText="1"/>
    </xf>
    <xf numFmtId="4" fontId="39" fillId="0" borderId="22" xfId="0" applyNumberFormat="1" applyFont="1" applyFill="1" applyBorder="1" applyAlignment="1">
      <alignment vertical="center" wrapText="1"/>
    </xf>
    <xf numFmtId="4" fontId="38" fillId="0" borderId="22" xfId="0" applyNumberFormat="1" applyFont="1" applyFill="1" applyBorder="1" applyAlignment="1">
      <alignment horizontal="right" wrapText="1"/>
    </xf>
    <xf numFmtId="4" fontId="43" fillId="0" borderId="18" xfId="0" applyNumberFormat="1" applyFont="1" applyFill="1" applyBorder="1" applyAlignment="1">
      <alignment horizontal="right" vertical="top" wrapText="1"/>
    </xf>
    <xf numFmtId="4" fontId="36" fillId="0" borderId="15" xfId="0" applyNumberFormat="1" applyFont="1" applyFill="1" applyBorder="1" applyAlignment="1">
      <alignment horizontal="right" vertical="center" wrapText="1"/>
    </xf>
    <xf numFmtId="4" fontId="57" fillId="0" borderId="17" xfId="0" applyNumberFormat="1" applyFont="1" applyFill="1" applyBorder="1" applyAlignment="1">
      <alignment horizontal="right" vertical="center" wrapText="1"/>
    </xf>
    <xf numFmtId="4" fontId="36" fillId="0" borderId="30" xfId="0" applyNumberFormat="1" applyFont="1" applyFill="1" applyBorder="1" applyAlignment="1">
      <alignment horizontal="right" vertical="center" wrapText="1"/>
    </xf>
    <xf numFmtId="4" fontId="39" fillId="0" borderId="17" xfId="0" applyNumberFormat="1" applyFont="1" applyFill="1" applyBorder="1" applyAlignment="1">
      <alignment horizontal="right" vertical="center" wrapText="1"/>
    </xf>
    <xf numFmtId="4" fontId="39" fillId="0" borderId="17" xfId="0" applyNumberFormat="1" applyFont="1" applyFill="1" applyBorder="1" applyAlignment="1">
      <alignment horizontal="right" vertical="center"/>
    </xf>
    <xf numFmtId="4" fontId="36" fillId="0" borderId="30" xfId="0" applyNumberFormat="1" applyFont="1" applyFill="1" applyBorder="1" applyAlignment="1">
      <alignment vertical="center"/>
    </xf>
    <xf numFmtId="4" fontId="36" fillId="0" borderId="20" xfId="0" applyNumberFormat="1" applyFont="1" applyFill="1" applyBorder="1" applyAlignment="1">
      <alignment vertical="center"/>
    </xf>
    <xf numFmtId="0" fontId="37" fillId="0" borderId="30" xfId="0" applyFont="1" applyFill="1" applyBorder="1" applyAlignment="1">
      <alignment vertical="center" wrapText="1"/>
    </xf>
    <xf numFmtId="4" fontId="36" fillId="0" borderId="50" xfId="0" applyNumberFormat="1" applyFont="1" applyFill="1" applyBorder="1" applyAlignment="1">
      <alignment vertical="center"/>
    </xf>
    <xf numFmtId="4" fontId="0" fillId="0" borderId="0" xfId="0" applyNumberFormat="1" applyBorder="1" applyAlignment="1">
      <alignment vertical="center"/>
    </xf>
    <xf numFmtId="0" fontId="31" fillId="0" borderId="56" xfId="0" applyFont="1" applyBorder="1" applyAlignment="1">
      <alignment horizontal="center" vertical="center"/>
    </xf>
    <xf numFmtId="0" fontId="58" fillId="0" borderId="40" xfId="0" applyFont="1" applyFill="1" applyBorder="1" applyAlignment="1">
      <alignment horizontal="right" vertical="center" wrapText="1"/>
    </xf>
    <xf numFmtId="4" fontId="36" fillId="0" borderId="50" xfId="0" applyNumberFormat="1" applyFont="1" applyFill="1" applyBorder="1" applyAlignment="1">
      <alignment horizontal="center" vertical="center"/>
    </xf>
    <xf numFmtId="4" fontId="59" fillId="0" borderId="48" xfId="0" applyNumberFormat="1" applyFont="1" applyFill="1" applyBorder="1" applyAlignment="1">
      <alignment vertical="center"/>
    </xf>
    <xf numFmtId="4" fontId="36" fillId="0" borderId="0" xfId="0" applyNumberFormat="1" applyFont="1" applyFill="1" applyBorder="1" applyAlignment="1">
      <alignment horizontal="center" vertical="center" wrapText="1"/>
    </xf>
    <xf numFmtId="0" fontId="36" fillId="0" borderId="50" xfId="0" applyFont="1" applyFill="1" applyBorder="1" applyAlignment="1">
      <alignment horizontal="center" vertical="center"/>
    </xf>
    <xf numFmtId="0" fontId="31" fillId="0" borderId="55" xfId="0" applyFont="1" applyBorder="1" applyAlignment="1">
      <alignment horizontal="center" vertical="center"/>
    </xf>
    <xf numFmtId="0" fontId="58" fillId="0" borderId="14" xfId="0" applyFont="1" applyFill="1" applyBorder="1" applyAlignment="1">
      <alignment horizontal="right" vertical="center" wrapText="1"/>
    </xf>
    <xf numFmtId="4" fontId="36" fillId="0" borderId="30" xfId="0" applyNumberFormat="1" applyFont="1" applyFill="1" applyBorder="1" applyAlignment="1">
      <alignment horizontal="center" vertical="center"/>
    </xf>
    <xf numFmtId="4" fontId="36" fillId="0" borderId="26" xfId="0" applyNumberFormat="1" applyFont="1" applyFill="1" applyBorder="1" applyAlignment="1">
      <alignment horizontal="center" vertical="center" wrapText="1"/>
    </xf>
    <xf numFmtId="0" fontId="36" fillId="0" borderId="30" xfId="0" applyFont="1" applyFill="1" applyBorder="1" applyAlignment="1">
      <alignment horizontal="center" vertical="center"/>
    </xf>
    <xf numFmtId="0" fontId="31" fillId="0" borderId="28" xfId="0" applyFont="1" applyBorder="1" applyAlignment="1">
      <alignment horizontal="center" vertical="center"/>
    </xf>
    <xf numFmtId="0" fontId="31" fillId="0" borderId="13" xfId="0" applyFont="1" applyBorder="1" applyAlignment="1">
      <alignment horizontal="right" vertical="center" wrapText="1"/>
    </xf>
    <xf numFmtId="4" fontId="36" fillId="0" borderId="59" xfId="0" applyNumberFormat="1" applyFont="1" applyBorder="1" applyAlignment="1">
      <alignment horizontal="center" vertical="center"/>
    </xf>
    <xf numFmtId="4" fontId="63" fillId="0" borderId="24" xfId="0" applyNumberFormat="1" applyFont="1" applyBorder="1" applyAlignment="1">
      <alignment vertical="center"/>
    </xf>
    <xf numFmtId="4" fontId="31" fillId="0" borderId="13"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36" fillId="0" borderId="0" xfId="0" applyFont="1" applyAlignment="1">
      <alignment horizontal="left" vertical="center"/>
    </xf>
    <xf numFmtId="0" fontId="0" fillId="0" borderId="0" xfId="0" applyAlignment="1">
      <alignment horizontal="center" vertical="center"/>
    </xf>
    <xf numFmtId="4" fontId="64" fillId="0" borderId="0" xfId="0" applyNumberFormat="1" applyFont="1" applyAlignment="1">
      <alignment horizontal="center" vertical="center"/>
    </xf>
    <xf numFmtId="4" fontId="0" fillId="0" borderId="0" xfId="0" applyNumberFormat="1" applyAlignment="1">
      <alignment vertical="center"/>
    </xf>
    <xf numFmtId="0" fontId="31" fillId="0" borderId="0" xfId="0" applyFont="1"/>
    <xf numFmtId="0" fontId="31"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36" fillId="0" borderId="0" xfId="0" applyFont="1" applyAlignment="1">
      <alignment horizontal="left"/>
    </xf>
    <xf numFmtId="4" fontId="35" fillId="0" borderId="0" xfId="0" applyNumberFormat="1" applyFont="1" applyBorder="1" applyAlignment="1">
      <alignment horizontal="right" vertical="center" wrapText="1"/>
    </xf>
    <xf numFmtId="10" fontId="35" fillId="0" borderId="0" xfId="0" applyNumberFormat="1" applyFont="1" applyBorder="1" applyAlignment="1">
      <alignment horizontal="center" vertical="center" wrapText="1"/>
    </xf>
    <xf numFmtId="0" fontId="0" fillId="0" borderId="0" xfId="0" applyFill="1" applyBorder="1" applyAlignment="1">
      <alignment horizontal="left" vertical="center" wrapText="1"/>
    </xf>
    <xf numFmtId="4" fontId="59" fillId="0" borderId="0" xfId="0" applyNumberFormat="1" applyFont="1" applyFill="1" applyBorder="1" applyAlignment="1">
      <alignment vertical="center"/>
    </xf>
    <xf numFmtId="4" fontId="60" fillId="0" borderId="0" xfId="0" applyNumberFormat="1" applyFont="1" applyFill="1" applyBorder="1" applyAlignment="1">
      <alignment horizontal="right" vertical="center"/>
    </xf>
    <xf numFmtId="4" fontId="63" fillId="0" borderId="0" xfId="0" applyNumberFormat="1" applyFont="1" applyBorder="1" applyAlignment="1">
      <alignment vertical="center"/>
    </xf>
    <xf numFmtId="4" fontId="31"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66" fillId="0" borderId="0" xfId="0" applyNumberFormat="1" applyFont="1" applyFill="1" applyBorder="1" applyAlignment="1">
      <alignment horizontal="right" vertical="center"/>
    </xf>
    <xf numFmtId="0" fontId="31" fillId="0" borderId="0" xfId="0" applyFont="1" applyFill="1" applyAlignment="1">
      <alignment vertical="center"/>
    </xf>
    <xf numFmtId="0" fontId="36" fillId="0" borderId="27" xfId="0" applyFont="1" applyFill="1" applyBorder="1" applyAlignment="1">
      <alignment vertical="center" wrapText="1"/>
    </xf>
    <xf numFmtId="4" fontId="36" fillId="0" borderId="3" xfId="0" applyNumberFormat="1" applyFont="1" applyFill="1" applyBorder="1" applyAlignment="1">
      <alignment vertical="center"/>
    </xf>
    <xf numFmtId="0" fontId="42" fillId="4" borderId="62" xfId="0" applyFont="1" applyFill="1" applyBorder="1" applyAlignment="1">
      <alignment vertical="center" wrapText="1"/>
    </xf>
    <xf numFmtId="0" fontId="42" fillId="4" borderId="44" xfId="0" applyFont="1" applyFill="1" applyBorder="1" applyAlignment="1">
      <alignment vertical="center" wrapText="1"/>
    </xf>
    <xf numFmtId="0" fontId="51" fillId="4" borderId="7" xfId="0" applyFont="1" applyFill="1" applyBorder="1" applyAlignment="1">
      <alignment horizontal="center" vertical="center" wrapText="1"/>
    </xf>
    <xf numFmtId="0" fontId="51" fillId="4" borderId="7" xfId="0" applyFont="1" applyFill="1" applyBorder="1" applyAlignment="1">
      <alignment horizontal="left" vertical="center" wrapText="1"/>
    </xf>
    <xf numFmtId="0" fontId="51" fillId="4" borderId="8" xfId="0" applyFont="1" applyFill="1" applyBorder="1" applyAlignment="1">
      <alignment horizontal="center" vertical="center" wrapText="1"/>
    </xf>
    <xf numFmtId="0" fontId="51" fillId="4" borderId="31" xfId="0" applyFont="1" applyFill="1" applyBorder="1" applyAlignment="1">
      <alignment horizontal="center" vertical="center" wrapText="1"/>
    </xf>
    <xf numFmtId="0" fontId="51" fillId="4" borderId="29" xfId="0" applyFont="1" applyFill="1" applyBorder="1" applyAlignment="1">
      <alignment horizontal="center" vertical="center" wrapText="1"/>
    </xf>
    <xf numFmtId="0" fontId="51" fillId="4" borderId="19" xfId="0" applyFont="1" applyFill="1" applyBorder="1" applyAlignment="1">
      <alignment horizontal="center" vertical="center" wrapText="1"/>
    </xf>
    <xf numFmtId="4" fontId="36" fillId="2" borderId="30" xfId="0" applyNumberFormat="1" applyFont="1" applyFill="1" applyBorder="1" applyAlignment="1">
      <alignment horizontal="right" vertical="center"/>
    </xf>
    <xf numFmtId="4" fontId="36" fillId="2" borderId="27" xfId="0" applyNumberFormat="1" applyFont="1" applyFill="1" applyBorder="1" applyAlignment="1">
      <alignment horizontal="right" vertical="center"/>
    </xf>
    <xf numFmtId="4" fontId="36" fillId="2" borderId="55" xfId="0" applyNumberFormat="1" applyFont="1" applyFill="1" applyBorder="1" applyAlignment="1">
      <alignment horizontal="right" vertical="center"/>
    </xf>
    <xf numFmtId="0" fontId="36" fillId="0" borderId="0" xfId="0" applyFont="1" applyFill="1" applyBorder="1" applyAlignment="1">
      <alignment vertical="center" wrapText="1"/>
    </xf>
    <xf numFmtId="4" fontId="36" fillId="2" borderId="14" xfId="0" applyNumberFormat="1" applyFont="1" applyFill="1" applyBorder="1" applyAlignment="1">
      <alignment horizontal="right" vertical="center"/>
    </xf>
    <xf numFmtId="4" fontId="31" fillId="4" borderId="64" xfId="0" applyNumberFormat="1" applyFont="1" applyFill="1" applyBorder="1" applyAlignment="1">
      <alignment horizontal="right" vertical="center"/>
    </xf>
    <xf numFmtId="4" fontId="31" fillId="4" borderId="68" xfId="0" applyNumberFormat="1" applyFont="1" applyFill="1" applyBorder="1" applyAlignment="1">
      <alignment horizontal="right" vertical="center"/>
    </xf>
    <xf numFmtId="4" fontId="31" fillId="4" borderId="69" xfId="0" applyNumberFormat="1" applyFont="1" applyFill="1" applyBorder="1" applyAlignment="1">
      <alignment horizontal="right" vertical="center"/>
    </xf>
    <xf numFmtId="4" fontId="31" fillId="4" borderId="63" xfId="0" applyNumberFormat="1" applyFont="1" applyFill="1" applyBorder="1" applyAlignment="1">
      <alignment horizontal="right" vertical="center"/>
    </xf>
    <xf numFmtId="10" fontId="40" fillId="4" borderId="68" xfId="0" applyNumberFormat="1" applyFont="1" applyFill="1" applyBorder="1" applyAlignment="1">
      <alignment horizontal="center" vertical="center" wrapText="1"/>
    </xf>
    <xf numFmtId="0" fontId="31" fillId="0" borderId="4" xfId="0" applyFont="1" applyBorder="1" applyAlignment="1">
      <alignment horizontal="center" vertical="center"/>
    </xf>
    <xf numFmtId="0" fontId="59" fillId="0" borderId="15" xfId="0" applyFont="1" applyFill="1" applyBorder="1" applyAlignment="1">
      <alignment horizontal="right" vertical="center" wrapText="1"/>
    </xf>
    <xf numFmtId="0" fontId="36" fillId="0" borderId="15"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54" xfId="0" applyFont="1" applyFill="1" applyBorder="1" applyAlignment="1">
      <alignment horizontal="center" vertical="center"/>
    </xf>
    <xf numFmtId="0" fontId="36" fillId="0" borderId="54" xfId="0" applyFont="1" applyFill="1" applyBorder="1" applyAlignment="1">
      <alignment horizontal="center" vertical="center"/>
    </xf>
    <xf numFmtId="0" fontId="36" fillId="0" borderId="42" xfId="0" applyFont="1" applyFill="1" applyBorder="1" applyAlignment="1">
      <alignment horizontal="center" vertical="center"/>
    </xf>
    <xf numFmtId="4" fontId="59" fillId="0" borderId="11" xfId="0" applyNumberFormat="1" applyFont="1" applyFill="1" applyBorder="1" applyAlignment="1">
      <alignment vertical="center"/>
    </xf>
    <xf numFmtId="4" fontId="36" fillId="0" borderId="4" xfId="0" applyNumberFormat="1" applyFont="1" applyFill="1" applyBorder="1" applyAlignment="1">
      <alignment horizontal="center" vertical="center" wrapText="1"/>
    </xf>
    <xf numFmtId="4" fontId="36" fillId="0" borderId="42" xfId="0" applyNumberFormat="1" applyFont="1" applyFill="1" applyBorder="1" applyAlignment="1">
      <alignment horizontal="center" vertical="center" wrapText="1"/>
    </xf>
    <xf numFmtId="0" fontId="31" fillId="0" borderId="14" xfId="0" applyFont="1" applyBorder="1" applyAlignment="1">
      <alignment horizontal="right" vertical="center" wrapText="1"/>
    </xf>
    <xf numFmtId="0" fontId="36" fillId="0" borderId="20" xfId="0" applyFont="1" applyBorder="1" applyAlignment="1">
      <alignment horizontal="center" vertical="center"/>
    </xf>
    <xf numFmtId="0" fontId="36" fillId="0" borderId="30" xfId="0" applyFont="1" applyBorder="1" applyAlignment="1">
      <alignment horizontal="center" vertical="center"/>
    </xf>
    <xf numFmtId="4" fontId="63" fillId="0" borderId="27" xfId="0" applyNumberFormat="1" applyFont="1" applyFill="1" applyBorder="1" applyAlignment="1">
      <alignment vertical="center"/>
    </xf>
    <xf numFmtId="4" fontId="31" fillId="0" borderId="2" xfId="0" applyNumberFormat="1" applyFont="1" applyFill="1" applyBorder="1" applyAlignment="1">
      <alignment vertical="center"/>
    </xf>
    <xf numFmtId="0" fontId="69" fillId="0" borderId="0" xfId="0" applyFont="1" applyBorder="1" applyAlignment="1">
      <alignment horizontal="center" vertical="center"/>
    </xf>
    <xf numFmtId="0" fontId="0" fillId="0" borderId="0" xfId="0" applyBorder="1" applyAlignment="1">
      <alignment horizontal="left" vertical="center" wrapText="1"/>
    </xf>
    <xf numFmtId="4" fontId="35" fillId="0" borderId="0" xfId="0" applyNumberFormat="1" applyFont="1" applyFill="1" applyBorder="1" applyAlignment="1">
      <alignment horizontal="right" vertical="center" wrapText="1"/>
    </xf>
    <xf numFmtId="4" fontId="43" fillId="0" borderId="0" xfId="0" applyNumberFormat="1" applyFont="1" applyFill="1" applyBorder="1" applyAlignment="1">
      <alignment horizontal="center" vertical="center"/>
    </xf>
    <xf numFmtId="4" fontId="43" fillId="0" borderId="0" xfId="0" applyNumberFormat="1" applyFont="1" applyBorder="1" applyAlignment="1">
      <alignment vertical="center"/>
    </xf>
    <xf numFmtId="4" fontId="43" fillId="0" borderId="0" xfId="0" applyNumberFormat="1" applyFont="1" applyBorder="1" applyAlignment="1">
      <alignment horizontal="right" vertical="center" wrapText="1"/>
    </xf>
    <xf numFmtId="4" fontId="0" fillId="0" borderId="0" xfId="0" applyNumberFormat="1" applyFill="1"/>
    <xf numFmtId="4" fontId="36" fillId="0" borderId="52" xfId="0" applyNumberFormat="1" applyFont="1" applyFill="1" applyBorder="1" applyAlignment="1">
      <alignment vertical="center"/>
    </xf>
    <xf numFmtId="4" fontId="36" fillId="0" borderId="51" xfId="0" applyNumberFormat="1" applyFont="1" applyFill="1" applyBorder="1" applyAlignment="1">
      <alignment vertical="center"/>
    </xf>
    <xf numFmtId="10" fontId="36" fillId="0" borderId="52" xfId="0" applyNumberFormat="1" applyFont="1" applyFill="1" applyBorder="1" applyAlignment="1">
      <alignment horizontal="center" vertical="center"/>
    </xf>
    <xf numFmtId="0" fontId="36" fillId="0" borderId="52" xfId="0" applyFont="1" applyFill="1" applyBorder="1" applyAlignment="1">
      <alignment vertical="center" wrapText="1"/>
    </xf>
    <xf numFmtId="4" fontId="36" fillId="0" borderId="14" xfId="0" applyNumberFormat="1" applyFont="1" applyFill="1" applyBorder="1" applyAlignment="1">
      <alignment vertical="center" wrapText="1"/>
    </xf>
    <xf numFmtId="0" fontId="67" fillId="0" borderId="0" xfId="0" applyFont="1" applyFill="1"/>
    <xf numFmtId="0" fontId="70" fillId="0" borderId="0" xfId="0" applyFont="1" applyFill="1" applyBorder="1" applyAlignment="1"/>
    <xf numFmtId="10" fontId="36" fillId="0" borderId="30" xfId="0" applyNumberFormat="1" applyFont="1" applyFill="1" applyBorder="1" applyAlignment="1">
      <alignment horizontal="center" vertical="center"/>
    </xf>
    <xf numFmtId="4" fontId="39" fillId="0" borderId="1" xfId="0" applyNumberFormat="1" applyFont="1" applyFill="1" applyBorder="1" applyAlignment="1">
      <alignment horizontal="right" vertical="center"/>
    </xf>
    <xf numFmtId="4" fontId="39" fillId="0" borderId="3" xfId="0" applyNumberFormat="1" applyFont="1" applyFill="1" applyBorder="1" applyAlignment="1">
      <alignment horizontal="right" vertical="center"/>
    </xf>
    <xf numFmtId="0" fontId="31" fillId="3" borderId="69" xfId="0" applyFont="1" applyFill="1" applyBorder="1" applyAlignment="1">
      <alignment horizontal="center" vertical="center"/>
    </xf>
    <xf numFmtId="0" fontId="31" fillId="3" borderId="65" xfId="0" applyFont="1" applyFill="1" applyBorder="1" applyAlignment="1">
      <alignment vertical="center" wrapText="1"/>
    </xf>
    <xf numFmtId="0" fontId="31" fillId="3" borderId="65" xfId="0" applyFont="1" applyFill="1" applyBorder="1" applyAlignment="1">
      <alignment horizontal="left" vertical="center" wrapText="1"/>
    </xf>
    <xf numFmtId="4" fontId="31" fillId="3" borderId="70" xfId="0" applyNumberFormat="1" applyFont="1" applyFill="1" applyBorder="1" applyAlignment="1">
      <alignment horizontal="right" vertical="center"/>
    </xf>
    <xf numFmtId="4" fontId="40" fillId="3" borderId="65" xfId="0" applyNumberFormat="1" applyFont="1" applyFill="1" applyBorder="1" applyAlignment="1">
      <alignment horizontal="left" vertical="center"/>
    </xf>
    <xf numFmtId="4" fontId="31" fillId="3" borderId="68" xfId="0" applyNumberFormat="1" applyFont="1" applyFill="1" applyBorder="1" applyAlignment="1">
      <alignment horizontal="right" vertical="center"/>
    </xf>
    <xf numFmtId="4" fontId="31" fillId="3" borderId="69" xfId="0" applyNumberFormat="1" applyFont="1" applyFill="1" applyBorder="1" applyAlignment="1">
      <alignment horizontal="right" vertical="center"/>
    </xf>
    <xf numFmtId="4" fontId="31" fillId="3" borderId="63" xfId="0" applyNumberFormat="1" applyFont="1" applyFill="1" applyBorder="1" applyAlignment="1">
      <alignment horizontal="right" vertical="center"/>
    </xf>
    <xf numFmtId="10" fontId="31" fillId="3" borderId="68" xfId="0" applyNumberFormat="1" applyFont="1" applyFill="1" applyBorder="1" applyAlignment="1">
      <alignment horizontal="center" vertical="center"/>
    </xf>
    <xf numFmtId="4" fontId="60" fillId="0" borderId="14" xfId="0" applyNumberFormat="1" applyFont="1" applyFill="1" applyBorder="1" applyAlignment="1">
      <alignment horizontal="right" vertical="center"/>
    </xf>
    <xf numFmtId="4" fontId="36" fillId="0" borderId="42" xfId="0" applyNumberFormat="1" applyFont="1" applyFill="1" applyBorder="1" applyAlignment="1">
      <alignment vertical="center"/>
    </xf>
    <xf numFmtId="0" fontId="0" fillId="0" borderId="1" xfId="0" applyBorder="1" applyAlignment="1">
      <alignment horizontal="left" vertical="center" wrapText="1"/>
    </xf>
    <xf numFmtId="0" fontId="75" fillId="0" borderId="0" xfId="0" applyFont="1"/>
    <xf numFmtId="0" fontId="75" fillId="0" borderId="0" xfId="0" applyFont="1" applyAlignment="1">
      <alignment horizontal="right"/>
    </xf>
    <xf numFmtId="0" fontId="76" fillId="5" borderId="11" xfId="0" applyFont="1" applyFill="1" applyBorder="1" applyAlignment="1">
      <alignment horizontal="left" vertical="center" wrapText="1"/>
    </xf>
    <xf numFmtId="0" fontId="76" fillId="5" borderId="5" xfId="0" applyFont="1" applyFill="1" applyBorder="1" applyAlignment="1">
      <alignment horizontal="left" vertical="center" wrapText="1"/>
    </xf>
    <xf numFmtId="0" fontId="76" fillId="5" borderId="4" xfId="0" applyFont="1" applyFill="1" applyBorder="1" applyAlignment="1">
      <alignment horizontal="left" vertical="center" wrapText="1"/>
    </xf>
    <xf numFmtId="4" fontId="78" fillId="4" borderId="56" xfId="0" applyNumberFormat="1" applyFont="1" applyFill="1" applyBorder="1" applyAlignment="1">
      <alignment horizontal="right" vertical="center"/>
    </xf>
    <xf numFmtId="4" fontId="78" fillId="5" borderId="73" xfId="0" applyNumberFormat="1" applyFont="1" applyFill="1" applyBorder="1" applyAlignment="1">
      <alignment horizontal="right" vertical="center"/>
    </xf>
    <xf numFmtId="4" fontId="81" fillId="8" borderId="74" xfId="0" applyNumberFormat="1" applyFont="1" applyFill="1" applyBorder="1" applyAlignment="1">
      <alignment horizontal="right" vertical="center"/>
    </xf>
    <xf numFmtId="4" fontId="78" fillId="5" borderId="60" xfId="0" applyNumberFormat="1" applyFont="1" applyFill="1" applyBorder="1" applyAlignment="1">
      <alignment horizontal="right" vertical="center"/>
    </xf>
    <xf numFmtId="4" fontId="78" fillId="5" borderId="61" xfId="0" applyNumberFormat="1" applyFont="1" applyFill="1" applyBorder="1" applyAlignment="1">
      <alignment horizontal="right" vertical="center"/>
    </xf>
    <xf numFmtId="10" fontId="79" fillId="5" borderId="18" xfId="0" applyNumberFormat="1" applyFont="1" applyFill="1" applyBorder="1" applyAlignment="1">
      <alignment horizontal="center" vertical="center"/>
    </xf>
    <xf numFmtId="0" fontId="0" fillId="0" borderId="75" xfId="0" applyFill="1" applyBorder="1" applyAlignment="1">
      <alignment vertical="center"/>
    </xf>
    <xf numFmtId="10" fontId="82" fillId="0" borderId="0" xfId="0" applyNumberFormat="1" applyFont="1" applyFill="1" applyBorder="1" applyAlignment="1">
      <alignment horizontal="center" vertical="center"/>
    </xf>
    <xf numFmtId="0" fontId="0" fillId="0" borderId="0" xfId="0" applyFill="1" applyBorder="1"/>
    <xf numFmtId="0" fontId="67" fillId="0" borderId="0" xfId="0" applyFont="1" applyFill="1" applyBorder="1" applyAlignment="1">
      <alignment vertical="center"/>
    </xf>
    <xf numFmtId="0" fontId="82" fillId="0" borderId="0" xfId="0" applyFont="1" applyFill="1" applyBorder="1" applyAlignment="1">
      <alignment horizontal="left" vertical="center" wrapText="1"/>
    </xf>
    <xf numFmtId="4" fontId="82" fillId="0" borderId="0" xfId="0" applyNumberFormat="1" applyFont="1" applyFill="1" applyBorder="1" applyAlignment="1">
      <alignment horizontal="right" vertical="center"/>
    </xf>
    <xf numFmtId="0" fontId="83" fillId="0" borderId="0" xfId="0" applyFont="1" applyFill="1" applyBorder="1" applyAlignment="1">
      <alignment horizontal="left" vertical="center" wrapText="1"/>
    </xf>
    <xf numFmtId="4" fontId="83" fillId="0" borderId="0" xfId="0" applyNumberFormat="1" applyFont="1" applyFill="1" applyBorder="1" applyAlignment="1">
      <alignment horizontal="right" vertical="center"/>
    </xf>
    <xf numFmtId="4" fontId="75" fillId="0" borderId="0" xfId="0" applyNumberFormat="1" applyFont="1" applyFill="1" applyBorder="1" applyAlignment="1">
      <alignment horizontal="right" vertical="center"/>
    </xf>
    <xf numFmtId="10" fontId="83" fillId="0" borderId="0" xfId="0" applyNumberFormat="1" applyFont="1" applyFill="1" applyBorder="1" applyAlignment="1">
      <alignment horizontal="center" vertical="center"/>
    </xf>
    <xf numFmtId="0" fontId="75" fillId="0" borderId="0" xfId="0" applyFont="1" applyFill="1" applyBorder="1" applyAlignment="1">
      <alignment horizontal="right"/>
    </xf>
    <xf numFmtId="4" fontId="80" fillId="0" borderId="2" xfId="0" applyNumberFormat="1" applyFont="1" applyFill="1" applyBorder="1" applyAlignment="1">
      <alignment horizontal="right" vertical="center"/>
    </xf>
    <xf numFmtId="4" fontId="81" fillId="0" borderId="2" xfId="0" applyNumberFormat="1" applyFont="1" applyFill="1" applyBorder="1" applyAlignment="1">
      <alignment horizontal="right" vertical="center"/>
    </xf>
    <xf numFmtId="4" fontId="78" fillId="8" borderId="2" xfId="0" applyNumberFormat="1" applyFont="1" applyFill="1" applyBorder="1" applyAlignment="1">
      <alignment horizontal="right" vertical="center"/>
    </xf>
    <xf numFmtId="0" fontId="79" fillId="0" borderId="0" xfId="0" applyFont="1"/>
    <xf numFmtId="10" fontId="79" fillId="0" borderId="0" xfId="0" applyNumberFormat="1" applyFont="1"/>
    <xf numFmtId="0" fontId="79" fillId="0" borderId="1" xfId="0" applyFont="1" applyBorder="1" applyAlignment="1">
      <alignment horizontal="center" vertical="top"/>
    </xf>
    <xf numFmtId="0" fontId="78" fillId="3" borderId="14" xfId="0" applyFont="1" applyFill="1" applyBorder="1" applyAlignment="1">
      <alignment horizontal="left" vertical="center" wrapText="1"/>
    </xf>
    <xf numFmtId="4" fontId="78" fillId="3" borderId="1" xfId="0" applyNumberFormat="1" applyFont="1" applyFill="1" applyBorder="1" applyAlignment="1">
      <alignment horizontal="right" vertical="center"/>
    </xf>
    <xf numFmtId="4" fontId="39" fillId="0" borderId="18" xfId="0" applyNumberFormat="1" applyFont="1" applyFill="1" applyBorder="1" applyAlignment="1">
      <alignment horizontal="right" vertical="center" wrapText="1"/>
    </xf>
    <xf numFmtId="4" fontId="39" fillId="2" borderId="17" xfId="0" applyNumberFormat="1" applyFont="1" applyFill="1" applyBorder="1" applyAlignment="1">
      <alignment vertical="center" wrapText="1"/>
    </xf>
    <xf numFmtId="0" fontId="36" fillId="0" borderId="17" xfId="0" applyFont="1" applyBorder="1" applyAlignment="1">
      <alignment vertical="center" wrapText="1"/>
    </xf>
    <xf numFmtId="4" fontId="39" fillId="0" borderId="62" xfId="0" applyNumberFormat="1" applyFont="1" applyFill="1" applyBorder="1" applyAlignment="1">
      <alignment horizontal="right" vertical="center"/>
    </xf>
    <xf numFmtId="4" fontId="31" fillId="6" borderId="68" xfId="0" applyNumberFormat="1" applyFont="1" applyFill="1" applyBorder="1" applyAlignment="1">
      <alignment horizontal="right" vertical="center"/>
    </xf>
    <xf numFmtId="4" fontId="0" fillId="0" borderId="0" xfId="0" applyNumberFormat="1" applyFill="1" applyAlignment="1">
      <alignment horizontal="center" vertical="center"/>
    </xf>
    <xf numFmtId="4" fontId="31" fillId="0" borderId="0" xfId="0" applyNumberFormat="1" applyFont="1" applyFill="1" applyAlignment="1">
      <alignment vertical="center"/>
    </xf>
    <xf numFmtId="4" fontId="78" fillId="4" borderId="15" xfId="0" applyNumberFormat="1" applyFont="1" applyFill="1" applyBorder="1" applyAlignment="1">
      <alignment horizontal="right" vertical="center"/>
    </xf>
    <xf numFmtId="0" fontId="77" fillId="5" borderId="31" xfId="0" applyFont="1" applyFill="1" applyBorder="1" applyAlignment="1">
      <alignment horizontal="center" vertical="center" wrapText="1"/>
    </xf>
    <xf numFmtId="0" fontId="77" fillId="5" borderId="19" xfId="0" applyFont="1" applyFill="1" applyBorder="1" applyAlignment="1">
      <alignment horizontal="center" vertical="center" wrapText="1"/>
    </xf>
    <xf numFmtId="0" fontId="77" fillId="5" borderId="7" xfId="0" applyFont="1" applyFill="1" applyBorder="1" applyAlignment="1">
      <alignment horizontal="center" vertical="center" wrapText="1"/>
    </xf>
    <xf numFmtId="0" fontId="77" fillId="5" borderId="8" xfId="0" applyFont="1" applyFill="1" applyBorder="1" applyAlignment="1">
      <alignment horizontal="center" vertical="center" wrapText="1"/>
    </xf>
    <xf numFmtId="4" fontId="79" fillId="0" borderId="24" xfId="0" applyNumberFormat="1" applyFont="1" applyBorder="1" applyAlignment="1">
      <alignment horizontal="center" vertical="center"/>
    </xf>
    <xf numFmtId="10" fontId="79" fillId="0" borderId="24" xfId="0" applyNumberFormat="1" applyFont="1" applyFill="1" applyBorder="1" applyAlignment="1">
      <alignment horizontal="center" vertical="center"/>
    </xf>
    <xf numFmtId="0" fontId="80" fillId="0" borderId="16" xfId="0" applyFont="1" applyFill="1" applyBorder="1" applyAlignment="1">
      <alignment horizontal="left" vertical="center" wrapText="1"/>
    </xf>
    <xf numFmtId="4" fontId="79" fillId="0" borderId="59" xfId="0" applyNumberFormat="1" applyFont="1" applyBorder="1" applyAlignment="1">
      <alignment horizontal="right" vertical="center"/>
    </xf>
    <xf numFmtId="4" fontId="79" fillId="0" borderId="12" xfId="0" applyNumberFormat="1" applyFont="1" applyBorder="1" applyAlignment="1">
      <alignment horizontal="right" vertical="center"/>
    </xf>
    <xf numFmtId="4" fontId="79" fillId="0" borderId="10" xfId="0" applyNumberFormat="1" applyFont="1" applyBorder="1" applyAlignment="1">
      <alignment horizontal="right" vertical="center"/>
    </xf>
    <xf numFmtId="4" fontId="79" fillId="0" borderId="0" xfId="0" applyNumberFormat="1" applyFont="1" applyFill="1" applyBorder="1" applyAlignment="1">
      <alignment horizontal="left" vertical="center" wrapText="1"/>
    </xf>
    <xf numFmtId="0" fontId="78" fillId="0" borderId="0" xfId="0" applyFont="1" applyFill="1" applyBorder="1" applyAlignment="1">
      <alignment horizontal="left" vertical="center" wrapText="1"/>
    </xf>
    <xf numFmtId="4" fontId="78" fillId="0" borderId="0" xfId="0" applyNumberFormat="1" applyFont="1" applyFill="1" applyBorder="1" applyAlignment="1">
      <alignment horizontal="right" vertical="center"/>
    </xf>
    <xf numFmtId="4" fontId="79" fillId="0" borderId="9" xfId="0" applyNumberFormat="1" applyFont="1" applyBorder="1" applyAlignment="1">
      <alignment horizontal="center" vertical="center"/>
    </xf>
    <xf numFmtId="4" fontId="81" fillId="3" borderId="11" xfId="0" applyNumberFormat="1" applyFont="1" applyFill="1" applyBorder="1" applyAlignment="1">
      <alignment horizontal="right" vertical="center"/>
    </xf>
    <xf numFmtId="4" fontId="78" fillId="4" borderId="11" xfId="0" applyNumberFormat="1" applyFont="1" applyFill="1" applyBorder="1" applyAlignment="1">
      <alignment horizontal="right" vertical="center"/>
    </xf>
    <xf numFmtId="0" fontId="77" fillId="5" borderId="22" xfId="0" applyFont="1" applyFill="1" applyBorder="1" applyAlignment="1">
      <alignment horizontal="center" vertical="center" wrapText="1"/>
    </xf>
    <xf numFmtId="4" fontId="78" fillId="4" borderId="72" xfId="0" applyNumberFormat="1" applyFont="1" applyFill="1" applyBorder="1" applyAlignment="1">
      <alignment horizontal="right" vertical="center"/>
    </xf>
    <xf numFmtId="4" fontId="84" fillId="0" borderId="4" xfId="0" applyNumberFormat="1" applyFont="1" applyFill="1" applyBorder="1" applyAlignment="1">
      <alignment horizontal="right" vertical="center"/>
    </xf>
    <xf numFmtId="0" fontId="79" fillId="0" borderId="1" xfId="0" applyFont="1" applyFill="1" applyBorder="1" applyAlignment="1">
      <alignment horizontal="center" vertical="top" wrapText="1"/>
    </xf>
    <xf numFmtId="0" fontId="48" fillId="0" borderId="0" xfId="0" applyFont="1" applyFill="1"/>
    <xf numFmtId="0" fontId="78" fillId="0" borderId="0" xfId="0" applyFont="1"/>
    <xf numFmtId="0" fontId="78" fillId="0" borderId="0" xfId="0" applyFont="1" applyFill="1" applyBorder="1" applyAlignment="1">
      <alignment vertical="center"/>
    </xf>
    <xf numFmtId="4" fontId="81" fillId="8" borderId="72" xfId="0" applyNumberFormat="1" applyFont="1" applyFill="1" applyBorder="1" applyAlignment="1">
      <alignment horizontal="right" vertical="center"/>
    </xf>
    <xf numFmtId="4" fontId="85" fillId="0" borderId="2" xfId="0" applyNumberFormat="1" applyFont="1" applyFill="1" applyBorder="1" applyAlignment="1">
      <alignment horizontal="right" vertical="center"/>
    </xf>
    <xf numFmtId="4" fontId="78" fillId="0" borderId="2" xfId="0" applyNumberFormat="1" applyFont="1" applyFill="1" applyBorder="1" applyAlignment="1">
      <alignment horizontal="right" vertical="center"/>
    </xf>
    <xf numFmtId="0" fontId="78" fillId="4" borderId="13" xfId="0" applyFont="1" applyFill="1" applyBorder="1" applyAlignment="1">
      <alignment horizontal="left" vertical="center" wrapText="1"/>
    </xf>
    <xf numFmtId="4" fontId="78" fillId="4" borderId="59" xfId="0" applyNumberFormat="1" applyFont="1" applyFill="1" applyBorder="1" applyAlignment="1">
      <alignment horizontal="right" vertical="center"/>
    </xf>
    <xf numFmtId="4" fontId="78" fillId="4" borderId="71" xfId="0" applyNumberFormat="1" applyFont="1" applyFill="1" applyBorder="1" applyAlignment="1">
      <alignment horizontal="right" vertical="center"/>
    </xf>
    <xf numFmtId="4" fontId="78" fillId="4" borderId="10" xfId="0" applyNumberFormat="1" applyFont="1" applyFill="1" applyBorder="1" applyAlignment="1">
      <alignment horizontal="right" vertical="center"/>
    </xf>
    <xf numFmtId="4" fontId="78" fillId="4" borderId="9" xfId="0" applyNumberFormat="1" applyFont="1" applyFill="1" applyBorder="1" applyAlignment="1">
      <alignment horizontal="right" vertical="center"/>
    </xf>
    <xf numFmtId="165" fontId="78" fillId="4" borderId="18" xfId="0" applyNumberFormat="1" applyFont="1" applyFill="1" applyBorder="1" applyAlignment="1">
      <alignment horizontal="center" vertical="center"/>
    </xf>
    <xf numFmtId="165" fontId="78" fillId="4" borderId="24" xfId="0" applyNumberFormat="1" applyFont="1" applyFill="1" applyBorder="1" applyAlignment="1">
      <alignment horizontal="center" vertical="center"/>
    </xf>
    <xf numFmtId="0" fontId="81" fillId="0" borderId="14" xfId="0" applyFont="1" applyFill="1" applyBorder="1" applyAlignment="1">
      <alignment horizontal="left" vertical="center" wrapText="1"/>
    </xf>
    <xf numFmtId="4" fontId="81" fillId="0" borderId="30" xfId="0" applyNumberFormat="1" applyFont="1" applyFill="1" applyBorder="1" applyAlignment="1">
      <alignment horizontal="right" vertical="center"/>
    </xf>
    <xf numFmtId="4" fontId="81" fillId="0" borderId="55" xfId="0" applyNumberFormat="1" applyFont="1" applyFill="1" applyBorder="1" applyAlignment="1">
      <alignment horizontal="right" vertical="center"/>
    </xf>
    <xf numFmtId="4" fontId="81" fillId="0" borderId="1" xfId="0" applyNumberFormat="1" applyFont="1" applyFill="1" applyBorder="1" applyAlignment="1">
      <alignment horizontal="right" vertical="center"/>
    </xf>
    <xf numFmtId="4" fontId="81" fillId="0" borderId="20" xfId="0" applyNumberFormat="1" applyFont="1" applyFill="1" applyBorder="1" applyAlignment="1">
      <alignment horizontal="right" vertical="center"/>
    </xf>
    <xf numFmtId="165" fontId="81" fillId="0" borderId="17" xfId="0" applyNumberFormat="1" applyFont="1" applyFill="1" applyBorder="1" applyAlignment="1">
      <alignment horizontal="center" vertical="center"/>
    </xf>
    <xf numFmtId="0" fontId="86" fillId="0" borderId="0" xfId="0" applyFont="1"/>
    <xf numFmtId="4" fontId="36" fillId="0" borderId="30" xfId="0" applyNumberFormat="1" applyFont="1" applyFill="1" applyBorder="1" applyAlignment="1">
      <alignment vertical="center" wrapText="1"/>
    </xf>
    <xf numFmtId="4" fontId="36" fillId="0" borderId="42" xfId="0" applyNumberFormat="1" applyFont="1" applyFill="1" applyBorder="1" applyAlignment="1">
      <alignment vertical="center" wrapText="1"/>
    </xf>
    <xf numFmtId="0" fontId="36" fillId="0" borderId="42" xfId="0" applyFont="1" applyFill="1" applyBorder="1" applyAlignment="1">
      <alignment vertical="center" wrapText="1"/>
    </xf>
    <xf numFmtId="0" fontId="0" fillId="0" borderId="0" xfId="0" applyFill="1" applyAlignment="1">
      <alignment horizontal="right"/>
    </xf>
    <xf numFmtId="0" fontId="36" fillId="0" borderId="0" xfId="0" applyFont="1" applyFill="1" applyAlignment="1">
      <alignment horizontal="left"/>
    </xf>
    <xf numFmtId="4" fontId="39" fillId="0" borderId="0" xfId="0" applyNumberFormat="1" applyFont="1" applyFill="1" applyBorder="1" applyAlignment="1">
      <alignment vertical="center"/>
    </xf>
    <xf numFmtId="4" fontId="39" fillId="0" borderId="27" xfId="0" applyNumberFormat="1" applyFont="1" applyFill="1" applyBorder="1" applyAlignment="1">
      <alignment horizontal="right" vertical="center"/>
    </xf>
    <xf numFmtId="4" fontId="36" fillId="0" borderId="30" xfId="0" applyNumberFormat="1" applyFont="1" applyFill="1" applyBorder="1" applyAlignment="1">
      <alignment horizontal="right" vertical="center"/>
    </xf>
    <xf numFmtId="4" fontId="36" fillId="0" borderId="2" xfId="0" applyNumberFormat="1" applyFont="1" applyFill="1" applyBorder="1" applyAlignment="1">
      <alignment horizontal="right" vertical="center"/>
    </xf>
    <xf numFmtId="4" fontId="36" fillId="0" borderId="27" xfId="0" applyNumberFormat="1" applyFont="1" applyFill="1" applyBorder="1" applyAlignment="1">
      <alignment horizontal="right" vertical="center"/>
    </xf>
    <xf numFmtId="4" fontId="86" fillId="0" borderId="0" xfId="0" applyNumberFormat="1" applyFont="1"/>
    <xf numFmtId="4" fontId="80" fillId="7" borderId="27" xfId="0" applyNumberFormat="1" applyFont="1" applyFill="1" applyBorder="1" applyAlignment="1">
      <alignment horizontal="right" vertical="center"/>
    </xf>
    <xf numFmtId="4" fontId="80" fillId="7" borderId="29" xfId="0" applyNumberFormat="1" applyFont="1" applyFill="1" applyBorder="1" applyAlignment="1">
      <alignment horizontal="right" vertical="center"/>
    </xf>
    <xf numFmtId="4" fontId="36" fillId="0" borderId="42" xfId="0" applyNumberFormat="1" applyFont="1" applyFill="1" applyBorder="1" applyAlignment="1">
      <alignment horizontal="right" vertical="center" wrapText="1"/>
    </xf>
    <xf numFmtId="0" fontId="41" fillId="4" borderId="52" xfId="0" applyFont="1" applyFill="1" applyBorder="1" applyAlignment="1">
      <alignment vertical="center" wrapText="1"/>
    </xf>
    <xf numFmtId="0" fontId="36" fillId="0" borderId="52" xfId="0" applyFont="1" applyFill="1" applyBorder="1" applyAlignment="1">
      <alignment horizontal="left" vertical="center" wrapText="1"/>
    </xf>
    <xf numFmtId="0" fontId="36" fillId="0" borderId="50" xfId="0" applyFont="1" applyFill="1" applyBorder="1" applyAlignment="1">
      <alignment horizontal="left" vertical="center" wrapText="1"/>
    </xf>
    <xf numFmtId="0" fontId="41" fillId="3" borderId="17" xfId="0" applyFont="1" applyFill="1" applyBorder="1" applyAlignment="1">
      <alignment horizontal="left" vertical="center" wrapText="1"/>
    </xf>
    <xf numFmtId="0" fontId="41" fillId="3" borderId="44"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45" xfId="0" applyFont="1" applyFill="1" applyBorder="1" applyAlignment="1">
      <alignment vertical="center" wrapText="1"/>
    </xf>
    <xf numFmtId="4" fontId="17" fillId="0" borderId="42" xfId="0" applyNumberFormat="1" applyFont="1" applyFill="1" applyBorder="1" applyAlignment="1">
      <alignment vertical="center"/>
    </xf>
    <xf numFmtId="10" fontId="17" fillId="0" borderId="42" xfId="0" applyNumberFormat="1" applyFont="1" applyFill="1" applyBorder="1" applyAlignment="1">
      <alignment horizontal="center" vertical="center"/>
    </xf>
    <xf numFmtId="0" fontId="17" fillId="0" borderId="1" xfId="0" applyFont="1" applyFill="1" applyBorder="1" applyAlignment="1">
      <alignment vertical="center" wrapText="1"/>
    </xf>
    <xf numFmtId="0" fontId="17" fillId="0" borderId="26" xfId="0" applyFont="1" applyFill="1" applyBorder="1" applyAlignment="1">
      <alignment vertical="center" wrapText="1"/>
    </xf>
    <xf numFmtId="4" fontId="17" fillId="0" borderId="30" xfId="0" applyNumberFormat="1" applyFont="1" applyFill="1" applyBorder="1" applyAlignment="1">
      <alignment horizontal="right" vertical="center" wrapText="1"/>
    </xf>
    <xf numFmtId="4" fontId="17" fillId="0" borderId="20" xfId="0" applyNumberFormat="1" applyFont="1" applyFill="1" applyBorder="1" applyAlignment="1">
      <alignment horizontal="right" vertical="center" wrapText="1"/>
    </xf>
    <xf numFmtId="10" fontId="17" fillId="0" borderId="52" xfId="0" applyNumberFormat="1" applyFont="1" applyFill="1" applyBorder="1" applyAlignment="1">
      <alignment vertical="center"/>
    </xf>
    <xf numFmtId="4" fontId="17" fillId="0" borderId="14" xfId="0" applyNumberFormat="1" applyFont="1" applyFill="1" applyBorder="1" applyAlignment="1">
      <alignment horizontal="right" vertical="center" wrapText="1"/>
    </xf>
    <xf numFmtId="0" fontId="17" fillId="0" borderId="26" xfId="0" applyFont="1" applyFill="1" applyBorder="1" applyAlignment="1">
      <alignment horizontal="left" vertical="center" wrapText="1"/>
    </xf>
    <xf numFmtId="10" fontId="17" fillId="0" borderId="30" xfId="0" applyNumberFormat="1" applyFont="1" applyFill="1" applyBorder="1" applyAlignment="1">
      <alignment horizontal="center" vertical="center"/>
    </xf>
    <xf numFmtId="0" fontId="17" fillId="0" borderId="2" xfId="0" applyFont="1" applyFill="1" applyBorder="1" applyAlignment="1">
      <alignment horizontal="left" vertical="center" wrapText="1"/>
    </xf>
    <xf numFmtId="4" fontId="17" fillId="0" borderId="14" xfId="0" applyNumberFormat="1" applyFont="1" applyFill="1" applyBorder="1" applyAlignment="1">
      <alignment horizontal="right" vertical="center"/>
    </xf>
    <xf numFmtId="0" fontId="17" fillId="0" borderId="22" xfId="0" applyFont="1" applyFill="1" applyBorder="1" applyAlignment="1">
      <alignment horizontal="center" vertical="center"/>
    </xf>
    <xf numFmtId="0" fontId="17" fillId="0" borderId="3" xfId="0" applyFont="1" applyFill="1" applyBorder="1" applyAlignment="1">
      <alignment vertical="center"/>
    </xf>
    <xf numFmtId="0" fontId="17" fillId="0" borderId="3" xfId="0" applyFont="1" applyFill="1" applyBorder="1" applyAlignment="1">
      <alignment vertical="center" wrapText="1"/>
    </xf>
    <xf numFmtId="0" fontId="17" fillId="0" borderId="21" xfId="0" applyFont="1" applyFill="1" applyBorder="1" applyAlignment="1">
      <alignment horizontal="left" vertical="center" wrapText="1"/>
    </xf>
    <xf numFmtId="4" fontId="17" fillId="0" borderId="15" xfId="0" applyNumberFormat="1" applyFont="1" applyFill="1" applyBorder="1" applyAlignment="1">
      <alignment vertical="center"/>
    </xf>
    <xf numFmtId="0" fontId="17" fillId="0" borderId="5" xfId="0" applyFont="1" applyFill="1" applyBorder="1" applyAlignment="1">
      <alignment vertical="center" wrapText="1"/>
    </xf>
    <xf numFmtId="0" fontId="17" fillId="0" borderId="22" xfId="31" applyFont="1" applyFill="1" applyBorder="1" applyAlignment="1">
      <alignment horizontal="center" vertical="center" wrapText="1"/>
    </xf>
    <xf numFmtId="0" fontId="17" fillId="0" borderId="3" xfId="31" applyFont="1" applyFill="1" applyBorder="1" applyAlignment="1">
      <alignment vertical="center" wrapText="1"/>
    </xf>
    <xf numFmtId="4" fontId="17" fillId="0" borderId="30" xfId="0" applyNumberFormat="1" applyFont="1" applyFill="1" applyBorder="1" applyAlignment="1">
      <alignment vertical="center"/>
    </xf>
    <xf numFmtId="4" fontId="17" fillId="0" borderId="55" xfId="0" applyNumberFormat="1" applyFont="1" applyFill="1" applyBorder="1" applyAlignment="1">
      <alignment vertical="center"/>
    </xf>
    <xf numFmtId="4" fontId="17" fillId="0" borderId="14" xfId="0" applyNumberFormat="1" applyFont="1" applyFill="1" applyBorder="1" applyAlignment="1">
      <alignment vertical="center"/>
    </xf>
    <xf numFmtId="0" fontId="17" fillId="0" borderId="3" xfId="0" applyFont="1" applyBorder="1" applyAlignment="1">
      <alignment vertical="center" wrapText="1"/>
    </xf>
    <xf numFmtId="0" fontId="17" fillId="0" borderId="4" xfId="0" applyFont="1" applyFill="1" applyBorder="1" applyAlignment="1">
      <alignment horizontal="left" vertical="center" wrapText="1"/>
    </xf>
    <xf numFmtId="0" fontId="17" fillId="0" borderId="6" xfId="0" applyFont="1" applyFill="1" applyBorder="1" applyAlignment="1">
      <alignment horizontal="left" vertical="center" wrapText="1"/>
    </xf>
    <xf numFmtId="4" fontId="17" fillId="0" borderId="30" xfId="0" applyNumberFormat="1" applyFont="1" applyFill="1" applyBorder="1" applyAlignment="1">
      <alignment horizontal="right" vertical="center"/>
    </xf>
    <xf numFmtId="4" fontId="17" fillId="0" borderId="1" xfId="0" applyNumberFormat="1" applyFont="1" applyFill="1" applyBorder="1" applyAlignment="1">
      <alignment horizontal="right" vertical="center"/>
    </xf>
    <xf numFmtId="10" fontId="17" fillId="0" borderId="52" xfId="0" applyNumberFormat="1" applyFont="1" applyFill="1" applyBorder="1" applyAlignment="1">
      <alignment horizontal="center" vertical="center"/>
    </xf>
    <xf numFmtId="4" fontId="17" fillId="0" borderId="30" xfId="0" applyNumberFormat="1" applyFont="1" applyBorder="1" applyAlignment="1">
      <alignment horizontal="right" vertical="center"/>
    </xf>
    <xf numFmtId="4" fontId="17" fillId="0" borderId="3" xfId="0" applyNumberFormat="1" applyFont="1" applyFill="1" applyBorder="1" applyAlignment="1">
      <alignment horizontal="right" vertical="center"/>
    </xf>
    <xf numFmtId="4" fontId="17" fillId="0" borderId="75" xfId="0" applyNumberFormat="1" applyFont="1" applyFill="1" applyBorder="1" applyAlignment="1">
      <alignment horizontal="right" vertical="center"/>
    </xf>
    <xf numFmtId="0" fontId="17" fillId="0" borderId="24" xfId="31" applyFont="1" applyFill="1" applyBorder="1" applyAlignment="1">
      <alignment horizontal="center" vertical="center" wrapText="1"/>
    </xf>
    <xf numFmtId="0" fontId="17" fillId="0" borderId="10" xfId="0" applyFont="1" applyFill="1" applyBorder="1" applyAlignment="1">
      <alignment vertical="center" wrapText="1"/>
    </xf>
    <xf numFmtId="0" fontId="36" fillId="0" borderId="10" xfId="0" applyFont="1" applyFill="1" applyBorder="1" applyAlignment="1">
      <alignment vertical="center" wrapText="1"/>
    </xf>
    <xf numFmtId="164" fontId="43" fillId="0" borderId="10" xfId="0" applyNumberFormat="1" applyFont="1" applyFill="1" applyBorder="1" applyAlignment="1">
      <alignment vertical="center" wrapText="1"/>
    </xf>
    <xf numFmtId="0" fontId="36" fillId="0" borderId="25" xfId="0" applyFont="1" applyFill="1" applyBorder="1" applyAlignment="1">
      <alignment vertical="center" wrapText="1"/>
    </xf>
    <xf numFmtId="4" fontId="39" fillId="0" borderId="18" xfId="0" applyNumberFormat="1" applyFont="1" applyFill="1" applyBorder="1" applyAlignment="1">
      <alignment vertical="center" wrapText="1"/>
    </xf>
    <xf numFmtId="4" fontId="36" fillId="0" borderId="15" xfId="0" applyNumberFormat="1" applyFont="1" applyFill="1" applyBorder="1" applyAlignment="1">
      <alignment vertical="center" wrapText="1"/>
    </xf>
    <xf numFmtId="0" fontId="40" fillId="0" borderId="42" xfId="0" applyFont="1" applyFill="1" applyBorder="1" applyAlignment="1">
      <alignment vertical="center" wrapText="1"/>
    </xf>
    <xf numFmtId="0" fontId="17" fillId="3" borderId="65" xfId="0" applyFont="1" applyFill="1" applyBorder="1" applyAlignment="1">
      <alignment horizontal="left" vertical="center" wrapText="1"/>
    </xf>
    <xf numFmtId="0" fontId="17" fillId="3" borderId="65" xfId="0" applyFont="1" applyFill="1" applyBorder="1" applyAlignment="1">
      <alignment horizontal="left" vertical="center"/>
    </xf>
    <xf numFmtId="0" fontId="17" fillId="3" borderId="65" xfId="0" applyFont="1" applyFill="1" applyBorder="1" applyAlignment="1">
      <alignment horizontal="center" vertical="center"/>
    </xf>
    <xf numFmtId="0" fontId="17" fillId="3" borderId="67" xfId="0" applyFont="1" applyFill="1" applyBorder="1" applyAlignment="1">
      <alignment horizontal="center" vertical="center"/>
    </xf>
    <xf numFmtId="0" fontId="17" fillId="3" borderId="68" xfId="0" applyFont="1" applyFill="1" applyBorder="1" applyAlignment="1">
      <alignment horizontal="center" vertical="center"/>
    </xf>
    <xf numFmtId="0" fontId="17" fillId="0" borderId="42" xfId="0" applyFont="1" applyBorder="1" applyAlignment="1">
      <alignment horizontal="center" vertical="center"/>
    </xf>
    <xf numFmtId="0" fontId="17" fillId="0" borderId="50" xfId="0" applyFont="1" applyBorder="1" applyAlignment="1">
      <alignment horizontal="center" vertical="center"/>
    </xf>
    <xf numFmtId="0" fontId="17" fillId="0" borderId="59" xfId="0" applyFont="1" applyBorder="1" applyAlignment="1">
      <alignment horizontal="center" vertical="center"/>
    </xf>
    <xf numFmtId="0" fontId="17" fillId="0" borderId="31" xfId="0" applyFont="1" applyBorder="1" applyAlignment="1">
      <alignment horizontal="center" vertical="center"/>
    </xf>
    <xf numFmtId="4" fontId="17" fillId="0" borderId="0" xfId="0" applyNumberFormat="1" applyFont="1" applyFill="1" applyBorder="1" applyAlignment="1">
      <alignment horizontal="center" vertical="center"/>
    </xf>
    <xf numFmtId="0" fontId="17" fillId="2" borderId="1" xfId="0" applyFont="1" applyFill="1" applyBorder="1" applyAlignment="1">
      <alignment vertical="center" wrapText="1"/>
    </xf>
    <xf numFmtId="4" fontId="17" fillId="0" borderId="1" xfId="0" applyNumberFormat="1" applyFont="1" applyFill="1" applyBorder="1" applyAlignment="1">
      <alignment vertical="center"/>
    </xf>
    <xf numFmtId="0" fontId="36" fillId="0" borderId="26" xfId="32" applyFont="1" applyBorder="1" applyAlignment="1">
      <alignment vertical="center" wrapText="1"/>
    </xf>
    <xf numFmtId="4" fontId="17" fillId="2" borderId="30" xfId="0" applyNumberFormat="1" applyFont="1" applyFill="1" applyBorder="1" applyAlignment="1">
      <alignment vertical="center"/>
    </xf>
    <xf numFmtId="4" fontId="17" fillId="0" borderId="26" xfId="0" applyNumberFormat="1" applyFont="1" applyBorder="1" applyAlignment="1">
      <alignment vertical="center"/>
    </xf>
    <xf numFmtId="10" fontId="17" fillId="0" borderId="30" xfId="0" applyNumberFormat="1" applyFont="1" applyBorder="1" applyAlignment="1">
      <alignment vertical="center"/>
    </xf>
    <xf numFmtId="0" fontId="17" fillId="2" borderId="1" xfId="0" applyFont="1" applyFill="1" applyBorder="1" applyAlignment="1">
      <alignment horizontal="left" vertical="center" wrapText="1"/>
    </xf>
    <xf numFmtId="4" fontId="17" fillId="2" borderId="2" xfId="0" applyNumberFormat="1" applyFont="1" applyFill="1" applyBorder="1" applyAlignment="1">
      <alignment horizontal="right" vertical="center"/>
    </xf>
    <xf numFmtId="10" fontId="17" fillId="0" borderId="30" xfId="0" applyNumberFormat="1" applyFont="1" applyBorder="1" applyAlignment="1">
      <alignment horizontal="center" vertical="center"/>
    </xf>
    <xf numFmtId="0" fontId="17" fillId="2" borderId="2" xfId="0" applyFont="1" applyFill="1" applyBorder="1" applyAlignment="1">
      <alignment horizontal="left" vertical="center" wrapText="1"/>
    </xf>
    <xf numFmtId="0" fontId="17" fillId="2" borderId="49" xfId="0" applyFont="1" applyFill="1" applyBorder="1" applyAlignment="1">
      <alignment horizontal="left" vertical="center" wrapText="1"/>
    </xf>
    <xf numFmtId="0" fontId="17" fillId="2" borderId="23" xfId="0" applyFont="1" applyFill="1" applyBorder="1" applyAlignment="1">
      <alignment horizontal="left" vertical="center" wrapText="1"/>
    </xf>
    <xf numFmtId="4" fontId="17" fillId="0" borderId="26" xfId="0" applyNumberFormat="1" applyFont="1" applyFill="1" applyBorder="1" applyAlignment="1">
      <alignment horizontal="right" vertical="center"/>
    </xf>
    <xf numFmtId="0" fontId="17" fillId="4" borderId="64" xfId="0" applyFont="1" applyFill="1" applyBorder="1" applyAlignment="1">
      <alignment horizontal="center" vertical="center"/>
    </xf>
    <xf numFmtId="0" fontId="17" fillId="4" borderId="65" xfId="0" applyFont="1" applyFill="1" applyBorder="1" applyAlignment="1">
      <alignment horizontal="center" vertical="center"/>
    </xf>
    <xf numFmtId="0" fontId="17" fillId="4" borderId="67" xfId="0" applyFont="1" applyFill="1" applyBorder="1" applyAlignment="1">
      <alignment horizontal="center" vertical="center"/>
    </xf>
    <xf numFmtId="0" fontId="17" fillId="0" borderId="11" xfId="0" applyFont="1" applyBorder="1" applyAlignment="1">
      <alignment horizontal="center" vertical="center"/>
    </xf>
    <xf numFmtId="4" fontId="17" fillId="0" borderId="30" xfId="0" applyNumberFormat="1" applyFont="1" applyBorder="1" applyAlignment="1">
      <alignment horizontal="center" vertical="center"/>
    </xf>
    <xf numFmtId="0" fontId="17" fillId="0" borderId="27" xfId="0" applyFont="1" applyBorder="1" applyAlignment="1">
      <alignment horizontal="center" vertical="center"/>
    </xf>
    <xf numFmtId="0" fontId="17" fillId="0" borderId="0" xfId="0" applyFont="1" applyBorder="1" applyAlignment="1">
      <alignment vertical="center" wrapText="1"/>
    </xf>
    <xf numFmtId="0" fontId="17" fillId="0" borderId="0" xfId="0" applyFont="1" applyBorder="1" applyAlignment="1">
      <alignment horizontal="center" vertical="center"/>
    </xf>
    <xf numFmtId="4" fontId="17" fillId="0" borderId="0" xfId="0" applyNumberFormat="1" applyFont="1" applyBorder="1" applyAlignment="1">
      <alignment vertical="center"/>
    </xf>
    <xf numFmtId="0" fontId="17" fillId="0" borderId="0" xfId="0" applyFont="1" applyFill="1" applyBorder="1" applyAlignment="1">
      <alignment vertical="center" wrapText="1"/>
    </xf>
    <xf numFmtId="0" fontId="17" fillId="0" borderId="0" xfId="0" applyFont="1" applyFill="1" applyBorder="1" applyAlignment="1">
      <alignment horizontal="center" vertical="center"/>
    </xf>
    <xf numFmtId="0" fontId="67" fillId="0" borderId="0" xfId="0" applyFont="1"/>
    <xf numFmtId="0" fontId="36" fillId="0" borderId="1" xfId="0" applyFont="1" applyFill="1" applyBorder="1" applyAlignment="1">
      <alignment vertical="center" wrapText="1"/>
    </xf>
    <xf numFmtId="0" fontId="36" fillId="0" borderId="1" xfId="0" applyFont="1" applyBorder="1" applyAlignment="1">
      <alignment vertical="center" wrapText="1"/>
    </xf>
    <xf numFmtId="4" fontId="36" fillId="0" borderId="1" xfId="0" applyNumberFormat="1" applyFont="1" applyFill="1" applyBorder="1" applyAlignment="1">
      <alignment vertical="center" wrapText="1"/>
    </xf>
    <xf numFmtId="4" fontId="78" fillId="4" borderId="18" xfId="0" applyNumberFormat="1" applyFont="1" applyFill="1" applyBorder="1" applyAlignment="1">
      <alignment horizontal="right" vertical="center"/>
    </xf>
    <xf numFmtId="4" fontId="81" fillId="0" borderId="17" xfId="0" applyNumberFormat="1" applyFont="1" applyFill="1" applyBorder="1" applyAlignment="1">
      <alignment horizontal="right" vertical="center"/>
    </xf>
    <xf numFmtId="4" fontId="78" fillId="4" borderId="24" xfId="0" applyNumberFormat="1" applyFont="1" applyFill="1" applyBorder="1" applyAlignment="1">
      <alignment horizontal="right" vertical="center"/>
    </xf>
    <xf numFmtId="4" fontId="78" fillId="5" borderId="47" xfId="0" applyNumberFormat="1" applyFont="1" applyFill="1" applyBorder="1" applyAlignment="1">
      <alignment horizontal="right" vertical="center"/>
    </xf>
    <xf numFmtId="0" fontId="17" fillId="0" borderId="17" xfId="31" applyFont="1" applyFill="1" applyBorder="1" applyAlignment="1">
      <alignment horizontal="center" vertical="center" wrapText="1"/>
    </xf>
    <xf numFmtId="0" fontId="17" fillId="0" borderId="1" xfId="31" applyFont="1" applyFill="1" applyBorder="1" applyAlignment="1">
      <alignment vertical="center" wrapText="1"/>
    </xf>
    <xf numFmtId="164" fontId="43" fillId="0" borderId="1" xfId="0" applyNumberFormat="1" applyFont="1" applyFill="1" applyBorder="1" applyAlignment="1">
      <alignment vertical="center" wrapText="1"/>
    </xf>
    <xf numFmtId="0" fontId="36" fillId="0" borderId="26" xfId="0" applyFont="1" applyFill="1" applyBorder="1" applyAlignment="1">
      <alignment vertical="center" wrapText="1"/>
    </xf>
    <xf numFmtId="0" fontId="12" fillId="0" borderId="1" xfId="31" applyFont="1" applyFill="1" applyBorder="1" applyAlignment="1">
      <alignment vertical="center" wrapText="1"/>
    </xf>
    <xf numFmtId="0" fontId="12" fillId="0" borderId="1" xfId="0" applyFont="1" applyFill="1" applyBorder="1" applyAlignment="1">
      <alignment vertical="center" wrapText="1"/>
    </xf>
    <xf numFmtId="0" fontId="12" fillId="0" borderId="1" xfId="0" applyFont="1" applyBorder="1" applyAlignment="1">
      <alignment vertical="center" wrapText="1"/>
    </xf>
    <xf numFmtId="0" fontId="40" fillId="0" borderId="30" xfId="0" applyFont="1" applyFill="1" applyBorder="1" applyAlignment="1">
      <alignment vertical="center" wrapText="1"/>
    </xf>
    <xf numFmtId="0" fontId="11" fillId="0" borderId="3" xfId="0" applyFont="1" applyFill="1" applyBorder="1" applyAlignment="1">
      <alignment vertical="center" wrapText="1"/>
    </xf>
    <xf numFmtId="4" fontId="36" fillId="0" borderId="17" xfId="0" applyNumberFormat="1" applyFont="1" applyFill="1" applyBorder="1" applyAlignment="1">
      <alignment vertical="center" wrapText="1"/>
    </xf>
    <xf numFmtId="164" fontId="36" fillId="0" borderId="1" xfId="0" applyNumberFormat="1" applyFont="1" applyFill="1" applyBorder="1" applyAlignment="1">
      <alignment vertical="center" wrapText="1"/>
    </xf>
    <xf numFmtId="0" fontId="9" fillId="0" borderId="1" xfId="0" applyFont="1" applyFill="1" applyBorder="1" applyAlignment="1">
      <alignment vertical="center" wrapText="1"/>
    </xf>
    <xf numFmtId="10" fontId="36" fillId="0" borderId="42" xfId="0" applyNumberFormat="1" applyFont="1" applyFill="1" applyBorder="1" applyAlignment="1">
      <alignment horizontal="center" vertical="center"/>
    </xf>
    <xf numFmtId="0" fontId="11" fillId="0" borderId="1" xfId="31" applyFont="1" applyFill="1" applyBorder="1" applyAlignment="1">
      <alignment vertical="center" wrapText="1"/>
    </xf>
    <xf numFmtId="0" fontId="11" fillId="0" borderId="1" xfId="0" applyFont="1" applyFill="1" applyBorder="1" applyAlignment="1">
      <alignment vertical="center" wrapText="1"/>
    </xf>
    <xf numFmtId="0" fontId="8" fillId="0" borderId="1" xfId="31" applyFont="1" applyFill="1" applyBorder="1" applyAlignment="1">
      <alignment vertical="center" wrapText="1"/>
    </xf>
    <xf numFmtId="0" fontId="8" fillId="0" borderId="1" xfId="0" applyFont="1" applyFill="1" applyBorder="1" applyAlignment="1">
      <alignment vertical="center" wrapText="1"/>
    </xf>
    <xf numFmtId="0" fontId="7" fillId="0" borderId="10" xfId="31" applyFont="1" applyFill="1" applyBorder="1" applyAlignment="1">
      <alignment vertical="center" wrapText="1"/>
    </xf>
    <xf numFmtId="0" fontId="7" fillId="0" borderId="10" xfId="0" applyFont="1" applyFill="1" applyBorder="1" applyAlignment="1">
      <alignment vertical="center" wrapText="1"/>
    </xf>
    <xf numFmtId="0" fontId="7" fillId="0" borderId="10" xfId="0" applyFont="1" applyBorder="1" applyAlignment="1">
      <alignment vertical="center" wrapText="1"/>
    </xf>
    <xf numFmtId="4" fontId="39" fillId="0" borderId="17" xfId="0" applyNumberFormat="1" applyFont="1" applyFill="1" applyBorder="1" applyAlignment="1">
      <alignment vertical="center" wrapText="1"/>
    </xf>
    <xf numFmtId="0" fontId="6" fillId="0" borderId="10" xfId="0" applyFont="1" applyFill="1" applyBorder="1" applyAlignment="1">
      <alignment vertical="center" wrapText="1"/>
    </xf>
    <xf numFmtId="0" fontId="5" fillId="0" borderId="30" xfId="0" applyFont="1" applyFill="1" applyBorder="1" applyAlignment="1">
      <alignment vertical="center" wrapText="1"/>
    </xf>
    <xf numFmtId="0" fontId="4" fillId="0" borderId="30" xfId="0" applyFont="1" applyFill="1" applyBorder="1" applyAlignment="1">
      <alignment vertical="center" wrapText="1"/>
    </xf>
    <xf numFmtId="0" fontId="88" fillId="0" borderId="0" xfId="0" applyFont="1" applyFill="1" applyAlignment="1">
      <alignment horizontal="right"/>
    </xf>
    <xf numFmtId="0" fontId="3" fillId="0" borderId="30" xfId="0" applyFont="1" applyFill="1" applyBorder="1" applyAlignment="1">
      <alignment vertical="center" wrapText="1"/>
    </xf>
    <xf numFmtId="4" fontId="39" fillId="0" borderId="22" xfId="0" applyNumberFormat="1" applyFont="1" applyFill="1" applyBorder="1" applyAlignment="1">
      <alignment horizontal="right" vertical="center" wrapText="1"/>
    </xf>
    <xf numFmtId="0" fontId="3" fillId="0" borderId="3" xfId="0" applyFont="1" applyFill="1" applyBorder="1" applyAlignment="1">
      <alignment vertical="center" wrapText="1"/>
    </xf>
    <xf numFmtId="0" fontId="2" fillId="0" borderId="5" xfId="0" applyFont="1" applyFill="1" applyBorder="1" applyAlignment="1">
      <alignment vertical="center" wrapText="1"/>
    </xf>
    <xf numFmtId="4" fontId="78" fillId="3" borderId="0" xfId="0" applyNumberFormat="1" applyFont="1" applyFill="1" applyBorder="1" applyAlignment="1">
      <alignment horizontal="right" vertical="center"/>
    </xf>
    <xf numFmtId="4" fontId="78" fillId="3" borderId="15" xfId="0" applyNumberFormat="1" applyFont="1" applyFill="1" applyBorder="1" applyAlignment="1">
      <alignment horizontal="right" vertical="center"/>
    </xf>
    <xf numFmtId="4" fontId="78" fillId="3" borderId="50" xfId="0" applyNumberFormat="1" applyFont="1" applyFill="1" applyBorder="1" applyAlignment="1">
      <alignment horizontal="right" vertical="center"/>
    </xf>
    <xf numFmtId="4" fontId="78" fillId="3" borderId="42" xfId="0" applyNumberFormat="1" applyFont="1" applyFill="1" applyBorder="1" applyAlignment="1">
      <alignment horizontal="right" vertical="center"/>
    </xf>
    <xf numFmtId="165" fontId="78" fillId="3" borderId="48" xfId="0" applyNumberFormat="1" applyFont="1" applyFill="1" applyBorder="1" applyAlignment="1">
      <alignment horizontal="center" vertical="center"/>
    </xf>
    <xf numFmtId="165" fontId="78" fillId="3" borderId="18" xfId="0" applyNumberFormat="1" applyFont="1" applyFill="1" applyBorder="1" applyAlignment="1">
      <alignment horizontal="center" vertical="center"/>
    </xf>
    <xf numFmtId="4" fontId="78" fillId="3" borderId="76" xfId="0" applyNumberFormat="1" applyFont="1" applyFill="1" applyBorder="1" applyAlignment="1">
      <alignment horizontal="right" vertical="center"/>
    </xf>
    <xf numFmtId="4" fontId="78" fillId="3" borderId="77" xfId="0" applyNumberFormat="1" applyFont="1" applyFill="1" applyBorder="1" applyAlignment="1">
      <alignment horizontal="right" vertical="center"/>
    </xf>
    <xf numFmtId="4" fontId="81" fillId="0" borderId="2" xfId="0" applyNumberFormat="1" applyFont="1" applyFill="1" applyBorder="1" applyAlignment="1">
      <alignment horizontal="left" vertical="center"/>
    </xf>
    <xf numFmtId="4" fontId="81" fillId="0" borderId="14" xfId="0" applyNumberFormat="1" applyFont="1" applyFill="1" applyBorder="1" applyAlignment="1">
      <alignment horizontal="left" vertical="center"/>
    </xf>
    <xf numFmtId="4" fontId="81" fillId="0" borderId="27" xfId="0" applyNumberFormat="1" applyFont="1" applyFill="1" applyBorder="1" applyAlignment="1">
      <alignment horizontal="left" vertical="center"/>
    </xf>
    <xf numFmtId="4" fontId="79" fillId="0" borderId="1" xfId="0" applyNumberFormat="1" applyFont="1" applyFill="1" applyBorder="1" applyAlignment="1">
      <alignment horizontal="left" vertical="center" wrapText="1"/>
    </xf>
    <xf numFmtId="4" fontId="79" fillId="0" borderId="27" xfId="0" applyNumberFormat="1" applyFont="1" applyFill="1" applyBorder="1" applyAlignment="1">
      <alignment horizontal="left" vertical="center" wrapText="1"/>
    </xf>
    <xf numFmtId="4" fontId="80" fillId="0" borderId="14" xfId="0" applyNumberFormat="1" applyFont="1" applyFill="1" applyBorder="1" applyAlignment="1">
      <alignment horizontal="left" vertical="center"/>
    </xf>
    <xf numFmtId="4" fontId="80" fillId="0" borderId="27" xfId="0" applyNumberFormat="1" applyFont="1" applyFill="1" applyBorder="1" applyAlignment="1">
      <alignment horizontal="left" vertical="center"/>
    </xf>
    <xf numFmtId="4" fontId="85" fillId="0" borderId="14" xfId="0" applyNumberFormat="1" applyFont="1" applyFill="1" applyBorder="1" applyAlignment="1">
      <alignment horizontal="left" vertical="center" wrapText="1"/>
    </xf>
    <xf numFmtId="4" fontId="85" fillId="0" borderId="27" xfId="0" applyNumberFormat="1" applyFont="1" applyFill="1" applyBorder="1" applyAlignment="1">
      <alignment horizontal="left" vertical="center" wrapText="1"/>
    </xf>
    <xf numFmtId="0" fontId="78" fillId="0" borderId="23" xfId="0" applyFont="1" applyFill="1" applyBorder="1" applyAlignment="1">
      <alignment horizontal="center" vertical="center" wrapText="1"/>
    </xf>
    <xf numFmtId="0" fontId="78" fillId="0" borderId="9" xfId="0" applyFont="1" applyFill="1" applyBorder="1" applyAlignment="1">
      <alignment horizontal="center" vertical="center" wrapText="1"/>
    </xf>
    <xf numFmtId="0" fontId="78" fillId="5" borderId="2" xfId="0" applyFont="1" applyFill="1" applyBorder="1" applyAlignment="1">
      <alignment horizontal="left" vertical="center" wrapText="1"/>
    </xf>
    <xf numFmtId="0" fontId="78" fillId="5" borderId="14" xfId="0" applyFont="1" applyFill="1" applyBorder="1" applyAlignment="1">
      <alignment horizontal="left" vertical="center" wrapText="1"/>
    </xf>
    <xf numFmtId="0" fontId="78" fillId="5" borderId="27" xfId="0" applyFont="1" applyFill="1" applyBorder="1" applyAlignment="1">
      <alignment horizontal="left" vertical="center" wrapText="1"/>
    </xf>
    <xf numFmtId="4" fontId="78" fillId="3" borderId="52" xfId="0" applyNumberFormat="1" applyFont="1" applyFill="1" applyBorder="1" applyAlignment="1">
      <alignment horizontal="right" vertical="center"/>
    </xf>
    <xf numFmtId="4" fontId="78" fillId="3" borderId="59" xfId="0" applyNumberFormat="1" applyFont="1" applyFill="1" applyBorder="1" applyAlignment="1">
      <alignment horizontal="right" vertical="center"/>
    </xf>
    <xf numFmtId="4" fontId="78" fillId="3" borderId="22" xfId="0" applyNumberFormat="1" applyFont="1" applyFill="1" applyBorder="1" applyAlignment="1">
      <alignment horizontal="right" vertical="center"/>
    </xf>
    <xf numFmtId="4" fontId="78" fillId="3" borderId="24" xfId="0" applyNumberFormat="1" applyFont="1" applyFill="1" applyBorder="1" applyAlignment="1">
      <alignment horizontal="right" vertical="center"/>
    </xf>
    <xf numFmtId="4" fontId="78" fillId="3" borderId="44" xfId="0" applyNumberFormat="1" applyFont="1" applyFill="1" applyBorder="1" applyAlignment="1">
      <alignment horizontal="right" vertical="center"/>
    </xf>
    <xf numFmtId="4" fontId="78" fillId="3" borderId="25" xfId="0" applyNumberFormat="1" applyFont="1" applyFill="1" applyBorder="1" applyAlignment="1">
      <alignment horizontal="right" vertical="center"/>
    </xf>
    <xf numFmtId="165" fontId="78" fillId="3" borderId="22" xfId="0" applyNumberFormat="1" applyFont="1" applyFill="1" applyBorder="1" applyAlignment="1">
      <alignment horizontal="center" vertical="center"/>
    </xf>
    <xf numFmtId="165" fontId="78" fillId="3" borderId="24" xfId="0" applyNumberFormat="1" applyFont="1" applyFill="1" applyBorder="1" applyAlignment="1">
      <alignment horizontal="center" vertical="center"/>
    </xf>
    <xf numFmtId="4" fontId="78" fillId="0" borderId="14" xfId="0" applyNumberFormat="1" applyFont="1" applyFill="1" applyBorder="1" applyAlignment="1">
      <alignment horizontal="left" vertical="center"/>
    </xf>
    <xf numFmtId="4" fontId="78" fillId="0" borderId="27" xfId="0" applyNumberFormat="1" applyFont="1" applyFill="1" applyBorder="1" applyAlignment="1">
      <alignment horizontal="left" vertical="center"/>
    </xf>
    <xf numFmtId="4" fontId="84" fillId="0" borderId="14" xfId="0" applyNumberFormat="1" applyFont="1" applyFill="1" applyBorder="1" applyAlignment="1">
      <alignment horizontal="left" vertical="center" wrapText="1"/>
    </xf>
    <xf numFmtId="4" fontId="84" fillId="0" borderId="27" xfId="0" applyNumberFormat="1" applyFont="1" applyFill="1" applyBorder="1" applyAlignment="1">
      <alignment horizontal="left" vertical="center" wrapText="1"/>
    </xf>
    <xf numFmtId="0" fontId="78" fillId="0" borderId="9" xfId="0" applyFont="1" applyBorder="1" applyAlignment="1">
      <alignment horizontal="left" vertical="center" wrapText="1"/>
    </xf>
    <xf numFmtId="0" fontId="78" fillId="0" borderId="13" xfId="0" applyFont="1" applyBorder="1" applyAlignment="1">
      <alignment horizontal="left" vertical="center" wrapText="1"/>
    </xf>
    <xf numFmtId="0" fontId="78" fillId="5" borderId="60" xfId="0" applyFont="1" applyFill="1" applyBorder="1" applyAlignment="1">
      <alignment horizontal="left" vertical="center" wrapText="1"/>
    </xf>
    <xf numFmtId="0" fontId="78" fillId="5" borderId="61" xfId="0" applyFont="1" applyFill="1" applyBorder="1" applyAlignment="1">
      <alignment horizontal="left" vertical="center" wrapText="1"/>
    </xf>
    <xf numFmtId="0" fontId="31" fillId="0" borderId="0" xfId="0" applyFont="1" applyFill="1" applyBorder="1" applyAlignment="1">
      <alignment horizontal="left" wrapText="1"/>
    </xf>
    <xf numFmtId="0" fontId="78" fillId="0" borderId="6" xfId="0" applyFont="1" applyFill="1" applyBorder="1" applyAlignment="1">
      <alignment horizontal="center" vertical="center" wrapText="1"/>
    </xf>
    <xf numFmtId="0" fontId="78" fillId="0" borderId="4" xfId="0" applyFont="1" applyFill="1" applyBorder="1" applyAlignment="1">
      <alignment horizontal="center" vertical="center" wrapText="1"/>
    </xf>
    <xf numFmtId="0" fontId="78" fillId="0" borderId="1" xfId="0" applyFont="1" applyBorder="1" applyAlignment="1">
      <alignment horizontal="left" vertical="top" wrapText="1"/>
    </xf>
    <xf numFmtId="0" fontId="79" fillId="0" borderId="1" xfId="0" applyFont="1" applyBorder="1" applyAlignment="1">
      <alignment horizontal="left" vertical="top" wrapText="1"/>
    </xf>
    <xf numFmtId="0" fontId="79" fillId="0" borderId="2" xfId="0" applyFont="1" applyBorder="1" applyAlignment="1">
      <alignment horizontal="left" vertical="top" wrapText="1"/>
    </xf>
    <xf numFmtId="0" fontId="79" fillId="0" borderId="14" xfId="0" applyFont="1" applyBorder="1" applyAlignment="1">
      <alignment horizontal="left" vertical="top" wrapText="1"/>
    </xf>
    <xf numFmtId="0" fontId="79" fillId="0" borderId="27" xfId="0" applyFont="1" applyBorder="1" applyAlignment="1">
      <alignment horizontal="left" vertical="top" wrapText="1"/>
    </xf>
    <xf numFmtId="0" fontId="65" fillId="0" borderId="0" xfId="0" applyFont="1" applyAlignment="1">
      <alignment horizontal="center" wrapText="1"/>
    </xf>
    <xf numFmtId="0" fontId="76" fillId="5" borderId="1" xfId="0" applyFont="1" applyFill="1" applyBorder="1" applyAlignment="1">
      <alignment horizontal="left" vertical="center" wrapText="1"/>
    </xf>
    <xf numFmtId="0" fontId="76" fillId="5" borderId="2" xfId="0" applyFont="1" applyFill="1" applyBorder="1" applyAlignment="1">
      <alignment horizontal="left" vertical="center" wrapText="1"/>
    </xf>
    <xf numFmtId="0" fontId="76" fillId="5" borderId="30" xfId="0" applyFont="1" applyFill="1" applyBorder="1" applyAlignment="1">
      <alignment horizontal="left" vertical="center" wrapText="1"/>
    </xf>
    <xf numFmtId="0" fontId="76" fillId="5" borderId="55" xfId="0" applyFont="1" applyFill="1" applyBorder="1" applyAlignment="1">
      <alignment horizontal="center" vertical="center" wrapText="1"/>
    </xf>
    <xf numFmtId="0" fontId="76" fillId="5" borderId="14" xfId="0" applyFont="1" applyFill="1" applyBorder="1" applyAlignment="1">
      <alignment horizontal="center" vertical="center" wrapText="1"/>
    </xf>
    <xf numFmtId="0" fontId="76" fillId="5" borderId="20" xfId="0" applyFont="1" applyFill="1" applyBorder="1" applyAlignment="1">
      <alignment horizontal="center" vertical="center" wrapText="1"/>
    </xf>
    <xf numFmtId="0" fontId="76" fillId="5" borderId="17" xfId="0" applyFont="1" applyFill="1" applyBorder="1" applyAlignment="1">
      <alignment horizontal="left" vertical="center" wrapText="1"/>
    </xf>
    <xf numFmtId="0" fontId="77" fillId="5" borderId="8" xfId="0" applyFont="1" applyFill="1" applyBorder="1" applyAlignment="1">
      <alignment horizontal="center" vertical="center" wrapText="1"/>
    </xf>
    <xf numFmtId="0" fontId="77" fillId="5" borderId="16" xfId="0" applyFont="1" applyFill="1" applyBorder="1" applyAlignment="1">
      <alignment horizontal="center" vertical="center" wrapText="1"/>
    </xf>
    <xf numFmtId="0" fontId="78" fillId="4" borderId="5" xfId="0" applyFont="1" applyFill="1" applyBorder="1" applyAlignment="1">
      <alignment horizontal="left" vertical="center" wrapText="1"/>
    </xf>
    <xf numFmtId="0" fontId="78" fillId="4" borderId="4" xfId="0" applyFont="1" applyFill="1" applyBorder="1" applyAlignment="1">
      <alignment horizontal="left" vertical="center" wrapText="1"/>
    </xf>
    <xf numFmtId="0" fontId="78" fillId="3" borderId="23" xfId="0" applyFont="1" applyFill="1" applyBorder="1" applyAlignment="1">
      <alignment horizontal="left" vertical="center" wrapText="1"/>
    </xf>
    <xf numFmtId="0" fontId="78" fillId="3" borderId="53" xfId="0" applyFont="1" applyFill="1" applyBorder="1" applyAlignment="1">
      <alignment horizontal="left" vertical="center" wrapText="1"/>
    </xf>
    <xf numFmtId="4" fontId="78" fillId="3" borderId="57" xfId="0" applyNumberFormat="1" applyFont="1" applyFill="1" applyBorder="1" applyAlignment="1">
      <alignment horizontal="right" vertical="center"/>
    </xf>
    <xf numFmtId="4" fontId="78" fillId="3" borderId="56" xfId="0" applyNumberFormat="1" applyFont="1" applyFill="1" applyBorder="1" applyAlignment="1">
      <alignment horizontal="right" vertical="center"/>
    </xf>
    <xf numFmtId="0" fontId="80" fillId="7" borderId="2" xfId="0" applyFont="1" applyFill="1" applyBorder="1" applyAlignment="1">
      <alignment horizontal="left" vertical="center" wrapText="1"/>
    </xf>
    <xf numFmtId="0" fontId="80" fillId="7" borderId="20" xfId="0" applyFont="1" applyFill="1" applyBorder="1" applyAlignment="1">
      <alignment horizontal="left" vertical="center" wrapText="1"/>
    </xf>
    <xf numFmtId="0" fontId="41" fillId="4" borderId="3" xfId="0" applyFont="1" applyFill="1" applyBorder="1" applyAlignment="1">
      <alignment horizontal="center" vertical="center" textRotation="90" wrapText="1"/>
    </xf>
    <xf numFmtId="0" fontId="41" fillId="4" borderId="5" xfId="0" applyFont="1" applyFill="1" applyBorder="1" applyAlignment="1">
      <alignment horizontal="center" vertical="center" textRotation="90" wrapText="1"/>
    </xf>
    <xf numFmtId="0" fontId="41" fillId="4" borderId="1" xfId="0" applyFont="1" applyFill="1" applyBorder="1" applyAlignment="1">
      <alignment vertical="center" wrapText="1"/>
    </xf>
    <xf numFmtId="0" fontId="41" fillId="4" borderId="3" xfId="0" applyFont="1" applyFill="1" applyBorder="1" applyAlignment="1">
      <alignment vertical="center" wrapText="1"/>
    </xf>
    <xf numFmtId="0" fontId="0" fillId="0" borderId="5" xfId="0" applyBorder="1" applyAlignment="1">
      <alignment vertical="center" wrapText="1"/>
    </xf>
    <xf numFmtId="0" fontId="41" fillId="4" borderId="22" xfId="0" applyFont="1" applyFill="1" applyBorder="1" applyAlignment="1">
      <alignment vertical="center" wrapText="1"/>
    </xf>
    <xf numFmtId="0" fontId="41" fillId="4" borderId="48" xfId="0" applyFont="1" applyFill="1" applyBorder="1" applyAlignment="1">
      <alignment vertical="center" wrapText="1"/>
    </xf>
    <xf numFmtId="0" fontId="41" fillId="4" borderId="2" xfId="0" applyFont="1" applyFill="1" applyBorder="1" applyAlignment="1">
      <alignment vertical="center" wrapText="1"/>
    </xf>
    <xf numFmtId="0" fontId="41" fillId="4" borderId="6" xfId="0" applyFont="1" applyFill="1" applyBorder="1" applyAlignment="1">
      <alignment vertical="center" wrapText="1"/>
    </xf>
    <xf numFmtId="0" fontId="41" fillId="4" borderId="30" xfId="0" applyFont="1" applyFill="1" applyBorder="1" applyAlignment="1">
      <alignment vertical="center" wrapText="1"/>
    </xf>
    <xf numFmtId="0" fontId="41" fillId="4" borderId="52" xfId="0" applyFont="1" applyFill="1" applyBorder="1" applyAlignment="1">
      <alignment vertical="center" wrapText="1"/>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4" fontId="36" fillId="0" borderId="3" xfId="0" applyNumberFormat="1" applyFont="1" applyFill="1" applyBorder="1" applyAlignment="1">
      <alignment horizontal="left" vertical="center"/>
    </xf>
    <xf numFmtId="4" fontId="36" fillId="0" borderId="5" xfId="0" applyNumberFormat="1" applyFont="1" applyFill="1" applyBorder="1" applyAlignment="1">
      <alignment horizontal="left" vertical="center"/>
    </xf>
    <xf numFmtId="0" fontId="31" fillId="4" borderId="55"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1" fillId="4" borderId="20" xfId="0" applyFont="1" applyFill="1" applyBorder="1" applyAlignment="1">
      <alignment horizontal="center" vertical="center" wrapText="1"/>
    </xf>
    <xf numFmtId="0" fontId="41" fillId="4" borderId="50" xfId="0" applyFont="1" applyFill="1" applyBorder="1" applyAlignment="1">
      <alignment vertical="center" wrapText="1"/>
    </xf>
    <xf numFmtId="0" fontId="49" fillId="4" borderId="1" xfId="0" applyFont="1" applyFill="1" applyBorder="1" applyAlignment="1">
      <alignment horizontal="left" vertical="center" wrapText="1"/>
    </xf>
    <xf numFmtId="0" fontId="49" fillId="4" borderId="3" xfId="0" applyFont="1" applyFill="1" applyBorder="1" applyAlignment="1">
      <alignment horizontal="left" vertical="center" wrapText="1"/>
    </xf>
    <xf numFmtId="4" fontId="36" fillId="0" borderId="44" xfId="0" applyNumberFormat="1" applyFont="1" applyFill="1" applyBorder="1" applyAlignment="1">
      <alignment horizontal="right" vertical="center" wrapText="1"/>
    </xf>
    <xf numFmtId="4" fontId="36" fillId="0" borderId="45" xfId="0" applyNumberFormat="1" applyFont="1" applyFill="1" applyBorder="1" applyAlignment="1">
      <alignment horizontal="right" vertical="center" wrapText="1"/>
    </xf>
    <xf numFmtId="10" fontId="17" fillId="0" borderId="52" xfId="0" applyNumberFormat="1" applyFont="1" applyBorder="1" applyAlignment="1">
      <alignment horizontal="center" vertical="center"/>
    </xf>
    <xf numFmtId="10" fontId="17" fillId="0" borderId="42" xfId="0" applyNumberFormat="1" applyFont="1" applyBorder="1" applyAlignment="1">
      <alignment horizontal="center" vertical="center"/>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36" fillId="2" borderId="22" xfId="0" applyFont="1" applyFill="1" applyBorder="1" applyAlignment="1">
      <alignment horizontal="left" vertical="center" wrapText="1"/>
    </xf>
    <xf numFmtId="0" fontId="36" fillId="2" borderId="18" xfId="0" applyFont="1" applyFill="1" applyBorder="1" applyAlignment="1">
      <alignment horizontal="left" vertical="center" wrapText="1"/>
    </xf>
    <xf numFmtId="4" fontId="17" fillId="0" borderId="3" xfId="0" applyNumberFormat="1" applyFont="1" applyFill="1" applyBorder="1" applyAlignment="1">
      <alignment horizontal="right" vertical="center" wrapText="1"/>
    </xf>
    <xf numFmtId="4" fontId="17" fillId="0" borderId="5" xfId="0" applyNumberFormat="1" applyFont="1" applyFill="1" applyBorder="1" applyAlignment="1">
      <alignment horizontal="right" vertical="center" wrapText="1"/>
    </xf>
    <xf numFmtId="0" fontId="17" fillId="0" borderId="44" xfId="0" applyFont="1" applyFill="1" applyBorder="1" applyAlignment="1">
      <alignment horizontal="left" vertical="center" wrapText="1"/>
    </xf>
    <xf numFmtId="0" fontId="17" fillId="0" borderId="45" xfId="0" applyFont="1" applyFill="1" applyBorder="1" applyAlignment="1">
      <alignment horizontal="left" vertical="center" wrapText="1"/>
    </xf>
    <xf numFmtId="4" fontId="36" fillId="0" borderId="52" xfId="0" applyNumberFormat="1" applyFont="1" applyFill="1" applyBorder="1" applyAlignment="1">
      <alignment horizontal="right" vertical="center" wrapText="1"/>
    </xf>
    <xf numFmtId="4" fontId="36" fillId="0" borderId="42" xfId="0" applyNumberFormat="1" applyFont="1" applyFill="1" applyBorder="1" applyAlignment="1">
      <alignment horizontal="right" vertical="center" wrapText="1"/>
    </xf>
    <xf numFmtId="4" fontId="17" fillId="2" borderId="52" xfId="0" applyNumberFormat="1" applyFont="1" applyFill="1" applyBorder="1" applyAlignment="1">
      <alignment horizontal="right" vertical="center"/>
    </xf>
    <xf numFmtId="4" fontId="17" fillId="2" borderId="42" xfId="0" applyNumberFormat="1" applyFont="1" applyFill="1" applyBorder="1" applyAlignment="1">
      <alignment horizontal="right" vertical="center"/>
    </xf>
    <xf numFmtId="4" fontId="39" fillId="2" borderId="22" xfId="0" applyNumberFormat="1" applyFont="1" applyFill="1" applyBorder="1" applyAlignment="1">
      <alignment horizontal="right" vertical="center" wrapText="1"/>
    </xf>
    <xf numFmtId="4" fontId="39" fillId="2" borderId="18" xfId="0" applyNumberFormat="1" applyFont="1" applyFill="1" applyBorder="1" applyAlignment="1">
      <alignment horizontal="right" vertical="center" wrapText="1"/>
    </xf>
    <xf numFmtId="4" fontId="17" fillId="0" borderId="52" xfId="0" applyNumberFormat="1" applyFont="1" applyFill="1" applyBorder="1" applyAlignment="1">
      <alignment horizontal="right" vertical="center"/>
    </xf>
    <xf numFmtId="4" fontId="17" fillId="0" borderId="42" xfId="0" applyNumberFormat="1" applyFont="1" applyFill="1" applyBorder="1" applyAlignment="1">
      <alignment horizontal="right" vertical="center"/>
    </xf>
    <xf numFmtId="4" fontId="39" fillId="2" borderId="22" xfId="0" applyNumberFormat="1" applyFont="1" applyFill="1" applyBorder="1" applyAlignment="1">
      <alignment horizontal="right" vertical="center"/>
    </xf>
    <xf numFmtId="4" fontId="39" fillId="2" borderId="18" xfId="0" applyNumberFormat="1" applyFont="1" applyFill="1" applyBorder="1" applyAlignment="1">
      <alignment horizontal="right" vertical="center"/>
    </xf>
    <xf numFmtId="4" fontId="17" fillId="2" borderId="44" xfId="0" applyNumberFormat="1" applyFont="1" applyFill="1" applyBorder="1" applyAlignment="1">
      <alignment horizontal="right" vertical="center"/>
    </xf>
    <xf numFmtId="4" fontId="17" fillId="2" borderId="45" xfId="0" applyNumberFormat="1" applyFont="1" applyFill="1" applyBorder="1" applyAlignment="1">
      <alignment horizontal="right" vertical="center"/>
    </xf>
    <xf numFmtId="0" fontId="31" fillId="4" borderId="64" xfId="0" applyFont="1" applyFill="1" applyBorder="1" applyAlignment="1">
      <alignment horizontal="left" vertical="center" wrapText="1"/>
    </xf>
    <xf numFmtId="0" fontId="0" fillId="0" borderId="65" xfId="0" applyBorder="1" applyAlignment="1">
      <alignment horizontal="left" vertical="center"/>
    </xf>
    <xf numFmtId="0" fontId="0" fillId="0" borderId="66" xfId="0" applyBorder="1" applyAlignment="1">
      <alignment horizontal="left" vertical="center"/>
    </xf>
    <xf numFmtId="0" fontId="59" fillId="0" borderId="15" xfId="0" applyFont="1" applyFill="1" applyBorder="1" applyAlignment="1">
      <alignment horizontal="left" vertical="center" wrapText="1"/>
    </xf>
    <xf numFmtId="0" fontId="31" fillId="2" borderId="15" xfId="0" applyFont="1" applyFill="1" applyBorder="1" applyAlignment="1">
      <alignment horizontal="left" vertical="center" wrapText="1"/>
    </xf>
    <xf numFmtId="0" fontId="31" fillId="2" borderId="54"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4" fontId="17" fillId="0" borderId="21" xfId="0" applyNumberFormat="1" applyFont="1" applyFill="1" applyBorder="1" applyAlignment="1">
      <alignment horizontal="right" vertical="center" wrapText="1"/>
    </xf>
    <xf numFmtId="0" fontId="17" fillId="0" borderId="21" xfId="0" applyFont="1" applyFill="1" applyBorder="1" applyAlignment="1">
      <alignment horizontal="center" vertical="center" wrapText="1"/>
    </xf>
    <xf numFmtId="0" fontId="36" fillId="0" borderId="49" xfId="0" applyFont="1" applyFill="1" applyBorder="1" applyAlignment="1">
      <alignment horizontal="left" vertical="center" wrapText="1"/>
    </xf>
    <xf numFmtId="0" fontId="36" fillId="0" borderId="45" xfId="0" applyFont="1" applyFill="1" applyBorder="1" applyAlignment="1">
      <alignment horizontal="left" vertical="center" wrapText="1"/>
    </xf>
    <xf numFmtId="0" fontId="36" fillId="0" borderId="52" xfId="0" applyFont="1" applyFill="1" applyBorder="1" applyAlignment="1">
      <alignment horizontal="left" vertical="center" wrapText="1"/>
    </xf>
    <xf numFmtId="0" fontId="40" fillId="0" borderId="5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31" fillId="3" borderId="37" xfId="0" applyFont="1" applyFill="1" applyBorder="1" applyAlignment="1">
      <alignment horizontal="center" vertical="center" wrapText="1"/>
    </xf>
    <xf numFmtId="0" fontId="31" fillId="3" borderId="38" xfId="0" applyFont="1" applyFill="1" applyBorder="1" applyAlignment="1">
      <alignment horizontal="center" vertical="center" wrapText="1"/>
    </xf>
    <xf numFmtId="0" fontId="31" fillId="3" borderId="39" xfId="0" applyFont="1" applyFill="1" applyBorder="1" applyAlignment="1">
      <alignment horizontal="center" vertical="center" wrapText="1"/>
    </xf>
    <xf numFmtId="0" fontId="41" fillId="3" borderId="40" xfId="0" applyFont="1" applyFill="1" applyBorder="1" applyAlignment="1">
      <alignment horizontal="left" vertical="center" wrapText="1"/>
    </xf>
    <xf numFmtId="0" fontId="41" fillId="3" borderId="15" xfId="0" applyFont="1" applyFill="1" applyBorder="1" applyAlignment="1">
      <alignment horizontal="left" vertical="center" wrapText="1"/>
    </xf>
    <xf numFmtId="0" fontId="41" fillId="3" borderId="41" xfId="0" applyFont="1" applyFill="1" applyBorder="1" applyAlignment="1">
      <alignment horizontal="left" vertical="center" wrapText="1"/>
    </xf>
    <xf numFmtId="0" fontId="41" fillId="3" borderId="45" xfId="0" applyFont="1" applyFill="1" applyBorder="1" applyAlignment="1">
      <alignment horizontal="left" vertical="center" wrapText="1"/>
    </xf>
    <xf numFmtId="0" fontId="17" fillId="0" borderId="33" xfId="0" applyFont="1" applyFill="1" applyBorder="1" applyAlignment="1">
      <alignment horizontal="center" vertical="center"/>
    </xf>
    <xf numFmtId="0" fontId="17" fillId="0" borderId="48"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34" xfId="0" applyFont="1" applyFill="1" applyBorder="1" applyAlignment="1">
      <alignment horizontal="left" vertical="center"/>
    </xf>
    <xf numFmtId="0" fontId="17" fillId="0" borderId="21" xfId="0" applyFont="1" applyFill="1" applyBorder="1" applyAlignment="1">
      <alignment horizontal="left" vertical="center"/>
    </xf>
    <xf numFmtId="0" fontId="17" fillId="0" borderId="5" xfId="0" applyFont="1" applyFill="1" applyBorder="1" applyAlignment="1">
      <alignment horizontal="left" vertical="center"/>
    </xf>
    <xf numFmtId="0" fontId="15" fillId="0" borderId="34"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17" fillId="0" borderId="34" xfId="31" applyFont="1" applyBorder="1" applyAlignment="1">
      <alignment horizontal="left" vertical="center" wrapText="1"/>
    </xf>
    <xf numFmtId="0" fontId="17" fillId="0" borderId="21" xfId="31" applyFont="1" applyBorder="1" applyAlignment="1">
      <alignment horizontal="left" vertical="center" wrapText="1"/>
    </xf>
    <xf numFmtId="0" fontId="17" fillId="0" borderId="5" xfId="31" applyFont="1" applyBorder="1" applyAlignment="1">
      <alignment horizontal="left" vertical="center" wrapText="1"/>
    </xf>
    <xf numFmtId="0" fontId="17" fillId="0" borderId="34" xfId="0" applyFont="1" applyBorder="1" applyAlignment="1">
      <alignment horizontal="left" vertical="center" wrapText="1"/>
    </xf>
    <xf numFmtId="0" fontId="17" fillId="0" borderId="21" xfId="0" applyFont="1" applyBorder="1" applyAlignment="1">
      <alignment horizontal="left" vertical="center" wrapText="1"/>
    </xf>
    <xf numFmtId="0" fontId="17" fillId="0" borderId="5" xfId="0" applyFont="1" applyBorder="1" applyAlignment="1">
      <alignment horizontal="left" vertical="center" wrapText="1"/>
    </xf>
    <xf numFmtId="4" fontId="17" fillId="0" borderId="34" xfId="0" applyNumberFormat="1" applyFont="1" applyBorder="1" applyAlignment="1">
      <alignment horizontal="right" vertical="center"/>
    </xf>
    <xf numFmtId="4" fontId="17" fillId="0" borderId="21" xfId="0" applyNumberFormat="1" applyFont="1" applyBorder="1" applyAlignment="1">
      <alignment horizontal="right" vertical="center"/>
    </xf>
    <xf numFmtId="4" fontId="17" fillId="0" borderId="5" xfId="0" applyNumberFormat="1" applyFont="1" applyBorder="1" applyAlignment="1">
      <alignment horizontal="right" vertical="center"/>
    </xf>
    <xf numFmtId="4" fontId="41" fillId="3" borderId="34" xfId="0" applyNumberFormat="1" applyFont="1" applyFill="1" applyBorder="1" applyAlignment="1">
      <alignment horizontal="left" vertical="center" wrapText="1"/>
    </xf>
    <xf numFmtId="4" fontId="41" fillId="3" borderId="5" xfId="0" applyNumberFormat="1" applyFont="1" applyFill="1" applyBorder="1" applyAlignment="1">
      <alignment horizontal="left" vertical="center" wrapText="1"/>
    </xf>
    <xf numFmtId="4" fontId="50" fillId="3" borderId="34" xfId="0" applyNumberFormat="1" applyFont="1" applyFill="1" applyBorder="1" applyAlignment="1">
      <alignment horizontal="center" vertical="center" wrapText="1"/>
    </xf>
    <xf numFmtId="4" fontId="50" fillId="3" borderId="5" xfId="0" applyNumberFormat="1" applyFont="1" applyFill="1" applyBorder="1" applyAlignment="1">
      <alignment horizontal="center" vertical="center" wrapText="1"/>
    </xf>
    <xf numFmtId="0" fontId="41" fillId="3" borderId="34" xfId="0" applyFont="1" applyFill="1" applyBorder="1" applyAlignment="1">
      <alignment horizontal="left" vertical="center" wrapText="1"/>
    </xf>
    <xf numFmtId="0" fontId="41" fillId="3" borderId="5" xfId="0" applyFont="1" applyFill="1" applyBorder="1" applyAlignment="1">
      <alignment horizontal="left" vertical="center" wrapText="1"/>
    </xf>
    <xf numFmtId="0" fontId="41" fillId="3" borderId="35" xfId="0" applyFont="1" applyFill="1" applyBorder="1" applyAlignment="1">
      <alignment horizontal="left" vertical="center" wrapText="1"/>
    </xf>
    <xf numFmtId="0" fontId="41" fillId="3" borderId="4" xfId="0" applyFont="1" applyFill="1" applyBorder="1" applyAlignment="1">
      <alignment horizontal="left" vertical="center" wrapText="1"/>
    </xf>
    <xf numFmtId="0" fontId="41" fillId="3" borderId="36" xfId="0" applyFont="1" applyFill="1" applyBorder="1" applyAlignment="1">
      <alignment horizontal="left" vertical="center" wrapText="1"/>
    </xf>
    <xf numFmtId="0" fontId="41" fillId="3" borderId="42" xfId="0" applyFont="1" applyFill="1" applyBorder="1" applyAlignment="1">
      <alignment horizontal="left" vertical="center" wrapText="1"/>
    </xf>
    <xf numFmtId="0" fontId="41" fillId="3" borderId="33" xfId="0" applyFont="1" applyFill="1" applyBorder="1" applyAlignment="1">
      <alignment horizontal="center" vertical="center" textRotation="90" wrapText="1"/>
    </xf>
    <xf numFmtId="0" fontId="41" fillId="3" borderId="18" xfId="0" applyFont="1" applyFill="1" applyBorder="1" applyAlignment="1">
      <alignment horizontal="center" vertical="center" textRotation="90" wrapText="1"/>
    </xf>
    <xf numFmtId="0" fontId="49" fillId="3" borderId="34" xfId="0" applyFont="1" applyFill="1" applyBorder="1" applyAlignment="1">
      <alignment horizontal="left" vertical="center" wrapText="1"/>
    </xf>
    <xf numFmtId="0" fontId="49" fillId="3" borderId="5" xfId="0" applyFont="1" applyFill="1" applyBorder="1" applyAlignment="1">
      <alignment horizontal="left" vertical="center" wrapText="1"/>
    </xf>
    <xf numFmtId="4" fontId="17" fillId="0" borderId="41" xfId="0" applyNumberFormat="1" applyFont="1" applyFill="1" applyBorder="1" applyAlignment="1">
      <alignment vertical="center"/>
    </xf>
    <xf numFmtId="4" fontId="0" fillId="0" borderId="49" xfId="0" applyNumberFormat="1" applyBorder="1" applyAlignment="1">
      <alignment vertical="center"/>
    </xf>
    <xf numFmtId="4" fontId="0" fillId="0" borderId="45" xfId="0" applyNumberFormat="1" applyBorder="1" applyAlignment="1">
      <alignment vertical="center"/>
    </xf>
    <xf numFmtId="10" fontId="17" fillId="0" borderId="36" xfId="0" applyNumberFormat="1" applyFont="1" applyFill="1" applyBorder="1" applyAlignment="1">
      <alignment horizontal="center" vertical="center"/>
    </xf>
    <xf numFmtId="10" fontId="17" fillId="0" borderId="50" xfId="0" applyNumberFormat="1" applyFont="1" applyFill="1" applyBorder="1" applyAlignment="1">
      <alignment horizontal="center" vertical="center"/>
    </xf>
    <xf numFmtId="10" fontId="17" fillId="0" borderId="42" xfId="0" applyNumberFormat="1" applyFont="1" applyFill="1" applyBorder="1" applyAlignment="1">
      <alignment horizontal="center" vertical="center"/>
    </xf>
    <xf numFmtId="0" fontId="10" fillId="0" borderId="36" xfId="0" applyFont="1" applyFill="1" applyBorder="1" applyAlignment="1">
      <alignment horizontal="left" vertical="center" wrapText="1"/>
    </xf>
    <xf numFmtId="0" fontId="17" fillId="0" borderId="50" xfId="0" applyFont="1" applyFill="1" applyBorder="1" applyAlignment="1">
      <alignment horizontal="left" vertical="center" wrapText="1"/>
    </xf>
    <xf numFmtId="0" fontId="17" fillId="0" borderId="42" xfId="0" applyFont="1" applyFill="1" applyBorder="1" applyAlignment="1">
      <alignment horizontal="left" vertical="center" wrapText="1"/>
    </xf>
    <xf numFmtId="0" fontId="17" fillId="0" borderId="22" xfId="0" applyFont="1" applyFill="1" applyBorder="1" applyAlignment="1">
      <alignment horizontal="center" vertical="center"/>
    </xf>
    <xf numFmtId="0" fontId="17" fillId="0" borderId="1" xfId="0" applyFont="1" applyFill="1" applyBorder="1" applyAlignment="1">
      <alignment horizontal="left" vertical="center" wrapText="1"/>
    </xf>
    <xf numFmtId="4" fontId="17" fillId="0" borderId="1" xfId="0" applyNumberFormat="1" applyFont="1" applyFill="1" applyBorder="1" applyAlignment="1">
      <alignment horizontal="right" vertical="center" wrapText="1"/>
    </xf>
    <xf numFmtId="0" fontId="17" fillId="0" borderId="41" xfId="0" applyFont="1" applyFill="1" applyBorder="1" applyAlignment="1">
      <alignment horizontal="left" vertical="center" wrapText="1"/>
    </xf>
    <xf numFmtId="0" fontId="17" fillId="0" borderId="49" xfId="0" applyFont="1" applyFill="1" applyBorder="1" applyAlignment="1">
      <alignment horizontal="left" vertical="center" wrapText="1"/>
    </xf>
    <xf numFmtId="4" fontId="17" fillId="0" borderId="36" xfId="0" applyNumberFormat="1" applyFont="1" applyFill="1" applyBorder="1" applyAlignment="1">
      <alignment horizontal="right" vertical="center"/>
    </xf>
    <xf numFmtId="4" fontId="17" fillId="0" borderId="50" xfId="0" applyNumberFormat="1" applyFont="1" applyFill="1" applyBorder="1" applyAlignment="1">
      <alignment horizontal="right" vertical="center"/>
    </xf>
    <xf numFmtId="4" fontId="17" fillId="0" borderId="44" xfId="0" applyNumberFormat="1" applyFont="1" applyFill="1" applyBorder="1" applyAlignment="1">
      <alignment horizontal="right" vertical="center"/>
    </xf>
    <xf numFmtId="4" fontId="17" fillId="0" borderId="49" xfId="0" applyNumberFormat="1" applyFont="1" applyFill="1" applyBorder="1" applyAlignment="1">
      <alignment horizontal="right" vertical="center"/>
    </xf>
    <xf numFmtId="4" fontId="17" fillId="0" borderId="45" xfId="0" applyNumberFormat="1" applyFont="1" applyFill="1" applyBorder="1" applyAlignment="1">
      <alignment horizontal="right" vertical="center"/>
    </xf>
    <xf numFmtId="10" fontId="17" fillId="0" borderId="52" xfId="0" applyNumberFormat="1" applyFont="1" applyFill="1" applyBorder="1" applyAlignment="1">
      <alignment horizontal="center" vertical="center"/>
    </xf>
    <xf numFmtId="0" fontId="10" fillId="0" borderId="52"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7" fillId="0" borderId="53" xfId="0" applyFont="1" applyFill="1" applyBorder="1" applyAlignment="1">
      <alignment horizontal="left" vertical="center" wrapText="1"/>
    </xf>
    <xf numFmtId="0" fontId="17" fillId="0" borderId="54" xfId="0" applyFont="1" applyFill="1" applyBorder="1" applyAlignment="1">
      <alignment horizontal="left" vertical="center" wrapText="1"/>
    </xf>
    <xf numFmtId="0" fontId="17" fillId="0" borderId="22"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5" fillId="0" borderId="3" xfId="0" applyFont="1" applyFill="1" applyBorder="1" applyAlignment="1">
      <alignment horizontal="left" vertical="center" wrapText="1"/>
    </xf>
    <xf numFmtId="4" fontId="17" fillId="0" borderId="3" xfId="0" applyNumberFormat="1" applyFont="1" applyBorder="1" applyAlignment="1">
      <alignment horizontal="right" vertical="center"/>
    </xf>
    <xf numFmtId="0" fontId="36" fillId="0" borderId="50" xfId="0" applyFont="1" applyFill="1" applyBorder="1" applyAlignment="1">
      <alignment horizontal="left" vertical="center" wrapText="1"/>
    </xf>
    <xf numFmtId="4" fontId="39" fillId="0" borderId="22" xfId="0" applyNumberFormat="1" applyFont="1" applyFill="1" applyBorder="1" applyAlignment="1">
      <alignment horizontal="right" vertical="center"/>
    </xf>
    <xf numFmtId="4" fontId="39" fillId="0" borderId="18" xfId="0" applyNumberFormat="1" applyFont="1" applyFill="1" applyBorder="1" applyAlignment="1">
      <alignment horizontal="right" vertical="center"/>
    </xf>
    <xf numFmtId="0" fontId="36" fillId="0" borderId="4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4" fontId="36" fillId="0" borderId="3" xfId="0" applyNumberFormat="1" applyFont="1" applyFill="1" applyBorder="1" applyAlignment="1">
      <alignment horizontal="right" vertical="center"/>
    </xf>
    <xf numFmtId="4" fontId="36" fillId="0" borderId="5" xfId="0" applyNumberFormat="1" applyFont="1" applyFill="1" applyBorder="1" applyAlignment="1">
      <alignment horizontal="right" vertical="center"/>
    </xf>
    <xf numFmtId="0" fontId="14" fillId="0"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31" fillId="2" borderId="58" xfId="0" applyFont="1" applyFill="1" applyBorder="1" applyAlignment="1">
      <alignment horizontal="left" vertical="center" wrapText="1"/>
    </xf>
    <xf numFmtId="0" fontId="17" fillId="0" borderId="0" xfId="0" applyFont="1" applyFill="1" applyBorder="1" applyAlignment="1">
      <alignment horizontal="left" vertical="top" wrapText="1"/>
    </xf>
    <xf numFmtId="164" fontId="43" fillId="0" borderId="3" xfId="0" applyNumberFormat="1" applyFont="1" applyFill="1" applyBorder="1" applyAlignment="1">
      <alignment horizontal="right" vertical="center" wrapText="1"/>
    </xf>
    <xf numFmtId="164" fontId="43" fillId="0" borderId="21" xfId="0" applyNumberFormat="1" applyFont="1" applyFill="1" applyBorder="1" applyAlignment="1">
      <alignment horizontal="right" vertical="center" wrapText="1"/>
    </xf>
    <xf numFmtId="4" fontId="36" fillId="0" borderId="3" xfId="0" applyNumberFormat="1" applyFont="1" applyFill="1" applyBorder="1" applyAlignment="1">
      <alignment horizontal="left" vertical="center" wrapText="1"/>
    </xf>
    <xf numFmtId="4" fontId="36" fillId="0" borderId="21" xfId="0" applyNumberFormat="1"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39" xfId="0" applyFont="1" applyFill="1" applyBorder="1" applyAlignment="1">
      <alignment horizontal="left" vertical="center" wrapText="1"/>
    </xf>
    <xf numFmtId="0" fontId="59" fillId="0" borderId="14" xfId="0" applyFont="1" applyFill="1" applyBorder="1" applyAlignment="1">
      <alignment horizontal="left" vertical="center" wrapText="1"/>
    </xf>
    <xf numFmtId="0" fontId="59" fillId="0" borderId="20" xfId="0" applyFont="1" applyFill="1" applyBorder="1" applyAlignment="1">
      <alignment horizontal="left" vertical="center" wrapText="1"/>
    </xf>
    <xf numFmtId="0" fontId="17" fillId="0" borderId="22" xfId="31" applyFont="1" applyFill="1" applyBorder="1" applyAlignment="1">
      <alignment horizontal="center" vertical="center" wrapText="1"/>
    </xf>
    <xf numFmtId="0" fontId="17" fillId="0" borderId="48" xfId="31" applyFont="1" applyFill="1" applyBorder="1" applyAlignment="1">
      <alignment horizontal="center" vertical="center" wrapText="1"/>
    </xf>
    <xf numFmtId="0" fontId="17" fillId="0" borderId="3" xfId="31" applyFont="1" applyFill="1" applyBorder="1" applyAlignment="1">
      <alignment horizontal="left" vertical="center" wrapText="1"/>
    </xf>
    <xf numFmtId="0" fontId="17" fillId="0" borderId="21" xfId="31" applyFont="1" applyFill="1" applyBorder="1" applyAlignment="1">
      <alignment horizontal="left" vertical="center" wrapText="1"/>
    </xf>
    <xf numFmtId="0" fontId="11" fillId="0" borderId="3"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17" fillId="0" borderId="3" xfId="0" applyFont="1" applyBorder="1" applyAlignment="1">
      <alignment horizontal="left" vertical="center" wrapText="1"/>
    </xf>
    <xf numFmtId="164" fontId="43" fillId="0" borderId="5" xfId="0" applyNumberFormat="1" applyFont="1" applyFill="1" applyBorder="1" applyAlignment="1">
      <alignment horizontal="right" vertical="center" wrapText="1"/>
    </xf>
    <xf numFmtId="4" fontId="36" fillId="0" borderId="21" xfId="0" applyNumberFormat="1" applyFont="1" applyFill="1" applyBorder="1" applyAlignment="1">
      <alignment horizontal="right" vertical="center"/>
    </xf>
    <xf numFmtId="0" fontId="13" fillId="0" borderId="3" xfId="0" applyFont="1" applyFill="1" applyBorder="1" applyAlignment="1">
      <alignment horizontal="left" vertical="center" wrapText="1"/>
    </xf>
  </cellXfs>
  <cellStyles count="37">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2 3 2" xfId="14"/>
    <cellStyle name="Normální 5 2 2 3 2 2" xfId="36"/>
    <cellStyle name="Normální 5 2 2 3 3" xfId="17"/>
    <cellStyle name="Normální 5 2 2 3 4" xfId="20"/>
    <cellStyle name="Normální 5 2 2 3 5" xfId="24"/>
    <cellStyle name="Normální 5 2 2 3 6" xfId="27"/>
    <cellStyle name="Normální 5 2 2 3 7" xfId="30"/>
    <cellStyle name="Normální 5 2 2 3 8" xfId="31"/>
    <cellStyle name="Normální 5 2 2 4" xfId="19"/>
    <cellStyle name="Normální 5 2 3" xfId="9"/>
    <cellStyle name="Normální 5 2 3 2" xfId="12"/>
    <cellStyle name="Normální 5 2 3 3" xfId="15"/>
    <cellStyle name="Normální 5 2 3 4" xfId="21"/>
    <cellStyle name="Normální 5 2 4" xfId="33"/>
    <cellStyle name="Normální 5 3" xfId="10"/>
    <cellStyle name="Normální 5 3 2" xfId="13"/>
    <cellStyle name="Normální 5 3 2 2" xfId="34"/>
    <cellStyle name="Normální 5 3 3" xfId="16"/>
    <cellStyle name="Normální 5 3 4" xfId="22"/>
    <cellStyle name="Normální 5 3 5" xfId="23"/>
    <cellStyle name="Normální 5 3 6" xfId="28"/>
    <cellStyle name="Normální 5 3 7" xfId="29"/>
    <cellStyle name="Normální 5 3 8" xfId="32"/>
    <cellStyle name="Normální 5 4" xfId="18"/>
    <cellStyle name="Normální 5 4 2" xfId="26"/>
    <cellStyle name="Normální 5 4 2 2" xfId="35"/>
    <cellStyle name="Normální 5 5" xfId="25"/>
  </cellStyles>
  <dxfs count="0"/>
  <tableStyles count="0" defaultTableStyle="TableStyleMedium2" defaultPivotStyle="PivotStyleMedium9"/>
  <colors>
    <mruColors>
      <color rgb="FFFF5050"/>
      <color rgb="FFFFFFCC"/>
      <color rgb="FFFF00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opLeftCell="A10" zoomScale="70" zoomScaleNormal="70" workbookViewId="0">
      <selection sqref="A1:H1"/>
    </sheetView>
  </sheetViews>
  <sheetFormatPr defaultRowHeight="15" x14ac:dyDescent="0.25"/>
  <cols>
    <col min="1" max="1" width="10.85546875" customWidth="1"/>
    <col min="2" max="2" width="27.5703125" customWidth="1"/>
    <col min="3" max="3" width="21.7109375" customWidth="1"/>
    <col min="4" max="8" width="19.7109375" customWidth="1"/>
    <col min="10" max="10" width="22.42578125" customWidth="1"/>
    <col min="11" max="11" width="40.42578125" customWidth="1"/>
  </cols>
  <sheetData>
    <row r="1" spans="1:11" ht="57" customHeight="1" x14ac:dyDescent="0.4">
      <c r="A1" s="405" t="s">
        <v>133</v>
      </c>
      <c r="B1" s="405"/>
      <c r="C1" s="405"/>
      <c r="D1" s="405"/>
      <c r="E1" s="405"/>
      <c r="F1" s="405"/>
      <c r="G1" s="405"/>
      <c r="H1" s="405"/>
    </row>
    <row r="2" spans="1:11" ht="21" customHeight="1" x14ac:dyDescent="0.3">
      <c r="G2" s="78"/>
      <c r="H2" s="354"/>
    </row>
    <row r="3" spans="1:11" ht="15.75" x14ac:dyDescent="0.25">
      <c r="A3" s="208" t="s">
        <v>134</v>
      </c>
      <c r="B3" s="149"/>
      <c r="C3" s="149"/>
      <c r="D3" s="149"/>
      <c r="E3" s="149"/>
      <c r="F3" s="149"/>
      <c r="G3" s="149"/>
      <c r="H3" s="150" t="s">
        <v>135</v>
      </c>
    </row>
    <row r="4" spans="1:11" ht="32.25" customHeight="1" x14ac:dyDescent="0.25">
      <c r="A4" s="406" t="s">
        <v>1</v>
      </c>
      <c r="B4" s="407"/>
      <c r="C4" s="408" t="s">
        <v>27</v>
      </c>
      <c r="D4" s="409" t="s">
        <v>28</v>
      </c>
      <c r="E4" s="410"/>
      <c r="F4" s="411"/>
      <c r="G4" s="412" t="s">
        <v>169</v>
      </c>
      <c r="H4" s="412" t="s">
        <v>170</v>
      </c>
    </row>
    <row r="5" spans="1:11" ht="70.900000000000006" customHeight="1" x14ac:dyDescent="0.25">
      <c r="A5" s="406"/>
      <c r="B5" s="407"/>
      <c r="C5" s="408"/>
      <c r="D5" s="151" t="s">
        <v>31</v>
      </c>
      <c r="E5" s="152" t="s">
        <v>173</v>
      </c>
      <c r="F5" s="153" t="s">
        <v>172</v>
      </c>
      <c r="G5" s="412"/>
      <c r="H5" s="412"/>
    </row>
    <row r="6" spans="1:11" ht="30" customHeight="1" thickBot="1" x14ac:dyDescent="0.3">
      <c r="A6" s="413" t="s">
        <v>2</v>
      </c>
      <c r="B6" s="414"/>
      <c r="C6" s="187" t="s">
        <v>3</v>
      </c>
      <c r="D6" s="203" t="s">
        <v>167</v>
      </c>
      <c r="E6" s="189" t="s">
        <v>5</v>
      </c>
      <c r="F6" s="190" t="s">
        <v>6</v>
      </c>
      <c r="G6" s="188" t="s">
        <v>168</v>
      </c>
      <c r="H6" s="188" t="s">
        <v>171</v>
      </c>
    </row>
    <row r="7" spans="1:11" ht="37.15" customHeight="1" thickBot="1" x14ac:dyDescent="0.3">
      <c r="A7" s="415" t="s">
        <v>157</v>
      </c>
      <c r="B7" s="416"/>
      <c r="C7" s="154">
        <f>C8+C9</f>
        <v>251090459.67999998</v>
      </c>
      <c r="D7" s="204">
        <f>D8+D9</f>
        <v>55361046.159999996</v>
      </c>
      <c r="E7" s="202">
        <f>E8+E9</f>
        <v>55361046.159999996</v>
      </c>
      <c r="F7" s="186">
        <f>F8+F9</f>
        <v>0</v>
      </c>
      <c r="G7" s="326">
        <f>G8+G9</f>
        <v>195729413.51999998</v>
      </c>
      <c r="H7" s="218">
        <f>G7/C7</f>
        <v>0.77951752435933097</v>
      </c>
      <c r="J7" s="237"/>
    </row>
    <row r="8" spans="1:11" ht="31.5" x14ac:dyDescent="0.25">
      <c r="A8" s="376"/>
      <c r="B8" s="220" t="s">
        <v>182</v>
      </c>
      <c r="C8" s="221">
        <v>214056238.20999998</v>
      </c>
      <c r="D8" s="222">
        <v>18326824.690000001</v>
      </c>
      <c r="E8" s="223">
        <v>18326824.690000001</v>
      </c>
      <c r="F8" s="224">
        <v>0</v>
      </c>
      <c r="G8" s="327">
        <v>195729413.51999998</v>
      </c>
      <c r="H8" s="225">
        <v>0.9143831320065503</v>
      </c>
      <c r="J8" s="226"/>
    </row>
    <row r="9" spans="1:11" ht="37.5" customHeight="1" thickBot="1" x14ac:dyDescent="0.3">
      <c r="A9" s="377"/>
      <c r="B9" s="213" t="s">
        <v>136</v>
      </c>
      <c r="C9" s="214">
        <f>'KK_sledování '!L17</f>
        <v>37034221.469999999</v>
      </c>
      <c r="D9" s="215">
        <f>'KK_sledování '!M17</f>
        <v>37034221.469999999</v>
      </c>
      <c r="E9" s="216">
        <f>'KK_sledování '!N17</f>
        <v>37034221.469999999</v>
      </c>
      <c r="F9" s="217">
        <f>'KK_sledování '!O17</f>
        <v>0</v>
      </c>
      <c r="G9" s="328">
        <v>0</v>
      </c>
      <c r="H9" s="219">
        <f>D9/C9</f>
        <v>1</v>
      </c>
      <c r="J9" s="226"/>
    </row>
    <row r="10" spans="1:11" ht="45" customHeight="1" x14ac:dyDescent="0.25">
      <c r="A10" s="417" t="s">
        <v>158</v>
      </c>
      <c r="B10" s="418"/>
      <c r="C10" s="419">
        <f>C12+C13</f>
        <v>1005743726.26</v>
      </c>
      <c r="D10" s="365">
        <f>D12+D13</f>
        <v>303695051.56000006</v>
      </c>
      <c r="E10" s="201">
        <f>E12+E13</f>
        <v>340015708.5</v>
      </c>
      <c r="F10" s="359">
        <f>F12+F13</f>
        <v>2771962.31</v>
      </c>
      <c r="G10" s="361">
        <f>G12+G13</f>
        <v>702048674.69999993</v>
      </c>
      <c r="H10" s="363">
        <f>G10/C10</f>
        <v>0.69803932788193168</v>
      </c>
      <c r="J10" s="237"/>
    </row>
    <row r="11" spans="1:11" ht="30" customHeight="1" thickBot="1" x14ac:dyDescent="0.3">
      <c r="A11" s="421" t="s">
        <v>137</v>
      </c>
      <c r="B11" s="422"/>
      <c r="C11" s="420"/>
      <c r="D11" s="366"/>
      <c r="E11" s="238">
        <v>-39092619.25</v>
      </c>
      <c r="F11" s="360"/>
      <c r="G11" s="362"/>
      <c r="H11" s="364"/>
      <c r="J11" s="19"/>
    </row>
    <row r="12" spans="1:11" ht="31.5" x14ac:dyDescent="0.25">
      <c r="A12" s="376"/>
      <c r="B12" s="220" t="s">
        <v>182</v>
      </c>
      <c r="C12" s="221">
        <v>265653362.68000001</v>
      </c>
      <c r="D12" s="222">
        <v>126118308.84</v>
      </c>
      <c r="E12" s="223">
        <v>126118308.84</v>
      </c>
      <c r="F12" s="224">
        <v>0</v>
      </c>
      <c r="G12" s="327">
        <v>139535053.84</v>
      </c>
      <c r="H12" s="225">
        <v>0.52500000000000002</v>
      </c>
      <c r="J12" s="19"/>
      <c r="K12" s="19"/>
    </row>
    <row r="13" spans="1:11" ht="34.5" customHeight="1" x14ac:dyDescent="0.25">
      <c r="A13" s="376"/>
      <c r="B13" s="177" t="s">
        <v>136</v>
      </c>
      <c r="C13" s="381">
        <f>PO_sledování!L43</f>
        <v>740090363.57999992</v>
      </c>
      <c r="D13" s="383">
        <f>PO_sledování!M43</f>
        <v>177576742.72000003</v>
      </c>
      <c r="E13" s="178">
        <f>PO_sledování!N43</f>
        <v>213897399.66000003</v>
      </c>
      <c r="F13" s="385">
        <f>PO_sledování!O43</f>
        <v>2771962.31</v>
      </c>
      <c r="G13" s="381">
        <f>C13-D13</f>
        <v>562513620.8599999</v>
      </c>
      <c r="H13" s="387">
        <f>D13/C13</f>
        <v>0.23993927155194597</v>
      </c>
    </row>
    <row r="14" spans="1:11" ht="22.15" customHeight="1" thickBot="1" x14ac:dyDescent="0.3">
      <c r="A14" s="377"/>
      <c r="B14" s="193" t="s">
        <v>138</v>
      </c>
      <c r="C14" s="382"/>
      <c r="D14" s="384"/>
      <c r="E14" s="239">
        <v>-39092619.25</v>
      </c>
      <c r="F14" s="386"/>
      <c r="G14" s="382"/>
      <c r="H14" s="388"/>
    </row>
    <row r="15" spans="1:11" ht="49.5" customHeight="1" thickBot="1" x14ac:dyDescent="0.3">
      <c r="A15" s="393" t="s">
        <v>139</v>
      </c>
      <c r="B15" s="394"/>
      <c r="C15" s="194">
        <v>2065000000</v>
      </c>
      <c r="D15" s="195">
        <v>307867530</v>
      </c>
      <c r="E15" s="196">
        <v>307867530</v>
      </c>
      <c r="F15" s="200" t="s">
        <v>55</v>
      </c>
      <c r="G15" s="191" t="s">
        <v>55</v>
      </c>
      <c r="H15" s="192" t="s">
        <v>55</v>
      </c>
    </row>
    <row r="16" spans="1:11" ht="32.25" customHeight="1" x14ac:dyDescent="0.25">
      <c r="A16" s="395" t="s">
        <v>0</v>
      </c>
      <c r="B16" s="396"/>
      <c r="C16" s="155">
        <f>C7+C10+C15</f>
        <v>3321834185.9400001</v>
      </c>
      <c r="D16" s="156">
        <f>D7+D10+D15</f>
        <v>666923627.72000003</v>
      </c>
      <c r="E16" s="157">
        <f>E7+E10+E11+E15</f>
        <v>664151665.40999997</v>
      </c>
      <c r="F16" s="158">
        <f>F7+F10</f>
        <v>2771962.31</v>
      </c>
      <c r="G16" s="329">
        <f>G7+G10</f>
        <v>897778088.21999991</v>
      </c>
      <c r="H16" s="159" t="s">
        <v>55</v>
      </c>
    </row>
    <row r="17" spans="1:11" s="78" customFormat="1" x14ac:dyDescent="0.25">
      <c r="A17" s="84"/>
      <c r="B17" s="160"/>
      <c r="C17" s="160"/>
      <c r="D17" s="160"/>
      <c r="E17" s="160"/>
      <c r="F17" s="83"/>
      <c r="G17" s="161"/>
      <c r="H17" s="162"/>
    </row>
    <row r="18" spans="1:11" s="78" customFormat="1" ht="12.6" customHeight="1" x14ac:dyDescent="0.25">
      <c r="A18" s="397"/>
      <c r="B18" s="397"/>
      <c r="C18" s="397"/>
      <c r="D18" s="397"/>
      <c r="E18" s="397"/>
      <c r="F18" s="83"/>
      <c r="G18" s="161"/>
      <c r="H18" s="162"/>
    </row>
    <row r="19" spans="1:11" s="78" customFormat="1" ht="23.25" x14ac:dyDescent="0.25">
      <c r="A19" s="163" t="s">
        <v>174</v>
      </c>
      <c r="B19" s="164"/>
      <c r="C19" s="165"/>
      <c r="D19" s="165"/>
      <c r="E19" s="83"/>
      <c r="F19" s="83"/>
      <c r="G19" s="161"/>
      <c r="H19" s="162"/>
      <c r="J19" s="126"/>
    </row>
    <row r="20" spans="1:11" s="78" customFormat="1" ht="15" customHeight="1" x14ac:dyDescent="0.25">
      <c r="A20" s="164"/>
      <c r="B20" s="164"/>
      <c r="C20" s="165"/>
      <c r="D20" s="165"/>
      <c r="E20" s="83"/>
      <c r="F20" s="83"/>
      <c r="G20" s="161"/>
      <c r="H20" s="162"/>
      <c r="J20" s="126"/>
    </row>
    <row r="21" spans="1:11" s="78" customFormat="1" ht="14.25" customHeight="1" thickBot="1" x14ac:dyDescent="0.3">
      <c r="A21" s="208" t="s">
        <v>140</v>
      </c>
      <c r="B21" s="166"/>
      <c r="C21" s="167"/>
      <c r="D21" s="167"/>
      <c r="E21" s="168"/>
      <c r="F21" s="168"/>
      <c r="G21" s="169"/>
      <c r="H21" s="170"/>
      <c r="J21" s="126"/>
    </row>
    <row r="22" spans="1:11" s="78" customFormat="1" ht="33" customHeight="1" thickBot="1" x14ac:dyDescent="0.3">
      <c r="A22" s="367" t="s">
        <v>141</v>
      </c>
      <c r="B22" s="368"/>
      <c r="C22" s="368"/>
      <c r="D22" s="210">
        <f>D7+D10</f>
        <v>359056097.72000003</v>
      </c>
      <c r="E22" s="371" t="s">
        <v>180</v>
      </c>
      <c r="F22" s="370"/>
      <c r="G22" s="370"/>
      <c r="H22" s="370"/>
      <c r="J22" s="126"/>
      <c r="K22" s="126"/>
    </row>
    <row r="23" spans="1:11" s="78" customFormat="1" ht="45.6" customHeight="1" x14ac:dyDescent="0.25">
      <c r="A23" s="398" t="s">
        <v>56</v>
      </c>
      <c r="B23" s="391" t="s">
        <v>142</v>
      </c>
      <c r="C23" s="392"/>
      <c r="D23" s="205">
        <f>E8+E12+'KK_sledování '!N18+PO_sledování!N44+PO_sledování!N45</f>
        <v>369871223.66000003</v>
      </c>
      <c r="E23" s="370" t="s">
        <v>143</v>
      </c>
      <c r="F23" s="370"/>
      <c r="G23" s="370"/>
      <c r="H23" s="370"/>
      <c r="J23" s="126"/>
      <c r="K23" s="126"/>
    </row>
    <row r="24" spans="1:11" s="78" customFormat="1" ht="30" customHeight="1" x14ac:dyDescent="0.25">
      <c r="A24" s="376"/>
      <c r="B24" s="372" t="s">
        <v>138</v>
      </c>
      <c r="C24" s="373"/>
      <c r="D24" s="171">
        <v>-39092619.25</v>
      </c>
      <c r="E24" s="370" t="s">
        <v>144</v>
      </c>
      <c r="F24" s="370"/>
      <c r="G24" s="370"/>
      <c r="H24" s="370"/>
      <c r="J24" s="126"/>
      <c r="K24" s="126"/>
    </row>
    <row r="25" spans="1:11" s="78" customFormat="1" ht="30" customHeight="1" x14ac:dyDescent="0.25">
      <c r="A25" s="376"/>
      <c r="B25" s="374" t="s">
        <v>145</v>
      </c>
      <c r="C25" s="375"/>
      <c r="D25" s="211">
        <f>'KK_sledování '!N19+PO_sledování!N46</f>
        <v>25505531</v>
      </c>
      <c r="E25" s="370" t="s">
        <v>143</v>
      </c>
      <c r="F25" s="370"/>
      <c r="G25" s="370"/>
      <c r="H25" s="370"/>
    </row>
    <row r="26" spans="1:11" s="78" customFormat="1" ht="30" customHeight="1" x14ac:dyDescent="0.25">
      <c r="A26" s="399"/>
      <c r="B26" s="389" t="s">
        <v>146</v>
      </c>
      <c r="C26" s="390"/>
      <c r="D26" s="212">
        <f>'KK_sledování '!O17+PO_sledování!O43</f>
        <v>2771962.31</v>
      </c>
      <c r="E26" s="370" t="s">
        <v>143</v>
      </c>
      <c r="F26" s="370"/>
      <c r="G26" s="370"/>
      <c r="H26" s="370"/>
    </row>
    <row r="27" spans="1:11" s="78" customFormat="1" ht="30" customHeight="1" x14ac:dyDescent="0.25">
      <c r="A27" s="367" t="s">
        <v>147</v>
      </c>
      <c r="B27" s="368"/>
      <c r="C27" s="369"/>
      <c r="D27" s="172">
        <v>307867530</v>
      </c>
      <c r="E27" s="370" t="s">
        <v>148</v>
      </c>
      <c r="F27" s="370"/>
      <c r="G27" s="370"/>
      <c r="H27" s="370"/>
    </row>
    <row r="28" spans="1:11" s="78" customFormat="1" ht="49.5" customHeight="1" x14ac:dyDescent="0.25">
      <c r="A28" s="378" t="s">
        <v>149</v>
      </c>
      <c r="B28" s="379"/>
      <c r="C28" s="380"/>
      <c r="D28" s="173">
        <f>D23+D24+D25+D26+D27</f>
        <v>666923627.72000003</v>
      </c>
      <c r="E28" s="370" t="s">
        <v>181</v>
      </c>
      <c r="F28" s="370"/>
      <c r="G28" s="370"/>
      <c r="H28" s="370"/>
    </row>
    <row r="29" spans="1:11" s="78" customFormat="1" ht="15.75" x14ac:dyDescent="0.25">
      <c r="A29" s="198"/>
      <c r="B29" s="198"/>
      <c r="C29" s="198"/>
      <c r="D29" s="199"/>
      <c r="E29" s="197"/>
      <c r="F29" s="197"/>
      <c r="G29" s="197"/>
      <c r="H29" s="197"/>
    </row>
    <row r="30" spans="1:11" ht="18.75" x14ac:dyDescent="0.3">
      <c r="A30" s="209" t="s">
        <v>150</v>
      </c>
      <c r="B30" s="207"/>
      <c r="C30" s="174"/>
      <c r="D30" s="174"/>
      <c r="E30" s="174"/>
      <c r="F30" s="174"/>
      <c r="G30" s="175"/>
      <c r="H30" s="174"/>
    </row>
    <row r="31" spans="1:11" ht="64.150000000000006" customHeight="1" x14ac:dyDescent="0.25">
      <c r="A31" s="176" t="s">
        <v>3</v>
      </c>
      <c r="B31" s="400" t="s">
        <v>151</v>
      </c>
      <c r="C31" s="400"/>
      <c r="D31" s="401" t="s">
        <v>152</v>
      </c>
      <c r="E31" s="401"/>
      <c r="F31" s="401"/>
      <c r="G31" s="401"/>
      <c r="H31" s="401"/>
    </row>
    <row r="32" spans="1:11" ht="41.65" customHeight="1" x14ac:dyDescent="0.25">
      <c r="A32" s="176" t="s">
        <v>4</v>
      </c>
      <c r="B32" s="400" t="s">
        <v>153</v>
      </c>
      <c r="C32" s="400"/>
      <c r="D32" s="402" t="s">
        <v>175</v>
      </c>
      <c r="E32" s="403"/>
      <c r="F32" s="403"/>
      <c r="G32" s="403"/>
      <c r="H32" s="404"/>
    </row>
    <row r="33" spans="1:8" ht="98.65" customHeight="1" x14ac:dyDescent="0.25">
      <c r="A33" s="176" t="s">
        <v>5</v>
      </c>
      <c r="B33" s="400" t="s">
        <v>154</v>
      </c>
      <c r="C33" s="400"/>
      <c r="D33" s="401" t="s">
        <v>176</v>
      </c>
      <c r="E33" s="401"/>
      <c r="F33" s="401"/>
      <c r="G33" s="401"/>
      <c r="H33" s="401"/>
    </row>
    <row r="34" spans="1:8" ht="53.65" customHeight="1" x14ac:dyDescent="0.25">
      <c r="A34" s="176" t="s">
        <v>6</v>
      </c>
      <c r="B34" s="400" t="s">
        <v>155</v>
      </c>
      <c r="C34" s="400"/>
      <c r="D34" s="401" t="s">
        <v>156</v>
      </c>
      <c r="E34" s="401"/>
      <c r="F34" s="401"/>
      <c r="G34" s="401"/>
      <c r="H34" s="401"/>
    </row>
    <row r="35" spans="1:8" ht="40.15" customHeight="1" x14ac:dyDescent="0.25">
      <c r="A35" s="206" t="s">
        <v>178</v>
      </c>
      <c r="B35" s="400" t="s">
        <v>177</v>
      </c>
      <c r="C35" s="400"/>
      <c r="D35" s="401" t="s">
        <v>179</v>
      </c>
      <c r="E35" s="401"/>
      <c r="F35" s="401"/>
      <c r="G35" s="401"/>
      <c r="H35" s="401"/>
    </row>
  </sheetData>
  <mergeCells count="50">
    <mergeCell ref="A6:B6"/>
    <mergeCell ref="A7:B7"/>
    <mergeCell ref="A10:B10"/>
    <mergeCell ref="C10:C11"/>
    <mergeCell ref="A11:B11"/>
    <mergeCell ref="A8:A9"/>
    <mergeCell ref="A1:H1"/>
    <mergeCell ref="A4:B5"/>
    <mergeCell ref="C4:C5"/>
    <mergeCell ref="D4:F4"/>
    <mergeCell ref="G4:G5"/>
    <mergeCell ref="H4:H5"/>
    <mergeCell ref="B35:C35"/>
    <mergeCell ref="D35:H35"/>
    <mergeCell ref="B31:C31"/>
    <mergeCell ref="D31:H31"/>
    <mergeCell ref="B32:C32"/>
    <mergeCell ref="D32:H32"/>
    <mergeCell ref="B33:C33"/>
    <mergeCell ref="D33:H33"/>
    <mergeCell ref="B34:C34"/>
    <mergeCell ref="D34:H34"/>
    <mergeCell ref="A28:C28"/>
    <mergeCell ref="E28:H28"/>
    <mergeCell ref="C13:C14"/>
    <mergeCell ref="D13:D14"/>
    <mergeCell ref="F13:F14"/>
    <mergeCell ref="G13:G14"/>
    <mergeCell ref="H13:H14"/>
    <mergeCell ref="B26:C26"/>
    <mergeCell ref="E26:H26"/>
    <mergeCell ref="B23:C23"/>
    <mergeCell ref="E23:H23"/>
    <mergeCell ref="A15:B15"/>
    <mergeCell ref="A16:B16"/>
    <mergeCell ref="A18:E18"/>
    <mergeCell ref="A22:C22"/>
    <mergeCell ref="A23:A26"/>
    <mergeCell ref="F10:F11"/>
    <mergeCell ref="G10:G11"/>
    <mergeCell ref="H10:H11"/>
    <mergeCell ref="D10:D11"/>
    <mergeCell ref="A27:C27"/>
    <mergeCell ref="E27:H27"/>
    <mergeCell ref="E22:H22"/>
    <mergeCell ref="B24:C24"/>
    <mergeCell ref="E24:H24"/>
    <mergeCell ref="B25:C25"/>
    <mergeCell ref="E25:H25"/>
    <mergeCell ref="A12:A14"/>
  </mergeCells>
  <printOptions horizontalCentered="1"/>
  <pageMargins left="0.51181102362204722" right="0.51181102362204722" top="0.74803149606299213" bottom="0.74803149606299213" header="0.31496062992125984" footer="0.31496062992125984"/>
  <pageSetup paperSize="9" scale="58" orientation="portrait" horizontalDpi="4294967293" verticalDpi="4294967293" r:id="rId1"/>
  <headerFooter>
    <oddFooter xml:space="preserve">&amp;R&amp;12Zpracoval odbor finanční, stav k 1. 8. 2022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68"/>
  <sheetViews>
    <sheetView zoomScale="59" zoomScaleNormal="59" zoomScaleSheetLayoutView="42" zoomScalePageLayoutView="70" workbookViewId="0">
      <selection activeCell="Q8" sqref="Q8:Q9"/>
    </sheetView>
  </sheetViews>
  <sheetFormatPr defaultRowHeight="15" x14ac:dyDescent="0.25"/>
  <cols>
    <col min="1" max="1" width="4.7109375" customWidth="1"/>
    <col min="2" max="2" width="14.28515625" customWidth="1"/>
    <col min="3" max="3" width="23.42578125" customWidth="1"/>
    <col min="4" max="4" width="16.7109375" customWidth="1"/>
    <col min="5" max="5" width="11.7109375" customWidth="1"/>
    <col min="6" max="6" width="8.7109375" customWidth="1"/>
    <col min="7" max="7" width="18.42578125" customWidth="1"/>
    <col min="8"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28515625" customWidth="1"/>
  </cols>
  <sheetData>
    <row r="1" spans="1:22" ht="26.45" customHeight="1" x14ac:dyDescent="0.35">
      <c r="A1" s="322" t="s">
        <v>211</v>
      </c>
      <c r="B1" s="322"/>
    </row>
    <row r="2" spans="1:22" ht="33" customHeight="1" x14ac:dyDescent="0.35">
      <c r="A2" s="132" t="s">
        <v>71</v>
      </c>
      <c r="C2" s="79"/>
      <c r="D2" s="79"/>
      <c r="E2" s="79"/>
      <c r="F2" s="79"/>
      <c r="G2" s="79"/>
      <c r="H2" s="79"/>
      <c r="I2" s="79"/>
      <c r="J2" s="79"/>
      <c r="K2" s="79"/>
      <c r="L2" s="79"/>
      <c r="M2" s="79"/>
      <c r="N2" s="79"/>
      <c r="O2" s="79"/>
      <c r="P2" s="79"/>
      <c r="Q2" s="8"/>
    </row>
    <row r="3" spans="1:22" ht="10.15" customHeight="1" x14ac:dyDescent="0.35">
      <c r="A3" s="132"/>
      <c r="C3" s="79"/>
      <c r="D3" s="79"/>
      <c r="E3" s="79"/>
      <c r="F3" s="79"/>
      <c r="G3" s="79"/>
      <c r="H3" s="79"/>
      <c r="I3" s="79"/>
      <c r="J3" s="79"/>
      <c r="K3" s="79"/>
      <c r="L3" s="79"/>
      <c r="M3" s="79"/>
      <c r="N3" s="79"/>
      <c r="O3" s="79"/>
      <c r="P3" s="79"/>
      <c r="Q3" s="8"/>
    </row>
    <row r="4" spans="1:22" ht="38.25" customHeight="1" x14ac:dyDescent="0.25">
      <c r="A4" s="423" t="s">
        <v>20</v>
      </c>
      <c r="B4" s="425" t="s">
        <v>21</v>
      </c>
      <c r="C4" s="425" t="s">
        <v>17</v>
      </c>
      <c r="D4" s="426" t="s">
        <v>22</v>
      </c>
      <c r="E4" s="425" t="s">
        <v>23</v>
      </c>
      <c r="F4" s="442" t="s">
        <v>67</v>
      </c>
      <c r="G4" s="425" t="s">
        <v>7</v>
      </c>
      <c r="H4" s="426" t="s">
        <v>25</v>
      </c>
      <c r="I4" s="425" t="s">
        <v>26</v>
      </c>
      <c r="J4" s="425" t="s">
        <v>8</v>
      </c>
      <c r="K4" s="430" t="s">
        <v>10</v>
      </c>
      <c r="L4" s="432" t="s">
        <v>27</v>
      </c>
      <c r="M4" s="438" t="s">
        <v>28</v>
      </c>
      <c r="N4" s="439"/>
      <c r="O4" s="440"/>
      <c r="P4" s="433" t="s">
        <v>159</v>
      </c>
      <c r="Q4" s="428" t="s">
        <v>30</v>
      </c>
    </row>
    <row r="5" spans="1:22" ht="90" x14ac:dyDescent="0.25">
      <c r="A5" s="424"/>
      <c r="B5" s="426"/>
      <c r="C5" s="426"/>
      <c r="D5" s="427"/>
      <c r="E5" s="426"/>
      <c r="F5" s="443"/>
      <c r="G5" s="426"/>
      <c r="H5" s="427"/>
      <c r="I5" s="426"/>
      <c r="J5" s="426"/>
      <c r="K5" s="431"/>
      <c r="L5" s="433"/>
      <c r="M5" s="241" t="s">
        <v>31</v>
      </c>
      <c r="N5" s="87" t="s">
        <v>68</v>
      </c>
      <c r="O5" s="88" t="s">
        <v>69</v>
      </c>
      <c r="P5" s="441"/>
      <c r="Q5" s="429"/>
    </row>
    <row r="6" spans="1:22" ht="26.25" customHeight="1" thickBot="1" x14ac:dyDescent="0.3">
      <c r="A6" s="89" t="s">
        <v>33</v>
      </c>
      <c r="B6" s="89" t="s">
        <v>34</v>
      </c>
      <c r="C6" s="89" t="s">
        <v>35</v>
      </c>
      <c r="D6" s="89" t="s">
        <v>36</v>
      </c>
      <c r="E6" s="89" t="s">
        <v>37</v>
      </c>
      <c r="F6" s="90" t="s">
        <v>38</v>
      </c>
      <c r="G6" s="89" t="s">
        <v>39</v>
      </c>
      <c r="H6" s="89" t="s">
        <v>40</v>
      </c>
      <c r="I6" s="89" t="s">
        <v>41</v>
      </c>
      <c r="J6" s="89" t="s">
        <v>42</v>
      </c>
      <c r="K6" s="91" t="s">
        <v>43</v>
      </c>
      <c r="L6" s="92" t="s">
        <v>44</v>
      </c>
      <c r="M6" s="92" t="s">
        <v>45</v>
      </c>
      <c r="N6" s="93" t="s">
        <v>46</v>
      </c>
      <c r="O6" s="91" t="s">
        <v>47</v>
      </c>
      <c r="P6" s="92" t="s">
        <v>48</v>
      </c>
      <c r="Q6" s="94" t="s">
        <v>160</v>
      </c>
    </row>
    <row r="7" spans="1:22" ht="389.1" customHeight="1" x14ac:dyDescent="0.25">
      <c r="A7" s="250">
        <v>19</v>
      </c>
      <c r="B7" s="298" t="s">
        <v>61</v>
      </c>
      <c r="C7" s="298" t="s">
        <v>63</v>
      </c>
      <c r="D7" s="298" t="s">
        <v>77</v>
      </c>
      <c r="E7" s="298" t="s">
        <v>78</v>
      </c>
      <c r="F7" s="298" t="s">
        <v>79</v>
      </c>
      <c r="G7" s="299">
        <v>144128467</v>
      </c>
      <c r="H7" s="298" t="s">
        <v>80</v>
      </c>
      <c r="I7" s="298" t="s">
        <v>76</v>
      </c>
      <c r="J7" s="298" t="s">
        <v>62</v>
      </c>
      <c r="K7" s="300" t="s">
        <v>206</v>
      </c>
      <c r="L7" s="301">
        <v>9222024</v>
      </c>
      <c r="M7" s="301">
        <f t="shared" ref="M7:M8" si="0">N7+O7</f>
        <v>9222024</v>
      </c>
      <c r="N7" s="180">
        <v>9222024</v>
      </c>
      <c r="O7" s="302">
        <v>0</v>
      </c>
      <c r="P7" s="303">
        <f t="shared" ref="P7:P8" si="1">M7/L7</f>
        <v>1</v>
      </c>
      <c r="Q7" s="181" t="s">
        <v>207</v>
      </c>
    </row>
    <row r="8" spans="1:22" ht="364.9" customHeight="1" x14ac:dyDescent="0.25">
      <c r="A8" s="448">
        <v>26</v>
      </c>
      <c r="B8" s="434" t="s">
        <v>61</v>
      </c>
      <c r="C8" s="434" t="s">
        <v>66</v>
      </c>
      <c r="D8" s="434" t="s">
        <v>81</v>
      </c>
      <c r="E8" s="434" t="s">
        <v>82</v>
      </c>
      <c r="F8" s="434" t="s">
        <v>83</v>
      </c>
      <c r="G8" s="436">
        <v>32851203.190000001</v>
      </c>
      <c r="H8" s="434" t="s">
        <v>84</v>
      </c>
      <c r="I8" s="434" t="s">
        <v>85</v>
      </c>
      <c r="J8" s="434" t="s">
        <v>86</v>
      </c>
      <c r="K8" s="454" t="s">
        <v>87</v>
      </c>
      <c r="L8" s="456">
        <v>732271.43</v>
      </c>
      <c r="M8" s="458">
        <f t="shared" si="0"/>
        <v>732271.43</v>
      </c>
      <c r="N8" s="460">
        <v>732271.43</v>
      </c>
      <c r="O8" s="444">
        <v>0</v>
      </c>
      <c r="P8" s="446">
        <f t="shared" si="1"/>
        <v>1</v>
      </c>
      <c r="Q8" s="450" t="s">
        <v>252</v>
      </c>
    </row>
    <row r="9" spans="1:22" ht="272.10000000000002" customHeight="1" x14ac:dyDescent="0.25">
      <c r="A9" s="449"/>
      <c r="B9" s="435"/>
      <c r="C9" s="435"/>
      <c r="D9" s="435"/>
      <c r="E9" s="435"/>
      <c r="F9" s="435"/>
      <c r="G9" s="437"/>
      <c r="H9" s="435"/>
      <c r="I9" s="435"/>
      <c r="J9" s="435"/>
      <c r="K9" s="455"/>
      <c r="L9" s="457"/>
      <c r="M9" s="459"/>
      <c r="N9" s="461"/>
      <c r="O9" s="445"/>
      <c r="P9" s="447"/>
      <c r="Q9" s="451"/>
    </row>
    <row r="10" spans="1:22" ht="320.25" customHeight="1" x14ac:dyDescent="0.25">
      <c r="A10" s="448">
        <v>27</v>
      </c>
      <c r="B10" s="434" t="s">
        <v>61</v>
      </c>
      <c r="C10" s="434" t="s">
        <v>64</v>
      </c>
      <c r="D10" s="434" t="s">
        <v>81</v>
      </c>
      <c r="E10" s="434" t="s">
        <v>88</v>
      </c>
      <c r="F10" s="434" t="s">
        <v>89</v>
      </c>
      <c r="G10" s="452">
        <v>37057739.189999998</v>
      </c>
      <c r="H10" s="448" t="s">
        <v>75</v>
      </c>
      <c r="I10" s="448" t="s">
        <v>76</v>
      </c>
      <c r="J10" s="304" t="s">
        <v>49</v>
      </c>
      <c r="K10" s="258" t="s">
        <v>208</v>
      </c>
      <c r="L10" s="274">
        <v>5932671</v>
      </c>
      <c r="M10" s="274">
        <f>N10+O10</f>
        <v>5932671</v>
      </c>
      <c r="N10" s="233">
        <v>5932671</v>
      </c>
      <c r="O10" s="305">
        <v>0</v>
      </c>
      <c r="P10" s="306">
        <f t="shared" ref="P10:P17" si="2">M10/L10</f>
        <v>1</v>
      </c>
      <c r="Q10" s="85" t="s">
        <v>209</v>
      </c>
    </row>
    <row r="11" spans="1:22" ht="57" customHeight="1" x14ac:dyDescent="0.25">
      <c r="A11" s="449"/>
      <c r="B11" s="435"/>
      <c r="C11" s="435"/>
      <c r="D11" s="435"/>
      <c r="E11" s="435"/>
      <c r="F11" s="435"/>
      <c r="G11" s="453"/>
      <c r="H11" s="449"/>
      <c r="I11" s="449"/>
      <c r="J11" s="148" t="s">
        <v>90</v>
      </c>
      <c r="K11" s="307" t="s">
        <v>202</v>
      </c>
      <c r="L11" s="97">
        <v>0</v>
      </c>
      <c r="M11" s="95">
        <v>0</v>
      </c>
      <c r="N11" s="96">
        <v>0</v>
      </c>
      <c r="O11" s="96">
        <v>0</v>
      </c>
      <c r="P11" s="306">
        <v>0</v>
      </c>
      <c r="Q11" s="85" t="s">
        <v>190</v>
      </c>
    </row>
    <row r="12" spans="1:22" ht="409.6" customHeight="1" x14ac:dyDescent="0.25">
      <c r="A12" s="448">
        <v>28</v>
      </c>
      <c r="B12" s="448" t="s">
        <v>61</v>
      </c>
      <c r="C12" s="434" t="s">
        <v>65</v>
      </c>
      <c r="D12" s="434" t="s">
        <v>81</v>
      </c>
      <c r="E12" s="434" t="s">
        <v>91</v>
      </c>
      <c r="F12" s="434" t="s">
        <v>83</v>
      </c>
      <c r="G12" s="452">
        <v>135462141.78</v>
      </c>
      <c r="H12" s="434" t="s">
        <v>75</v>
      </c>
      <c r="I12" s="434" t="s">
        <v>76</v>
      </c>
      <c r="J12" s="475" t="s">
        <v>86</v>
      </c>
      <c r="K12" s="308" t="s">
        <v>92</v>
      </c>
      <c r="L12" s="462">
        <v>1779352.04</v>
      </c>
      <c r="M12" s="458">
        <f>N12+O12</f>
        <v>1779352.04</v>
      </c>
      <c r="N12" s="464">
        <v>1779352.04</v>
      </c>
      <c r="O12" s="466">
        <v>0</v>
      </c>
      <c r="P12" s="446">
        <f t="shared" si="2"/>
        <v>1</v>
      </c>
      <c r="Q12" s="450" t="s">
        <v>131</v>
      </c>
      <c r="T12" s="98"/>
      <c r="U12" s="24"/>
      <c r="V12" s="24"/>
    </row>
    <row r="13" spans="1:22" ht="223.9" customHeight="1" x14ac:dyDescent="0.25">
      <c r="A13" s="478"/>
      <c r="B13" s="478"/>
      <c r="C13" s="474"/>
      <c r="D13" s="474"/>
      <c r="E13" s="474"/>
      <c r="F13" s="474"/>
      <c r="G13" s="477"/>
      <c r="H13" s="474"/>
      <c r="I13" s="474"/>
      <c r="J13" s="476"/>
      <c r="K13" s="309"/>
      <c r="L13" s="463"/>
      <c r="M13" s="459"/>
      <c r="N13" s="465"/>
      <c r="O13" s="467"/>
      <c r="P13" s="447"/>
      <c r="Q13" s="451"/>
      <c r="T13" s="98"/>
      <c r="U13" s="24"/>
      <c r="V13" s="24"/>
    </row>
    <row r="14" spans="1:22" ht="198" customHeight="1" x14ac:dyDescent="0.25">
      <c r="A14" s="478"/>
      <c r="B14" s="478"/>
      <c r="C14" s="474"/>
      <c r="D14" s="474"/>
      <c r="E14" s="474"/>
      <c r="F14" s="474"/>
      <c r="G14" s="477"/>
      <c r="H14" s="474"/>
      <c r="I14" s="474"/>
      <c r="J14" s="148" t="s">
        <v>49</v>
      </c>
      <c r="K14" s="307" t="s">
        <v>210</v>
      </c>
      <c r="L14" s="234">
        <v>19367903</v>
      </c>
      <c r="M14" s="234">
        <f>N14+O14</f>
        <v>19367903</v>
      </c>
      <c r="N14" s="236">
        <v>19367903</v>
      </c>
      <c r="O14" s="235">
        <v>0</v>
      </c>
      <c r="P14" s="306">
        <f t="shared" si="2"/>
        <v>1</v>
      </c>
      <c r="Q14" s="85" t="s">
        <v>132</v>
      </c>
    </row>
    <row r="15" spans="1:22" ht="48.6" customHeight="1" x14ac:dyDescent="0.25">
      <c r="A15" s="478"/>
      <c r="B15" s="478"/>
      <c r="C15" s="474"/>
      <c r="D15" s="474"/>
      <c r="E15" s="474"/>
      <c r="F15" s="474"/>
      <c r="G15" s="477"/>
      <c r="H15" s="474"/>
      <c r="I15" s="474"/>
      <c r="J15" s="148" t="s">
        <v>90</v>
      </c>
      <c r="K15" s="307" t="s">
        <v>202</v>
      </c>
      <c r="L15" s="274">
        <v>0</v>
      </c>
      <c r="M15" s="274">
        <v>0</v>
      </c>
      <c r="N15" s="99">
        <v>0</v>
      </c>
      <c r="O15" s="310">
        <v>0</v>
      </c>
      <c r="P15" s="306">
        <v>0</v>
      </c>
      <c r="Q15" s="85" t="s">
        <v>191</v>
      </c>
    </row>
    <row r="16" spans="1:22" ht="53.45" customHeight="1" thickBot="1" x14ac:dyDescent="0.3">
      <c r="A16" s="449"/>
      <c r="B16" s="449"/>
      <c r="C16" s="435"/>
      <c r="D16" s="435"/>
      <c r="E16" s="435"/>
      <c r="F16" s="435"/>
      <c r="G16" s="453"/>
      <c r="H16" s="435"/>
      <c r="I16" s="435"/>
      <c r="J16" s="148" t="s">
        <v>90</v>
      </c>
      <c r="K16" s="307" t="s">
        <v>202</v>
      </c>
      <c r="L16" s="274">
        <v>0</v>
      </c>
      <c r="M16" s="274">
        <v>0</v>
      </c>
      <c r="N16" s="99">
        <v>0</v>
      </c>
      <c r="O16" s="310">
        <v>0</v>
      </c>
      <c r="P16" s="306">
        <v>0</v>
      </c>
      <c r="Q16" s="85" t="s">
        <v>192</v>
      </c>
    </row>
    <row r="17" spans="1:17" ht="32.25" customHeight="1" thickBot="1" x14ac:dyDescent="0.3">
      <c r="A17" s="468" t="s">
        <v>0</v>
      </c>
      <c r="B17" s="469"/>
      <c r="C17" s="469"/>
      <c r="D17" s="469"/>
      <c r="E17" s="469"/>
      <c r="F17" s="470"/>
      <c r="G17" s="100">
        <f>SUM(G7:G16)</f>
        <v>349499551.15999997</v>
      </c>
      <c r="H17" s="100"/>
      <c r="I17" s="311"/>
      <c r="J17" s="312"/>
      <c r="K17" s="313"/>
      <c r="L17" s="101">
        <f>SUM(L7:L16)</f>
        <v>37034221.469999999</v>
      </c>
      <c r="M17" s="101">
        <f>SUM(M7:M16)</f>
        <v>37034221.469999999</v>
      </c>
      <c r="N17" s="102">
        <f>SUM(N7:N16)</f>
        <v>37034221.469999999</v>
      </c>
      <c r="O17" s="103">
        <f>SUM(O7:O16)</f>
        <v>0</v>
      </c>
      <c r="P17" s="104">
        <f t="shared" si="2"/>
        <v>1</v>
      </c>
      <c r="Q17" s="313" t="s">
        <v>55</v>
      </c>
    </row>
    <row r="18" spans="1:17" ht="28.5" customHeight="1" x14ac:dyDescent="0.25">
      <c r="A18" s="105"/>
      <c r="B18" s="106" t="s">
        <v>56</v>
      </c>
      <c r="C18" s="471" t="s">
        <v>57</v>
      </c>
      <c r="D18" s="471"/>
      <c r="E18" s="471"/>
      <c r="F18" s="471"/>
      <c r="G18" s="107"/>
      <c r="H18" s="107"/>
      <c r="I18" s="108"/>
      <c r="J18" s="108"/>
      <c r="K18" s="109"/>
      <c r="L18" s="110" t="s">
        <v>55</v>
      </c>
      <c r="M18" s="111" t="s">
        <v>55</v>
      </c>
      <c r="N18" s="112">
        <f>N7+N8+N12+N10</f>
        <v>17666318.469999999</v>
      </c>
      <c r="O18" s="113" t="s">
        <v>55</v>
      </c>
      <c r="P18" s="114" t="s">
        <v>55</v>
      </c>
      <c r="Q18" s="314" t="s">
        <v>55</v>
      </c>
    </row>
    <row r="19" spans="1:17" ht="27" customHeight="1" x14ac:dyDescent="0.25">
      <c r="A19" s="105"/>
      <c r="B19" s="115" t="s">
        <v>56</v>
      </c>
      <c r="C19" s="472" t="s">
        <v>70</v>
      </c>
      <c r="D19" s="472"/>
      <c r="E19" s="472"/>
      <c r="F19" s="472"/>
      <c r="G19" s="472"/>
      <c r="H19" s="472"/>
      <c r="I19" s="472"/>
      <c r="J19" s="472"/>
      <c r="K19" s="473"/>
      <c r="L19" s="116" t="s">
        <v>55</v>
      </c>
      <c r="M19" s="117" t="s">
        <v>55</v>
      </c>
      <c r="N19" s="118">
        <f>N14</f>
        <v>19367903</v>
      </c>
      <c r="O19" s="119">
        <f>O17</f>
        <v>0</v>
      </c>
      <c r="P19" s="315" t="s">
        <v>55</v>
      </c>
      <c r="Q19" s="316" t="s">
        <v>55</v>
      </c>
    </row>
    <row r="20" spans="1:17" x14ac:dyDescent="0.25">
      <c r="A20" s="120"/>
      <c r="B20" s="317"/>
      <c r="C20" s="71"/>
      <c r="D20" s="71"/>
      <c r="E20" s="121"/>
      <c r="F20" s="318"/>
      <c r="G20" s="318"/>
      <c r="H20" s="318"/>
      <c r="I20" s="318"/>
      <c r="J20" s="318"/>
      <c r="K20" s="318"/>
      <c r="L20" s="318"/>
      <c r="M20" s="318"/>
      <c r="N20" s="319"/>
      <c r="O20" s="71"/>
      <c r="P20" s="71"/>
    </row>
    <row r="21" spans="1:17" x14ac:dyDescent="0.25">
      <c r="A21" s="120"/>
      <c r="B21" s="320"/>
      <c r="C21" s="122"/>
      <c r="D21" s="122"/>
      <c r="E21" s="73"/>
      <c r="F21" s="321"/>
      <c r="G21" s="321"/>
      <c r="H21" s="321"/>
      <c r="I21" s="321"/>
      <c r="J21" s="321"/>
      <c r="K21" s="321"/>
      <c r="L21" s="321"/>
      <c r="M21" s="123"/>
      <c r="N21" s="124"/>
      <c r="O21" s="125"/>
      <c r="P21" s="71"/>
    </row>
    <row r="22" spans="1:17" x14ac:dyDescent="0.25">
      <c r="A22" s="56"/>
      <c r="F22" s="79"/>
      <c r="G22" s="79"/>
      <c r="H22" s="79"/>
      <c r="I22" s="79"/>
      <c r="J22" s="79"/>
      <c r="K22" s="79"/>
      <c r="L22" s="79"/>
      <c r="M22" s="79"/>
      <c r="N22" s="19"/>
      <c r="O22" s="19"/>
      <c r="P22" s="19"/>
    </row>
    <row r="23" spans="1:17" x14ac:dyDescent="0.25">
      <c r="A23" s="56"/>
      <c r="F23" s="79"/>
      <c r="G23" s="79"/>
      <c r="H23" s="79"/>
      <c r="I23" s="79"/>
      <c r="J23" s="79"/>
      <c r="K23" s="79"/>
      <c r="L23" s="79"/>
      <c r="M23" s="79"/>
      <c r="N23" s="19"/>
      <c r="O23" s="19"/>
      <c r="P23" s="19"/>
    </row>
    <row r="24" spans="1:17" x14ac:dyDescent="0.25">
      <c r="A24" s="56"/>
      <c r="F24" s="79"/>
      <c r="G24" s="79"/>
      <c r="H24" s="79"/>
      <c r="I24" s="79"/>
      <c r="J24" s="79"/>
      <c r="K24" s="79"/>
      <c r="L24" s="79"/>
      <c r="M24" s="79"/>
      <c r="N24" s="19"/>
      <c r="O24" s="19"/>
      <c r="P24" s="19"/>
    </row>
    <row r="25" spans="1:17" x14ac:dyDescent="0.25">
      <c r="A25" s="56"/>
      <c r="F25" s="79"/>
      <c r="G25" s="79"/>
      <c r="H25" s="79"/>
      <c r="I25" s="79"/>
      <c r="J25" s="79"/>
      <c r="K25" s="79"/>
      <c r="L25" s="79"/>
      <c r="M25" s="79"/>
      <c r="N25" s="19"/>
      <c r="O25" s="19"/>
      <c r="P25" s="19"/>
    </row>
    <row r="26" spans="1:17" x14ac:dyDescent="0.25">
      <c r="A26" s="56"/>
      <c r="F26" s="79"/>
      <c r="G26" s="79"/>
      <c r="H26" s="79"/>
      <c r="I26" s="79"/>
      <c r="J26" s="79"/>
      <c r="K26" s="79"/>
      <c r="L26" s="79"/>
      <c r="M26" s="79"/>
      <c r="N26" s="19"/>
      <c r="O26" s="19"/>
      <c r="P26" s="19"/>
    </row>
    <row r="27" spans="1:17" x14ac:dyDescent="0.25">
      <c r="A27" s="56"/>
      <c r="F27" s="79"/>
      <c r="G27" s="79"/>
      <c r="H27" s="79"/>
      <c r="I27" s="79"/>
      <c r="J27" s="79"/>
      <c r="K27" s="79"/>
      <c r="L27" s="79"/>
      <c r="M27" s="79"/>
      <c r="N27" s="19"/>
      <c r="O27" s="19"/>
      <c r="P27" s="19"/>
    </row>
    <row r="28" spans="1:17" x14ac:dyDescent="0.25">
      <c r="A28" s="56"/>
      <c r="F28" s="79"/>
      <c r="G28" s="79"/>
      <c r="H28" s="79"/>
      <c r="I28" s="79"/>
      <c r="J28" s="79"/>
      <c r="K28" s="79"/>
      <c r="L28" s="79"/>
      <c r="M28" s="79"/>
      <c r="N28" s="19"/>
      <c r="O28" s="19"/>
      <c r="P28" s="19"/>
    </row>
    <row r="29" spans="1:17" x14ac:dyDescent="0.25">
      <c r="A29" s="56"/>
      <c r="F29" s="79"/>
      <c r="G29" s="79"/>
      <c r="H29" s="79"/>
      <c r="I29" s="79"/>
      <c r="J29" s="79"/>
      <c r="K29" s="79"/>
      <c r="L29" s="79"/>
      <c r="M29" s="79"/>
      <c r="N29" s="19"/>
      <c r="O29" s="19"/>
      <c r="P29" s="19"/>
    </row>
    <row r="30" spans="1:17" x14ac:dyDescent="0.25">
      <c r="A30" s="56"/>
      <c r="F30" s="79"/>
      <c r="G30" s="79"/>
      <c r="H30" s="79"/>
      <c r="I30" s="79"/>
      <c r="J30" s="79"/>
      <c r="K30" s="79"/>
      <c r="L30" s="79"/>
      <c r="M30" s="79"/>
      <c r="N30" s="19"/>
      <c r="O30" s="19"/>
      <c r="P30" s="19"/>
    </row>
    <row r="31" spans="1:17" x14ac:dyDescent="0.25">
      <c r="A31" s="56"/>
      <c r="F31" s="79"/>
      <c r="G31" s="79"/>
      <c r="H31" s="79"/>
      <c r="I31" s="79"/>
      <c r="J31" s="79"/>
      <c r="K31" s="79"/>
      <c r="L31" s="79"/>
      <c r="M31" s="79"/>
      <c r="N31" s="19"/>
      <c r="O31" s="19"/>
      <c r="P31" s="19"/>
    </row>
    <row r="32" spans="1:17" x14ac:dyDescent="0.25">
      <c r="A32" s="56"/>
      <c r="F32" s="79"/>
      <c r="G32" s="79"/>
      <c r="H32" s="79"/>
      <c r="I32" s="79"/>
      <c r="J32" s="79"/>
      <c r="K32" s="79"/>
      <c r="L32" s="79"/>
      <c r="M32" s="79"/>
      <c r="N32" s="19"/>
      <c r="O32" s="19"/>
      <c r="P32" s="19"/>
    </row>
    <row r="33" spans="1:16" x14ac:dyDescent="0.25">
      <c r="A33" s="56"/>
      <c r="F33" s="79"/>
      <c r="G33" s="79"/>
      <c r="H33" s="79"/>
      <c r="I33" s="79"/>
      <c r="J33" s="79"/>
      <c r="K33" s="79"/>
      <c r="L33" s="79"/>
      <c r="M33" s="79"/>
      <c r="N33" s="19"/>
      <c r="O33" s="19"/>
      <c r="P33" s="19"/>
    </row>
    <row r="34" spans="1:16" x14ac:dyDescent="0.25">
      <c r="A34" s="56"/>
      <c r="F34" s="79"/>
      <c r="G34" s="79"/>
      <c r="H34" s="79"/>
      <c r="I34" s="79"/>
      <c r="J34" s="79"/>
      <c r="K34" s="79"/>
      <c r="L34" s="79"/>
      <c r="M34" s="79"/>
      <c r="N34" s="19"/>
      <c r="O34" s="19"/>
      <c r="P34" s="19"/>
    </row>
    <row r="35" spans="1:16" x14ac:dyDescent="0.25">
      <c r="A35" s="56"/>
      <c r="F35" s="79"/>
      <c r="G35" s="79"/>
      <c r="H35" s="79"/>
      <c r="I35" s="79"/>
      <c r="J35" s="79"/>
      <c r="K35" s="79"/>
      <c r="L35" s="79"/>
      <c r="M35" s="79"/>
      <c r="N35" s="19"/>
      <c r="O35" s="19"/>
      <c r="P35" s="19"/>
    </row>
    <row r="36" spans="1:16" x14ac:dyDescent="0.25">
      <c r="A36" s="56"/>
      <c r="F36" s="79"/>
      <c r="G36" s="79"/>
      <c r="H36" s="79"/>
      <c r="I36" s="79"/>
      <c r="J36" s="79"/>
      <c r="K36" s="79"/>
      <c r="L36" s="79"/>
      <c r="M36" s="79"/>
      <c r="N36" s="19"/>
      <c r="O36" s="19"/>
      <c r="P36" s="19"/>
    </row>
    <row r="37" spans="1:16" x14ac:dyDescent="0.25">
      <c r="A37" s="56"/>
      <c r="F37" s="79"/>
      <c r="G37" s="79"/>
      <c r="H37" s="79"/>
      <c r="I37" s="79"/>
      <c r="J37" s="79"/>
      <c r="K37" s="79"/>
      <c r="L37" s="79"/>
      <c r="M37" s="79"/>
      <c r="N37" s="19"/>
      <c r="O37" s="19"/>
      <c r="P37" s="19"/>
    </row>
    <row r="38" spans="1:16" x14ac:dyDescent="0.25">
      <c r="A38" s="56"/>
      <c r="F38" s="79"/>
      <c r="G38" s="79"/>
      <c r="H38" s="79"/>
      <c r="I38" s="79"/>
      <c r="J38" s="79"/>
      <c r="K38" s="79"/>
      <c r="L38" s="79"/>
      <c r="M38" s="79"/>
      <c r="N38" s="19"/>
      <c r="O38" s="19"/>
      <c r="P38" s="19"/>
    </row>
    <row r="39" spans="1:16" x14ac:dyDescent="0.25">
      <c r="A39" s="56"/>
      <c r="F39" s="79"/>
      <c r="G39" s="79"/>
      <c r="H39" s="79"/>
      <c r="I39" s="79"/>
      <c r="J39" s="79"/>
      <c r="K39" s="79"/>
      <c r="L39" s="79"/>
      <c r="M39" s="79"/>
      <c r="N39" s="19"/>
      <c r="O39" s="19"/>
      <c r="P39" s="19"/>
    </row>
    <row r="40" spans="1:16" x14ac:dyDescent="0.25">
      <c r="A40" s="56"/>
      <c r="F40" s="79"/>
      <c r="G40" s="79"/>
      <c r="H40" s="79"/>
      <c r="I40" s="79"/>
      <c r="J40" s="79"/>
      <c r="K40" s="79"/>
      <c r="L40" s="79"/>
      <c r="M40" s="79"/>
      <c r="N40" s="19"/>
      <c r="O40" s="19"/>
      <c r="P40" s="19"/>
    </row>
    <row r="41" spans="1:16" x14ac:dyDescent="0.25">
      <c r="A41" s="56"/>
      <c r="F41" s="79"/>
      <c r="G41" s="79"/>
      <c r="H41" s="79"/>
      <c r="I41" s="79"/>
      <c r="J41" s="79"/>
      <c r="K41" s="79"/>
      <c r="L41" s="79"/>
      <c r="M41" s="79"/>
      <c r="N41" s="19"/>
      <c r="O41" s="19"/>
      <c r="P41" s="19"/>
    </row>
    <row r="42" spans="1:16" x14ac:dyDescent="0.25">
      <c r="A42" s="56"/>
      <c r="F42" s="79"/>
      <c r="G42" s="79"/>
      <c r="H42" s="79"/>
      <c r="I42" s="79"/>
      <c r="J42" s="79"/>
      <c r="K42" s="79"/>
      <c r="L42" s="79"/>
      <c r="M42" s="79"/>
      <c r="N42" s="19"/>
      <c r="O42" s="19"/>
      <c r="P42" s="19"/>
    </row>
    <row r="43" spans="1:16" x14ac:dyDescent="0.25">
      <c r="A43" s="56"/>
      <c r="F43" s="79"/>
      <c r="G43" s="79"/>
      <c r="H43" s="79"/>
      <c r="I43" s="79"/>
      <c r="J43" s="79"/>
      <c r="K43" s="79"/>
      <c r="L43" s="79"/>
      <c r="M43" s="79"/>
      <c r="N43" s="19"/>
      <c r="O43" s="19"/>
      <c r="P43" s="19"/>
    </row>
    <row r="44" spans="1:16" x14ac:dyDescent="0.25">
      <c r="A44" s="56"/>
      <c r="F44" s="79"/>
      <c r="G44" s="79"/>
      <c r="H44" s="79"/>
      <c r="I44" s="79"/>
      <c r="J44" s="79"/>
      <c r="K44" s="79"/>
      <c r="L44" s="79"/>
      <c r="M44" s="79"/>
      <c r="N44" s="19"/>
      <c r="O44" s="19"/>
      <c r="P44" s="19"/>
    </row>
    <row r="45" spans="1:16" x14ac:dyDescent="0.25">
      <c r="A45" s="56"/>
      <c r="F45" s="79"/>
      <c r="G45" s="79"/>
      <c r="H45" s="79"/>
      <c r="I45" s="79"/>
      <c r="J45" s="79"/>
      <c r="K45" s="79"/>
      <c r="L45" s="79"/>
      <c r="M45" s="79"/>
      <c r="N45" s="19"/>
      <c r="O45" s="19"/>
      <c r="P45" s="19"/>
    </row>
    <row r="46" spans="1:16" x14ac:dyDescent="0.25">
      <c r="A46" s="56"/>
      <c r="F46" s="79"/>
      <c r="G46" s="79"/>
      <c r="H46" s="79"/>
      <c r="I46" s="79"/>
      <c r="J46" s="79"/>
      <c r="K46" s="79"/>
      <c r="L46" s="79"/>
      <c r="M46" s="79"/>
      <c r="N46" s="19"/>
      <c r="O46" s="19"/>
      <c r="P46" s="19"/>
    </row>
    <row r="47" spans="1:16" x14ac:dyDescent="0.25">
      <c r="A47" s="56"/>
      <c r="F47" s="79"/>
      <c r="G47" s="79"/>
      <c r="H47" s="79"/>
      <c r="I47" s="79"/>
      <c r="J47" s="79"/>
      <c r="K47" s="79"/>
      <c r="L47" s="79"/>
      <c r="M47" s="79"/>
      <c r="N47" s="19"/>
      <c r="O47" s="19"/>
      <c r="P47" s="19"/>
    </row>
    <row r="48" spans="1:16" x14ac:dyDescent="0.25">
      <c r="A48" s="62"/>
      <c r="F48" s="79"/>
      <c r="G48" s="79"/>
      <c r="H48" s="79"/>
      <c r="I48" s="79"/>
      <c r="J48" s="79"/>
      <c r="K48" s="79"/>
      <c r="L48" s="79"/>
      <c r="M48" s="79"/>
      <c r="N48" s="19"/>
      <c r="O48" s="19"/>
      <c r="P48" s="19"/>
    </row>
    <row r="49" spans="1:16" x14ac:dyDescent="0.25">
      <c r="A49" s="62"/>
      <c r="F49" s="79"/>
      <c r="G49" s="79"/>
      <c r="H49" s="79"/>
      <c r="I49" s="79"/>
      <c r="J49" s="79"/>
      <c r="K49" s="79"/>
      <c r="L49" s="79"/>
      <c r="M49" s="79"/>
      <c r="N49" s="19"/>
      <c r="O49" s="19"/>
      <c r="P49" s="19"/>
    </row>
    <row r="50" spans="1:16" x14ac:dyDescent="0.25">
      <c r="A50" s="62"/>
      <c r="F50" s="79"/>
      <c r="G50" s="79"/>
      <c r="H50" s="79"/>
      <c r="I50" s="79"/>
      <c r="J50" s="79"/>
      <c r="K50" s="79"/>
      <c r="L50" s="79"/>
      <c r="M50" s="79"/>
      <c r="N50" s="19"/>
      <c r="O50" s="19"/>
      <c r="P50" s="19"/>
    </row>
    <row r="51" spans="1:16" x14ac:dyDescent="0.25">
      <c r="A51" s="62"/>
      <c r="F51" s="79"/>
      <c r="G51" s="79"/>
      <c r="H51" s="79"/>
      <c r="I51" s="79"/>
      <c r="J51" s="79"/>
      <c r="K51" s="79"/>
      <c r="L51" s="79"/>
      <c r="M51" s="79"/>
      <c r="N51" s="19"/>
      <c r="O51" s="19"/>
      <c r="P51" s="19"/>
    </row>
    <row r="52" spans="1:16" x14ac:dyDescent="0.25">
      <c r="F52" s="79"/>
      <c r="G52" s="79"/>
      <c r="H52" s="79"/>
      <c r="I52" s="79"/>
      <c r="J52" s="79"/>
      <c r="K52" s="79"/>
      <c r="L52" s="79"/>
      <c r="M52" s="79"/>
      <c r="N52" s="19"/>
      <c r="O52" s="19"/>
      <c r="P52" s="19"/>
    </row>
    <row r="53" spans="1:16" x14ac:dyDescent="0.25">
      <c r="F53" s="79"/>
      <c r="G53" s="79"/>
      <c r="H53" s="79"/>
      <c r="I53" s="79"/>
      <c r="J53" s="79"/>
      <c r="K53" s="79"/>
      <c r="L53" s="79"/>
      <c r="M53" s="79"/>
      <c r="N53" s="19"/>
      <c r="O53" s="19"/>
      <c r="P53" s="19"/>
    </row>
    <row r="54" spans="1:16" x14ac:dyDescent="0.25">
      <c r="F54" s="79"/>
      <c r="G54" s="79"/>
      <c r="H54" s="79"/>
      <c r="I54" s="79"/>
      <c r="J54" s="79"/>
      <c r="K54" s="79"/>
      <c r="L54" s="79"/>
      <c r="M54" s="79"/>
      <c r="N54" s="19"/>
      <c r="O54" s="19"/>
      <c r="P54" s="19"/>
    </row>
    <row r="55" spans="1:16" x14ac:dyDescent="0.25">
      <c r="F55" s="79"/>
      <c r="G55" s="79"/>
      <c r="H55" s="79"/>
      <c r="I55" s="79"/>
      <c r="J55" s="79"/>
      <c r="K55" s="79"/>
      <c r="L55" s="79"/>
      <c r="M55" s="79"/>
      <c r="N55" s="19"/>
      <c r="O55" s="19"/>
      <c r="P55" s="19"/>
    </row>
    <row r="56" spans="1:16" x14ac:dyDescent="0.25">
      <c r="F56" s="79"/>
      <c r="G56" s="79"/>
      <c r="H56" s="79"/>
      <c r="I56" s="79"/>
      <c r="J56" s="79"/>
      <c r="K56" s="79"/>
      <c r="L56" s="79"/>
      <c r="M56" s="79"/>
      <c r="N56" s="19"/>
      <c r="O56" s="19"/>
      <c r="P56" s="19"/>
    </row>
    <row r="57" spans="1:16" x14ac:dyDescent="0.25">
      <c r="F57" s="79"/>
      <c r="G57" s="79"/>
      <c r="H57" s="79"/>
      <c r="I57" s="79"/>
      <c r="J57" s="79"/>
      <c r="K57" s="79"/>
      <c r="L57" s="79"/>
      <c r="M57" s="79"/>
      <c r="N57" s="19"/>
      <c r="O57" s="19"/>
      <c r="P57" s="19"/>
    </row>
    <row r="58" spans="1:16" x14ac:dyDescent="0.25">
      <c r="F58" s="79"/>
      <c r="G58" s="79"/>
      <c r="H58" s="79"/>
      <c r="I58" s="79"/>
      <c r="J58" s="79"/>
      <c r="K58" s="79"/>
      <c r="L58" s="79"/>
      <c r="M58" s="79"/>
      <c r="N58" s="19"/>
      <c r="O58" s="19"/>
      <c r="P58" s="19"/>
    </row>
    <row r="59" spans="1:16" x14ac:dyDescent="0.25">
      <c r="F59" s="79"/>
      <c r="G59" s="79"/>
      <c r="H59" s="79"/>
      <c r="I59" s="79"/>
      <c r="J59" s="79"/>
      <c r="K59" s="79"/>
      <c r="L59" s="79"/>
      <c r="M59" s="79"/>
      <c r="N59" s="19"/>
      <c r="O59" s="19"/>
      <c r="P59" s="19"/>
    </row>
    <row r="60" spans="1:16" x14ac:dyDescent="0.25">
      <c r="F60" s="79"/>
      <c r="G60" s="79"/>
      <c r="H60" s="79"/>
      <c r="I60" s="79"/>
      <c r="J60" s="79"/>
      <c r="K60" s="79"/>
      <c r="L60" s="79"/>
      <c r="M60" s="79"/>
      <c r="N60" s="19"/>
      <c r="O60" s="19"/>
      <c r="P60" s="19"/>
    </row>
    <row r="61" spans="1:16" x14ac:dyDescent="0.25">
      <c r="F61" s="79"/>
      <c r="G61" s="79"/>
      <c r="H61" s="79"/>
      <c r="I61" s="79"/>
      <c r="J61" s="79"/>
      <c r="K61" s="79"/>
      <c r="L61" s="79"/>
      <c r="M61" s="79"/>
      <c r="N61" s="19"/>
      <c r="O61" s="19"/>
      <c r="P61" s="19"/>
    </row>
    <row r="62" spans="1:16" x14ac:dyDescent="0.25">
      <c r="F62" s="79"/>
      <c r="G62" s="79"/>
      <c r="H62" s="79"/>
      <c r="I62" s="79"/>
      <c r="J62" s="79"/>
      <c r="K62" s="79"/>
      <c r="L62" s="79"/>
      <c r="M62" s="79"/>
    </row>
    <row r="63" spans="1:16" x14ac:dyDescent="0.25">
      <c r="F63" s="79"/>
      <c r="G63" s="79"/>
      <c r="H63" s="79"/>
      <c r="I63" s="79"/>
      <c r="J63" s="79"/>
      <c r="K63" s="79"/>
      <c r="L63" s="79"/>
      <c r="M63" s="79"/>
    </row>
    <row r="64" spans="1:16" x14ac:dyDescent="0.25">
      <c r="F64" s="79"/>
      <c r="G64" s="79"/>
      <c r="H64" s="79"/>
      <c r="I64" s="79"/>
      <c r="J64" s="79"/>
      <c r="K64" s="79"/>
      <c r="L64" s="79"/>
      <c r="M64" s="79"/>
    </row>
    <row r="65" spans="6:13" x14ac:dyDescent="0.25">
      <c r="F65" s="79"/>
      <c r="G65" s="79"/>
      <c r="H65" s="79"/>
      <c r="I65" s="79"/>
      <c r="J65" s="79"/>
      <c r="K65" s="79"/>
      <c r="L65" s="79"/>
      <c r="M65" s="79"/>
    </row>
    <row r="66" spans="6:13" x14ac:dyDescent="0.25">
      <c r="F66" s="79"/>
      <c r="G66" s="79"/>
      <c r="H66" s="79"/>
      <c r="I66" s="79"/>
      <c r="J66" s="79"/>
      <c r="K66" s="79"/>
      <c r="L66" s="79"/>
      <c r="M66" s="79"/>
    </row>
    <row r="67" spans="6:13" x14ac:dyDescent="0.25">
      <c r="F67" s="79"/>
      <c r="G67" s="79"/>
      <c r="H67" s="79"/>
      <c r="I67" s="79"/>
      <c r="J67" s="79"/>
      <c r="K67" s="79"/>
      <c r="L67" s="79"/>
      <c r="M67" s="79"/>
    </row>
    <row r="68" spans="6:13" x14ac:dyDescent="0.25">
      <c r="F68" s="79"/>
      <c r="G68" s="79"/>
      <c r="H68" s="79"/>
      <c r="I68" s="79"/>
      <c r="J68" s="79"/>
      <c r="K68" s="79"/>
      <c r="L68" s="79"/>
      <c r="M68" s="79"/>
    </row>
  </sheetData>
  <autoFilter ref="A6:Q19"/>
  <mergeCells count="60">
    <mergeCell ref="A17:F17"/>
    <mergeCell ref="C18:F18"/>
    <mergeCell ref="C19:K19"/>
    <mergeCell ref="I12:I16"/>
    <mergeCell ref="J12:J13"/>
    <mergeCell ref="F12:F16"/>
    <mergeCell ref="G12:G16"/>
    <mergeCell ref="H12:H16"/>
    <mergeCell ref="A12:A16"/>
    <mergeCell ref="B12:B16"/>
    <mergeCell ref="C12:C16"/>
    <mergeCell ref="D12:D16"/>
    <mergeCell ref="E12:E16"/>
    <mergeCell ref="P12:P13"/>
    <mergeCell ref="Q12:Q13"/>
    <mergeCell ref="L12:L13"/>
    <mergeCell ref="M12:M13"/>
    <mergeCell ref="N12:N13"/>
    <mergeCell ref="O12:O13"/>
    <mergeCell ref="Q8:Q9"/>
    <mergeCell ref="A10:A11"/>
    <mergeCell ref="B10:B11"/>
    <mergeCell ref="C10:C11"/>
    <mergeCell ref="D10:D11"/>
    <mergeCell ref="E10:E11"/>
    <mergeCell ref="F10:F11"/>
    <mergeCell ref="G10:G11"/>
    <mergeCell ref="I8:I9"/>
    <mergeCell ref="J8:J9"/>
    <mergeCell ref="K8:K9"/>
    <mergeCell ref="L8:L9"/>
    <mergeCell ref="M8:M9"/>
    <mergeCell ref="N8:N9"/>
    <mergeCell ref="H10:H11"/>
    <mergeCell ref="I10:I11"/>
    <mergeCell ref="A8:A9"/>
    <mergeCell ref="B8:B9"/>
    <mergeCell ref="C8:C9"/>
    <mergeCell ref="D8:D9"/>
    <mergeCell ref="E8:E9"/>
    <mergeCell ref="F8:F9"/>
    <mergeCell ref="G8:G9"/>
    <mergeCell ref="H8:H9"/>
    <mergeCell ref="M4:O4"/>
    <mergeCell ref="P4:P5"/>
    <mergeCell ref="F4:F5"/>
    <mergeCell ref="O8:O9"/>
    <mergeCell ref="P8:P9"/>
    <mergeCell ref="Q4:Q5"/>
    <mergeCell ref="G4:G5"/>
    <mergeCell ref="H4:H5"/>
    <mergeCell ref="I4:I5"/>
    <mergeCell ref="J4:J5"/>
    <mergeCell ref="K4:K5"/>
    <mergeCell ref="L4:L5"/>
    <mergeCell ref="A4:A5"/>
    <mergeCell ref="B4:B5"/>
    <mergeCell ref="C4:C5"/>
    <mergeCell ref="D4:D5"/>
    <mergeCell ref="E4:E5"/>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8. 2022
</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X105"/>
  <sheetViews>
    <sheetView tabSelected="1" topLeftCell="B1" zoomScale="59" zoomScaleNormal="59" zoomScaleSheetLayoutView="39" zoomScalePageLayoutView="55" workbookViewId="0">
      <selection activeCell="M36" sqref="M36"/>
    </sheetView>
  </sheetViews>
  <sheetFormatPr defaultRowHeight="15" x14ac:dyDescent="0.25"/>
  <cols>
    <col min="1" max="1" width="4.7109375" customWidth="1"/>
    <col min="2" max="2" width="14.28515625" customWidth="1"/>
    <col min="3" max="3" width="23.42578125" style="68" customWidth="1"/>
    <col min="4" max="4" width="17.28515625" style="68" customWidth="1"/>
    <col min="5" max="5" width="11.7109375" style="68" customWidth="1"/>
    <col min="6" max="6" width="8.7109375" style="68" customWidth="1"/>
    <col min="7" max="7" width="18.7109375" style="69" customWidth="1"/>
    <col min="8" max="8" width="13.7109375" style="70" customWidth="1"/>
    <col min="9" max="9" width="13.42578125" customWidth="1"/>
    <col min="10" max="10" width="15.28515625" customWidth="1"/>
    <col min="11" max="11" width="40.7109375" customWidth="1"/>
    <col min="12" max="12" width="20.42578125" customWidth="1"/>
    <col min="13" max="13" width="17.7109375" customWidth="1"/>
    <col min="14" max="14" width="16.7109375" customWidth="1"/>
    <col min="15" max="15" width="15.42578125" customWidth="1"/>
    <col min="16" max="16" width="14.28515625" customWidth="1"/>
    <col min="17" max="17" width="87.7109375" bestFit="1" customWidth="1"/>
    <col min="18" max="18" width="5.5703125" customWidth="1"/>
    <col min="19" max="19" width="13" bestFit="1" customWidth="1"/>
    <col min="20" max="20" width="14.28515625" bestFit="1" customWidth="1"/>
    <col min="21" max="21" width="13.85546875" customWidth="1"/>
    <col min="23" max="23" width="8.7109375" customWidth="1"/>
    <col min="244" max="244" width="4.7109375" customWidth="1"/>
    <col min="245" max="245" width="14.28515625" customWidth="1"/>
    <col min="246" max="246" width="23.42578125" customWidth="1"/>
    <col min="247" max="247" width="17.28515625" customWidth="1"/>
    <col min="248" max="248" width="11.7109375" customWidth="1"/>
    <col min="249" max="249" width="8.7109375" customWidth="1"/>
    <col min="250" max="250" width="18.7109375" customWidth="1"/>
    <col min="251" max="251" width="13.7109375" customWidth="1"/>
    <col min="252" max="252" width="13.42578125" customWidth="1"/>
    <col min="253" max="253" width="15.28515625" customWidth="1"/>
    <col min="254" max="254" width="40.7109375" customWidth="1"/>
    <col min="255" max="255" width="20.42578125" customWidth="1"/>
    <col min="256" max="256" width="17.7109375" customWidth="1"/>
    <col min="257" max="257" width="16.7109375" customWidth="1"/>
    <col min="258" max="258" width="13.7109375" customWidth="1"/>
    <col min="259" max="259" width="14.28515625" customWidth="1"/>
    <col min="260" max="260" width="12.7109375" customWidth="1"/>
    <col min="261" max="261" width="56.7109375" customWidth="1"/>
    <col min="262" max="263" width="0" hidden="1" customWidth="1"/>
    <col min="500" max="500" width="4.7109375" customWidth="1"/>
    <col min="501" max="501" width="14.28515625" customWidth="1"/>
    <col min="502" max="502" width="23.42578125" customWidth="1"/>
    <col min="503" max="503" width="17.28515625" customWidth="1"/>
    <col min="504" max="504" width="11.7109375" customWidth="1"/>
    <col min="505" max="505" width="8.7109375" customWidth="1"/>
    <col min="506" max="506" width="18.7109375" customWidth="1"/>
    <col min="507" max="507" width="13.7109375" customWidth="1"/>
    <col min="508" max="508" width="13.42578125" customWidth="1"/>
    <col min="509" max="509" width="15.28515625" customWidth="1"/>
    <col min="510" max="510" width="40.7109375" customWidth="1"/>
    <col min="511" max="511" width="20.42578125" customWidth="1"/>
    <col min="512" max="512" width="17.7109375" customWidth="1"/>
    <col min="513" max="513" width="16.7109375" customWidth="1"/>
    <col min="514" max="514" width="13.7109375" customWidth="1"/>
    <col min="515" max="515" width="14.28515625" customWidth="1"/>
    <col min="516" max="516" width="12.7109375" customWidth="1"/>
    <col min="517" max="517" width="56.7109375" customWidth="1"/>
    <col min="518" max="519" width="0" hidden="1" customWidth="1"/>
    <col min="756" max="756" width="4.7109375" customWidth="1"/>
    <col min="757" max="757" width="14.28515625" customWidth="1"/>
    <col min="758" max="758" width="23.42578125" customWidth="1"/>
    <col min="759" max="759" width="17.28515625" customWidth="1"/>
    <col min="760" max="760" width="11.7109375" customWidth="1"/>
    <col min="761" max="761" width="8.7109375" customWidth="1"/>
    <col min="762" max="762" width="18.7109375" customWidth="1"/>
    <col min="763" max="763" width="13.7109375" customWidth="1"/>
    <col min="764" max="764" width="13.42578125" customWidth="1"/>
    <col min="765" max="765" width="15.28515625" customWidth="1"/>
    <col min="766" max="766" width="40.7109375" customWidth="1"/>
    <col min="767" max="767" width="20.42578125" customWidth="1"/>
    <col min="768" max="768" width="17.7109375" customWidth="1"/>
    <col min="769" max="769" width="16.7109375" customWidth="1"/>
    <col min="770" max="770" width="13.7109375" customWidth="1"/>
    <col min="771" max="771" width="14.28515625" customWidth="1"/>
    <col min="772" max="772" width="12.7109375" customWidth="1"/>
    <col min="773" max="773" width="56.7109375" customWidth="1"/>
    <col min="774" max="775" width="0" hidden="1" customWidth="1"/>
    <col min="1012" max="1012" width="4.7109375" customWidth="1"/>
    <col min="1013" max="1013" width="14.28515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7109375" customWidth="1"/>
    <col min="1020" max="1020" width="13.42578125" customWidth="1"/>
    <col min="1021" max="1021" width="15.28515625" customWidth="1"/>
    <col min="1022" max="1022" width="40.7109375" customWidth="1"/>
    <col min="1023" max="1023" width="20.42578125" customWidth="1"/>
    <col min="1024" max="1024" width="17.7109375" customWidth="1"/>
    <col min="1025" max="1025" width="16.7109375" customWidth="1"/>
    <col min="1026" max="1026" width="13.7109375" customWidth="1"/>
    <col min="1027" max="1027" width="14.28515625" customWidth="1"/>
    <col min="1028" max="1028" width="12.7109375" customWidth="1"/>
    <col min="1029" max="1029" width="56.7109375" customWidth="1"/>
    <col min="1030" max="1031" width="0" hidden="1" customWidth="1"/>
    <col min="1268" max="1268" width="4.7109375" customWidth="1"/>
    <col min="1269" max="1269" width="14.28515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7109375" customWidth="1"/>
    <col min="1276" max="1276" width="13.42578125" customWidth="1"/>
    <col min="1277" max="1277" width="15.28515625" customWidth="1"/>
    <col min="1278" max="1278" width="40.7109375" customWidth="1"/>
    <col min="1279" max="1279" width="20.42578125" customWidth="1"/>
    <col min="1280" max="1280" width="17.7109375" customWidth="1"/>
    <col min="1281" max="1281" width="16.7109375" customWidth="1"/>
    <col min="1282" max="1282" width="13.7109375" customWidth="1"/>
    <col min="1283" max="1283" width="14.28515625" customWidth="1"/>
    <col min="1284" max="1284" width="12.7109375" customWidth="1"/>
    <col min="1285" max="1285" width="56.7109375" customWidth="1"/>
    <col min="1286" max="1287" width="0" hidden="1" customWidth="1"/>
    <col min="1524" max="1524" width="4.7109375" customWidth="1"/>
    <col min="1525" max="1525" width="14.28515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7109375" customWidth="1"/>
    <col min="1532" max="1532" width="13.42578125" customWidth="1"/>
    <col min="1533" max="1533" width="15.28515625" customWidth="1"/>
    <col min="1534" max="1534" width="40.7109375" customWidth="1"/>
    <col min="1535" max="1535" width="20.42578125" customWidth="1"/>
    <col min="1536" max="1536" width="17.7109375" customWidth="1"/>
    <col min="1537" max="1537" width="16.7109375" customWidth="1"/>
    <col min="1538" max="1538" width="13.7109375" customWidth="1"/>
    <col min="1539" max="1539" width="14.28515625" customWidth="1"/>
    <col min="1540" max="1540" width="12.7109375" customWidth="1"/>
    <col min="1541" max="1541" width="56.7109375" customWidth="1"/>
    <col min="1542" max="1543" width="0" hidden="1" customWidth="1"/>
    <col min="1780" max="1780" width="4.7109375" customWidth="1"/>
    <col min="1781" max="1781" width="14.28515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7109375" customWidth="1"/>
    <col min="1788" max="1788" width="13.42578125" customWidth="1"/>
    <col min="1789" max="1789" width="15.28515625" customWidth="1"/>
    <col min="1790" max="1790" width="40.7109375" customWidth="1"/>
    <col min="1791" max="1791" width="20.42578125" customWidth="1"/>
    <col min="1792" max="1792" width="17.7109375" customWidth="1"/>
    <col min="1793" max="1793" width="16.7109375" customWidth="1"/>
    <col min="1794" max="1794" width="13.7109375" customWidth="1"/>
    <col min="1795" max="1795" width="14.28515625" customWidth="1"/>
    <col min="1796" max="1796" width="12.7109375" customWidth="1"/>
    <col min="1797" max="1797" width="56.7109375" customWidth="1"/>
    <col min="1798" max="1799" width="0" hidden="1" customWidth="1"/>
    <col min="2036" max="2036" width="4.7109375" customWidth="1"/>
    <col min="2037" max="2037" width="14.28515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7109375" customWidth="1"/>
    <col min="2044" max="2044" width="13.42578125" customWidth="1"/>
    <col min="2045" max="2045" width="15.28515625" customWidth="1"/>
    <col min="2046" max="2046" width="40.7109375" customWidth="1"/>
    <col min="2047" max="2047" width="20.42578125" customWidth="1"/>
    <col min="2048" max="2048" width="17.7109375" customWidth="1"/>
    <col min="2049" max="2049" width="16.7109375" customWidth="1"/>
    <col min="2050" max="2050" width="13.7109375" customWidth="1"/>
    <col min="2051" max="2051" width="14.28515625" customWidth="1"/>
    <col min="2052" max="2052" width="12.7109375" customWidth="1"/>
    <col min="2053" max="2053" width="56.7109375" customWidth="1"/>
    <col min="2054" max="2055" width="0" hidden="1" customWidth="1"/>
    <col min="2292" max="2292" width="4.7109375" customWidth="1"/>
    <col min="2293" max="2293" width="14.28515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7109375" customWidth="1"/>
    <col min="2300" max="2300" width="13.42578125" customWidth="1"/>
    <col min="2301" max="2301" width="15.28515625" customWidth="1"/>
    <col min="2302" max="2302" width="40.7109375" customWidth="1"/>
    <col min="2303" max="2303" width="20.42578125" customWidth="1"/>
    <col min="2304" max="2304" width="17.7109375" customWidth="1"/>
    <col min="2305" max="2305" width="16.7109375" customWidth="1"/>
    <col min="2306" max="2306" width="13.7109375" customWidth="1"/>
    <col min="2307" max="2307" width="14.28515625" customWidth="1"/>
    <col min="2308" max="2308" width="12.7109375" customWidth="1"/>
    <col min="2309" max="2309" width="56.7109375" customWidth="1"/>
    <col min="2310" max="2311" width="0" hidden="1" customWidth="1"/>
    <col min="2548" max="2548" width="4.7109375" customWidth="1"/>
    <col min="2549" max="2549" width="14.28515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7109375" customWidth="1"/>
    <col min="2556" max="2556" width="13.42578125" customWidth="1"/>
    <col min="2557" max="2557" width="15.28515625" customWidth="1"/>
    <col min="2558" max="2558" width="40.7109375" customWidth="1"/>
    <col min="2559" max="2559" width="20.42578125" customWidth="1"/>
    <col min="2560" max="2560" width="17.7109375" customWidth="1"/>
    <col min="2561" max="2561" width="16.7109375" customWidth="1"/>
    <col min="2562" max="2562" width="13.7109375" customWidth="1"/>
    <col min="2563" max="2563" width="14.28515625" customWidth="1"/>
    <col min="2564" max="2564" width="12.7109375" customWidth="1"/>
    <col min="2565" max="2565" width="56.7109375" customWidth="1"/>
    <col min="2566" max="2567" width="0" hidden="1" customWidth="1"/>
    <col min="2804" max="2804" width="4.7109375" customWidth="1"/>
    <col min="2805" max="2805" width="14.28515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7109375" customWidth="1"/>
    <col min="2812" max="2812" width="13.42578125" customWidth="1"/>
    <col min="2813" max="2813" width="15.28515625" customWidth="1"/>
    <col min="2814" max="2814" width="40.7109375" customWidth="1"/>
    <col min="2815" max="2815" width="20.42578125" customWidth="1"/>
    <col min="2816" max="2816" width="17.7109375" customWidth="1"/>
    <col min="2817" max="2817" width="16.7109375" customWidth="1"/>
    <col min="2818" max="2818" width="13.7109375" customWidth="1"/>
    <col min="2819" max="2819" width="14.28515625" customWidth="1"/>
    <col min="2820" max="2820" width="12.7109375" customWidth="1"/>
    <col min="2821" max="2821" width="56.7109375" customWidth="1"/>
    <col min="2822" max="2823" width="0" hidden="1" customWidth="1"/>
    <col min="3060" max="3060" width="4.7109375" customWidth="1"/>
    <col min="3061" max="3061" width="14.28515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7109375" customWidth="1"/>
    <col min="3068" max="3068" width="13.42578125" customWidth="1"/>
    <col min="3069" max="3069" width="15.28515625" customWidth="1"/>
    <col min="3070" max="3070" width="40.7109375" customWidth="1"/>
    <col min="3071" max="3071" width="20.42578125" customWidth="1"/>
    <col min="3072" max="3072" width="17.7109375" customWidth="1"/>
    <col min="3073" max="3073" width="16.7109375" customWidth="1"/>
    <col min="3074" max="3074" width="13.7109375" customWidth="1"/>
    <col min="3075" max="3075" width="14.28515625" customWidth="1"/>
    <col min="3076" max="3076" width="12.7109375" customWidth="1"/>
    <col min="3077" max="3077" width="56.7109375" customWidth="1"/>
    <col min="3078" max="3079" width="0" hidden="1" customWidth="1"/>
    <col min="3316" max="3316" width="4.7109375" customWidth="1"/>
    <col min="3317" max="3317" width="14.28515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7109375" customWidth="1"/>
    <col min="3324" max="3324" width="13.42578125" customWidth="1"/>
    <col min="3325" max="3325" width="15.28515625" customWidth="1"/>
    <col min="3326" max="3326" width="40.7109375" customWidth="1"/>
    <col min="3327" max="3327" width="20.42578125" customWidth="1"/>
    <col min="3328" max="3328" width="17.7109375" customWidth="1"/>
    <col min="3329" max="3329" width="16.7109375" customWidth="1"/>
    <col min="3330" max="3330" width="13.7109375" customWidth="1"/>
    <col min="3331" max="3331" width="14.28515625" customWidth="1"/>
    <col min="3332" max="3332" width="12.7109375" customWidth="1"/>
    <col min="3333" max="3333" width="56.7109375" customWidth="1"/>
    <col min="3334" max="3335" width="0" hidden="1" customWidth="1"/>
    <col min="3572" max="3572" width="4.7109375" customWidth="1"/>
    <col min="3573" max="3573" width="14.28515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7109375" customWidth="1"/>
    <col min="3580" max="3580" width="13.42578125" customWidth="1"/>
    <col min="3581" max="3581" width="15.28515625" customWidth="1"/>
    <col min="3582" max="3582" width="40.7109375" customWidth="1"/>
    <col min="3583" max="3583" width="20.42578125" customWidth="1"/>
    <col min="3584" max="3584" width="17.7109375" customWidth="1"/>
    <col min="3585" max="3585" width="16.7109375" customWidth="1"/>
    <col min="3586" max="3586" width="13.7109375" customWidth="1"/>
    <col min="3587" max="3587" width="14.28515625" customWidth="1"/>
    <col min="3588" max="3588" width="12.7109375" customWidth="1"/>
    <col min="3589" max="3589" width="56.7109375" customWidth="1"/>
    <col min="3590" max="3591" width="0" hidden="1" customWidth="1"/>
    <col min="3828" max="3828" width="4.7109375" customWidth="1"/>
    <col min="3829" max="3829" width="14.28515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7109375" customWidth="1"/>
    <col min="3836" max="3836" width="13.42578125" customWidth="1"/>
    <col min="3837" max="3837" width="15.28515625" customWidth="1"/>
    <col min="3838" max="3838" width="40.7109375" customWidth="1"/>
    <col min="3839" max="3839" width="20.42578125" customWidth="1"/>
    <col min="3840" max="3840" width="17.7109375" customWidth="1"/>
    <col min="3841" max="3841" width="16.7109375" customWidth="1"/>
    <col min="3842" max="3842" width="13.7109375" customWidth="1"/>
    <col min="3843" max="3843" width="14.28515625" customWidth="1"/>
    <col min="3844" max="3844" width="12.7109375" customWidth="1"/>
    <col min="3845" max="3845" width="56.7109375" customWidth="1"/>
    <col min="3846" max="3847" width="0" hidden="1" customWidth="1"/>
    <col min="4084" max="4084" width="4.7109375" customWidth="1"/>
    <col min="4085" max="4085" width="14.28515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7109375" customWidth="1"/>
    <col min="4092" max="4092" width="13.42578125" customWidth="1"/>
    <col min="4093" max="4093" width="15.28515625" customWidth="1"/>
    <col min="4094" max="4094" width="40.7109375" customWidth="1"/>
    <col min="4095" max="4095" width="20.42578125" customWidth="1"/>
    <col min="4096" max="4096" width="17.7109375" customWidth="1"/>
    <col min="4097" max="4097" width="16.7109375" customWidth="1"/>
    <col min="4098" max="4098" width="13.7109375" customWidth="1"/>
    <col min="4099" max="4099" width="14.28515625" customWidth="1"/>
    <col min="4100" max="4100" width="12.7109375" customWidth="1"/>
    <col min="4101" max="4101" width="56.7109375" customWidth="1"/>
    <col min="4102" max="4103" width="0" hidden="1" customWidth="1"/>
    <col min="4340" max="4340" width="4.7109375" customWidth="1"/>
    <col min="4341" max="4341" width="14.28515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7109375" customWidth="1"/>
    <col min="4348" max="4348" width="13.42578125" customWidth="1"/>
    <col min="4349" max="4349" width="15.28515625" customWidth="1"/>
    <col min="4350" max="4350" width="40.7109375" customWidth="1"/>
    <col min="4351" max="4351" width="20.42578125" customWidth="1"/>
    <col min="4352" max="4352" width="17.7109375" customWidth="1"/>
    <col min="4353" max="4353" width="16.7109375" customWidth="1"/>
    <col min="4354" max="4354" width="13.7109375" customWidth="1"/>
    <col min="4355" max="4355" width="14.28515625" customWidth="1"/>
    <col min="4356" max="4356" width="12.7109375" customWidth="1"/>
    <col min="4357" max="4357" width="56.7109375" customWidth="1"/>
    <col min="4358" max="4359" width="0" hidden="1" customWidth="1"/>
    <col min="4596" max="4596" width="4.7109375" customWidth="1"/>
    <col min="4597" max="4597" width="14.28515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7109375" customWidth="1"/>
    <col min="4604" max="4604" width="13.42578125" customWidth="1"/>
    <col min="4605" max="4605" width="15.28515625" customWidth="1"/>
    <col min="4606" max="4606" width="40.7109375" customWidth="1"/>
    <col min="4607" max="4607" width="20.42578125" customWidth="1"/>
    <col min="4608" max="4608" width="17.7109375" customWidth="1"/>
    <col min="4609" max="4609" width="16.7109375" customWidth="1"/>
    <col min="4610" max="4610" width="13.7109375" customWidth="1"/>
    <col min="4611" max="4611" width="14.28515625" customWidth="1"/>
    <col min="4612" max="4612" width="12.7109375" customWidth="1"/>
    <col min="4613" max="4613" width="56.7109375" customWidth="1"/>
    <col min="4614" max="4615" width="0" hidden="1" customWidth="1"/>
    <col min="4852" max="4852" width="4.7109375" customWidth="1"/>
    <col min="4853" max="4853" width="14.28515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7109375" customWidth="1"/>
    <col min="4860" max="4860" width="13.42578125" customWidth="1"/>
    <col min="4861" max="4861" width="15.28515625" customWidth="1"/>
    <col min="4862" max="4862" width="40.7109375" customWidth="1"/>
    <col min="4863" max="4863" width="20.42578125" customWidth="1"/>
    <col min="4864" max="4864" width="17.7109375" customWidth="1"/>
    <col min="4865" max="4865" width="16.7109375" customWidth="1"/>
    <col min="4866" max="4866" width="13.7109375" customWidth="1"/>
    <col min="4867" max="4867" width="14.28515625" customWidth="1"/>
    <col min="4868" max="4868" width="12.7109375" customWidth="1"/>
    <col min="4869" max="4869" width="56.7109375" customWidth="1"/>
    <col min="4870" max="4871" width="0" hidden="1" customWidth="1"/>
    <col min="5108" max="5108" width="4.7109375" customWidth="1"/>
    <col min="5109" max="5109" width="14.28515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7109375" customWidth="1"/>
    <col min="5116" max="5116" width="13.42578125" customWidth="1"/>
    <col min="5117" max="5117" width="15.28515625" customWidth="1"/>
    <col min="5118" max="5118" width="40.7109375" customWidth="1"/>
    <col min="5119" max="5119" width="20.42578125" customWidth="1"/>
    <col min="5120" max="5120" width="17.7109375" customWidth="1"/>
    <col min="5121" max="5121" width="16.7109375" customWidth="1"/>
    <col min="5122" max="5122" width="13.7109375" customWidth="1"/>
    <col min="5123" max="5123" width="14.28515625" customWidth="1"/>
    <col min="5124" max="5124" width="12.7109375" customWidth="1"/>
    <col min="5125" max="5125" width="56.7109375" customWidth="1"/>
    <col min="5126" max="5127" width="0" hidden="1" customWidth="1"/>
    <col min="5364" max="5364" width="4.7109375" customWidth="1"/>
    <col min="5365" max="5365" width="14.28515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7109375" customWidth="1"/>
    <col min="5372" max="5372" width="13.42578125" customWidth="1"/>
    <col min="5373" max="5373" width="15.28515625" customWidth="1"/>
    <col min="5374" max="5374" width="40.7109375" customWidth="1"/>
    <col min="5375" max="5375" width="20.42578125" customWidth="1"/>
    <col min="5376" max="5376" width="17.7109375" customWidth="1"/>
    <col min="5377" max="5377" width="16.7109375" customWidth="1"/>
    <col min="5378" max="5378" width="13.7109375" customWidth="1"/>
    <col min="5379" max="5379" width="14.28515625" customWidth="1"/>
    <col min="5380" max="5380" width="12.7109375" customWidth="1"/>
    <col min="5381" max="5381" width="56.7109375" customWidth="1"/>
    <col min="5382" max="5383" width="0" hidden="1" customWidth="1"/>
    <col min="5620" max="5620" width="4.7109375" customWidth="1"/>
    <col min="5621" max="5621" width="14.28515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7109375" customWidth="1"/>
    <col min="5628" max="5628" width="13.42578125" customWidth="1"/>
    <col min="5629" max="5629" width="15.28515625" customWidth="1"/>
    <col min="5630" max="5630" width="40.7109375" customWidth="1"/>
    <col min="5631" max="5631" width="20.42578125" customWidth="1"/>
    <col min="5632" max="5632" width="17.7109375" customWidth="1"/>
    <col min="5633" max="5633" width="16.7109375" customWidth="1"/>
    <col min="5634" max="5634" width="13.7109375" customWidth="1"/>
    <col min="5635" max="5635" width="14.28515625" customWidth="1"/>
    <col min="5636" max="5636" width="12.7109375" customWidth="1"/>
    <col min="5637" max="5637" width="56.7109375" customWidth="1"/>
    <col min="5638" max="5639" width="0" hidden="1" customWidth="1"/>
    <col min="5876" max="5876" width="4.7109375" customWidth="1"/>
    <col min="5877" max="5877" width="14.28515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7109375" customWidth="1"/>
    <col min="5884" max="5884" width="13.42578125" customWidth="1"/>
    <col min="5885" max="5885" width="15.28515625" customWidth="1"/>
    <col min="5886" max="5886" width="40.7109375" customWidth="1"/>
    <col min="5887" max="5887" width="20.42578125" customWidth="1"/>
    <col min="5888" max="5888" width="17.7109375" customWidth="1"/>
    <col min="5889" max="5889" width="16.7109375" customWidth="1"/>
    <col min="5890" max="5890" width="13.7109375" customWidth="1"/>
    <col min="5891" max="5891" width="14.28515625" customWidth="1"/>
    <col min="5892" max="5892" width="12.7109375" customWidth="1"/>
    <col min="5893" max="5893" width="56.7109375" customWidth="1"/>
    <col min="5894" max="5895" width="0" hidden="1" customWidth="1"/>
    <col min="6132" max="6132" width="4.7109375" customWidth="1"/>
    <col min="6133" max="6133" width="14.28515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7109375" customWidth="1"/>
    <col min="6140" max="6140" width="13.42578125" customWidth="1"/>
    <col min="6141" max="6141" width="15.28515625" customWidth="1"/>
    <col min="6142" max="6142" width="40.7109375" customWidth="1"/>
    <col min="6143" max="6143" width="20.42578125" customWidth="1"/>
    <col min="6144" max="6144" width="17.7109375" customWidth="1"/>
    <col min="6145" max="6145" width="16.7109375" customWidth="1"/>
    <col min="6146" max="6146" width="13.7109375" customWidth="1"/>
    <col min="6147" max="6147" width="14.28515625" customWidth="1"/>
    <col min="6148" max="6148" width="12.7109375" customWidth="1"/>
    <col min="6149" max="6149" width="56.7109375" customWidth="1"/>
    <col min="6150" max="6151" width="0" hidden="1" customWidth="1"/>
    <col min="6388" max="6388" width="4.7109375" customWidth="1"/>
    <col min="6389" max="6389" width="14.28515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7109375" customWidth="1"/>
    <col min="6396" max="6396" width="13.42578125" customWidth="1"/>
    <col min="6397" max="6397" width="15.28515625" customWidth="1"/>
    <col min="6398" max="6398" width="40.7109375" customWidth="1"/>
    <col min="6399" max="6399" width="20.42578125" customWidth="1"/>
    <col min="6400" max="6400" width="17.7109375" customWidth="1"/>
    <col min="6401" max="6401" width="16.7109375" customWidth="1"/>
    <col min="6402" max="6402" width="13.7109375" customWidth="1"/>
    <col min="6403" max="6403" width="14.28515625" customWidth="1"/>
    <col min="6404" max="6404" width="12.7109375" customWidth="1"/>
    <col min="6405" max="6405" width="56.7109375" customWidth="1"/>
    <col min="6406" max="6407" width="0" hidden="1" customWidth="1"/>
    <col min="6644" max="6644" width="4.7109375" customWidth="1"/>
    <col min="6645" max="6645" width="14.28515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7109375" customWidth="1"/>
    <col min="6652" max="6652" width="13.42578125" customWidth="1"/>
    <col min="6653" max="6653" width="15.28515625" customWidth="1"/>
    <col min="6654" max="6654" width="40.7109375" customWidth="1"/>
    <col min="6655" max="6655" width="20.42578125" customWidth="1"/>
    <col min="6656" max="6656" width="17.7109375" customWidth="1"/>
    <col min="6657" max="6657" width="16.7109375" customWidth="1"/>
    <col min="6658" max="6658" width="13.7109375" customWidth="1"/>
    <col min="6659" max="6659" width="14.28515625" customWidth="1"/>
    <col min="6660" max="6660" width="12.7109375" customWidth="1"/>
    <col min="6661" max="6661" width="56.7109375" customWidth="1"/>
    <col min="6662" max="6663" width="0" hidden="1" customWidth="1"/>
    <col min="6900" max="6900" width="4.7109375" customWidth="1"/>
    <col min="6901" max="6901" width="14.28515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7109375" customWidth="1"/>
    <col min="6908" max="6908" width="13.42578125" customWidth="1"/>
    <col min="6909" max="6909" width="15.28515625" customWidth="1"/>
    <col min="6910" max="6910" width="40.7109375" customWidth="1"/>
    <col min="6911" max="6911" width="20.42578125" customWidth="1"/>
    <col min="6912" max="6912" width="17.7109375" customWidth="1"/>
    <col min="6913" max="6913" width="16.7109375" customWidth="1"/>
    <col min="6914" max="6914" width="13.7109375" customWidth="1"/>
    <col min="6915" max="6915" width="14.28515625" customWidth="1"/>
    <col min="6916" max="6916" width="12.7109375" customWidth="1"/>
    <col min="6917" max="6917" width="56.7109375" customWidth="1"/>
    <col min="6918" max="6919" width="0" hidden="1" customWidth="1"/>
    <col min="7156" max="7156" width="4.7109375" customWidth="1"/>
    <col min="7157" max="7157" width="14.28515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7109375" customWidth="1"/>
    <col min="7164" max="7164" width="13.42578125" customWidth="1"/>
    <col min="7165" max="7165" width="15.28515625" customWidth="1"/>
    <col min="7166" max="7166" width="40.7109375" customWidth="1"/>
    <col min="7167" max="7167" width="20.42578125" customWidth="1"/>
    <col min="7168" max="7168" width="17.7109375" customWidth="1"/>
    <col min="7169" max="7169" width="16.7109375" customWidth="1"/>
    <col min="7170" max="7170" width="13.7109375" customWidth="1"/>
    <col min="7171" max="7171" width="14.28515625" customWidth="1"/>
    <col min="7172" max="7172" width="12.7109375" customWidth="1"/>
    <col min="7173" max="7173" width="56.7109375" customWidth="1"/>
    <col min="7174" max="7175" width="0" hidden="1" customWidth="1"/>
    <col min="7412" max="7412" width="4.7109375" customWidth="1"/>
    <col min="7413" max="7413" width="14.28515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7109375" customWidth="1"/>
    <col min="7420" max="7420" width="13.42578125" customWidth="1"/>
    <col min="7421" max="7421" width="15.28515625" customWidth="1"/>
    <col min="7422" max="7422" width="40.7109375" customWidth="1"/>
    <col min="7423" max="7423" width="20.42578125" customWidth="1"/>
    <col min="7424" max="7424" width="17.7109375" customWidth="1"/>
    <col min="7425" max="7425" width="16.7109375" customWidth="1"/>
    <col min="7426" max="7426" width="13.7109375" customWidth="1"/>
    <col min="7427" max="7427" width="14.28515625" customWidth="1"/>
    <col min="7428" max="7428" width="12.7109375" customWidth="1"/>
    <col min="7429" max="7429" width="56.7109375" customWidth="1"/>
    <col min="7430" max="7431" width="0" hidden="1" customWidth="1"/>
    <col min="7668" max="7668" width="4.7109375" customWidth="1"/>
    <col min="7669" max="7669" width="14.28515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7109375" customWidth="1"/>
    <col min="7676" max="7676" width="13.42578125" customWidth="1"/>
    <col min="7677" max="7677" width="15.28515625" customWidth="1"/>
    <col min="7678" max="7678" width="40.7109375" customWidth="1"/>
    <col min="7679" max="7679" width="20.42578125" customWidth="1"/>
    <col min="7680" max="7680" width="17.7109375" customWidth="1"/>
    <col min="7681" max="7681" width="16.7109375" customWidth="1"/>
    <col min="7682" max="7682" width="13.7109375" customWidth="1"/>
    <col min="7683" max="7683" width="14.28515625" customWidth="1"/>
    <col min="7684" max="7684" width="12.7109375" customWidth="1"/>
    <col min="7685" max="7685" width="56.7109375" customWidth="1"/>
    <col min="7686" max="7687" width="0" hidden="1" customWidth="1"/>
    <col min="7924" max="7924" width="4.7109375" customWidth="1"/>
    <col min="7925" max="7925" width="14.28515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7109375" customWidth="1"/>
    <col min="7932" max="7932" width="13.42578125" customWidth="1"/>
    <col min="7933" max="7933" width="15.28515625" customWidth="1"/>
    <col min="7934" max="7934" width="40.7109375" customWidth="1"/>
    <col min="7935" max="7935" width="20.42578125" customWidth="1"/>
    <col min="7936" max="7936" width="17.7109375" customWidth="1"/>
    <col min="7937" max="7937" width="16.7109375" customWidth="1"/>
    <col min="7938" max="7938" width="13.7109375" customWidth="1"/>
    <col min="7939" max="7939" width="14.28515625" customWidth="1"/>
    <col min="7940" max="7940" width="12.7109375" customWidth="1"/>
    <col min="7941" max="7941" width="56.7109375" customWidth="1"/>
    <col min="7942" max="7943" width="0" hidden="1" customWidth="1"/>
    <col min="8180" max="8180" width="4.7109375" customWidth="1"/>
    <col min="8181" max="8181" width="14.28515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7109375" customWidth="1"/>
    <col min="8188" max="8188" width="13.42578125" customWidth="1"/>
    <col min="8189" max="8189" width="15.28515625" customWidth="1"/>
    <col min="8190" max="8190" width="40.7109375" customWidth="1"/>
    <col min="8191" max="8191" width="20.42578125" customWidth="1"/>
    <col min="8192" max="8192" width="17.7109375" customWidth="1"/>
    <col min="8193" max="8193" width="16.7109375" customWidth="1"/>
    <col min="8194" max="8194" width="13.7109375" customWidth="1"/>
    <col min="8195" max="8195" width="14.28515625" customWidth="1"/>
    <col min="8196" max="8196" width="12.7109375" customWidth="1"/>
    <col min="8197" max="8197" width="56.7109375" customWidth="1"/>
    <col min="8198" max="8199" width="0" hidden="1" customWidth="1"/>
    <col min="8436" max="8436" width="4.7109375" customWidth="1"/>
    <col min="8437" max="8437" width="14.28515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7109375" customWidth="1"/>
    <col min="8444" max="8444" width="13.42578125" customWidth="1"/>
    <col min="8445" max="8445" width="15.28515625" customWidth="1"/>
    <col min="8446" max="8446" width="40.7109375" customWidth="1"/>
    <col min="8447" max="8447" width="20.42578125" customWidth="1"/>
    <col min="8448" max="8448" width="17.7109375" customWidth="1"/>
    <col min="8449" max="8449" width="16.7109375" customWidth="1"/>
    <col min="8450" max="8450" width="13.7109375" customWidth="1"/>
    <col min="8451" max="8451" width="14.28515625" customWidth="1"/>
    <col min="8452" max="8452" width="12.7109375" customWidth="1"/>
    <col min="8453" max="8453" width="56.7109375" customWidth="1"/>
    <col min="8454" max="8455" width="0" hidden="1" customWidth="1"/>
    <col min="8692" max="8692" width="4.7109375" customWidth="1"/>
    <col min="8693" max="8693" width="14.28515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7109375" customWidth="1"/>
    <col min="8700" max="8700" width="13.42578125" customWidth="1"/>
    <col min="8701" max="8701" width="15.28515625" customWidth="1"/>
    <col min="8702" max="8702" width="40.7109375" customWidth="1"/>
    <col min="8703" max="8703" width="20.42578125" customWidth="1"/>
    <col min="8704" max="8704" width="17.7109375" customWidth="1"/>
    <col min="8705" max="8705" width="16.7109375" customWidth="1"/>
    <col min="8706" max="8706" width="13.7109375" customWidth="1"/>
    <col min="8707" max="8707" width="14.28515625" customWidth="1"/>
    <col min="8708" max="8708" width="12.7109375" customWidth="1"/>
    <col min="8709" max="8709" width="56.7109375" customWidth="1"/>
    <col min="8710" max="8711" width="0" hidden="1" customWidth="1"/>
    <col min="8948" max="8948" width="4.7109375" customWidth="1"/>
    <col min="8949" max="8949" width="14.28515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7109375" customWidth="1"/>
    <col min="8956" max="8956" width="13.42578125" customWidth="1"/>
    <col min="8957" max="8957" width="15.28515625" customWidth="1"/>
    <col min="8958" max="8958" width="40.7109375" customWidth="1"/>
    <col min="8959" max="8959" width="20.42578125" customWidth="1"/>
    <col min="8960" max="8960" width="17.7109375" customWidth="1"/>
    <col min="8961" max="8961" width="16.7109375" customWidth="1"/>
    <col min="8962" max="8962" width="13.7109375" customWidth="1"/>
    <col min="8963" max="8963" width="14.28515625" customWidth="1"/>
    <col min="8964" max="8964" width="12.7109375" customWidth="1"/>
    <col min="8965" max="8965" width="56.7109375" customWidth="1"/>
    <col min="8966" max="8967" width="0" hidden="1" customWidth="1"/>
    <col min="9204" max="9204" width="4.7109375" customWidth="1"/>
    <col min="9205" max="9205" width="14.28515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7109375" customWidth="1"/>
    <col min="9212" max="9212" width="13.42578125" customWidth="1"/>
    <col min="9213" max="9213" width="15.28515625" customWidth="1"/>
    <col min="9214" max="9214" width="40.7109375" customWidth="1"/>
    <col min="9215" max="9215" width="20.42578125" customWidth="1"/>
    <col min="9216" max="9216" width="17.7109375" customWidth="1"/>
    <col min="9217" max="9217" width="16.7109375" customWidth="1"/>
    <col min="9218" max="9218" width="13.7109375" customWidth="1"/>
    <col min="9219" max="9219" width="14.28515625" customWidth="1"/>
    <col min="9220" max="9220" width="12.7109375" customWidth="1"/>
    <col min="9221" max="9221" width="56.7109375" customWidth="1"/>
    <col min="9222" max="9223" width="0" hidden="1" customWidth="1"/>
    <col min="9460" max="9460" width="4.7109375" customWidth="1"/>
    <col min="9461" max="9461" width="14.28515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7109375" customWidth="1"/>
    <col min="9468" max="9468" width="13.42578125" customWidth="1"/>
    <col min="9469" max="9469" width="15.28515625" customWidth="1"/>
    <col min="9470" max="9470" width="40.7109375" customWidth="1"/>
    <col min="9471" max="9471" width="20.42578125" customWidth="1"/>
    <col min="9472" max="9472" width="17.7109375" customWidth="1"/>
    <col min="9473" max="9473" width="16.7109375" customWidth="1"/>
    <col min="9474" max="9474" width="13.7109375" customWidth="1"/>
    <col min="9475" max="9475" width="14.28515625" customWidth="1"/>
    <col min="9476" max="9476" width="12.7109375" customWidth="1"/>
    <col min="9477" max="9477" width="56.7109375" customWidth="1"/>
    <col min="9478" max="9479" width="0" hidden="1" customWidth="1"/>
    <col min="9716" max="9716" width="4.7109375" customWidth="1"/>
    <col min="9717" max="9717" width="14.28515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7109375" customWidth="1"/>
    <col min="9724" max="9724" width="13.42578125" customWidth="1"/>
    <col min="9725" max="9725" width="15.28515625" customWidth="1"/>
    <col min="9726" max="9726" width="40.7109375" customWidth="1"/>
    <col min="9727" max="9727" width="20.42578125" customWidth="1"/>
    <col min="9728" max="9728" width="17.7109375" customWidth="1"/>
    <col min="9729" max="9729" width="16.7109375" customWidth="1"/>
    <col min="9730" max="9730" width="13.7109375" customWidth="1"/>
    <col min="9731" max="9731" width="14.28515625" customWidth="1"/>
    <col min="9732" max="9732" width="12.7109375" customWidth="1"/>
    <col min="9733" max="9733" width="56.7109375" customWidth="1"/>
    <col min="9734" max="9735" width="0" hidden="1" customWidth="1"/>
    <col min="9972" max="9972" width="4.7109375" customWidth="1"/>
    <col min="9973" max="9973" width="14.28515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7109375" customWidth="1"/>
    <col min="9980" max="9980" width="13.42578125" customWidth="1"/>
    <col min="9981" max="9981" width="15.28515625" customWidth="1"/>
    <col min="9982" max="9982" width="40.7109375" customWidth="1"/>
    <col min="9983" max="9983" width="20.42578125" customWidth="1"/>
    <col min="9984" max="9984" width="17.7109375" customWidth="1"/>
    <col min="9985" max="9985" width="16.7109375" customWidth="1"/>
    <col min="9986" max="9986" width="13.7109375" customWidth="1"/>
    <col min="9987" max="9987" width="14.28515625" customWidth="1"/>
    <col min="9988" max="9988" width="12.7109375" customWidth="1"/>
    <col min="9989" max="9989" width="56.7109375" customWidth="1"/>
    <col min="9990" max="9991" width="0" hidden="1" customWidth="1"/>
    <col min="10228" max="10228" width="4.7109375" customWidth="1"/>
    <col min="10229" max="10229" width="14.28515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7109375" customWidth="1"/>
    <col min="10236" max="10236" width="13.42578125" customWidth="1"/>
    <col min="10237" max="10237" width="15.28515625" customWidth="1"/>
    <col min="10238" max="10238" width="40.7109375" customWidth="1"/>
    <col min="10239" max="10239" width="20.42578125" customWidth="1"/>
    <col min="10240" max="10240" width="17.7109375" customWidth="1"/>
    <col min="10241" max="10241" width="16.7109375" customWidth="1"/>
    <col min="10242" max="10242" width="13.7109375" customWidth="1"/>
    <col min="10243" max="10243" width="14.28515625" customWidth="1"/>
    <col min="10244" max="10244" width="12.7109375" customWidth="1"/>
    <col min="10245" max="10245" width="56.7109375" customWidth="1"/>
    <col min="10246" max="10247" width="0" hidden="1" customWidth="1"/>
    <col min="10484" max="10484" width="4.7109375" customWidth="1"/>
    <col min="10485" max="10485" width="14.28515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7109375" customWidth="1"/>
    <col min="10492" max="10492" width="13.42578125" customWidth="1"/>
    <col min="10493" max="10493" width="15.28515625" customWidth="1"/>
    <col min="10494" max="10494" width="40.7109375" customWidth="1"/>
    <col min="10495" max="10495" width="20.42578125" customWidth="1"/>
    <col min="10496" max="10496" width="17.7109375" customWidth="1"/>
    <col min="10497" max="10497" width="16.7109375" customWidth="1"/>
    <col min="10498" max="10498" width="13.7109375" customWidth="1"/>
    <col min="10499" max="10499" width="14.28515625" customWidth="1"/>
    <col min="10500" max="10500" width="12.7109375" customWidth="1"/>
    <col min="10501" max="10501" width="56.7109375" customWidth="1"/>
    <col min="10502" max="10503" width="0" hidden="1" customWidth="1"/>
    <col min="10740" max="10740" width="4.7109375" customWidth="1"/>
    <col min="10741" max="10741" width="14.28515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7109375" customWidth="1"/>
    <col min="10748" max="10748" width="13.42578125" customWidth="1"/>
    <col min="10749" max="10749" width="15.28515625" customWidth="1"/>
    <col min="10750" max="10750" width="40.7109375" customWidth="1"/>
    <col min="10751" max="10751" width="20.42578125" customWidth="1"/>
    <col min="10752" max="10752" width="17.7109375" customWidth="1"/>
    <col min="10753" max="10753" width="16.7109375" customWidth="1"/>
    <col min="10754" max="10754" width="13.7109375" customWidth="1"/>
    <col min="10755" max="10755" width="14.28515625" customWidth="1"/>
    <col min="10756" max="10756" width="12.7109375" customWidth="1"/>
    <col min="10757" max="10757" width="56.7109375" customWidth="1"/>
    <col min="10758" max="10759" width="0" hidden="1" customWidth="1"/>
    <col min="10996" max="10996" width="4.7109375" customWidth="1"/>
    <col min="10997" max="10997" width="14.28515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7109375" customWidth="1"/>
    <col min="11004" max="11004" width="13.42578125" customWidth="1"/>
    <col min="11005" max="11005" width="15.28515625" customWidth="1"/>
    <col min="11006" max="11006" width="40.7109375" customWidth="1"/>
    <col min="11007" max="11007" width="20.42578125" customWidth="1"/>
    <col min="11008" max="11008" width="17.7109375" customWidth="1"/>
    <col min="11009" max="11009" width="16.7109375" customWidth="1"/>
    <col min="11010" max="11010" width="13.7109375" customWidth="1"/>
    <col min="11011" max="11011" width="14.28515625" customWidth="1"/>
    <col min="11012" max="11012" width="12.7109375" customWidth="1"/>
    <col min="11013" max="11013" width="56.7109375" customWidth="1"/>
    <col min="11014" max="11015" width="0" hidden="1" customWidth="1"/>
    <col min="11252" max="11252" width="4.7109375" customWidth="1"/>
    <col min="11253" max="11253" width="14.28515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7109375" customWidth="1"/>
    <col min="11260" max="11260" width="13.42578125" customWidth="1"/>
    <col min="11261" max="11261" width="15.28515625" customWidth="1"/>
    <col min="11262" max="11262" width="40.7109375" customWidth="1"/>
    <col min="11263" max="11263" width="20.42578125" customWidth="1"/>
    <col min="11264" max="11264" width="17.7109375" customWidth="1"/>
    <col min="11265" max="11265" width="16.7109375" customWidth="1"/>
    <col min="11266" max="11266" width="13.7109375" customWidth="1"/>
    <col min="11267" max="11267" width="14.28515625" customWidth="1"/>
    <col min="11268" max="11268" width="12.7109375" customWidth="1"/>
    <col min="11269" max="11269" width="56.7109375" customWidth="1"/>
    <col min="11270" max="11271" width="0" hidden="1" customWidth="1"/>
    <col min="11508" max="11508" width="4.7109375" customWidth="1"/>
    <col min="11509" max="11509" width="14.28515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7109375" customWidth="1"/>
    <col min="11516" max="11516" width="13.42578125" customWidth="1"/>
    <col min="11517" max="11517" width="15.28515625" customWidth="1"/>
    <col min="11518" max="11518" width="40.7109375" customWidth="1"/>
    <col min="11519" max="11519" width="20.42578125" customWidth="1"/>
    <col min="11520" max="11520" width="17.7109375" customWidth="1"/>
    <col min="11521" max="11521" width="16.7109375" customWidth="1"/>
    <col min="11522" max="11522" width="13.7109375" customWidth="1"/>
    <col min="11523" max="11523" width="14.28515625" customWidth="1"/>
    <col min="11524" max="11524" width="12.7109375" customWidth="1"/>
    <col min="11525" max="11525" width="56.7109375" customWidth="1"/>
    <col min="11526" max="11527" width="0" hidden="1" customWidth="1"/>
    <col min="11764" max="11764" width="4.7109375" customWidth="1"/>
    <col min="11765" max="11765" width="14.28515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7109375" customWidth="1"/>
    <col min="11772" max="11772" width="13.42578125" customWidth="1"/>
    <col min="11773" max="11773" width="15.28515625" customWidth="1"/>
    <col min="11774" max="11774" width="40.7109375" customWidth="1"/>
    <col min="11775" max="11775" width="20.42578125" customWidth="1"/>
    <col min="11776" max="11776" width="17.7109375" customWidth="1"/>
    <col min="11777" max="11777" width="16.7109375" customWidth="1"/>
    <col min="11778" max="11778" width="13.7109375" customWidth="1"/>
    <col min="11779" max="11779" width="14.28515625" customWidth="1"/>
    <col min="11780" max="11780" width="12.7109375" customWidth="1"/>
    <col min="11781" max="11781" width="56.7109375" customWidth="1"/>
    <col min="11782" max="11783" width="0" hidden="1" customWidth="1"/>
    <col min="12020" max="12020" width="4.7109375" customWidth="1"/>
    <col min="12021" max="12021" width="14.28515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7109375" customWidth="1"/>
    <col min="12028" max="12028" width="13.42578125" customWidth="1"/>
    <col min="12029" max="12029" width="15.28515625" customWidth="1"/>
    <col min="12030" max="12030" width="40.7109375" customWidth="1"/>
    <col min="12031" max="12031" width="20.42578125" customWidth="1"/>
    <col min="12032" max="12032" width="17.7109375" customWidth="1"/>
    <col min="12033" max="12033" width="16.7109375" customWidth="1"/>
    <col min="12034" max="12034" width="13.7109375" customWidth="1"/>
    <col min="12035" max="12035" width="14.28515625" customWidth="1"/>
    <col min="12036" max="12036" width="12.7109375" customWidth="1"/>
    <col min="12037" max="12037" width="56.7109375" customWidth="1"/>
    <col min="12038" max="12039" width="0" hidden="1" customWidth="1"/>
    <col min="12276" max="12276" width="4.7109375" customWidth="1"/>
    <col min="12277" max="12277" width="14.28515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7109375" customWidth="1"/>
    <col min="12284" max="12284" width="13.42578125" customWidth="1"/>
    <col min="12285" max="12285" width="15.28515625" customWidth="1"/>
    <col min="12286" max="12286" width="40.7109375" customWidth="1"/>
    <col min="12287" max="12287" width="20.42578125" customWidth="1"/>
    <col min="12288" max="12288" width="17.7109375" customWidth="1"/>
    <col min="12289" max="12289" width="16.7109375" customWidth="1"/>
    <col min="12290" max="12290" width="13.7109375" customWidth="1"/>
    <col min="12291" max="12291" width="14.28515625" customWidth="1"/>
    <col min="12292" max="12292" width="12.7109375" customWidth="1"/>
    <col min="12293" max="12293" width="56.7109375" customWidth="1"/>
    <col min="12294" max="12295" width="0" hidden="1" customWidth="1"/>
    <col min="12532" max="12532" width="4.7109375" customWidth="1"/>
    <col min="12533" max="12533" width="14.28515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7109375" customWidth="1"/>
    <col min="12540" max="12540" width="13.42578125" customWidth="1"/>
    <col min="12541" max="12541" width="15.28515625" customWidth="1"/>
    <col min="12542" max="12542" width="40.7109375" customWidth="1"/>
    <col min="12543" max="12543" width="20.42578125" customWidth="1"/>
    <col min="12544" max="12544" width="17.7109375" customWidth="1"/>
    <col min="12545" max="12545" width="16.7109375" customWidth="1"/>
    <col min="12546" max="12546" width="13.7109375" customWidth="1"/>
    <col min="12547" max="12547" width="14.28515625" customWidth="1"/>
    <col min="12548" max="12548" width="12.7109375" customWidth="1"/>
    <col min="12549" max="12549" width="56.7109375" customWidth="1"/>
    <col min="12550" max="12551" width="0" hidden="1" customWidth="1"/>
    <col min="12788" max="12788" width="4.7109375" customWidth="1"/>
    <col min="12789" max="12789" width="14.28515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7109375" customWidth="1"/>
    <col min="12796" max="12796" width="13.42578125" customWidth="1"/>
    <col min="12797" max="12797" width="15.28515625" customWidth="1"/>
    <col min="12798" max="12798" width="40.7109375" customWidth="1"/>
    <col min="12799" max="12799" width="20.42578125" customWidth="1"/>
    <col min="12800" max="12800" width="17.7109375" customWidth="1"/>
    <col min="12801" max="12801" width="16.7109375" customWidth="1"/>
    <col min="12802" max="12802" width="13.7109375" customWidth="1"/>
    <col min="12803" max="12803" width="14.28515625" customWidth="1"/>
    <col min="12804" max="12804" width="12.7109375" customWidth="1"/>
    <col min="12805" max="12805" width="56.7109375" customWidth="1"/>
    <col min="12806" max="12807" width="0" hidden="1" customWidth="1"/>
    <col min="13044" max="13044" width="4.7109375" customWidth="1"/>
    <col min="13045" max="13045" width="14.28515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7109375" customWidth="1"/>
    <col min="13052" max="13052" width="13.42578125" customWidth="1"/>
    <col min="13053" max="13053" width="15.28515625" customWidth="1"/>
    <col min="13054" max="13054" width="40.7109375" customWidth="1"/>
    <col min="13055" max="13055" width="20.42578125" customWidth="1"/>
    <col min="13056" max="13056" width="17.7109375" customWidth="1"/>
    <col min="13057" max="13057" width="16.7109375" customWidth="1"/>
    <col min="13058" max="13058" width="13.7109375" customWidth="1"/>
    <col min="13059" max="13059" width="14.28515625" customWidth="1"/>
    <col min="13060" max="13060" width="12.7109375" customWidth="1"/>
    <col min="13061" max="13061" width="56.7109375" customWidth="1"/>
    <col min="13062" max="13063" width="0" hidden="1" customWidth="1"/>
    <col min="13300" max="13300" width="4.7109375" customWidth="1"/>
    <col min="13301" max="13301" width="14.28515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7109375" customWidth="1"/>
    <col min="13308" max="13308" width="13.42578125" customWidth="1"/>
    <col min="13309" max="13309" width="15.28515625" customWidth="1"/>
    <col min="13310" max="13310" width="40.7109375" customWidth="1"/>
    <col min="13311" max="13311" width="20.42578125" customWidth="1"/>
    <col min="13312" max="13312" width="17.7109375" customWidth="1"/>
    <col min="13313" max="13313" width="16.7109375" customWidth="1"/>
    <col min="13314" max="13314" width="13.7109375" customWidth="1"/>
    <col min="13315" max="13315" width="14.28515625" customWidth="1"/>
    <col min="13316" max="13316" width="12.7109375" customWidth="1"/>
    <col min="13317" max="13317" width="56.7109375" customWidth="1"/>
    <col min="13318" max="13319" width="0" hidden="1" customWidth="1"/>
    <col min="13556" max="13556" width="4.7109375" customWidth="1"/>
    <col min="13557" max="13557" width="14.28515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7109375" customWidth="1"/>
    <col min="13564" max="13564" width="13.42578125" customWidth="1"/>
    <col min="13565" max="13565" width="15.28515625" customWidth="1"/>
    <col min="13566" max="13566" width="40.7109375" customWidth="1"/>
    <col min="13567" max="13567" width="20.42578125" customWidth="1"/>
    <col min="13568" max="13568" width="17.7109375" customWidth="1"/>
    <col min="13569" max="13569" width="16.7109375" customWidth="1"/>
    <col min="13570" max="13570" width="13.7109375" customWidth="1"/>
    <col min="13571" max="13571" width="14.28515625" customWidth="1"/>
    <col min="13572" max="13572" width="12.7109375" customWidth="1"/>
    <col min="13573" max="13573" width="56.7109375" customWidth="1"/>
    <col min="13574" max="13575" width="0" hidden="1" customWidth="1"/>
    <col min="13812" max="13812" width="4.7109375" customWidth="1"/>
    <col min="13813" max="13813" width="14.28515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7109375" customWidth="1"/>
    <col min="13820" max="13820" width="13.42578125" customWidth="1"/>
    <col min="13821" max="13821" width="15.28515625" customWidth="1"/>
    <col min="13822" max="13822" width="40.7109375" customWidth="1"/>
    <col min="13823" max="13823" width="20.42578125" customWidth="1"/>
    <col min="13824" max="13824" width="17.7109375" customWidth="1"/>
    <col min="13825" max="13825" width="16.7109375" customWidth="1"/>
    <col min="13826" max="13826" width="13.7109375" customWidth="1"/>
    <col min="13827" max="13827" width="14.28515625" customWidth="1"/>
    <col min="13828" max="13828" width="12.7109375" customWidth="1"/>
    <col min="13829" max="13829" width="56.7109375" customWidth="1"/>
    <col min="13830" max="13831" width="0" hidden="1" customWidth="1"/>
    <col min="14068" max="14068" width="4.7109375" customWidth="1"/>
    <col min="14069" max="14069" width="14.28515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7109375" customWidth="1"/>
    <col min="14076" max="14076" width="13.42578125" customWidth="1"/>
    <col min="14077" max="14077" width="15.28515625" customWidth="1"/>
    <col min="14078" max="14078" width="40.7109375" customWidth="1"/>
    <col min="14079" max="14079" width="20.42578125" customWidth="1"/>
    <col min="14080" max="14080" width="17.7109375" customWidth="1"/>
    <col min="14081" max="14081" width="16.7109375" customWidth="1"/>
    <col min="14082" max="14082" width="13.7109375" customWidth="1"/>
    <col min="14083" max="14083" width="14.28515625" customWidth="1"/>
    <col min="14084" max="14084" width="12.7109375" customWidth="1"/>
    <col min="14085" max="14085" width="56.7109375" customWidth="1"/>
    <col min="14086" max="14087" width="0" hidden="1" customWidth="1"/>
    <col min="14324" max="14324" width="4.7109375" customWidth="1"/>
    <col min="14325" max="14325" width="14.28515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7109375" customWidth="1"/>
    <col min="14332" max="14332" width="13.42578125" customWidth="1"/>
    <col min="14333" max="14333" width="15.28515625" customWidth="1"/>
    <col min="14334" max="14334" width="40.7109375" customWidth="1"/>
    <col min="14335" max="14335" width="20.42578125" customWidth="1"/>
    <col min="14336" max="14336" width="17.7109375" customWidth="1"/>
    <col min="14337" max="14337" width="16.7109375" customWidth="1"/>
    <col min="14338" max="14338" width="13.7109375" customWidth="1"/>
    <col min="14339" max="14339" width="14.28515625" customWidth="1"/>
    <col min="14340" max="14340" width="12.7109375" customWidth="1"/>
    <col min="14341" max="14341" width="56.7109375" customWidth="1"/>
    <col min="14342" max="14343" width="0" hidden="1" customWidth="1"/>
    <col min="14580" max="14580" width="4.7109375" customWidth="1"/>
    <col min="14581" max="14581" width="14.28515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7109375" customWidth="1"/>
    <col min="14588" max="14588" width="13.42578125" customWidth="1"/>
    <col min="14589" max="14589" width="15.28515625" customWidth="1"/>
    <col min="14590" max="14590" width="40.7109375" customWidth="1"/>
    <col min="14591" max="14591" width="20.42578125" customWidth="1"/>
    <col min="14592" max="14592" width="17.7109375" customWidth="1"/>
    <col min="14593" max="14593" width="16.7109375" customWidth="1"/>
    <col min="14594" max="14594" width="13.7109375" customWidth="1"/>
    <col min="14595" max="14595" width="14.28515625" customWidth="1"/>
    <col min="14596" max="14596" width="12.7109375" customWidth="1"/>
    <col min="14597" max="14597" width="56.7109375" customWidth="1"/>
    <col min="14598" max="14599" width="0" hidden="1" customWidth="1"/>
    <col min="14836" max="14836" width="4.7109375" customWidth="1"/>
    <col min="14837" max="14837" width="14.28515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7109375" customWidth="1"/>
    <col min="14844" max="14844" width="13.42578125" customWidth="1"/>
    <col min="14845" max="14845" width="15.28515625" customWidth="1"/>
    <col min="14846" max="14846" width="40.7109375" customWidth="1"/>
    <col min="14847" max="14847" width="20.42578125" customWidth="1"/>
    <col min="14848" max="14848" width="17.7109375" customWidth="1"/>
    <col min="14849" max="14849" width="16.7109375" customWidth="1"/>
    <col min="14850" max="14850" width="13.7109375" customWidth="1"/>
    <col min="14851" max="14851" width="14.28515625" customWidth="1"/>
    <col min="14852" max="14852" width="12.7109375" customWidth="1"/>
    <col min="14853" max="14853" width="56.7109375" customWidth="1"/>
    <col min="14854" max="14855" width="0" hidden="1" customWidth="1"/>
    <col min="15092" max="15092" width="4.7109375" customWidth="1"/>
    <col min="15093" max="15093" width="14.28515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7109375" customWidth="1"/>
    <col min="15100" max="15100" width="13.42578125" customWidth="1"/>
    <col min="15101" max="15101" width="15.28515625" customWidth="1"/>
    <col min="15102" max="15102" width="40.7109375" customWidth="1"/>
    <col min="15103" max="15103" width="20.42578125" customWidth="1"/>
    <col min="15104" max="15104" width="17.7109375" customWidth="1"/>
    <col min="15105" max="15105" width="16.7109375" customWidth="1"/>
    <col min="15106" max="15106" width="13.7109375" customWidth="1"/>
    <col min="15107" max="15107" width="14.28515625" customWidth="1"/>
    <col min="15108" max="15108" width="12.7109375" customWidth="1"/>
    <col min="15109" max="15109" width="56.7109375" customWidth="1"/>
    <col min="15110" max="15111" width="0" hidden="1" customWidth="1"/>
    <col min="15348" max="15348" width="4.7109375" customWidth="1"/>
    <col min="15349" max="15349" width="14.28515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7109375" customWidth="1"/>
    <col min="15356" max="15356" width="13.42578125" customWidth="1"/>
    <col min="15357" max="15357" width="15.28515625" customWidth="1"/>
    <col min="15358" max="15358" width="40.7109375" customWidth="1"/>
    <col min="15359" max="15359" width="20.42578125" customWidth="1"/>
    <col min="15360" max="15360" width="17.7109375" customWidth="1"/>
    <col min="15361" max="15361" width="16.7109375" customWidth="1"/>
    <col min="15362" max="15362" width="13.7109375" customWidth="1"/>
    <col min="15363" max="15363" width="14.28515625" customWidth="1"/>
    <col min="15364" max="15364" width="12.7109375" customWidth="1"/>
    <col min="15365" max="15365" width="56.7109375" customWidth="1"/>
    <col min="15366" max="15367" width="0" hidden="1" customWidth="1"/>
    <col min="15604" max="15604" width="4.7109375" customWidth="1"/>
    <col min="15605" max="15605" width="14.28515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7109375" customWidth="1"/>
    <col min="15612" max="15612" width="13.42578125" customWidth="1"/>
    <col min="15613" max="15613" width="15.28515625" customWidth="1"/>
    <col min="15614" max="15614" width="40.7109375" customWidth="1"/>
    <col min="15615" max="15615" width="20.42578125" customWidth="1"/>
    <col min="15616" max="15616" width="17.7109375" customWidth="1"/>
    <col min="15617" max="15617" width="16.7109375" customWidth="1"/>
    <col min="15618" max="15618" width="13.7109375" customWidth="1"/>
    <col min="15619" max="15619" width="14.28515625" customWidth="1"/>
    <col min="15620" max="15620" width="12.7109375" customWidth="1"/>
    <col min="15621" max="15621" width="56.7109375" customWidth="1"/>
    <col min="15622" max="15623" width="0" hidden="1" customWidth="1"/>
    <col min="15860" max="15860" width="4.7109375" customWidth="1"/>
    <col min="15861" max="15861" width="14.28515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7109375" customWidth="1"/>
    <col min="15868" max="15868" width="13.42578125" customWidth="1"/>
    <col min="15869" max="15869" width="15.28515625" customWidth="1"/>
    <col min="15870" max="15870" width="40.7109375" customWidth="1"/>
    <col min="15871" max="15871" width="20.42578125" customWidth="1"/>
    <col min="15872" max="15872" width="17.7109375" customWidth="1"/>
    <col min="15873" max="15873" width="16.7109375" customWidth="1"/>
    <col min="15874" max="15874" width="13.7109375" customWidth="1"/>
    <col min="15875" max="15875" width="14.28515625" customWidth="1"/>
    <col min="15876" max="15876" width="12.7109375" customWidth="1"/>
    <col min="15877" max="15877" width="56.7109375" customWidth="1"/>
    <col min="15878" max="15879" width="0" hidden="1" customWidth="1"/>
    <col min="16116" max="16116" width="4.7109375" customWidth="1"/>
    <col min="16117" max="16117" width="14.28515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7109375" customWidth="1"/>
    <col min="16124" max="16124" width="13.42578125" customWidth="1"/>
    <col min="16125" max="16125" width="15.28515625" customWidth="1"/>
    <col min="16126" max="16126" width="40.7109375" customWidth="1"/>
    <col min="16127" max="16127" width="20.42578125" customWidth="1"/>
    <col min="16128" max="16128" width="17.7109375" customWidth="1"/>
    <col min="16129" max="16129" width="16.7109375" customWidth="1"/>
    <col min="16130" max="16130" width="13.7109375" customWidth="1"/>
    <col min="16131" max="16131" width="14.28515625" customWidth="1"/>
    <col min="16132" max="16132" width="12.7109375" customWidth="1"/>
    <col min="16133" max="16133" width="56.7109375" customWidth="1"/>
    <col min="16134" max="16135" width="0" hidden="1" customWidth="1"/>
  </cols>
  <sheetData>
    <row r="1" spans="1:76" ht="26.45" customHeight="1" x14ac:dyDescent="0.35">
      <c r="A1" s="322" t="s">
        <v>212</v>
      </c>
    </row>
    <row r="2" spans="1:76" ht="37.9" customHeight="1" x14ac:dyDescent="0.45">
      <c r="A2" s="133" t="s">
        <v>72</v>
      </c>
      <c r="C2" s="4"/>
      <c r="D2" s="4"/>
      <c r="E2" s="4"/>
      <c r="F2" s="4"/>
      <c r="G2" s="5"/>
      <c r="H2" s="6"/>
      <c r="I2" s="7"/>
      <c r="J2" s="7"/>
      <c r="K2" s="7"/>
      <c r="L2" s="7"/>
      <c r="M2" s="7"/>
      <c r="N2" s="7"/>
      <c r="O2" s="7"/>
      <c r="P2" s="7"/>
      <c r="Q2" s="8"/>
    </row>
    <row r="3" spans="1:76" ht="15" customHeight="1" thickBot="1" x14ac:dyDescent="0.5">
      <c r="B3" s="3"/>
      <c r="C3" s="4"/>
      <c r="D3" s="4"/>
      <c r="E3" s="4"/>
      <c r="F3" s="4"/>
      <c r="G3" s="5"/>
      <c r="H3" s="6"/>
      <c r="I3" s="7"/>
      <c r="J3" s="7"/>
      <c r="K3" s="7"/>
      <c r="L3" s="7"/>
      <c r="M3" s="7"/>
      <c r="N3" s="7"/>
      <c r="O3" s="7"/>
      <c r="P3" s="7"/>
      <c r="Q3" s="8"/>
    </row>
    <row r="4" spans="1:76" ht="39" customHeight="1" x14ac:dyDescent="0.25">
      <c r="A4" s="518" t="s">
        <v>20</v>
      </c>
      <c r="B4" s="512" t="s">
        <v>21</v>
      </c>
      <c r="C4" s="512" t="s">
        <v>17</v>
      </c>
      <c r="D4" s="512" t="s">
        <v>22</v>
      </c>
      <c r="E4" s="512" t="s">
        <v>23</v>
      </c>
      <c r="F4" s="520" t="s">
        <v>24</v>
      </c>
      <c r="G4" s="508" t="s">
        <v>7</v>
      </c>
      <c r="H4" s="510" t="s">
        <v>25</v>
      </c>
      <c r="I4" s="512" t="s">
        <v>26</v>
      </c>
      <c r="J4" s="512" t="s">
        <v>8</v>
      </c>
      <c r="K4" s="514" t="s">
        <v>10</v>
      </c>
      <c r="L4" s="516" t="s">
        <v>27</v>
      </c>
      <c r="M4" s="484" t="s">
        <v>28</v>
      </c>
      <c r="N4" s="485"/>
      <c r="O4" s="486"/>
      <c r="P4" s="487" t="s">
        <v>29</v>
      </c>
      <c r="Q4" s="489" t="s">
        <v>30</v>
      </c>
    </row>
    <row r="5" spans="1:76" ht="148.15" customHeight="1" x14ac:dyDescent="0.25">
      <c r="A5" s="519"/>
      <c r="B5" s="513"/>
      <c r="C5" s="513"/>
      <c r="D5" s="476"/>
      <c r="E5" s="513"/>
      <c r="F5" s="521"/>
      <c r="G5" s="509"/>
      <c r="H5" s="511"/>
      <c r="I5" s="513"/>
      <c r="J5" s="513"/>
      <c r="K5" s="515"/>
      <c r="L5" s="517"/>
      <c r="M5" s="9" t="s">
        <v>31</v>
      </c>
      <c r="N5" s="244" t="s">
        <v>68</v>
      </c>
      <c r="O5" s="245" t="s">
        <v>32</v>
      </c>
      <c r="P5" s="488"/>
      <c r="Q5" s="490"/>
    </row>
    <row r="6" spans="1:76" ht="32.450000000000003" customHeight="1" thickBot="1" x14ac:dyDescent="0.3">
      <c r="A6" s="10" t="s">
        <v>33</v>
      </c>
      <c r="B6" s="11" t="s">
        <v>34</v>
      </c>
      <c r="C6" s="11" t="s">
        <v>35</v>
      </c>
      <c r="D6" s="11" t="s">
        <v>36</v>
      </c>
      <c r="E6" s="11" t="s">
        <v>37</v>
      </c>
      <c r="F6" s="11" t="s">
        <v>38</v>
      </c>
      <c r="G6" s="11" t="s">
        <v>39</v>
      </c>
      <c r="H6" s="12" t="s">
        <v>40</v>
      </c>
      <c r="I6" s="11" t="s">
        <v>41</v>
      </c>
      <c r="J6" s="13" t="s">
        <v>42</v>
      </c>
      <c r="K6" s="13" t="s">
        <v>43</v>
      </c>
      <c r="L6" s="14" t="s">
        <v>44</v>
      </c>
      <c r="M6" s="15" t="s">
        <v>45</v>
      </c>
      <c r="N6" s="10" t="s">
        <v>46</v>
      </c>
      <c r="O6" s="16" t="s">
        <v>47</v>
      </c>
      <c r="P6" s="17" t="s">
        <v>48</v>
      </c>
      <c r="Q6" s="16" t="s">
        <v>160</v>
      </c>
    </row>
    <row r="7" spans="1:76" ht="213.6" customHeight="1" x14ac:dyDescent="0.25">
      <c r="A7" s="491">
        <v>1</v>
      </c>
      <c r="B7" s="494" t="s">
        <v>12</v>
      </c>
      <c r="C7" s="497" t="s">
        <v>11</v>
      </c>
      <c r="D7" s="498" t="s">
        <v>73</v>
      </c>
      <c r="E7" s="499" t="s">
        <v>95</v>
      </c>
      <c r="F7" s="502" t="s">
        <v>96</v>
      </c>
      <c r="G7" s="505">
        <v>362375172.18000001</v>
      </c>
      <c r="H7" s="498" t="s">
        <v>12</v>
      </c>
      <c r="I7" s="498" t="s">
        <v>74</v>
      </c>
      <c r="J7" s="498" t="s">
        <v>49</v>
      </c>
      <c r="K7" s="534" t="s">
        <v>193</v>
      </c>
      <c r="L7" s="536">
        <v>101386743</v>
      </c>
      <c r="M7" s="536">
        <f>N7+O7</f>
        <v>1004341.5</v>
      </c>
      <c r="N7" s="18">
        <v>1004341.5</v>
      </c>
      <c r="O7" s="522">
        <v>0</v>
      </c>
      <c r="P7" s="525">
        <f>M7/L7</f>
        <v>9.9060436333377432E-3</v>
      </c>
      <c r="Q7" s="528" t="s">
        <v>228</v>
      </c>
      <c r="R7" s="19"/>
    </row>
    <row r="8" spans="1:76" ht="121.9" customHeight="1" x14ac:dyDescent="0.25">
      <c r="A8" s="492"/>
      <c r="B8" s="495"/>
      <c r="C8" s="474"/>
      <c r="D8" s="474"/>
      <c r="E8" s="500"/>
      <c r="F8" s="503"/>
      <c r="G8" s="506"/>
      <c r="H8" s="474"/>
      <c r="I8" s="474"/>
      <c r="J8" s="474"/>
      <c r="K8" s="535"/>
      <c r="L8" s="537"/>
      <c r="M8" s="537"/>
      <c r="N8" s="20" t="s">
        <v>97</v>
      </c>
      <c r="O8" s="523"/>
      <c r="P8" s="526"/>
      <c r="Q8" s="529"/>
      <c r="R8" s="19"/>
    </row>
    <row r="9" spans="1:76" ht="267" customHeight="1" x14ac:dyDescent="0.25">
      <c r="A9" s="493"/>
      <c r="B9" s="496"/>
      <c r="C9" s="435"/>
      <c r="D9" s="435"/>
      <c r="E9" s="501"/>
      <c r="F9" s="504"/>
      <c r="G9" s="507"/>
      <c r="H9" s="435"/>
      <c r="I9" s="435"/>
      <c r="J9" s="435"/>
      <c r="K9" s="455"/>
      <c r="L9" s="463"/>
      <c r="M9" s="463"/>
      <c r="N9" s="21">
        <v>5641832.5</v>
      </c>
      <c r="O9" s="524"/>
      <c r="P9" s="527"/>
      <c r="Q9" s="530"/>
      <c r="R9" s="19"/>
    </row>
    <row r="10" spans="1:76" ht="141" customHeight="1" x14ac:dyDescent="0.25">
      <c r="A10" s="531">
        <v>2</v>
      </c>
      <c r="B10" s="532" t="s">
        <v>12</v>
      </c>
      <c r="C10" s="532" t="s">
        <v>50</v>
      </c>
      <c r="D10" s="532" t="s">
        <v>73</v>
      </c>
      <c r="E10" s="532" t="s">
        <v>98</v>
      </c>
      <c r="F10" s="532" t="s">
        <v>96</v>
      </c>
      <c r="G10" s="533">
        <v>462724796.58999997</v>
      </c>
      <c r="H10" s="532" t="s">
        <v>12</v>
      </c>
      <c r="I10" s="532" t="s">
        <v>99</v>
      </c>
      <c r="J10" s="532" t="s">
        <v>49</v>
      </c>
      <c r="K10" s="543" t="s">
        <v>100</v>
      </c>
      <c r="L10" s="462">
        <v>13225052</v>
      </c>
      <c r="M10" s="462">
        <f>N10+O10</f>
        <v>96798.25</v>
      </c>
      <c r="N10" s="23">
        <v>96798.25</v>
      </c>
      <c r="O10" s="538">
        <v>0</v>
      </c>
      <c r="P10" s="541">
        <f>M10/L10</f>
        <v>7.3193095951531988E-3</v>
      </c>
      <c r="Q10" s="542" t="s">
        <v>229</v>
      </c>
      <c r="R10" s="19"/>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row>
    <row r="11" spans="1:76" ht="96.6" customHeight="1" x14ac:dyDescent="0.25">
      <c r="A11" s="492"/>
      <c r="B11" s="532"/>
      <c r="C11" s="532"/>
      <c r="D11" s="532"/>
      <c r="E11" s="532"/>
      <c r="F11" s="532"/>
      <c r="G11" s="533"/>
      <c r="H11" s="532"/>
      <c r="I11" s="532"/>
      <c r="J11" s="532"/>
      <c r="K11" s="544"/>
      <c r="L11" s="537"/>
      <c r="M11" s="537"/>
      <c r="N11" s="25" t="s">
        <v>101</v>
      </c>
      <c r="O11" s="539"/>
      <c r="P11" s="526"/>
      <c r="Q11" s="529"/>
      <c r="R11" s="19"/>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row>
    <row r="12" spans="1:76" ht="152.44999999999999" customHeight="1" x14ac:dyDescent="0.25">
      <c r="A12" s="493"/>
      <c r="B12" s="532"/>
      <c r="C12" s="532"/>
      <c r="D12" s="532"/>
      <c r="E12" s="532"/>
      <c r="F12" s="532"/>
      <c r="G12" s="533"/>
      <c r="H12" s="532"/>
      <c r="I12" s="532"/>
      <c r="J12" s="532"/>
      <c r="K12" s="545"/>
      <c r="L12" s="463"/>
      <c r="M12" s="463"/>
      <c r="N12" s="26">
        <v>290394.75</v>
      </c>
      <c r="O12" s="540"/>
      <c r="P12" s="527"/>
      <c r="Q12" s="530"/>
      <c r="R12" s="19"/>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row>
    <row r="13" spans="1:76" ht="281.45" customHeight="1" x14ac:dyDescent="0.25">
      <c r="A13" s="546">
        <v>3</v>
      </c>
      <c r="B13" s="448" t="s">
        <v>13</v>
      </c>
      <c r="C13" s="549" t="s">
        <v>14</v>
      </c>
      <c r="D13" s="434" t="s">
        <v>102</v>
      </c>
      <c r="E13" s="434" t="s">
        <v>103</v>
      </c>
      <c r="F13" s="434" t="s">
        <v>96</v>
      </c>
      <c r="G13" s="550">
        <v>400418989.25999999</v>
      </c>
      <c r="H13" s="434" t="s">
        <v>104</v>
      </c>
      <c r="I13" s="434" t="s">
        <v>105</v>
      </c>
      <c r="J13" s="434" t="s">
        <v>49</v>
      </c>
      <c r="K13" s="454" t="s">
        <v>194</v>
      </c>
      <c r="L13" s="462">
        <v>178471075</v>
      </c>
      <c r="M13" s="462">
        <f>N13+O13</f>
        <v>11053466</v>
      </c>
      <c r="N13" s="27">
        <v>11053466</v>
      </c>
      <c r="O13" s="538">
        <v>0</v>
      </c>
      <c r="P13" s="541">
        <f>M13/L13</f>
        <v>6.1934215390365074E-2</v>
      </c>
      <c r="Q13" s="481" t="s">
        <v>244</v>
      </c>
      <c r="R13" s="19"/>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row>
    <row r="14" spans="1:76" ht="176.25" customHeight="1" x14ac:dyDescent="0.25">
      <c r="A14" s="547"/>
      <c r="B14" s="478"/>
      <c r="C14" s="474"/>
      <c r="D14" s="474"/>
      <c r="E14" s="474"/>
      <c r="F14" s="474"/>
      <c r="G14" s="506"/>
      <c r="H14" s="474"/>
      <c r="I14" s="474"/>
      <c r="J14" s="474"/>
      <c r="K14" s="535"/>
      <c r="L14" s="537"/>
      <c r="M14" s="537"/>
      <c r="N14" s="28" t="s">
        <v>106</v>
      </c>
      <c r="O14" s="539"/>
      <c r="P14" s="526"/>
      <c r="Q14" s="551"/>
      <c r="R14" s="19"/>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row>
    <row r="15" spans="1:76" ht="239.45" customHeight="1" x14ac:dyDescent="0.25">
      <c r="A15" s="547"/>
      <c r="B15" s="478"/>
      <c r="C15" s="474"/>
      <c r="D15" s="474"/>
      <c r="E15" s="474"/>
      <c r="F15" s="474"/>
      <c r="G15" s="506"/>
      <c r="H15" s="474"/>
      <c r="I15" s="474"/>
      <c r="J15" s="474"/>
      <c r="K15" s="455"/>
      <c r="L15" s="463"/>
      <c r="M15" s="463"/>
      <c r="N15" s="29">
        <v>33160392</v>
      </c>
      <c r="O15" s="540"/>
      <c r="P15" s="527"/>
      <c r="Q15" s="551"/>
      <c r="R15" s="19"/>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row>
    <row r="16" spans="1:76" s="24" customFormat="1" ht="364.15" customHeight="1" x14ac:dyDescent="0.25">
      <c r="A16" s="547"/>
      <c r="B16" s="478"/>
      <c r="C16" s="474"/>
      <c r="D16" s="474"/>
      <c r="E16" s="474"/>
      <c r="F16" s="474"/>
      <c r="G16" s="506"/>
      <c r="H16" s="474"/>
      <c r="I16" s="474"/>
      <c r="J16" s="246" t="s">
        <v>86</v>
      </c>
      <c r="K16" s="247" t="s">
        <v>195</v>
      </c>
      <c r="L16" s="240">
        <v>40518449.969999999</v>
      </c>
      <c r="M16" s="248">
        <f t="shared" ref="M16:M18" si="0">N16+O16</f>
        <v>39887710.969999999</v>
      </c>
      <c r="N16" s="179">
        <v>39887710.969999999</v>
      </c>
      <c r="O16" s="30">
        <v>0</v>
      </c>
      <c r="P16" s="249">
        <f>M16/L16</f>
        <v>0.98443328902100147</v>
      </c>
      <c r="Q16" s="1" t="s">
        <v>215</v>
      </c>
      <c r="R16" s="19"/>
    </row>
    <row r="17" spans="1:76" s="24" customFormat="1" ht="280.89999999999998" customHeight="1" x14ac:dyDescent="0.25">
      <c r="A17" s="547"/>
      <c r="B17" s="478"/>
      <c r="C17" s="474"/>
      <c r="D17" s="474"/>
      <c r="E17" s="474"/>
      <c r="F17" s="474"/>
      <c r="G17" s="506"/>
      <c r="H17" s="474"/>
      <c r="I17" s="474"/>
      <c r="J17" s="250" t="s">
        <v>49</v>
      </c>
      <c r="K17" s="251" t="s">
        <v>184</v>
      </c>
      <c r="L17" s="227">
        <v>823671</v>
      </c>
      <c r="M17" s="252">
        <f t="shared" si="0"/>
        <v>823671</v>
      </c>
      <c r="N17" s="33">
        <v>823671</v>
      </c>
      <c r="O17" s="253">
        <v>0</v>
      </c>
      <c r="P17" s="254">
        <f>M17/L17</f>
        <v>1</v>
      </c>
      <c r="Q17" s="1" t="s">
        <v>245</v>
      </c>
      <c r="R17" s="19"/>
    </row>
    <row r="18" spans="1:76" s="24" customFormat="1" ht="183.6" customHeight="1" x14ac:dyDescent="0.25">
      <c r="A18" s="547"/>
      <c r="B18" s="478"/>
      <c r="C18" s="474"/>
      <c r="D18" s="474"/>
      <c r="E18" s="474"/>
      <c r="F18" s="474"/>
      <c r="G18" s="506"/>
      <c r="H18" s="474"/>
      <c r="I18" s="474"/>
      <c r="J18" s="250" t="s">
        <v>49</v>
      </c>
      <c r="K18" s="251" t="s">
        <v>196</v>
      </c>
      <c r="L18" s="228">
        <v>5878388</v>
      </c>
      <c r="M18" s="252">
        <f t="shared" si="0"/>
        <v>5878388</v>
      </c>
      <c r="N18" s="31">
        <v>5878388</v>
      </c>
      <c r="O18" s="255">
        <v>0</v>
      </c>
      <c r="P18" s="254">
        <f>M18/L18</f>
        <v>1</v>
      </c>
      <c r="Q18" s="229" t="s">
        <v>185</v>
      </c>
      <c r="R18" s="19"/>
      <c r="S18" s="82"/>
    </row>
    <row r="19" spans="1:76" s="24" customFormat="1" ht="154.9" customHeight="1" x14ac:dyDescent="0.25">
      <c r="A19" s="548"/>
      <c r="B19" s="449"/>
      <c r="C19" s="435"/>
      <c r="D19" s="435"/>
      <c r="E19" s="435"/>
      <c r="F19" s="435"/>
      <c r="G19" s="507"/>
      <c r="H19" s="435"/>
      <c r="I19" s="435"/>
      <c r="J19" s="246" t="s">
        <v>130</v>
      </c>
      <c r="K19" s="256" t="s">
        <v>197</v>
      </c>
      <c r="L19" s="32">
        <v>823671</v>
      </c>
      <c r="M19" s="252">
        <f>N19+O19</f>
        <v>50000</v>
      </c>
      <c r="N19" s="33">
        <v>50000</v>
      </c>
      <c r="O19" s="255">
        <v>0</v>
      </c>
      <c r="P19" s="257">
        <f>M19/L19</f>
        <v>6.0703848988248946E-2</v>
      </c>
      <c r="Q19" s="243" t="s">
        <v>186</v>
      </c>
      <c r="R19" s="19"/>
      <c r="S19" s="82"/>
    </row>
    <row r="20" spans="1:76" ht="231.6" customHeight="1" x14ac:dyDescent="0.25">
      <c r="A20" s="546">
        <v>4</v>
      </c>
      <c r="B20" s="434" t="s">
        <v>51</v>
      </c>
      <c r="C20" s="549" t="s">
        <v>129</v>
      </c>
      <c r="D20" s="434" t="s">
        <v>102</v>
      </c>
      <c r="E20" s="434" t="s">
        <v>107</v>
      </c>
      <c r="F20" s="434" t="s">
        <v>96</v>
      </c>
      <c r="G20" s="550">
        <v>433013258.18000001</v>
      </c>
      <c r="H20" s="434" t="s">
        <v>104</v>
      </c>
      <c r="I20" s="434" t="s">
        <v>108</v>
      </c>
      <c r="J20" s="559" t="s">
        <v>49</v>
      </c>
      <c r="K20" s="454" t="s">
        <v>198</v>
      </c>
      <c r="L20" s="456">
        <v>354887803</v>
      </c>
      <c r="M20" s="462">
        <f>N20+O20+N21</f>
        <v>88721951</v>
      </c>
      <c r="N20" s="34">
        <v>88653154</v>
      </c>
      <c r="O20" s="538">
        <v>0</v>
      </c>
      <c r="P20" s="541">
        <f>M20/L20</f>
        <v>0.250000000704448</v>
      </c>
      <c r="Q20" s="481" t="s">
        <v>230</v>
      </c>
      <c r="R20" s="19"/>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row>
    <row r="21" spans="1:76" ht="145.9" customHeight="1" x14ac:dyDescent="0.25">
      <c r="A21" s="548"/>
      <c r="B21" s="435"/>
      <c r="C21" s="435"/>
      <c r="D21" s="435"/>
      <c r="E21" s="435"/>
      <c r="F21" s="435"/>
      <c r="G21" s="507"/>
      <c r="H21" s="435"/>
      <c r="I21" s="435"/>
      <c r="J21" s="435"/>
      <c r="K21" s="455"/>
      <c r="L21" s="457"/>
      <c r="M21" s="463"/>
      <c r="N21" s="34">
        <v>68797</v>
      </c>
      <c r="O21" s="540"/>
      <c r="P21" s="527"/>
      <c r="Q21" s="554"/>
      <c r="R21" s="19"/>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6" ht="103.5" customHeight="1" x14ac:dyDescent="0.25">
      <c r="A22" s="531">
        <v>5</v>
      </c>
      <c r="B22" s="555" t="s">
        <v>12</v>
      </c>
      <c r="C22" s="555" t="s">
        <v>52</v>
      </c>
      <c r="D22" s="555" t="s">
        <v>73</v>
      </c>
      <c r="E22" s="555" t="s">
        <v>110</v>
      </c>
      <c r="F22" s="555" t="s">
        <v>111</v>
      </c>
      <c r="G22" s="557">
        <v>383980487.01999998</v>
      </c>
      <c r="H22" s="555" t="s">
        <v>12</v>
      </c>
      <c r="I22" s="555" t="s">
        <v>112</v>
      </c>
      <c r="J22" s="246" t="s">
        <v>49</v>
      </c>
      <c r="K22" s="258" t="s">
        <v>199</v>
      </c>
      <c r="L22" s="32">
        <v>89233</v>
      </c>
      <c r="M22" s="248">
        <v>89233</v>
      </c>
      <c r="N22" s="552">
        <v>393223</v>
      </c>
      <c r="O22" s="259">
        <v>0</v>
      </c>
      <c r="P22" s="257">
        <f t="shared" ref="P22:P27" si="1">M22/L22</f>
        <v>1</v>
      </c>
      <c r="Q22" s="481" t="s">
        <v>253</v>
      </c>
      <c r="R22" s="19"/>
    </row>
    <row r="23" spans="1:76" ht="104.45" customHeight="1" x14ac:dyDescent="0.25">
      <c r="A23" s="493"/>
      <c r="B23" s="556"/>
      <c r="C23" s="556"/>
      <c r="D23" s="556"/>
      <c r="E23" s="556"/>
      <c r="F23" s="556"/>
      <c r="G23" s="558"/>
      <c r="H23" s="556"/>
      <c r="I23" s="556"/>
      <c r="J23" s="246" t="s">
        <v>49</v>
      </c>
      <c r="K23" s="258" t="s">
        <v>200</v>
      </c>
      <c r="L23" s="32">
        <v>303990</v>
      </c>
      <c r="M23" s="248">
        <v>303990</v>
      </c>
      <c r="N23" s="553"/>
      <c r="O23" s="259">
        <v>0</v>
      </c>
      <c r="P23" s="257">
        <f t="shared" si="1"/>
        <v>1</v>
      </c>
      <c r="Q23" s="554"/>
      <c r="R23" s="19"/>
    </row>
    <row r="24" spans="1:76" ht="172.15" customHeight="1" x14ac:dyDescent="0.25">
      <c r="A24" s="260">
        <v>6</v>
      </c>
      <c r="B24" s="261" t="s">
        <v>12</v>
      </c>
      <c r="C24" s="262" t="s">
        <v>18</v>
      </c>
      <c r="D24" s="262" t="s">
        <v>73</v>
      </c>
      <c r="E24" s="262" t="s">
        <v>113</v>
      </c>
      <c r="F24" s="262" t="s">
        <v>114</v>
      </c>
      <c r="G24" s="86">
        <v>77718036.650000006</v>
      </c>
      <c r="H24" s="262" t="s">
        <v>12</v>
      </c>
      <c r="I24" s="262" t="s">
        <v>112</v>
      </c>
      <c r="J24" s="246" t="s">
        <v>49</v>
      </c>
      <c r="K24" s="258" t="s">
        <v>201</v>
      </c>
      <c r="L24" s="32">
        <v>44293.75</v>
      </c>
      <c r="M24" s="248">
        <f t="shared" ref="M24:M25" si="2">N24+O24</f>
        <v>37650</v>
      </c>
      <c r="N24" s="34">
        <v>37650</v>
      </c>
      <c r="O24" s="259">
        <v>0</v>
      </c>
      <c r="P24" s="257">
        <f t="shared" si="1"/>
        <v>0.85000705517144071</v>
      </c>
      <c r="Q24" s="1" t="s">
        <v>259</v>
      </c>
      <c r="R24" s="19"/>
    </row>
    <row r="25" spans="1:76" ht="165" x14ac:dyDescent="0.25">
      <c r="A25" s="260">
        <v>7</v>
      </c>
      <c r="B25" s="261" t="s">
        <v>12</v>
      </c>
      <c r="C25" s="262" t="s">
        <v>19</v>
      </c>
      <c r="D25" s="262" t="s">
        <v>73</v>
      </c>
      <c r="E25" s="262" t="s">
        <v>113</v>
      </c>
      <c r="F25" s="262" t="s">
        <v>111</v>
      </c>
      <c r="G25" s="86">
        <v>429420138.85000002</v>
      </c>
      <c r="H25" s="262" t="s">
        <v>12</v>
      </c>
      <c r="I25" s="262" t="s">
        <v>112</v>
      </c>
      <c r="J25" s="263" t="s">
        <v>49</v>
      </c>
      <c r="K25" s="258" t="s">
        <v>200</v>
      </c>
      <c r="L25" s="32">
        <v>397500</v>
      </c>
      <c r="M25" s="248">
        <f t="shared" si="2"/>
        <v>337875</v>
      </c>
      <c r="N25" s="34">
        <v>337875</v>
      </c>
      <c r="O25" s="259">
        <v>0</v>
      </c>
      <c r="P25" s="257">
        <f t="shared" si="1"/>
        <v>0.85</v>
      </c>
      <c r="Q25" s="1" t="s">
        <v>254</v>
      </c>
      <c r="R25" s="19"/>
    </row>
    <row r="26" spans="1:76" ht="393.6" customHeight="1" x14ac:dyDescent="0.25">
      <c r="A26" s="546">
        <v>11</v>
      </c>
      <c r="B26" s="434" t="s">
        <v>183</v>
      </c>
      <c r="C26" s="581" t="s">
        <v>53</v>
      </c>
      <c r="D26" s="434" t="s">
        <v>102</v>
      </c>
      <c r="E26" s="434" t="s">
        <v>115</v>
      </c>
      <c r="F26" s="434" t="s">
        <v>111</v>
      </c>
      <c r="G26" s="557">
        <v>50983386.560000002</v>
      </c>
      <c r="H26" s="434" t="s">
        <v>104</v>
      </c>
      <c r="I26" s="434" t="s">
        <v>116</v>
      </c>
      <c r="J26" s="262" t="s">
        <v>86</v>
      </c>
      <c r="K26" s="258" t="s">
        <v>187</v>
      </c>
      <c r="L26" s="35">
        <v>9399552</v>
      </c>
      <c r="M26" s="264">
        <f>N26+O26</f>
        <v>1901380.51</v>
      </c>
      <c r="N26" s="33">
        <v>1901380.51</v>
      </c>
      <c r="O26" s="36">
        <v>0</v>
      </c>
      <c r="P26" s="257">
        <f t="shared" si="1"/>
        <v>0.20228416311756134</v>
      </c>
      <c r="Q26" s="353" t="s">
        <v>248</v>
      </c>
      <c r="R26" s="19"/>
      <c r="S26" s="19"/>
    </row>
    <row r="27" spans="1:76" ht="278.45" customHeight="1" x14ac:dyDescent="0.25">
      <c r="A27" s="547"/>
      <c r="B27" s="474"/>
      <c r="C27" s="474"/>
      <c r="D27" s="474"/>
      <c r="E27" s="474"/>
      <c r="F27" s="474"/>
      <c r="G27" s="580"/>
      <c r="H27" s="474"/>
      <c r="I27" s="474"/>
      <c r="J27" s="246" t="s">
        <v>49</v>
      </c>
      <c r="K27" s="258" t="s">
        <v>117</v>
      </c>
      <c r="L27" s="32">
        <v>6773775.2599999998</v>
      </c>
      <c r="M27" s="248">
        <f>N27+O27</f>
        <v>7605522</v>
      </c>
      <c r="N27" s="34">
        <v>7605522</v>
      </c>
      <c r="O27" s="259">
        <v>0</v>
      </c>
      <c r="P27" s="257">
        <f t="shared" si="1"/>
        <v>1.1227892435273974</v>
      </c>
      <c r="Q27" s="352" t="s">
        <v>247</v>
      </c>
      <c r="R27" s="19"/>
    </row>
    <row r="28" spans="1:76" ht="64.900000000000006" customHeight="1" x14ac:dyDescent="0.25">
      <c r="A28" s="548"/>
      <c r="B28" s="435"/>
      <c r="C28" s="435"/>
      <c r="D28" s="435"/>
      <c r="E28" s="435"/>
      <c r="F28" s="435"/>
      <c r="G28" s="558"/>
      <c r="H28" s="435"/>
      <c r="I28" s="435"/>
      <c r="J28" s="263" t="s">
        <v>118</v>
      </c>
      <c r="K28" s="258" t="s">
        <v>202</v>
      </c>
      <c r="L28" s="32">
        <v>0</v>
      </c>
      <c r="M28" s="248">
        <f>N28+O28</f>
        <v>0</v>
      </c>
      <c r="N28" s="22">
        <v>0</v>
      </c>
      <c r="O28" s="259">
        <v>0</v>
      </c>
      <c r="P28" s="257">
        <v>0</v>
      </c>
      <c r="Q28" s="37" t="s">
        <v>119</v>
      </c>
      <c r="R28" s="19"/>
    </row>
    <row r="29" spans="1:76" ht="130.9" customHeight="1" x14ac:dyDescent="0.25">
      <c r="A29" s="266">
        <v>13</v>
      </c>
      <c r="B29" s="267" t="s">
        <v>12</v>
      </c>
      <c r="C29" s="267" t="s">
        <v>15</v>
      </c>
      <c r="D29" s="267" t="s">
        <v>73</v>
      </c>
      <c r="E29" s="262" t="s">
        <v>188</v>
      </c>
      <c r="F29" s="262" t="s">
        <v>111</v>
      </c>
      <c r="G29" s="86">
        <v>75726679.859999999</v>
      </c>
      <c r="H29" s="86" t="s">
        <v>12</v>
      </c>
      <c r="I29" s="2" t="s">
        <v>120</v>
      </c>
      <c r="J29" s="246" t="s">
        <v>49</v>
      </c>
      <c r="K29" s="256" t="s">
        <v>121</v>
      </c>
      <c r="L29" s="268">
        <v>259240</v>
      </c>
      <c r="M29" s="269">
        <f>N29+O29</f>
        <v>259240</v>
      </c>
      <c r="N29" s="31">
        <v>259240</v>
      </c>
      <c r="O29" s="270">
        <v>0</v>
      </c>
      <c r="P29" s="257">
        <f>M29/L29</f>
        <v>1</v>
      </c>
      <c r="Q29" s="355" t="s">
        <v>255</v>
      </c>
      <c r="R29" s="19"/>
    </row>
    <row r="30" spans="1:76" ht="135" x14ac:dyDescent="0.25">
      <c r="A30" s="266">
        <v>14</v>
      </c>
      <c r="B30" s="267" t="s">
        <v>12</v>
      </c>
      <c r="C30" s="267" t="s">
        <v>54</v>
      </c>
      <c r="D30" s="267" t="s">
        <v>73</v>
      </c>
      <c r="E30" s="262" t="s">
        <v>122</v>
      </c>
      <c r="F30" s="271" t="s">
        <v>111</v>
      </c>
      <c r="G30" s="86">
        <v>114144662.22</v>
      </c>
      <c r="H30" s="86" t="s">
        <v>12</v>
      </c>
      <c r="I30" s="2" t="s">
        <v>112</v>
      </c>
      <c r="J30" s="246" t="s">
        <v>49</v>
      </c>
      <c r="K30" s="272" t="s">
        <v>123</v>
      </c>
      <c r="L30" s="38">
        <v>186679.77</v>
      </c>
      <c r="M30" s="248">
        <f t="shared" ref="M30:M31" si="3">N30+O30</f>
        <v>195663</v>
      </c>
      <c r="N30" s="179">
        <v>195663</v>
      </c>
      <c r="O30" s="264">
        <v>0</v>
      </c>
      <c r="P30" s="249">
        <f>M30/L30</f>
        <v>1.0481210685014237</v>
      </c>
      <c r="Q30" s="355" t="s">
        <v>256</v>
      </c>
      <c r="R30" s="19"/>
    </row>
    <row r="31" spans="1:76" ht="134.44999999999999" customHeight="1" x14ac:dyDescent="0.25">
      <c r="A31" s="266">
        <v>15</v>
      </c>
      <c r="B31" s="267" t="s">
        <v>12</v>
      </c>
      <c r="C31" s="267" t="s">
        <v>16</v>
      </c>
      <c r="D31" s="267" t="s">
        <v>73</v>
      </c>
      <c r="E31" s="338" t="s">
        <v>122</v>
      </c>
      <c r="F31" s="271" t="s">
        <v>111</v>
      </c>
      <c r="G31" s="86">
        <v>97275841.819999993</v>
      </c>
      <c r="H31" s="86" t="s">
        <v>12</v>
      </c>
      <c r="I31" s="2" t="s">
        <v>112</v>
      </c>
      <c r="J31" s="263" t="s">
        <v>49</v>
      </c>
      <c r="K31" s="273" t="s">
        <v>124</v>
      </c>
      <c r="L31" s="127">
        <v>910378.05</v>
      </c>
      <c r="M31" s="35">
        <f t="shared" si="3"/>
        <v>751433</v>
      </c>
      <c r="N31" s="356">
        <v>751433</v>
      </c>
      <c r="O31" s="128">
        <v>0</v>
      </c>
      <c r="P31" s="129">
        <f>M31/L31</f>
        <v>0.82540764246238141</v>
      </c>
      <c r="Q31" s="130" t="s">
        <v>257</v>
      </c>
      <c r="R31" s="19"/>
    </row>
    <row r="32" spans="1:76" ht="168.6" customHeight="1" x14ac:dyDescent="0.25">
      <c r="A32" s="531">
        <v>32</v>
      </c>
      <c r="B32" s="434" t="s">
        <v>125</v>
      </c>
      <c r="C32" s="434" t="s">
        <v>126</v>
      </c>
      <c r="D32" s="434" t="s">
        <v>81</v>
      </c>
      <c r="E32" s="434" t="s">
        <v>161</v>
      </c>
      <c r="F32" s="434" t="s">
        <v>93</v>
      </c>
      <c r="G32" s="564">
        <v>4146520.73</v>
      </c>
      <c r="H32" s="434" t="s">
        <v>125</v>
      </c>
      <c r="I32" s="434" t="s">
        <v>127</v>
      </c>
      <c r="J32" s="250" t="s">
        <v>94</v>
      </c>
      <c r="K32" s="560" t="s">
        <v>203</v>
      </c>
      <c r="L32" s="462">
        <v>740806.74</v>
      </c>
      <c r="M32" s="274">
        <f>N32+O32</f>
        <v>414621.75</v>
      </c>
      <c r="N32" s="135">
        <v>414621.75</v>
      </c>
      <c r="O32" s="275">
        <v>0</v>
      </c>
      <c r="P32" s="276">
        <f>(M32+M33)/L32</f>
        <v>1</v>
      </c>
      <c r="Q32" s="1" t="s">
        <v>231</v>
      </c>
      <c r="R32" s="19"/>
    </row>
    <row r="33" spans="1:21" ht="115.15" customHeight="1" x14ac:dyDescent="0.25">
      <c r="A33" s="493"/>
      <c r="B33" s="435"/>
      <c r="C33" s="435"/>
      <c r="D33" s="435"/>
      <c r="E33" s="435"/>
      <c r="F33" s="435"/>
      <c r="G33" s="579"/>
      <c r="H33" s="435"/>
      <c r="I33" s="435"/>
      <c r="J33" s="265" t="s">
        <v>128</v>
      </c>
      <c r="K33" s="435"/>
      <c r="L33" s="463"/>
      <c r="M33" s="277">
        <f>N33+O33</f>
        <v>326184.99</v>
      </c>
      <c r="N33" s="136">
        <v>326184.99</v>
      </c>
      <c r="O33" s="278">
        <v>0</v>
      </c>
      <c r="P33" s="257">
        <v>0</v>
      </c>
      <c r="Q33" s="229" t="s">
        <v>232</v>
      </c>
      <c r="R33" s="19"/>
    </row>
    <row r="34" spans="1:21" ht="134.44999999999999" customHeight="1" x14ac:dyDescent="0.25">
      <c r="A34" s="572">
        <v>33</v>
      </c>
      <c r="B34" s="574" t="s">
        <v>12</v>
      </c>
      <c r="C34" s="576" t="s">
        <v>162</v>
      </c>
      <c r="D34" s="434" t="s">
        <v>73</v>
      </c>
      <c r="E34" s="555" t="s">
        <v>224</v>
      </c>
      <c r="F34" s="578" t="s">
        <v>163</v>
      </c>
      <c r="G34" s="564">
        <v>179363388.91</v>
      </c>
      <c r="H34" s="566" t="s">
        <v>223</v>
      </c>
      <c r="I34" s="448"/>
      <c r="J34" s="262" t="s">
        <v>109</v>
      </c>
      <c r="K34" s="333" t="s">
        <v>243</v>
      </c>
      <c r="L34" s="274">
        <v>51000</v>
      </c>
      <c r="M34" s="35">
        <f>N34+O34</f>
        <v>51000</v>
      </c>
      <c r="N34" s="182">
        <v>51000</v>
      </c>
      <c r="O34" s="279">
        <v>0</v>
      </c>
      <c r="P34" s="257">
        <f t="shared" ref="P34:P42" si="4">M34/L34</f>
        <v>1</v>
      </c>
      <c r="Q34" s="242" t="s">
        <v>226</v>
      </c>
      <c r="R34" s="19"/>
    </row>
    <row r="35" spans="1:21" ht="138" customHeight="1" x14ac:dyDescent="0.25">
      <c r="A35" s="573"/>
      <c r="B35" s="575"/>
      <c r="C35" s="474"/>
      <c r="D35" s="474"/>
      <c r="E35" s="577"/>
      <c r="F35" s="503"/>
      <c r="G35" s="565"/>
      <c r="H35" s="567"/>
      <c r="I35" s="478"/>
      <c r="J35" s="357" t="s">
        <v>258</v>
      </c>
      <c r="K35" s="479" t="s">
        <v>246</v>
      </c>
      <c r="L35" s="147">
        <v>8707536.5800000001</v>
      </c>
      <c r="M35" s="35">
        <f t="shared" ref="M35" si="5">N35+O35</f>
        <v>4353768.29</v>
      </c>
      <c r="N35" s="350">
        <v>4353768.29</v>
      </c>
      <c r="O35" s="131">
        <v>0</v>
      </c>
      <c r="P35" s="134">
        <f t="shared" si="4"/>
        <v>0.5</v>
      </c>
      <c r="Q35" s="481" t="s">
        <v>262</v>
      </c>
      <c r="R35" s="19"/>
    </row>
    <row r="36" spans="1:21" ht="99" customHeight="1" x14ac:dyDescent="0.25">
      <c r="A36" s="573"/>
      <c r="B36" s="575"/>
      <c r="C36" s="474"/>
      <c r="D36" s="474"/>
      <c r="E36" s="577"/>
      <c r="F36" s="503"/>
      <c r="G36" s="565"/>
      <c r="H36" s="567"/>
      <c r="I36" s="478"/>
      <c r="J36" s="2" t="s">
        <v>263</v>
      </c>
      <c r="K36" s="479"/>
      <c r="L36" s="35">
        <v>938132.81</v>
      </c>
      <c r="M36" s="35">
        <f>N36+O36</f>
        <v>938132.81</v>
      </c>
      <c r="N36" s="350">
        <v>938132.81</v>
      </c>
      <c r="O36" s="131">
        <v>0</v>
      </c>
      <c r="P36" s="134">
        <f t="shared" si="4"/>
        <v>1</v>
      </c>
      <c r="Q36" s="482"/>
      <c r="R36" s="19"/>
    </row>
    <row r="37" spans="1:21" ht="144" customHeight="1" x14ac:dyDescent="0.25">
      <c r="A37" s="573"/>
      <c r="B37" s="575"/>
      <c r="C37" s="474"/>
      <c r="D37" s="474"/>
      <c r="E37" s="577"/>
      <c r="F37" s="503"/>
      <c r="G37" s="565"/>
      <c r="H37" s="567"/>
      <c r="I37" s="478"/>
      <c r="J37" s="323" t="s">
        <v>264</v>
      </c>
      <c r="K37" s="480"/>
      <c r="L37" s="35">
        <v>5550633.3099999996</v>
      </c>
      <c r="M37" s="35">
        <f>N37+O37</f>
        <v>2771962.31</v>
      </c>
      <c r="N37" s="339">
        <v>0</v>
      </c>
      <c r="O37" s="131">
        <v>2771962.31</v>
      </c>
      <c r="P37" s="134">
        <f t="shared" si="4"/>
        <v>0.49939568247213223</v>
      </c>
      <c r="Q37" s="483"/>
      <c r="R37" s="19"/>
      <c r="T37" s="19"/>
    </row>
    <row r="38" spans="1:21" ht="213.6" customHeight="1" x14ac:dyDescent="0.25">
      <c r="A38" s="330">
        <v>34</v>
      </c>
      <c r="B38" s="331" t="s">
        <v>9</v>
      </c>
      <c r="C38" s="250" t="s">
        <v>164</v>
      </c>
      <c r="D38" s="250" t="s">
        <v>81</v>
      </c>
      <c r="E38" s="323" t="s">
        <v>225</v>
      </c>
      <c r="F38" s="324" t="s">
        <v>165</v>
      </c>
      <c r="G38" s="340">
        <v>41312631</v>
      </c>
      <c r="H38" s="325" t="s">
        <v>204</v>
      </c>
      <c r="I38" s="250"/>
      <c r="J38" s="250" t="s">
        <v>166</v>
      </c>
      <c r="K38" s="333" t="s">
        <v>205</v>
      </c>
      <c r="L38" s="147">
        <v>6000052.0800000001</v>
      </c>
      <c r="M38" s="147">
        <f t="shared" ref="M38:M42" si="6">N38+O38</f>
        <v>6000052.0800000001</v>
      </c>
      <c r="N38" s="285">
        <v>6000052.0800000001</v>
      </c>
      <c r="O38" s="286">
        <v>0</v>
      </c>
      <c r="P38" s="134">
        <f t="shared" si="4"/>
        <v>1</v>
      </c>
      <c r="Q38" s="287" t="s">
        <v>227</v>
      </c>
      <c r="R38" s="19"/>
      <c r="U38" s="19"/>
    </row>
    <row r="39" spans="1:21" ht="165" x14ac:dyDescent="0.25">
      <c r="A39" s="330">
        <v>35</v>
      </c>
      <c r="B39" s="334" t="s">
        <v>216</v>
      </c>
      <c r="C39" s="341" t="s">
        <v>217</v>
      </c>
      <c r="D39" s="335" t="s">
        <v>102</v>
      </c>
      <c r="E39" s="323" t="s">
        <v>218</v>
      </c>
      <c r="F39" s="336" t="s">
        <v>219</v>
      </c>
      <c r="G39" s="332">
        <v>1134926</v>
      </c>
      <c r="H39" s="334" t="s">
        <v>216</v>
      </c>
      <c r="I39" s="250"/>
      <c r="J39" s="335" t="s">
        <v>220</v>
      </c>
      <c r="K39" s="333" t="s">
        <v>236</v>
      </c>
      <c r="L39" s="35">
        <v>554865.31999999995</v>
      </c>
      <c r="M39" s="35">
        <f t="shared" ref="M39:M41" si="7">N39+O39</f>
        <v>554865.31999999995</v>
      </c>
      <c r="N39" s="350">
        <v>554865.31999999995</v>
      </c>
      <c r="O39" s="131">
        <v>0</v>
      </c>
      <c r="P39" s="134">
        <f t="shared" si="4"/>
        <v>1</v>
      </c>
      <c r="Q39" s="337" t="s">
        <v>250</v>
      </c>
      <c r="R39" s="19"/>
    </row>
    <row r="40" spans="1:21" ht="150" x14ac:dyDescent="0.25">
      <c r="A40" s="330">
        <v>36</v>
      </c>
      <c r="B40" s="343" t="s">
        <v>221</v>
      </c>
      <c r="C40" s="344" t="s">
        <v>222</v>
      </c>
      <c r="D40" s="335" t="s">
        <v>102</v>
      </c>
      <c r="E40" s="323" t="s">
        <v>218</v>
      </c>
      <c r="F40" s="336" t="s">
        <v>219</v>
      </c>
      <c r="G40" s="332">
        <v>1152963</v>
      </c>
      <c r="H40" s="343" t="s">
        <v>221</v>
      </c>
      <c r="I40" s="250"/>
      <c r="J40" s="335" t="s">
        <v>220</v>
      </c>
      <c r="K40" s="333" t="s">
        <v>237</v>
      </c>
      <c r="L40" s="35">
        <v>377710.68</v>
      </c>
      <c r="M40" s="35">
        <f t="shared" si="7"/>
        <v>377710.68</v>
      </c>
      <c r="N40" s="350">
        <v>377710.68</v>
      </c>
      <c r="O40" s="131">
        <v>0</v>
      </c>
      <c r="P40" s="134">
        <f t="shared" ref="P40:P41" si="8">M40/L40</f>
        <v>1</v>
      </c>
      <c r="Q40" s="337" t="s">
        <v>249</v>
      </c>
      <c r="R40" s="19"/>
    </row>
    <row r="41" spans="1:21" ht="135" x14ac:dyDescent="0.25">
      <c r="A41" s="330">
        <v>37</v>
      </c>
      <c r="B41" s="345" t="s">
        <v>235</v>
      </c>
      <c r="C41" s="346" t="s">
        <v>234</v>
      </c>
      <c r="D41" s="335" t="s">
        <v>102</v>
      </c>
      <c r="E41" s="323" t="s">
        <v>218</v>
      </c>
      <c r="F41" s="336" t="s">
        <v>219</v>
      </c>
      <c r="G41" s="332">
        <v>1152963</v>
      </c>
      <c r="H41" s="345" t="s">
        <v>233</v>
      </c>
      <c r="I41" s="250"/>
      <c r="J41" s="335" t="s">
        <v>220</v>
      </c>
      <c r="K41" s="333" t="s">
        <v>238</v>
      </c>
      <c r="L41" s="35">
        <v>46763.3</v>
      </c>
      <c r="M41" s="35">
        <f t="shared" si="7"/>
        <v>46763.3</v>
      </c>
      <c r="N41" s="350">
        <v>46763.3</v>
      </c>
      <c r="O41" s="131">
        <v>0</v>
      </c>
      <c r="P41" s="134">
        <f t="shared" si="8"/>
        <v>1</v>
      </c>
      <c r="Q41" s="1" t="s">
        <v>251</v>
      </c>
      <c r="R41" s="19"/>
    </row>
    <row r="42" spans="1:21" ht="210.75" thickBot="1" x14ac:dyDescent="0.3">
      <c r="A42" s="280">
        <v>38</v>
      </c>
      <c r="B42" s="347" t="s">
        <v>214</v>
      </c>
      <c r="C42" s="351" t="s">
        <v>239</v>
      </c>
      <c r="D42" s="348" t="s">
        <v>240</v>
      </c>
      <c r="E42" s="282" t="s">
        <v>241</v>
      </c>
      <c r="F42" s="349" t="s">
        <v>242</v>
      </c>
      <c r="G42" s="283">
        <v>15000000</v>
      </c>
      <c r="H42" s="347" t="s">
        <v>214</v>
      </c>
      <c r="I42" s="281"/>
      <c r="J42" s="358" t="s">
        <v>213</v>
      </c>
      <c r="K42" s="284" t="s">
        <v>260</v>
      </c>
      <c r="L42" s="147">
        <v>2743367.96</v>
      </c>
      <c r="M42" s="147">
        <f t="shared" si="6"/>
        <v>2743367.96</v>
      </c>
      <c r="N42" s="285">
        <v>2743367.96</v>
      </c>
      <c r="O42" s="286">
        <v>0</v>
      </c>
      <c r="P42" s="342">
        <f t="shared" si="4"/>
        <v>1</v>
      </c>
      <c r="Q42" s="229" t="s">
        <v>261</v>
      </c>
      <c r="R42" s="19"/>
    </row>
    <row r="43" spans="1:21" ht="31.9" customHeight="1" thickBot="1" x14ac:dyDescent="0.3">
      <c r="A43" s="137"/>
      <c r="B43" s="138" t="s">
        <v>0</v>
      </c>
      <c r="C43" s="139"/>
      <c r="D43" s="139"/>
      <c r="E43" s="288"/>
      <c r="F43" s="289"/>
      <c r="G43" s="140">
        <f>SUM(G7:G42)</f>
        <v>3131044841.8299999</v>
      </c>
      <c r="H43" s="141"/>
      <c r="I43" s="290"/>
      <c r="J43" s="290"/>
      <c r="K43" s="291"/>
      <c r="L43" s="142">
        <f>SUM(L7:L42)</f>
        <v>740090363.57999992</v>
      </c>
      <c r="M43" s="183">
        <f>SUM(M7:M42)</f>
        <v>177576742.72000003</v>
      </c>
      <c r="N43" s="143">
        <f>SUM(N7:N42)</f>
        <v>213897399.66000003</v>
      </c>
      <c r="O43" s="144">
        <f>SUM(O7:O42)</f>
        <v>2771962.31</v>
      </c>
      <c r="P43" s="145">
        <f t="shared" ref="P43" si="9">M43/L43</f>
        <v>0.23993927155194597</v>
      </c>
      <c r="Q43" s="292" t="s">
        <v>55</v>
      </c>
      <c r="R43" s="19"/>
    </row>
    <row r="44" spans="1:21" ht="30" customHeight="1" x14ac:dyDescent="0.25">
      <c r="A44" s="40"/>
      <c r="B44" s="41" t="s">
        <v>56</v>
      </c>
      <c r="C44" s="568" t="s">
        <v>57</v>
      </c>
      <c r="D44" s="568"/>
      <c r="E44" s="568"/>
      <c r="F44" s="568"/>
      <c r="G44" s="568"/>
      <c r="H44" s="568"/>
      <c r="I44" s="568"/>
      <c r="J44" s="568"/>
      <c r="K44" s="569"/>
      <c r="L44" s="42" t="s">
        <v>55</v>
      </c>
      <c r="M44" s="42" t="s">
        <v>55</v>
      </c>
      <c r="N44" s="43">
        <f>N7+N10+N13+N16+N17+N19+N20+N21+N22+N24+N25+N26+N27+N30+N31+N32+N33+N34+N35+N36+N38+N39+N40+N41+N42</f>
        <v>168667152.41000003</v>
      </c>
      <c r="O44" s="44" t="s">
        <v>55</v>
      </c>
      <c r="P44" s="45" t="s">
        <v>55</v>
      </c>
      <c r="Q44" s="293" t="s">
        <v>55</v>
      </c>
    </row>
    <row r="45" spans="1:21" ht="30" customHeight="1" x14ac:dyDescent="0.25">
      <c r="A45" s="46"/>
      <c r="B45" s="47" t="s">
        <v>56</v>
      </c>
      <c r="C45" s="570" t="s">
        <v>58</v>
      </c>
      <c r="D45" s="570"/>
      <c r="E45" s="570"/>
      <c r="F45" s="570"/>
      <c r="G45" s="570"/>
      <c r="H45" s="570"/>
      <c r="I45" s="570"/>
      <c r="J45" s="570"/>
      <c r="K45" s="571"/>
      <c r="L45" s="48" t="s">
        <v>55</v>
      </c>
      <c r="M45" s="48" t="s">
        <v>55</v>
      </c>
      <c r="N45" s="146">
        <f>N9+N12+N15</f>
        <v>39092619.25</v>
      </c>
      <c r="O45" s="49" t="s">
        <v>55</v>
      </c>
      <c r="P45" s="50" t="s">
        <v>55</v>
      </c>
      <c r="Q45" s="294" t="s">
        <v>55</v>
      </c>
    </row>
    <row r="46" spans="1:21" ht="30.75" customHeight="1" thickBot="1" x14ac:dyDescent="0.3">
      <c r="A46" s="51"/>
      <c r="B46" s="52" t="s">
        <v>56</v>
      </c>
      <c r="C46" s="561" t="s">
        <v>59</v>
      </c>
      <c r="D46" s="561"/>
      <c r="E46" s="561"/>
      <c r="F46" s="561"/>
      <c r="G46" s="561"/>
      <c r="H46" s="561"/>
      <c r="I46" s="561"/>
      <c r="J46" s="561"/>
      <c r="K46" s="562"/>
      <c r="L46" s="53" t="s">
        <v>55</v>
      </c>
      <c r="M46" s="53" t="s">
        <v>55</v>
      </c>
      <c r="N46" s="54">
        <f>N18+N29</f>
        <v>6137628</v>
      </c>
      <c r="O46" s="55">
        <f>O43</f>
        <v>2771962.31</v>
      </c>
      <c r="P46" s="295" t="s">
        <v>55</v>
      </c>
      <c r="Q46" s="296" t="s">
        <v>55</v>
      </c>
    </row>
    <row r="47" spans="1:21" x14ac:dyDescent="0.25">
      <c r="A47" s="56"/>
      <c r="B47" s="57"/>
      <c r="C47" s="58"/>
      <c r="D47" s="58"/>
      <c r="E47" s="59"/>
      <c r="F47" s="59"/>
      <c r="G47" s="60"/>
      <c r="H47" s="61"/>
      <c r="I47" s="62"/>
      <c r="J47" s="62"/>
      <c r="K47" s="62"/>
      <c r="L47" s="62"/>
      <c r="M47" s="62"/>
      <c r="N47" s="63"/>
      <c r="O47" s="64"/>
      <c r="P47" s="64"/>
    </row>
    <row r="48" spans="1:21" x14ac:dyDescent="0.25">
      <c r="A48" s="65"/>
      <c r="B48" s="84" t="s">
        <v>60</v>
      </c>
      <c r="C48" s="58"/>
      <c r="D48" s="58"/>
      <c r="E48" s="67"/>
      <c r="F48" s="67"/>
      <c r="G48" s="230"/>
      <c r="H48" s="231"/>
      <c r="I48" s="78"/>
      <c r="J48" s="78"/>
      <c r="K48" s="78"/>
      <c r="L48" s="297"/>
      <c r="M48" s="297"/>
      <c r="N48" s="232"/>
      <c r="O48" s="71"/>
      <c r="P48" s="72"/>
    </row>
    <row r="49" spans="1:16" ht="67.150000000000006" customHeight="1" x14ac:dyDescent="0.25">
      <c r="A49" s="56"/>
      <c r="B49" s="563" t="s">
        <v>189</v>
      </c>
      <c r="C49" s="563"/>
      <c r="D49" s="563"/>
      <c r="E49" s="563"/>
      <c r="F49" s="563"/>
      <c r="G49" s="563"/>
      <c r="H49" s="563"/>
      <c r="I49" s="563"/>
      <c r="J49" s="563"/>
      <c r="K49" s="563"/>
      <c r="L49" s="184"/>
      <c r="M49" s="185"/>
      <c r="N49" s="126"/>
      <c r="O49" s="64"/>
      <c r="P49" s="64"/>
    </row>
    <row r="50" spans="1:16" x14ac:dyDescent="0.25">
      <c r="A50" s="56"/>
      <c r="B50" s="66"/>
      <c r="C50" s="73"/>
      <c r="D50" s="73"/>
      <c r="E50" s="59"/>
      <c r="F50" s="59"/>
      <c r="G50" s="60"/>
      <c r="H50" s="61"/>
      <c r="I50" s="62"/>
      <c r="J50" s="62"/>
      <c r="K50" s="62"/>
      <c r="L50" s="62"/>
      <c r="M50" s="64"/>
      <c r="N50" s="74"/>
      <c r="O50" s="44"/>
      <c r="P50" s="39"/>
    </row>
    <row r="51" spans="1:16" x14ac:dyDescent="0.25">
      <c r="A51" s="56"/>
      <c r="B51" s="66"/>
      <c r="C51" s="73"/>
      <c r="D51" s="73"/>
      <c r="E51" s="59"/>
      <c r="F51" s="59"/>
      <c r="G51" s="60"/>
      <c r="H51" s="61"/>
      <c r="I51" s="62"/>
      <c r="J51" s="62"/>
      <c r="K51" s="62"/>
      <c r="L51" s="62"/>
      <c r="M51" s="64"/>
      <c r="N51" s="75"/>
      <c r="O51" s="44"/>
      <c r="P51" s="39"/>
    </row>
    <row r="52" spans="1:16" x14ac:dyDescent="0.25">
      <c r="A52" s="56"/>
      <c r="B52" s="66"/>
      <c r="C52" s="73"/>
      <c r="D52" s="73"/>
      <c r="E52" s="59"/>
      <c r="F52" s="59"/>
      <c r="G52" s="60"/>
      <c r="H52" s="61"/>
      <c r="I52" s="62"/>
      <c r="J52" s="62"/>
      <c r="K52" s="62"/>
      <c r="L52" s="62"/>
      <c r="M52" s="64"/>
      <c r="N52" s="76"/>
      <c r="O52" s="77"/>
      <c r="P52" s="39"/>
    </row>
    <row r="53" spans="1:16" x14ac:dyDescent="0.25">
      <c r="A53" s="56"/>
      <c r="B53" s="78"/>
      <c r="C53" s="67"/>
      <c r="D53" s="67"/>
      <c r="I53" s="79"/>
      <c r="J53" s="79"/>
      <c r="K53" s="79"/>
      <c r="L53" s="80"/>
      <c r="M53" s="80"/>
      <c r="N53" s="81"/>
      <c r="O53" s="81"/>
      <c r="P53" s="81"/>
    </row>
    <row r="54" spans="1:16" x14ac:dyDescent="0.25">
      <c r="A54" s="56"/>
      <c r="B54" s="78"/>
      <c r="C54" s="67"/>
      <c r="D54" s="67"/>
      <c r="I54" s="79"/>
      <c r="J54" s="79"/>
      <c r="K54" s="79"/>
      <c r="L54" s="80"/>
      <c r="M54" s="80"/>
      <c r="N54" s="81"/>
      <c r="O54" s="81"/>
      <c r="P54" s="82"/>
    </row>
    <row r="55" spans="1:16" x14ac:dyDescent="0.25">
      <c r="A55" s="56"/>
      <c r="I55" s="79"/>
      <c r="J55" s="79"/>
      <c r="K55" s="79"/>
      <c r="L55" s="80"/>
      <c r="M55" s="80"/>
      <c r="N55" s="81"/>
      <c r="O55" s="81"/>
      <c r="P55" s="82"/>
    </row>
    <row r="56" spans="1:16" x14ac:dyDescent="0.25">
      <c r="A56" s="56"/>
      <c r="I56" s="79"/>
      <c r="J56" s="79"/>
      <c r="K56" s="79"/>
      <c r="L56" s="80"/>
      <c r="M56" s="80"/>
      <c r="N56" s="81"/>
      <c r="O56" s="81"/>
      <c r="P56" s="82"/>
    </row>
    <row r="57" spans="1:16" x14ac:dyDescent="0.25">
      <c r="A57" s="56"/>
      <c r="I57" s="79"/>
      <c r="J57" s="79"/>
      <c r="K57" s="79"/>
      <c r="L57" s="80"/>
      <c r="M57" s="79"/>
      <c r="N57" s="82"/>
      <c r="O57" s="82"/>
      <c r="P57" s="82"/>
    </row>
    <row r="58" spans="1:16" x14ac:dyDescent="0.25">
      <c r="A58" s="56"/>
      <c r="I58" s="79"/>
      <c r="J58" s="79"/>
      <c r="K58" s="79"/>
      <c r="L58" s="79"/>
      <c r="M58" s="79"/>
      <c r="N58" s="82"/>
      <c r="O58" s="82"/>
      <c r="P58" s="82"/>
    </row>
    <row r="59" spans="1:16" x14ac:dyDescent="0.25">
      <c r="A59" s="56"/>
      <c r="I59" s="79"/>
      <c r="J59" s="68"/>
      <c r="K59" s="79"/>
      <c r="L59" s="79"/>
      <c r="M59" s="79"/>
      <c r="N59" s="19"/>
      <c r="O59" s="19"/>
      <c r="P59" s="19"/>
    </row>
    <row r="60" spans="1:16" x14ac:dyDescent="0.25">
      <c r="A60" s="56"/>
      <c r="I60" s="79"/>
      <c r="J60" s="68"/>
      <c r="K60" s="79"/>
      <c r="L60" s="79"/>
      <c r="M60" s="79"/>
      <c r="N60" s="19"/>
      <c r="O60" s="19"/>
      <c r="P60" s="19"/>
    </row>
    <row r="61" spans="1:16" x14ac:dyDescent="0.25">
      <c r="A61" s="56"/>
      <c r="I61" s="79"/>
      <c r="J61" s="79"/>
      <c r="K61" s="79"/>
      <c r="L61" s="79"/>
      <c r="M61" s="79"/>
      <c r="N61" s="19"/>
      <c r="O61" s="19"/>
      <c r="P61" s="19"/>
    </row>
    <row r="62" spans="1:16" x14ac:dyDescent="0.25">
      <c r="A62" s="56"/>
      <c r="I62" s="79"/>
      <c r="J62" s="79"/>
      <c r="K62" s="79"/>
      <c r="L62" s="79"/>
      <c r="M62" s="79"/>
      <c r="N62" s="19"/>
      <c r="O62" s="19"/>
      <c r="P62" s="19"/>
    </row>
    <row r="63" spans="1:16" x14ac:dyDescent="0.25">
      <c r="A63" s="56"/>
      <c r="I63" s="79"/>
      <c r="J63" s="79"/>
      <c r="K63" s="79"/>
      <c r="L63" s="79"/>
      <c r="M63" s="79"/>
      <c r="N63" s="19"/>
      <c r="O63" s="19"/>
      <c r="P63" s="19"/>
    </row>
    <row r="64" spans="1:16" x14ac:dyDescent="0.25">
      <c r="A64" s="56"/>
      <c r="I64" s="79"/>
      <c r="J64" s="79"/>
      <c r="K64" s="79"/>
      <c r="L64" s="79"/>
      <c r="M64" s="79"/>
      <c r="N64" s="19"/>
      <c r="O64" s="19"/>
      <c r="P64" s="19"/>
    </row>
    <row r="65" spans="1:16" x14ac:dyDescent="0.25">
      <c r="A65" s="56"/>
      <c r="I65" s="79"/>
      <c r="J65" s="79"/>
      <c r="K65" s="79"/>
      <c r="L65" s="79"/>
      <c r="M65" s="79"/>
      <c r="N65" s="19"/>
      <c r="O65" s="19"/>
      <c r="P65" s="19"/>
    </row>
    <row r="66" spans="1:16" x14ac:dyDescent="0.25">
      <c r="A66" s="56"/>
      <c r="I66" s="79"/>
      <c r="J66" s="79"/>
      <c r="K66" s="79"/>
      <c r="L66" s="79"/>
      <c r="M66" s="79"/>
      <c r="N66" s="19"/>
      <c r="O66" s="19"/>
      <c r="P66" s="19"/>
    </row>
    <row r="67" spans="1:16" x14ac:dyDescent="0.25">
      <c r="A67" s="56"/>
      <c r="I67" s="79"/>
      <c r="J67" s="79"/>
      <c r="K67" s="79"/>
      <c r="L67" s="79"/>
      <c r="M67" s="79"/>
      <c r="N67" s="19"/>
      <c r="O67" s="19"/>
      <c r="P67" s="19"/>
    </row>
    <row r="68" spans="1:16" x14ac:dyDescent="0.25">
      <c r="A68" s="56"/>
      <c r="I68" s="79"/>
      <c r="J68" s="79"/>
      <c r="K68" s="79"/>
      <c r="L68" s="79"/>
      <c r="M68" s="79"/>
      <c r="N68" s="19"/>
      <c r="O68" s="19"/>
      <c r="P68" s="19"/>
    </row>
    <row r="69" spans="1:16" x14ac:dyDescent="0.25">
      <c r="A69" s="56"/>
      <c r="I69" s="79"/>
      <c r="J69" s="79"/>
      <c r="K69" s="79"/>
      <c r="L69" s="79"/>
      <c r="M69" s="79"/>
      <c r="N69" s="19"/>
      <c r="O69" s="19"/>
      <c r="P69" s="19"/>
    </row>
    <row r="70" spans="1:16" x14ac:dyDescent="0.25">
      <c r="A70" s="56"/>
      <c r="I70" s="79"/>
      <c r="J70" s="79"/>
      <c r="K70" s="79"/>
      <c r="L70" s="79"/>
      <c r="M70" s="79"/>
      <c r="N70" s="19"/>
      <c r="O70" s="19"/>
      <c r="P70" s="19"/>
    </row>
    <row r="71" spans="1:16" x14ac:dyDescent="0.25">
      <c r="A71" s="56"/>
      <c r="I71" s="79"/>
      <c r="J71" s="79"/>
      <c r="K71" s="79"/>
      <c r="L71" s="79"/>
      <c r="M71" s="79"/>
      <c r="N71" s="19"/>
      <c r="O71" s="19"/>
      <c r="P71" s="19"/>
    </row>
    <row r="72" spans="1:16" x14ac:dyDescent="0.25">
      <c r="A72" s="56"/>
      <c r="I72" s="79"/>
      <c r="J72" s="79"/>
      <c r="K72" s="79"/>
      <c r="L72" s="79"/>
      <c r="M72" s="79"/>
      <c r="N72" s="19"/>
      <c r="O72" s="19"/>
      <c r="P72" s="19"/>
    </row>
    <row r="73" spans="1:16" x14ac:dyDescent="0.25">
      <c r="A73" s="56"/>
      <c r="I73" s="79"/>
      <c r="J73" s="79"/>
      <c r="K73" s="79"/>
      <c r="L73" s="79"/>
      <c r="M73" s="79"/>
      <c r="N73" s="19"/>
      <c r="O73" s="19"/>
      <c r="P73" s="19"/>
    </row>
    <row r="74" spans="1:16" x14ac:dyDescent="0.25">
      <c r="A74" s="56"/>
      <c r="I74" s="79"/>
      <c r="J74" s="79"/>
      <c r="K74" s="79"/>
      <c r="L74" s="79"/>
      <c r="M74" s="79"/>
      <c r="N74" s="19"/>
      <c r="O74" s="19"/>
      <c r="P74" s="19"/>
    </row>
    <row r="75" spans="1:16" x14ac:dyDescent="0.25">
      <c r="A75" s="56"/>
      <c r="I75" s="79"/>
      <c r="J75" s="79"/>
      <c r="K75" s="79"/>
      <c r="L75" s="79"/>
      <c r="M75" s="79"/>
      <c r="N75" s="19"/>
      <c r="O75" s="19"/>
      <c r="P75" s="19"/>
    </row>
    <row r="76" spans="1:16" x14ac:dyDescent="0.25">
      <c r="A76" s="56"/>
      <c r="I76" s="79"/>
      <c r="J76" s="79"/>
      <c r="K76" s="79"/>
      <c r="L76" s="79"/>
      <c r="M76" s="79"/>
      <c r="N76" s="19"/>
      <c r="O76" s="19"/>
      <c r="P76" s="19"/>
    </row>
    <row r="77" spans="1:16" x14ac:dyDescent="0.25">
      <c r="A77" s="56"/>
      <c r="I77" s="79"/>
      <c r="J77" s="79"/>
      <c r="K77" s="79"/>
      <c r="L77" s="79"/>
      <c r="M77" s="79"/>
      <c r="N77" s="19"/>
      <c r="O77" s="19"/>
      <c r="P77" s="19"/>
    </row>
    <row r="78" spans="1:16" x14ac:dyDescent="0.25">
      <c r="A78" s="56"/>
      <c r="I78" s="79"/>
      <c r="J78" s="79"/>
      <c r="K78" s="79"/>
      <c r="L78" s="79"/>
      <c r="M78" s="79"/>
      <c r="N78" s="19"/>
      <c r="O78" s="19"/>
      <c r="P78" s="19"/>
    </row>
    <row r="79" spans="1:16" x14ac:dyDescent="0.25">
      <c r="A79" s="56"/>
      <c r="I79" s="79"/>
      <c r="J79" s="79"/>
      <c r="K79" s="79"/>
      <c r="L79" s="79"/>
      <c r="M79" s="79"/>
      <c r="N79" s="19"/>
      <c r="O79" s="19"/>
      <c r="P79" s="19"/>
    </row>
    <row r="80" spans="1:16" x14ac:dyDescent="0.25">
      <c r="A80" s="56"/>
      <c r="I80" s="79"/>
      <c r="J80" s="79"/>
      <c r="K80" s="79"/>
      <c r="L80" s="79"/>
      <c r="M80" s="79"/>
      <c r="N80" s="19"/>
      <c r="O80" s="19"/>
      <c r="P80" s="19"/>
    </row>
    <row r="81" spans="1:16" x14ac:dyDescent="0.25">
      <c r="A81" s="56"/>
      <c r="I81" s="79"/>
      <c r="J81" s="79"/>
      <c r="K81" s="79"/>
      <c r="L81" s="79"/>
      <c r="M81" s="79"/>
      <c r="N81" s="19"/>
      <c r="O81" s="19"/>
      <c r="P81" s="19"/>
    </row>
    <row r="82" spans="1:16" x14ac:dyDescent="0.25">
      <c r="A82" s="56"/>
      <c r="I82" s="79"/>
      <c r="J82" s="79"/>
      <c r="K82" s="79"/>
      <c r="L82" s="79"/>
      <c r="M82" s="79"/>
      <c r="N82" s="19"/>
      <c r="O82" s="19"/>
      <c r="P82" s="19"/>
    </row>
    <row r="83" spans="1:16" x14ac:dyDescent="0.25">
      <c r="A83" s="56"/>
      <c r="I83" s="79"/>
      <c r="J83" s="79"/>
      <c r="K83" s="79"/>
      <c r="L83" s="79"/>
      <c r="M83" s="79"/>
      <c r="N83" s="19"/>
      <c r="O83" s="19"/>
      <c r="P83" s="19"/>
    </row>
    <row r="84" spans="1:16" x14ac:dyDescent="0.25">
      <c r="A84" s="56"/>
      <c r="I84" s="79"/>
      <c r="J84" s="79"/>
      <c r="K84" s="79"/>
      <c r="L84" s="79"/>
      <c r="M84" s="79"/>
      <c r="N84" s="19"/>
      <c r="O84" s="19"/>
      <c r="P84" s="19"/>
    </row>
    <row r="85" spans="1:16" x14ac:dyDescent="0.25">
      <c r="A85" s="62"/>
      <c r="I85" s="79"/>
      <c r="J85" s="79"/>
      <c r="K85" s="79"/>
      <c r="L85" s="79"/>
      <c r="M85" s="79"/>
      <c r="N85" s="19"/>
      <c r="O85" s="19"/>
      <c r="P85" s="19"/>
    </row>
    <row r="86" spans="1:16" x14ac:dyDescent="0.25">
      <c r="A86" s="62"/>
      <c r="I86" s="79"/>
      <c r="J86" s="79"/>
      <c r="K86" s="79"/>
      <c r="L86" s="79"/>
      <c r="M86" s="79"/>
      <c r="N86" s="19"/>
      <c r="O86" s="19"/>
      <c r="P86" s="19"/>
    </row>
    <row r="87" spans="1:16" x14ac:dyDescent="0.25">
      <c r="A87" s="62"/>
      <c r="I87" s="79"/>
      <c r="J87" s="79"/>
      <c r="K87" s="79"/>
      <c r="L87" s="79"/>
      <c r="M87" s="79"/>
      <c r="N87" s="19"/>
      <c r="O87" s="19"/>
      <c r="P87" s="19"/>
    </row>
    <row r="88" spans="1:16" x14ac:dyDescent="0.25">
      <c r="A88" s="62"/>
      <c r="I88" s="79"/>
      <c r="J88" s="79"/>
      <c r="K88" s="79"/>
      <c r="L88" s="79"/>
      <c r="M88" s="79"/>
      <c r="N88" s="19"/>
      <c r="O88" s="19"/>
      <c r="P88" s="19"/>
    </row>
    <row r="89" spans="1:16" x14ac:dyDescent="0.25">
      <c r="I89" s="79"/>
      <c r="J89" s="79"/>
      <c r="K89" s="79"/>
      <c r="L89" s="79"/>
      <c r="M89" s="79"/>
      <c r="N89" s="19"/>
      <c r="O89" s="19"/>
      <c r="P89" s="19"/>
    </row>
    <row r="90" spans="1:16" x14ac:dyDescent="0.25">
      <c r="I90" s="79"/>
      <c r="J90" s="79"/>
      <c r="K90" s="79"/>
      <c r="L90" s="79"/>
      <c r="M90" s="79"/>
      <c r="N90" s="19"/>
      <c r="O90" s="19"/>
      <c r="P90" s="19"/>
    </row>
    <row r="91" spans="1:16" x14ac:dyDescent="0.25">
      <c r="I91" s="79"/>
      <c r="J91" s="79"/>
      <c r="K91" s="79"/>
      <c r="L91" s="79"/>
      <c r="M91" s="79"/>
      <c r="N91" s="19"/>
      <c r="O91" s="19"/>
      <c r="P91" s="19"/>
    </row>
    <row r="92" spans="1:16" x14ac:dyDescent="0.25">
      <c r="I92" s="79"/>
      <c r="J92" s="79"/>
      <c r="K92" s="79"/>
      <c r="L92" s="79"/>
      <c r="M92" s="79"/>
      <c r="N92" s="19"/>
      <c r="O92" s="19"/>
      <c r="P92" s="19"/>
    </row>
    <row r="93" spans="1:16" x14ac:dyDescent="0.25">
      <c r="I93" s="79"/>
      <c r="J93" s="79"/>
      <c r="K93" s="79"/>
      <c r="L93" s="79"/>
      <c r="M93" s="79"/>
      <c r="N93" s="19"/>
      <c r="O93" s="19"/>
      <c r="P93" s="19"/>
    </row>
    <row r="94" spans="1:16" x14ac:dyDescent="0.25">
      <c r="I94" s="79"/>
      <c r="J94" s="79"/>
      <c r="K94" s="79"/>
      <c r="L94" s="79"/>
      <c r="M94" s="79"/>
      <c r="N94" s="19"/>
      <c r="O94" s="19"/>
      <c r="P94" s="19"/>
    </row>
    <row r="95" spans="1:16" x14ac:dyDescent="0.25">
      <c r="I95" s="79"/>
      <c r="J95" s="79"/>
      <c r="K95" s="79"/>
      <c r="L95" s="79"/>
      <c r="M95" s="79"/>
      <c r="N95" s="19"/>
      <c r="O95" s="19"/>
      <c r="P95" s="19"/>
    </row>
    <row r="96" spans="1:16" x14ac:dyDescent="0.25">
      <c r="I96" s="79"/>
      <c r="J96" s="79"/>
      <c r="K96" s="79"/>
      <c r="L96" s="79"/>
      <c r="M96" s="79"/>
      <c r="N96" s="19"/>
      <c r="O96" s="19"/>
      <c r="P96" s="19"/>
    </row>
    <row r="97" spans="9:16" x14ac:dyDescent="0.25">
      <c r="I97" s="79"/>
      <c r="J97" s="79"/>
      <c r="K97" s="79"/>
      <c r="L97" s="79"/>
      <c r="M97" s="79"/>
      <c r="N97" s="19"/>
      <c r="O97" s="19"/>
      <c r="P97" s="19"/>
    </row>
    <row r="98" spans="9:16" x14ac:dyDescent="0.25">
      <c r="I98" s="79"/>
      <c r="J98" s="79"/>
      <c r="K98" s="79"/>
      <c r="L98" s="79"/>
      <c r="M98" s="79"/>
      <c r="N98" s="19"/>
      <c r="O98" s="19"/>
      <c r="P98" s="19"/>
    </row>
    <row r="99" spans="9:16" x14ac:dyDescent="0.25">
      <c r="I99" s="79"/>
      <c r="J99" s="79"/>
      <c r="K99" s="79"/>
      <c r="L99" s="79"/>
      <c r="M99" s="79"/>
    </row>
    <row r="100" spans="9:16" x14ac:dyDescent="0.25">
      <c r="I100" s="79"/>
      <c r="J100" s="79"/>
      <c r="K100" s="79"/>
      <c r="L100" s="79"/>
      <c r="M100" s="79"/>
    </row>
    <row r="101" spans="9:16" x14ac:dyDescent="0.25">
      <c r="I101" s="79"/>
      <c r="J101" s="79"/>
      <c r="K101" s="79"/>
      <c r="L101" s="79"/>
      <c r="M101" s="79"/>
    </row>
    <row r="102" spans="9:16" x14ac:dyDescent="0.25">
      <c r="I102" s="79"/>
      <c r="J102" s="79"/>
      <c r="K102" s="79"/>
      <c r="L102" s="79"/>
      <c r="M102" s="79"/>
    </row>
    <row r="103" spans="9:16" x14ac:dyDescent="0.25">
      <c r="I103" s="79"/>
      <c r="J103" s="79"/>
      <c r="K103" s="79"/>
      <c r="L103" s="79"/>
      <c r="M103" s="79"/>
    </row>
    <row r="104" spans="9:16" x14ac:dyDescent="0.25">
      <c r="I104" s="79"/>
      <c r="J104" s="79"/>
      <c r="K104" s="79"/>
      <c r="L104" s="79"/>
      <c r="M104" s="79"/>
    </row>
    <row r="105" spans="9:16" x14ac:dyDescent="0.25">
      <c r="I105" s="79"/>
      <c r="J105" s="79"/>
      <c r="K105" s="79"/>
      <c r="L105" s="79"/>
      <c r="M105" s="79"/>
    </row>
  </sheetData>
  <autoFilter ref="A6:Q46"/>
  <mergeCells count="125">
    <mergeCell ref="I26:I28"/>
    <mergeCell ref="G26:G28"/>
    <mergeCell ref="G20:G21"/>
    <mergeCell ref="A26:A28"/>
    <mergeCell ref="B26:B28"/>
    <mergeCell ref="C26:C28"/>
    <mergeCell ref="D26:D28"/>
    <mergeCell ref="E26:E28"/>
    <mergeCell ref="F26:F28"/>
    <mergeCell ref="H22:H23"/>
    <mergeCell ref="I22:I23"/>
    <mergeCell ref="C46:K46"/>
    <mergeCell ref="B49:K49"/>
    <mergeCell ref="A20:A21"/>
    <mergeCell ref="B20:B21"/>
    <mergeCell ref="C20:C21"/>
    <mergeCell ref="D20:D21"/>
    <mergeCell ref="E20:E21"/>
    <mergeCell ref="F20:F21"/>
    <mergeCell ref="I20:I21"/>
    <mergeCell ref="H20:H21"/>
    <mergeCell ref="G34:G37"/>
    <mergeCell ref="H34:H37"/>
    <mergeCell ref="I34:I37"/>
    <mergeCell ref="C44:K44"/>
    <mergeCell ref="C45:K45"/>
    <mergeCell ref="A34:A37"/>
    <mergeCell ref="B34:B37"/>
    <mergeCell ref="C34:C37"/>
    <mergeCell ref="D34:D37"/>
    <mergeCell ref="E34:E37"/>
    <mergeCell ref="F34:F37"/>
    <mergeCell ref="F32:F33"/>
    <mergeCell ref="G32:G33"/>
    <mergeCell ref="H26:H28"/>
    <mergeCell ref="H32:H33"/>
    <mergeCell ref="I32:I33"/>
    <mergeCell ref="K32:K33"/>
    <mergeCell ref="L32:L33"/>
    <mergeCell ref="A32:A33"/>
    <mergeCell ref="B32:B33"/>
    <mergeCell ref="C32:C33"/>
    <mergeCell ref="D32:D33"/>
    <mergeCell ref="E32:E33"/>
    <mergeCell ref="N22:N23"/>
    <mergeCell ref="Q22:Q23"/>
    <mergeCell ref="O20:O21"/>
    <mergeCell ref="P20:P21"/>
    <mergeCell ref="Q20:Q21"/>
    <mergeCell ref="A22:A23"/>
    <mergeCell ref="B22:B23"/>
    <mergeCell ref="C22:C23"/>
    <mergeCell ref="D22:D23"/>
    <mergeCell ref="E22:E23"/>
    <mergeCell ref="F22:F23"/>
    <mergeCell ref="G22:G23"/>
    <mergeCell ref="J20:J21"/>
    <mergeCell ref="K20:K21"/>
    <mergeCell ref="L20:L21"/>
    <mergeCell ref="M20:M21"/>
    <mergeCell ref="O13:O15"/>
    <mergeCell ref="P13:P15"/>
    <mergeCell ref="Q13:Q15"/>
    <mergeCell ref="H13:H19"/>
    <mergeCell ref="I13:I19"/>
    <mergeCell ref="J13:J15"/>
    <mergeCell ref="K13:K15"/>
    <mergeCell ref="L13:L15"/>
    <mergeCell ref="M13:M15"/>
    <mergeCell ref="A13:A19"/>
    <mergeCell ref="B13:B19"/>
    <mergeCell ref="C13:C19"/>
    <mergeCell ref="D13:D19"/>
    <mergeCell ref="E13:E19"/>
    <mergeCell ref="F13:F19"/>
    <mergeCell ref="G13:G19"/>
    <mergeCell ref="H10:H12"/>
    <mergeCell ref="I10:I12"/>
    <mergeCell ref="O7:O9"/>
    <mergeCell ref="P7:P9"/>
    <mergeCell ref="Q7:Q9"/>
    <mergeCell ref="A10:A12"/>
    <mergeCell ref="B10:B12"/>
    <mergeCell ref="C10:C12"/>
    <mergeCell ref="D10:D12"/>
    <mergeCell ref="E10:E12"/>
    <mergeCell ref="F10:F12"/>
    <mergeCell ref="G10:G12"/>
    <mergeCell ref="H7:H9"/>
    <mergeCell ref="I7:I9"/>
    <mergeCell ref="J7:J9"/>
    <mergeCell ref="K7:K9"/>
    <mergeCell ref="L7:L9"/>
    <mergeCell ref="M7:M9"/>
    <mergeCell ref="O10:O12"/>
    <mergeCell ref="P10:P12"/>
    <mergeCell ref="Q10:Q12"/>
    <mergeCell ref="J10:J12"/>
    <mergeCell ref="K10:K12"/>
    <mergeCell ref="L10:L12"/>
    <mergeCell ref="M10:M12"/>
    <mergeCell ref="K35:K37"/>
    <mergeCell ref="Q35:Q37"/>
    <mergeCell ref="M4:O4"/>
    <mergeCell ref="P4:P5"/>
    <mergeCell ref="Q4:Q5"/>
    <mergeCell ref="A7:A9"/>
    <mergeCell ref="B7:B9"/>
    <mergeCell ref="C7:C9"/>
    <mergeCell ref="D7:D9"/>
    <mergeCell ref="E7:E9"/>
    <mergeCell ref="F7:F9"/>
    <mergeCell ref="G7:G9"/>
    <mergeCell ref="G4:G5"/>
    <mergeCell ref="H4:H5"/>
    <mergeCell ref="I4:I5"/>
    <mergeCell ref="J4:J5"/>
    <mergeCell ref="K4:K5"/>
    <mergeCell ref="L4:L5"/>
    <mergeCell ref="A4:A5"/>
    <mergeCell ref="B4:B5"/>
    <mergeCell ref="C4:C5"/>
    <mergeCell ref="D4:D5"/>
    <mergeCell ref="E4:E5"/>
    <mergeCell ref="F4:F5"/>
  </mergeCells>
  <pageMargins left="0.23622047244094491" right="0.23622047244094491" top="0.74803149606299213" bottom="0.74803149606299213" header="0.31496062992125984" footer="0.31496062992125984"/>
  <pageSetup paperSize="8" scale="57" fitToHeight="0" orientation="landscape" horizontalDpi="4294967293" verticalDpi="4294967293" r:id="rId1"/>
  <headerFooter>
    <oddFooter xml:space="preserve">&amp;CStránka &amp;P z &amp;N&amp;RZpracoval odbor finanční, stav k 1. 8. 2022
</oddFooter>
  </headerFooter>
  <colBreaks count="2" manualBreakCount="2">
    <brk id="11"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Props1.xml><?xml version="1.0" encoding="utf-8"?>
<ds:datastoreItem xmlns:ds="http://schemas.openxmlformats.org/officeDocument/2006/customXml" ds:itemID="{27796A6A-E294-4511-A362-8BA68DF61B5E}"/>
</file>

<file path=customXml/itemProps2.xml><?xml version="1.0" encoding="utf-8"?>
<ds:datastoreItem xmlns:ds="http://schemas.openxmlformats.org/officeDocument/2006/customXml" ds:itemID="{55E355A1-0F84-489B-9C3A-1152901974F8}"/>
</file>

<file path=customXml/itemProps3.xml><?xml version="1.0" encoding="utf-8"?>
<ds:datastoreItem xmlns:ds="http://schemas.openxmlformats.org/officeDocument/2006/customXml" ds:itemID="{E0908836-A44B-4D5E-A635-DA47F139A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Přehled celkem</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usnesení z 93. zasedání Rady Karlovarského kraje, které se uskutečnilo dne 22.08.2022 (k bodu č. 03)</dc:title>
  <dc:creator/>
  <cp:lastModifiedBy/>
  <dcterms:created xsi:type="dcterms:W3CDTF">2006-09-16T00:00:00Z</dcterms:created>
  <dcterms:modified xsi:type="dcterms:W3CDTF">2022-08-23T05:24:44Z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