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4665" windowWidth="14805" windowHeight="3450"/>
  </bookViews>
  <sheets>
    <sheet name="Přehled celkem" sheetId="78" r:id="rId1"/>
    <sheet name="KK_sledování " sheetId="90" r:id="rId2"/>
    <sheet name="PO_sledování" sheetId="89" r:id="rId3"/>
  </sheets>
  <definedNames>
    <definedName name="_xlnm._FilterDatabase" localSheetId="1" hidden="1">'KK_sledování '!$A$6:$Q$19</definedName>
    <definedName name="_xlnm._FilterDatabase" localSheetId="2" hidden="1">PO_sledování!$A$6:$Q$41</definedName>
    <definedName name="dv">#REF!</definedName>
    <definedName name="FI">#REF!</definedName>
    <definedName name="FO">#REF!</definedName>
    <definedName name="_xlnm.Print_Titles" localSheetId="1">'KK_sledování '!$4:$6</definedName>
    <definedName name="_xlnm.Print_Titles" localSheetId="2">PO_sledování!$4:$6</definedName>
    <definedName name="nov">#REF!</definedName>
    <definedName name="novy">#REF!</definedName>
    <definedName name="SMLproMMR">#REF!</definedName>
  </definedNames>
  <calcPr calcId="162913"/>
</workbook>
</file>

<file path=xl/calcChain.xml><?xml version="1.0" encoding="utf-8"?>
<calcChain xmlns="http://schemas.openxmlformats.org/spreadsheetml/2006/main">
  <c r="N41" i="89" l="1"/>
  <c r="N39" i="89"/>
  <c r="M36" i="89" l="1"/>
  <c r="P36" i="89" s="1"/>
  <c r="M35" i="89"/>
  <c r="P35" i="89"/>
  <c r="G7" i="78" l="1"/>
  <c r="N18" i="90" l="1"/>
  <c r="N19" i="90"/>
  <c r="O17" i="90"/>
  <c r="N17" i="90"/>
  <c r="E9" i="78" s="1"/>
  <c r="E7" i="78" s="1"/>
  <c r="L17" i="90"/>
  <c r="C9" i="78" s="1"/>
  <c r="C7" i="78" s="1"/>
  <c r="H7" i="78" s="1"/>
  <c r="G17" i="90"/>
  <c r="M14" i="90"/>
  <c r="P14" i="90" s="1"/>
  <c r="M12" i="90"/>
  <c r="P12" i="90" s="1"/>
  <c r="M10" i="90"/>
  <c r="P10" i="90" s="1"/>
  <c r="M8" i="90"/>
  <c r="P8" i="90" s="1"/>
  <c r="M7" i="90"/>
  <c r="P7" i="90" s="1"/>
  <c r="D25" i="78"/>
  <c r="N40" i="89"/>
  <c r="O38" i="89"/>
  <c r="N38" i="89"/>
  <c r="E13" i="78" s="1"/>
  <c r="E10" i="78" s="1"/>
  <c r="E16" i="78" s="1"/>
  <c r="L38" i="89"/>
  <c r="C13" i="78" s="1"/>
  <c r="G38" i="89"/>
  <c r="M37" i="89"/>
  <c r="M34" i="89"/>
  <c r="P34" i="89" s="1"/>
  <c r="M33" i="89"/>
  <c r="M32" i="89"/>
  <c r="M31" i="89"/>
  <c r="M30" i="89"/>
  <c r="P30" i="89" s="1"/>
  <c r="M29" i="89"/>
  <c r="P29" i="89" s="1"/>
  <c r="M28" i="89"/>
  <c r="M27" i="89"/>
  <c r="P27" i="89" s="1"/>
  <c r="M26" i="89"/>
  <c r="P26" i="89" s="1"/>
  <c r="M25" i="89"/>
  <c r="P25" i="89" s="1"/>
  <c r="M24" i="89"/>
  <c r="P24" i="89" s="1"/>
  <c r="P23" i="89"/>
  <c r="P22" i="89"/>
  <c r="M20" i="89"/>
  <c r="P20" i="89" s="1"/>
  <c r="M19" i="89"/>
  <c r="P19" i="89" s="1"/>
  <c r="M18" i="89"/>
  <c r="P18" i="89" s="1"/>
  <c r="M17" i="89"/>
  <c r="P17" i="89" s="1"/>
  <c r="M16" i="89"/>
  <c r="P16" i="89" s="1"/>
  <c r="M13" i="89"/>
  <c r="P13" i="89" s="1"/>
  <c r="M10" i="89"/>
  <c r="P10" i="89" s="1"/>
  <c r="M7" i="89"/>
  <c r="P7" i="89" s="1"/>
  <c r="D26" i="78" l="1"/>
  <c r="F9" i="78"/>
  <c r="F7" i="78" s="1"/>
  <c r="O19" i="90"/>
  <c r="C10" i="78"/>
  <c r="C16" i="78" s="1"/>
  <c r="O41" i="89"/>
  <c r="F13" i="78"/>
  <c r="F10" i="78" s="1"/>
  <c r="F16" i="78" s="1"/>
  <c r="D23" i="78"/>
  <c r="M17" i="90"/>
  <c r="M38" i="89"/>
  <c r="P17" i="90" l="1"/>
  <c r="D9" i="78"/>
  <c r="D28" i="78"/>
  <c r="P38" i="89"/>
  <c r="D13" i="78"/>
  <c r="H9" i="78" l="1"/>
  <c r="D7" i="78"/>
  <c r="H13" i="78"/>
  <c r="D10" i="78"/>
  <c r="G13" i="78"/>
  <c r="G10" i="78" s="1"/>
  <c r="D22" i="78" l="1"/>
  <c r="D16" i="78"/>
  <c r="H10" i="78"/>
  <c r="G16" i="78"/>
</calcChain>
</file>

<file path=xl/sharedStrings.xml><?xml version="1.0" encoding="utf-8"?>
<sst xmlns="http://schemas.openxmlformats.org/spreadsheetml/2006/main" count="397" uniqueCount="240">
  <si>
    <t>CELKEM</t>
  </si>
  <si>
    <t>Příjemce dotace</t>
  </si>
  <si>
    <t>sl. 1</t>
  </si>
  <si>
    <t>sl. 2</t>
  </si>
  <si>
    <t>sl. 3</t>
  </si>
  <si>
    <t>sl. 4</t>
  </si>
  <si>
    <t>sl. 5</t>
  </si>
  <si>
    <t xml:space="preserve">Celkový objem projektu </t>
  </si>
  <si>
    <t>Specifikace finančního postihu</t>
  </si>
  <si>
    <t>KKN a.s.</t>
  </si>
  <si>
    <t>Identifikované zjištění</t>
  </si>
  <si>
    <t xml:space="preserve">Rozvoj dopravní infrastruktury silnic II. a III. třídy v Karlovarském kraji - I. etapa - CZ.1.09/3.1.00/07.00014 </t>
  </si>
  <si>
    <t>KSÚS, p.o.</t>
  </si>
  <si>
    <t>ISŠTE Sokolov</t>
  </si>
  <si>
    <t xml:space="preserve">Projekt revitalizace Centra vzdělávání ISŠTE Sokolov
CZ.1.09/1.3.00/18.00376 </t>
  </si>
  <si>
    <t>III/21047 Modernizace silnice Nejdek - Pernink 
CZ.1.09/3.1.00/67.01111</t>
  </si>
  <si>
    <t>Rozvoj dopravní infrastruktury silnic II. a III. třídy v Karlovarském kraji - III.etapa 
CZ.1.09/3.1.00/67.01128</t>
  </si>
  <si>
    <t>Název a registrační číslo projektu</t>
  </si>
  <si>
    <t xml:space="preserve">II/221 Modernizace silnice Merklín - Pstruží, II. etapa CZ.1.09/3.1.00/67.01067 </t>
  </si>
  <si>
    <t>II/221 Modernizace silniční sítě Hroznětín 
CZ.1.09/3.1.00/67.01068</t>
  </si>
  <si>
    <t>Pořadové číslo</t>
  </si>
  <si>
    <t>Příjemce dotace/ garant projektu</t>
  </si>
  <si>
    <t>Oblast zacílení projektu</t>
  </si>
  <si>
    <t>Období realizace projektu</t>
  </si>
  <si>
    <t>Operační program a 
% podíly financování</t>
  </si>
  <si>
    <t>Administrátor projektu</t>
  </si>
  <si>
    <t>Garant projektu - člen RKK, ZKK dle Akčního plánu (garant pouze za dobu realizace projektu, ne pro případné řešení škody)</t>
  </si>
  <si>
    <t>Původně zjištěné pochybení v plné výši vztaženo pouze k dotaci</t>
  </si>
  <si>
    <t>Aktuální výše zjištěného pochybení 
vztaženo pouze k dotaci</t>
  </si>
  <si>
    <t>Poměr aktuální výše zjištěného pochybení/ původní výše zjištěného pochybení vztaženo pouze k dotaci</t>
  </si>
  <si>
    <t>Aktuální stav</t>
  </si>
  <si>
    <t>Celkem</t>
  </si>
  <si>
    <t>z toho očekávaný finanční postih - odvod, pokuta nebo korekce, penále</t>
  </si>
  <si>
    <t>sl.1</t>
  </si>
  <si>
    <t>sl.2</t>
  </si>
  <si>
    <t>sl.3</t>
  </si>
  <si>
    <t>sl.4</t>
  </si>
  <si>
    <t>sl.5</t>
  </si>
  <si>
    <t>sl.6</t>
  </si>
  <si>
    <t>sl.7</t>
  </si>
  <si>
    <t>sl.8</t>
  </si>
  <si>
    <t>sl.9</t>
  </si>
  <si>
    <t>sl.10</t>
  </si>
  <si>
    <t>sl.11</t>
  </si>
  <si>
    <t>sl.12</t>
  </si>
  <si>
    <t>sl.13 (sl. 14 + sl.15)</t>
  </si>
  <si>
    <t>sl.14</t>
  </si>
  <si>
    <t>sl.15</t>
  </si>
  <si>
    <t>sl.16 (sl.13/sl.12)</t>
  </si>
  <si>
    <t>ÚRR 
odvod za porušení rozp. kázně</t>
  </si>
  <si>
    <t xml:space="preserve">Rozvoj dopravní infrastruktury silnic II. a III. třídy v Karlovarském kraji - II. etapa
CZ.1.09/3.1.00/19.00524 </t>
  </si>
  <si>
    <t>Střední průmyslová škola Ostrov</t>
  </si>
  <si>
    <t xml:space="preserve">II/214 Jihovýchodní obchvat Cheb
CZ.1.09/3.1.00/64.01004 </t>
  </si>
  <si>
    <t xml:space="preserve">Rekonstrukce  a dostavba Prvního českého gymnázia v Karlových Varech II. etapa - přístavba západního křídla  CZ.1.09/1.3.00/68.01147 </t>
  </si>
  <si>
    <t>Odstraňování slabých míst na silničních sítí Karlovarského kraje CZ.1.09/3.1.00/67.01129</t>
  </si>
  <si>
    <t>x</t>
  </si>
  <si>
    <t>z toho</t>
  </si>
  <si>
    <t>uhrazené platební výměry, provedené korekce</t>
  </si>
  <si>
    <r>
      <rPr>
        <b/>
        <sz val="11"/>
        <color rgb="FF0070C0"/>
        <rFont val="Calibri"/>
        <family val="2"/>
        <charset val="238"/>
        <scheme val="minor"/>
      </rPr>
      <t>uhrazené platební výměry,</t>
    </r>
    <r>
      <rPr>
        <b/>
        <sz val="11"/>
        <color rgb="FF00B050"/>
        <rFont val="Calibri"/>
        <family val="2"/>
        <charset val="238"/>
        <scheme val="minor"/>
      </rPr>
      <t xml:space="preserve"> </t>
    </r>
    <r>
      <rPr>
        <b/>
        <sz val="11"/>
        <color rgb="FF0070C0"/>
        <rFont val="Calibri"/>
        <family val="2"/>
        <charset val="238"/>
        <scheme val="minor"/>
      </rPr>
      <t>na které byla podána žádost o vratku vratitelného přeplatku</t>
    </r>
  </si>
  <si>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</si>
  <si>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Pozn.:</t>
  </si>
  <si>
    <t>Karlovarský kraj</t>
  </si>
  <si>
    <t>FÚ 
odvod za porušení rozp. kázně</t>
  </si>
  <si>
    <t>Rozvoj služby e-Governmentu na území Karlovarského kraje - část I. až VI. 
CZ.1.06/2.1.00/08.07146</t>
  </si>
  <si>
    <t>Lineární urychlovač pro nemocnici v Chebu - přístavba zázemí
CZ.1.09/1.3.00/78.01273</t>
  </si>
  <si>
    <t>Centralizace lékařské péče v nemocnici v Karlových Varech
CZ.1.09/1.3.00/78.01253</t>
  </si>
  <si>
    <t xml:space="preserve">Modernizace a vybavení přístrojového vybavení nemocnic KKN (ROP IV.)
CZ.1.09/1.3.00/78.01252 </t>
  </si>
  <si>
    <t>Operační program</t>
  </si>
  <si>
    <t xml:space="preserve">z toho doručený platební výměr/ vyměřená pokuta ÚOHS/ provedená korekce </t>
  </si>
  <si>
    <t>z toho očekávaný finanční postih - odvod/ pokuta nebo korekce</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</si>
  <si>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</si>
  <si>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r>
      <rPr>
        <b/>
        <sz val="18"/>
        <rFont val="Calibri"/>
        <family val="2"/>
        <charset val="238"/>
        <scheme val="minor"/>
      </rPr>
      <t>Přehled sledovaných</t>
    </r>
    <r>
      <rPr>
        <b/>
        <sz val="18"/>
        <color theme="1"/>
        <rFont val="Calibri"/>
        <family val="2"/>
        <charset val="238"/>
        <scheme val="minor"/>
      </rPr>
      <t xml:space="preserve"> finančních postihů u projektů financovaných z prostředků EU včetně jiných zdrojů - Karlovarský kraj</t>
    </r>
  </si>
  <si>
    <r>
      <rPr>
        <b/>
        <sz val="18"/>
        <rFont val="Calibri"/>
        <family val="2"/>
        <charset val="238"/>
      </rPr>
      <t>Přehled</t>
    </r>
    <r>
      <rPr>
        <b/>
        <sz val="18"/>
        <color indexed="8"/>
        <rFont val="Calibri"/>
        <family val="2"/>
        <charset val="238"/>
      </rPr>
      <t xml:space="preserve"> sledovaných finančních postihů u projektů financovaných z prostředků EU včetně jiných zdrojů - příspěvkové organizace a KKN a.s.</t>
    </r>
  </si>
  <si>
    <t>CRR 
krácení dotace</t>
  </si>
  <si>
    <t>doprava</t>
  </si>
  <si>
    <t>Ing. Jan Zborník/
Ing. Petr Navrátil</t>
  </si>
  <si>
    <t>APDM</t>
  </si>
  <si>
    <t>JUDr. Martin Havel</t>
  </si>
  <si>
    <t>informatika</t>
  </si>
  <si>
    <t>12.8.2011-31.12.2013
vyúčtování projektu ZK 167/06/14 z  19.6.2014</t>
  </si>
  <si>
    <t xml:space="preserve">IOP 
85%
15%
</t>
  </si>
  <si>
    <t>OPŘI</t>
  </si>
  <si>
    <t>zdravotnictví</t>
  </si>
  <si>
    <t>1.1.2015 - 30.10.2015
vyúčtování projektu
ZK 291/06/17 ze dne 22.6.2017</t>
  </si>
  <si>
    <t>ROP
85%
15%</t>
  </si>
  <si>
    <t>OZDR</t>
  </si>
  <si>
    <t>Bc. Miloslav Čermák/ 
Jakub Pánik</t>
  </si>
  <si>
    <t>ÚRR 
krácení dotace</t>
  </si>
  <si>
    <t>Fa č.9431025936 ve výši 861.495,-Kč byla uhrazena po ukončení fyzické realizace projektu</t>
  </si>
  <si>
    <t>1.11.2014 - 30.10.2015
vyúčtování projektu
ZK 144/04/16 ze dne 7.4.2016</t>
  </si>
  <si>
    <t>ROP  
85%
15%</t>
  </si>
  <si>
    <t>ÚRR očekávané penále</t>
  </si>
  <si>
    <t>1.11.2014 - 30.10.2015
vyúčtování projektu
ZK 356/09/17 ze dne 7.9.2017</t>
  </si>
  <si>
    <t>Fa č.1506148 ve výši 1.820.007,72Kč a fa č. 1506168 ve výši 2.569.568,23 Kč byly uhrazeny po ukončení fyzické realizace projektu, z nichž byly způsobilé výdaje ve výši 2.093.355,34 Kč</t>
  </si>
  <si>
    <t>OP Zaměstnanost</t>
  </si>
  <si>
    <t>MPSV
krácení dotace</t>
  </si>
  <si>
    <t>2.1.2007 - 29.10.2010</t>
  </si>
  <si>
    <t>ROP 
92,5% 
7,5%</t>
  </si>
  <si>
    <r>
      <rPr>
        <sz val="11"/>
        <color rgb="FF00B050"/>
        <rFont val="Calibri"/>
        <family val="2"/>
        <charset val="238"/>
      </rPr>
      <t xml:space="preserve">celkem uhrazeno
 6.646.174,00
</t>
    </r>
    <r>
      <rPr>
        <sz val="11"/>
        <color rgb="FF7030A0"/>
        <rFont val="Calibri"/>
        <family val="2"/>
        <charset val="238"/>
      </rPr>
      <t xml:space="preserve">
</t>
    </r>
    <r>
      <rPr>
        <sz val="11"/>
        <color rgb="FF0070C0"/>
        <rFont val="Calibri"/>
        <family val="2"/>
        <charset val="238"/>
      </rPr>
      <t xml:space="preserve">požádáno o vratku přeplatku   v celkové výši </t>
    </r>
  </si>
  <si>
    <t>2.1.2007 - 28.2.2011</t>
  </si>
  <si>
    <t>Ing. Jan Zborník/ 
Ing. Petr Navrátil</t>
  </si>
  <si>
    <t>pochybení ve 3 veřejných zakázkách - dělení veřejných zakázek; chybný postup při zadávání víceprací</t>
  </si>
  <si>
    <r>
      <t xml:space="preserve">uhrazeno
      387.193,00
</t>
    </r>
    <r>
      <rPr>
        <sz val="11"/>
        <color rgb="FF0070C0"/>
        <rFont val="Calibri"/>
        <family val="2"/>
        <charset val="238"/>
      </rPr>
      <t xml:space="preserve">podaná žádost o vratku ve výši </t>
    </r>
  </si>
  <si>
    <t>školství</t>
  </si>
  <si>
    <t>2.1.2007 - 30.7.2012
vyúčtování projektu 
ZK 102/04/15 ze dne 16.4.2015</t>
  </si>
  <si>
    <t>APDM, p.o.</t>
  </si>
  <si>
    <t>Ing. Kamil Řezníček/ PaedDr. Vratislav Emler</t>
  </si>
  <si>
    <r>
      <rPr>
        <sz val="11"/>
        <color rgb="FF00B050"/>
        <rFont val="Calibri"/>
        <family val="2"/>
        <charset val="238"/>
        <scheme val="minor"/>
      </rPr>
      <t xml:space="preserve">uhrazeno celkem 44.213.858,00 </t>
    </r>
    <r>
      <rPr>
        <sz val="11"/>
        <color rgb="FF7030A0"/>
        <rFont val="Calibri"/>
        <family val="2"/>
        <charset val="238"/>
        <scheme val="minor"/>
      </rPr>
      <t xml:space="preserve"> </t>
    </r>
    <r>
      <rPr>
        <sz val="11"/>
        <color rgb="FF00B050"/>
        <rFont val="Calibri"/>
        <family val="2"/>
        <charset val="238"/>
        <scheme val="minor"/>
      </rPr>
      <t xml:space="preserve">doplatek URR za chybně vrácené vratky 1,39 </t>
    </r>
    <r>
      <rPr>
        <sz val="11"/>
        <color rgb="FF7030A0"/>
        <rFont val="Calibri"/>
        <family val="2"/>
        <charset val="238"/>
        <scheme val="minor"/>
      </rPr>
      <t xml:space="preserve">
</t>
    </r>
    <r>
      <rPr>
        <sz val="11"/>
        <color rgb="FF0070C0"/>
        <rFont val="Calibri"/>
        <family val="2"/>
        <charset val="238"/>
        <scheme val="minor"/>
      </rPr>
      <t xml:space="preserve">podána žádost o vratku přeplatku ve výši
</t>
    </r>
  </si>
  <si>
    <t>12.3.2007 - 29.7.2011
vyúčtování projektu
ZK 93/04/14 ze dne 24.4.2014</t>
  </si>
  <si>
    <t xml:space="preserve">
Ing. Kamil Řezníček/ 
PaedDr. Vratislav Emler</t>
  </si>
  <si>
    <t>ÚOHS pokuta</t>
  </si>
  <si>
    <t>6.11.2013 - 30.11.2015
vyúčtování projektu
ZK 248/06/16 ze dne 9.6.2016</t>
  </si>
  <si>
    <t>ROP 
85% 
15%</t>
  </si>
  <si>
    <t>Ing. Petr Navrátil/
Jakub Pánik</t>
  </si>
  <si>
    <r>
      <t xml:space="preserve">14.9.2016 doručena Zpráva o auditu operace ROPSZ/2016/O/012 ze dne 31.8.2016, identifikované NV ve výši 134.201,25 Kč ( z toho 29.221,50  Kč za neprovedené korekce za VŘ 003 a VŘ 004 a 104.979,75 Kč za výzisky),
6.12.2016 doručena Zpráva o auditu operace ROPSZ/2016/O/020 ze dne 30.11.2016, auditované prostředky byly ve výši 132.428.457,27 Kč (z toho 3.872 Kč za neprovedenou korekci za VŘ 004 a 357.635,25 Kč),
6.3.2017 vystavil ÚRR výzvu k vrácení 393 222,74 Kč za neodečtené výzisky za prodej vyfrézovaného materiálu a dřevin;
9.1.2018 zahájil ÚRR daňové řízení;  27.4.2018 doručen platební výměr č. 10/2018 ve výši 393.223 Kč.
25.5.2018 KSÚS podala odvolání proti platebnímu výměru.
</t>
    </r>
    <r>
      <rPr>
        <b/>
        <sz val="11"/>
        <color theme="1"/>
        <rFont val="Calibri"/>
        <family val="2"/>
        <charset val="238"/>
        <scheme val="minor"/>
      </rPr>
      <t>OČEKÁVÁME ROZHODNUTÍ MF O ODVOLÁNÍ PROTI PLATEBNÍMU VÝMĚRU.</t>
    </r>
  </si>
  <si>
    <t>5.12.2013 - 30.11.2015
vyúčtování projektu
ZK 248/06/16 ze dne 9.6.2016</t>
  </si>
  <si>
    <t xml:space="preserve">ROP 
85% 
15% </t>
  </si>
  <si>
    <r>
      <t xml:space="preserve">6.12.2016 doručena Zpráva o auditu operace ROPSZ/2016/O/014 ze dne 30.11.2016, auditované prostředky byly ve výši 21.681.118,90 Kč.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9.1.2018 zahájil ÚRR daňové řízení; 10.5. 2018 doručen platební výměr č. 12/2018 ve výši 37.650 Kč, 
25.5.2018 KSÚS podala odvolání proti platebnímu výměru.
</t>
    </r>
    <r>
      <rPr>
        <b/>
        <sz val="11"/>
        <color theme="1"/>
        <rFont val="Calibri"/>
        <family val="2"/>
        <charset val="238"/>
        <scheme val="minor"/>
      </rPr>
      <t>OČEKÁVÁME ROZHODNUTÍ MF O ODVOLÁNÍ PROTI PLATEBNÍMU VÝMĚRU.</t>
    </r>
  </si>
  <si>
    <r>
      <t xml:space="preserve">24.10.2016 doručena zpráva o auditu operace, v auditovaném období nezjištěny nezp. výdaje, mimo období zjištěny výzisky neodečtené od způsobilých výdajů ve výši 397.500 Kč bez DPH, tedy 480.975 Kč s DPH, 
6.3.2017 vystavil ÚRR výzvu k vrácení 337 874,99 Kč za neodečtené výzisky za prodej vyfrézovaného materiálu a dřevin,
9.1.2018 zahájil ÚRR daňové řízení, 10.5. 2018 doručen platební výměr č. 13/2018 ve výši 337.875 Kč, 
25.5.2018 KSÚS podala odvolání proti platebnímu výměru.
</t>
    </r>
    <r>
      <rPr>
        <b/>
        <sz val="11"/>
        <color theme="1"/>
        <rFont val="Calibri"/>
        <family val="2"/>
        <charset val="238"/>
        <scheme val="minor"/>
      </rPr>
      <t>OČEKÁVÁME ROZHODNUTÍ MF O ODVOLÁNÍ PROTI PLATEBNÍMU VÝMĚRU.</t>
    </r>
  </si>
  <si>
    <t>17.9.2013 -28.12.2015
vyúčtování projektu
ZK 450/09/16 ze dne 8.9.2016</t>
  </si>
  <si>
    <t>v akčním plánu není člen RKK stanoven</t>
  </si>
  <si>
    <t xml:space="preserve">VZ na stavební práce - neoprávněné slučování zakázek, neprodloužení lhůty pro předkládání nabídek po doplnění informací k zadávací dokumentaci, uzavření dodatku ke smlouvě, kterým byla smlouva podstatně změněna 
</t>
  </si>
  <si>
    <t>ÚRR 
očekávané penále</t>
  </si>
  <si>
    <r>
      <t xml:space="preserve">27.6.2018 doručen platební výměr na odvod ve výši 7.605.522 Kč; očekávané penále nebylo dosud vyměřeno, může dosáhnou až výše odvodu, tj. 7.605.522 Kč
</t>
    </r>
    <r>
      <rPr>
        <b/>
        <sz val="11"/>
        <color indexed="8"/>
        <rFont val="Calibri"/>
        <family val="2"/>
        <charset val="238"/>
      </rPr>
      <t>PŘEDPOKLAD VYMĚŘENÍ PENÁLE AŽ DO VÝŠE ODVODU</t>
    </r>
  </si>
  <si>
    <t>projekt není zaznamenán v AP</t>
  </si>
  <si>
    <t>Zpráva z Auditu operace MF ČR - jiný peněžní příjem - nejedná se o VZ;
doporučení z AO pro ŘO na prověření "jiného peněžního příjmu" - prozatím daňové řízení nezahájeno</t>
  </si>
  <si>
    <r>
      <t xml:space="preserve">26.7.2016 doručena KSUS Zpráva o auditu operace - zjištění jiný peněžní příjem - prodej vyfrézovaného asfaltu - pro AO bez finanční opravy (nespadá do audit.období), avšak výzva ŘO o prošetření v dalších etapách;
6.3.2017 výzva k vrácení dotace v celkové výši 259.239,57 Kč,
</t>
    </r>
    <r>
      <rPr>
        <sz val="11"/>
        <color indexed="8"/>
        <rFont val="Calibri"/>
        <family val="2"/>
        <charset val="238"/>
      </rPr>
      <t xml:space="preserve">9.1.2018 zahájil ÚRR daňové řízení;  10.5. 2018 doručen platební výměr č. 11/2018 ve výši 259.240 Kč, 
25.5.2018 KSÚS podala odvolání proti platebnímu výměru
</t>
    </r>
    <r>
      <rPr>
        <b/>
        <sz val="11"/>
        <color indexed="8"/>
        <rFont val="Calibri"/>
        <family val="2"/>
        <charset val="238"/>
      </rPr>
      <t>OČEKÁVÁME ROZHODNUTÍ MF O ODVOLÁNÍ PROTI PLATEBNÍMU VÝMĚRU.</t>
    </r>
  </si>
  <si>
    <t>18.12.2013 -27.3.2015
vyúčtování projektu
ZK 73/02/16 ze dne 25.2.2016</t>
  </si>
  <si>
    <t>Zpráva z Auditu operace MF ČR - jiný peněžní příjem - nejedná se o VZ;
doporučení z AO pro ŘO na prověření "jiného peněžního příjmu"</t>
  </si>
  <si>
    <r>
      <t xml:space="preserve">7.10.2015Zpráva o auditu operace - zjištění jiný peněžní příjem - prodej vyfrézovaného asfaltu a dřevní hmoty - výzva ŘO o prošetření v dalších etapách; 
6.3.2017 výzva k vrácení dotace v celkové výši 186.679,77 Kč za projekt
</t>
    </r>
    <r>
      <rPr>
        <sz val="11"/>
        <color indexed="8"/>
        <rFont val="Calibri"/>
        <family val="2"/>
        <charset val="238"/>
      </rPr>
      <t xml:space="preserve">9.1.2018 zahájil ÚRR daňové řízení; 27.4. 2018 doručen platební výměr č. 8/2018 ve výši 195.663 Kč, 
25.5.2018 KSÚS podala odvolání proti platebnímu výměru
</t>
    </r>
    <r>
      <rPr>
        <b/>
        <sz val="11"/>
        <color indexed="8"/>
        <rFont val="Calibri"/>
        <family val="2"/>
        <charset val="238"/>
      </rPr>
      <t>OČEKÁVÁME ROZHODNUTÍ MF O ODVOLÁNÍ PROTI PLATEBNÍMU VÝMĚRU.</t>
    </r>
  </si>
  <si>
    <t xml:space="preserve">KSÚS vytvořila prostřednictvím projektu jiný peněžní příjem ve výši 1.069.688,- Kč, které snižují způsobilé výdaje projektu </t>
  </si>
  <si>
    <r>
      <t xml:space="preserve">16.4.2015 doručen Návrh zprávy o auditu; 26.6.2015 zasláno na MF ČR stanovisko k návrhu zprávy.
1.9.2015 Zpráva z AO - jiný peněžní příjem potvrzen; 
6.3.2017 výzva k vrácení dotace v celkové výši 751.432,90 Kč za projekt.  </t>
    </r>
    <r>
      <rPr>
        <sz val="11"/>
        <rFont val="Calibri"/>
        <family val="2"/>
        <charset val="238"/>
      </rPr>
      <t xml:space="preserve">9.1.2018 zahájil ÚRR daňové řízení; 27.4.2018 doručen platební výměr č. 9/2018 ve výši 751.433 Kč, 
25.5.2018 KSÚS podala odvolání proti platebnímu výměru.
</t>
    </r>
    <r>
      <rPr>
        <b/>
        <sz val="11"/>
        <rFont val="Calibri"/>
        <family val="2"/>
        <charset val="238"/>
      </rPr>
      <t>OČEKÁVÁME ROZHODNUTÍ MF O ODVOLÁNÍ PROTI PLATEBNÍMU VÝMĚRU.</t>
    </r>
  </si>
  <si>
    <t>Zdravotnická záchranná služba KK, p.o.</t>
  </si>
  <si>
    <t>Rozvoj lidských zdrojů v oblasti krizového řízení ZZS Karlovarského kraje
reg. č. CZ.03.4.74/0.0/0.0/16_033/0002842</t>
  </si>
  <si>
    <t>Ing. Jan Bureš</t>
  </si>
  <si>
    <t>MPSV
výzva k vrácení dotace</t>
  </si>
  <si>
    <t xml:space="preserve">Centrum technického vzdělávání (CTV) Ostrov 
CZ.1.09/1.3.00/10.00163 </t>
  </si>
  <si>
    <t>ÚRR
penále</t>
  </si>
  <si>
    <r>
      <t xml:space="preserve">8.2.2016 Protokol o kontrole interim se ŽoP za 2.etapu, č.j. RRSZ 1740/2016 - 23.2.2016  KK podal námitky proti kontrolním zjištěním; 7.3.2016 - vyřízení námitek č.j. RRSZ 3147/2016 - zamítnuto; 30.1.2017 ÚRR Oznámení o krácení způsobilých výdajů; proběhla škodní komise na pozdě uhrazené faktury a dodatku č. 2 k příkazní smlouvě k TDS - RKK schválila usnesením č. RK 1087/09/17 ze dne 11.9.2017 - škoda bude vymáhána po vedoucím projektu APDM 4,5násobek mzdy; dne 28.6.2018 doručena APDM výzva k náhradě škody; Škoda ve výši 1.779.352,04 Kč byla APDM dne 12. a 13.8.2018 uhrazena; U projektu CLP Policie ČR trestní věc odložila; 12.12 2018 odeslal KK Návrh na zahájení sporného řízení z veřejnoprávní smlouvy na peněžité plnění ve výši 1.779.352,04 Kč na základě usnesení č. RK 1227/11/18 ze dne 5.11.2018, která svým rozhodnutím schválila podání sporu z veřejnoprávní smlouvy; dne 3.1.2019 doručen PV č. 1/2019 č. j. MF-30451/2018/1203-4 ze dne 2.1.2019 z MF - správní poplatek na zahájení sporného řízení ve výši 88.968,00 Kč uhrazen dne 7.1.2019; Dne 10.1.2019 Dopis č. j. MF-30451/2018/1203-8 ze dne 9.1.2019  informace o stanovení oprávněných úředních osob k provádění úkonů ve sporném řízení, dne 12.2.2019 doručeno vyjádření odpůrkyně č.j. RRSZ771/2019 ze dne 6.2.2019; dne 23.1.2020 odesláno Doplnění Návrhu č. j. KK/30/HK/20 ze dne 23.1.2020 - žádost o nárok na náhradu nákladů řízení vč. úroku z prodlení, 1.4.2020 doručena Výzva k doplnění podání č.j. MF-30451/2018/1203-16 ze dne 31.3.2020, dne 6.4.2020 odesláno Upřesnění návrhu na změnu č.j.KK/114/HK/20 ze dne 3.4.2020; dne 13.5.2020 a 14.5.2020 doručeno vyjádření odpůrce k návrhu č.j. RRSZ 1407/2020 ze dne 27.4.2020; dne 18.5.2020 odeslána MF Replika č.j. KK/177/HK/20 ze dne 15.5.2020; dne 20.5.2020 doručeno Usnesení MF č.j. MF-30451/2018/1203-22 ze dne 20.5.2020 připuštěna změna návrhu; dne 2.6.2020 obdržel KK od MF dopis č.j. MF-15899/2020/1203-2 ze dne 1.6.2020 obsahující Rozklad odpůrce proti Usnesení MF vyhotovený RRSZ ze dne 28.5.2020, dne 8.6.2020 odesláno Vyjádření k rozkladu č.j. KK/201/HK/20 ze dne 8.6.2020, dne 17.6.2020 obdržel KK Usnesení MF č.j. MF-30451/2018/1203-27 ze dne 16.6.2020 s tím, že řízení o sporu se přerušuje do nabytí právní moci rozhodnutí ministryně o rozkladu; dne 24.8.2020 obdržel KK Rozhodnutí místopředsedkyně vlády a ministryně financí č.j. MF-15899/2020/1203-7 ze dne 24.8.2020 o zamítnutí rozkladu, dne 2.9.2020 obdržel KK z MF Vyrozumění o pokračování v řízení ve sporu č.j. MF-30451/2018/1203-29 ze dne 1.9.2020, dne 16.9.2020 obdržel KK z MF dopis seznámení s podklady pro vydání rozhodnutí, náklady řízení č.j. MF-30451/2018/1203-32 ze dne 15.9.2020. Dne 18.9.2020 odesláno MF Vyjádření k seznámení s podklady pro vydání rozhodnutí a požadovaná náhrada nákladů řízení č.j. KK/256/HK/20 ze dne 17.9.2020, dne 1.10.2020 doručeno Rozhodnutí MF č.j. MF-30451/2018/1203-38 ze dne 1.10.2020 o zamítnutí návrhu sporného řízení, dne 5.10.2020 doručeno opravné Rozhodnutí MF č.j. MF-30451/2018/1203-39 ze dne 5.10.2020. Dne 22.10.2020 byla KK podána k Městskému soudu v Praze správní Žaloba proti rozhodnutí MF č.j. KK/279/HK/20 ze dne 21.10.2020, dne 4.12.2020 obdržel KK Přípis č.j. 9Af 31/2020 - 108 s výzvou o zaplacený soudního poplatku, dne 9.12.2020 uhrazen soudní poplatek ve výši 3.000,00 Kč, dne 25.1.2021 doručeno vyjádření MF k žalobě ze dne 12.1.2021 č.j. 9 Af 31/2020-126 ze dne 22.1.2021
</t>
    </r>
    <r>
      <rPr>
        <b/>
        <sz val="11"/>
        <rFont val="Calibri"/>
        <family val="2"/>
        <charset val="238"/>
        <scheme val="minor"/>
      </rPr>
      <t>OČEKÁVÁME ROZHODNUTÍ SOUDU O PODANÉ SPRÁVNÍ ŽALOBĚ</t>
    </r>
  </si>
  <si>
    <r>
      <t xml:space="preserve">1.9.2016 z MF Oznámení o auditu operace; 13.12.2015 Návrh zprávy o auditu operace; 22.12.2016 Stanovisko k Návrhu zprávy o auditu operace; 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dne 27.6.2018 z URR doručen PV č. 16/2018 ve výši 89.250,00 Kč; dne 28. 6 2018 z URR doručen PV č. 17/2018 ve výši 19.278.653,00 Kč; 26.7.2018 odesláno odvolání proti PV; Dne 5.9.2018 Policie ČR usnesením rozhodla o odložení trestní věci podezření ze spáchání trestného činu; 
</t>
    </r>
    <r>
      <rPr>
        <b/>
        <sz val="11"/>
        <rFont val="Calibri"/>
        <family val="2"/>
        <charset val="238"/>
        <scheme val="minor"/>
      </rPr>
      <t>OČEKÁVÁME ROZHODNUTÍ MF O ODVOLÁNÍ PROTI PLATEBNÍMU VÝMĚRU.</t>
    </r>
  </si>
  <si>
    <t>Přehled finančních postihů (odvodů, korekcí a pokut) u projektů spolufinancovaných z EU včetně jiných zdrojů od roku 2008</t>
  </si>
  <si>
    <t>Tabulka č. 1</t>
  </si>
  <si>
    <t>v Kč</t>
  </si>
  <si>
    <t>nadále sledované</t>
  </si>
  <si>
    <t>Vratitelný přeplatek u KSÚS a ISŠTE</t>
  </si>
  <si>
    <t>vratitelný přeplatek</t>
  </si>
  <si>
    <t>Plošná korekce
usnesení č. ZKK 196/08/13 
ze dne 19. 8. 2013</t>
  </si>
  <si>
    <t>Tabulka č. 2</t>
  </si>
  <si>
    <t>Celkem aktuální výše finančních postihů projektů</t>
  </si>
  <si>
    <t>uhrazené platební výměry, provedené korekce, včetně vratitelného přeplatku ve výši 39.092.619,25 Kč</t>
  </si>
  <si>
    <t>podrobněji viz příloha č. 1 a č. 2</t>
  </si>
  <si>
    <t>podrobněji viz příloha č. 2</t>
  </si>
  <si>
    <t>neuhrazeno - platební výměry nenabyly právní moci</t>
  </si>
  <si>
    <t>maximální možný očekávaný finanční postih</t>
  </si>
  <si>
    <t>uhrazená plošná korekce</t>
  </si>
  <si>
    <t>viz usnesení č. ZKK 196/08/13 ze dne 19. 8. 2013</t>
  </si>
  <si>
    <t>Celkem aktuální výše zjištěného pochybení za KK, příspěvkové organizace a KKN a.s. - vztaženo pouze k dotaci</t>
  </si>
  <si>
    <t>Vysvětlivky k tabulce č. 1:</t>
  </si>
  <si>
    <t>Původně zjištěné pochybení vztaženo pouze k dotaci</t>
  </si>
  <si>
    <r>
      <t xml:space="preserve">Výše původně identifikovaného pochybení na základě protokolu z kontroly, zprávy z auditu operace nebo rozhodnutí o pokutě, případně jiných dokumentů. Proti kontrolním zjištěním byly příjemci dotace podávány námitky nebo stanoviska apod. 
</t>
    </r>
    <r>
      <rPr>
        <b/>
        <sz val="12"/>
        <color theme="1"/>
        <rFont val="Calibri"/>
        <family val="2"/>
        <charset val="238"/>
        <scheme val="minor"/>
      </rPr>
      <t>Částka se vztahuje pouze k dotaci.</t>
    </r>
  </si>
  <si>
    <t>Aktuální výše zjištěného pochybení vztaženo pouze k dotaci</t>
  </si>
  <si>
    <t>Doručený platební výměr (PV)/ provedená korekce/ vyměřená pokuta ÚOHS</t>
  </si>
  <si>
    <t>Očekávaný finanční postih - odvod (budoucí PV)/ korekce/pokuta</t>
  </si>
  <si>
    <t>U zjištěných pochybení není ukončeno řízení o námitkách, není k dispozici konečná zpráva z auditu operace, nebylo zahájeno nebo probíhá daňové řízení nebo správní řízení na ÚOHS.  
Částka za zjištěná pochybení nemusí být konečná.</t>
  </si>
  <si>
    <t>Karlovarský kraj - celkem</t>
  </si>
  <si>
    <t>Příspěvkové organizace a KKN a.s. - celkem</t>
  </si>
  <si>
    <t xml:space="preserve">Poměr aktuální výše zjištěného pochybení/ původní výše zjištěného pochybení </t>
  </si>
  <si>
    <t>sl.17</t>
  </si>
  <si>
    <r>
      <t xml:space="preserve">1.1.2017 -31.12.2018
</t>
    </r>
    <r>
      <rPr>
        <sz val="11"/>
        <color rgb="FF0070C0"/>
        <rFont val="Calibri"/>
        <family val="2"/>
        <charset val="238"/>
        <scheme val="minor"/>
      </rPr>
      <t>není dosud vyúčtován</t>
    </r>
  </si>
  <si>
    <t>II/230 Silniční obchvat Mariánské Lázně
reg. č. CZ.06.1.42/0.0/0.0/17082/0008453</t>
  </si>
  <si>
    <r>
      <t xml:space="preserve">2018 - 2021
</t>
    </r>
    <r>
      <rPr>
        <sz val="11"/>
        <color rgb="FF0070C0"/>
        <rFont val="Calibri"/>
        <family val="2"/>
        <charset val="238"/>
        <scheme val="minor"/>
      </rPr>
      <t>projekt v realizaci</t>
    </r>
  </si>
  <si>
    <t>IROP
85%
5%
10%</t>
  </si>
  <si>
    <t>ARROWS advokátní kancelář</t>
  </si>
  <si>
    <r>
      <t xml:space="preserve">ÚOHS v protokolu o kontrole čj. ÚOHS-37652/2020/521/RŠu ze dne 25.11.2020 identifikoval porušení zákona č. 134/2016 Sb. Dne 28.1.2021 ÚOHS udělil pokutu ve výši 50.000 Kč + 1.000 Kč náklady řízení, viz Rozhodnutí čj. ÚOHS-03493/2021/500/Alv. Právní zástupce KSÚS (administrátor veřejné zakázky) nepodal rozklad. Rozhodnutí nabylo právní moci dne 17.2.2021. Částku 51.000 Kč uhradila KSÚS dne 4.3.2021, kterou dne 31.3.2021 administrátor KSÚS nahradil.
</t>
    </r>
    <r>
      <rPr>
        <b/>
        <sz val="11"/>
        <rFont val="Calibri"/>
        <family val="2"/>
        <charset val="238"/>
        <scheme val="minor"/>
      </rPr>
      <t>KONEČNÝ STAV - pokutu uhradil administrátor veřejné zakázky</t>
    </r>
  </si>
  <si>
    <t>Modernizace provozního informačního sytému KKN, reg. č. CZ.06.3.05/0.0/0.0/16_044/0005207</t>
  </si>
  <si>
    <t xml:space="preserve">IROP
85% 
15% </t>
  </si>
  <si>
    <t>CRR 
neproplacení dotace</t>
  </si>
  <si>
    <t>sl. 3 
(sl. 4 + sl. 5)</t>
  </si>
  <si>
    <t>sl. 6 
(sl. 2 - sl. 3)</t>
  </si>
  <si>
    <t>Vyčíslení úspěchu 
v uskutečněné obraně v Kč</t>
  </si>
  <si>
    <t xml:space="preserve">Úspěch uskutečněné obrany v % </t>
  </si>
  <si>
    <t>sl. 7
(sl. 6/ sl. 2)</t>
  </si>
  <si>
    <t xml:space="preserve"> z toho očekávaný finanční postih </t>
  </si>
  <si>
    <t xml:space="preserve">z toho doručený platební výměr/ korekce/ pokuta ÚOHS </t>
  </si>
  <si>
    <t>Rekapitulace uhrazených finančních postihů a očekávaných finančních postihů (možná budoucí úhrada)</t>
  </si>
  <si>
    <t xml:space="preserve">Součet sl. 4 a sl. 5. </t>
  </si>
  <si>
    <r>
      <t xml:space="preserve">Částka odpovídá skutečně doručeným platebním výměrů a rozhodnutím o pokutě. Proti platebním výměrům/ rozhodnutím o pokutě podává příjemce dotace odvolání/rozklad. Odvod/pokuta je uhrazena až v okamžiku nabytí právní moci platebního výměru/rozhodnutí o pokutě </t>
    </r>
    <r>
      <rPr>
        <b/>
        <sz val="12"/>
        <color rgb="FF00B050"/>
        <rFont val="Calibri"/>
        <family val="2"/>
        <charset val="238"/>
        <scheme val="minor"/>
      </rPr>
      <t>(zelená barva v příloze č. 1 a 2 a tabulce č. 2)</t>
    </r>
    <r>
      <rPr>
        <sz val="12"/>
        <color theme="1"/>
        <rFont val="Calibri"/>
        <family val="2"/>
        <charset val="238"/>
        <scheme val="minor"/>
      </rPr>
      <t xml:space="preserve">. 
Dosud neuhrazené platební výměry/rozhodnutí o pokutě nenabyly právní moci a částky nemusejí být konečné </t>
    </r>
    <r>
      <rPr>
        <b/>
        <sz val="12"/>
        <color rgb="FF7030A0"/>
        <rFont val="Calibri"/>
        <family val="2"/>
        <charset val="238"/>
        <scheme val="minor"/>
      </rPr>
      <t>(fialová barva v příloze č. 1 a č. 2 a tabulce č. 2)</t>
    </r>
    <r>
      <rPr>
        <sz val="12"/>
        <color theme="1"/>
        <rFont val="Calibri"/>
        <family val="2"/>
        <charset val="238"/>
        <scheme val="minor"/>
      </rPr>
      <t xml:space="preserve">. </t>
    </r>
  </si>
  <si>
    <t>Vyčíslení úspěchu v uskutečněné obraně v Kč a v %</t>
  </si>
  <si>
    <t>sl. 6 
a sl. 7</t>
  </si>
  <si>
    <t>Rozdíl mezi původní výši vyměřených finančních postihů a konečnou výši finančního postihu po uskutečněné právní obraně.</t>
  </si>
  <si>
    <t>viz tabulka č. 1, sloupec č. 3</t>
  </si>
  <si>
    <t>viz součet sl. 3 v tabulce č. 1</t>
  </si>
  <si>
    <t>mezisoučet - celkem vyřazené</t>
  </si>
  <si>
    <t>První české gymnázium v Karlových Varech, p.o.</t>
  </si>
  <si>
    <t>VŘ 006 - Zajištění technického dozoru - diskriminační požadavek k prokázání kvalifikačního předpokladu (viz PV 3/2017 - odvod 25%, tj. 823.671,- Kč)</t>
  </si>
  <si>
    <r>
      <t xml:space="preserve">Dne 14.12.2015 doručena Zpráva o auditu operace  ROPSZ/2015/5202-9 za II. etapu projektu, k pochybením uvedeno, že ovlivňují i certifikované výdaje I.etapy projektu, dne 21.1.2016 ÚRR doručil Výzvy k vrácení dotace dle § 22 odst. 6 zák. 250/2000 Sb.,  dne 1.2.2016 doručeny opravné výzvy v celkové částce ve výši 10.926.411,03 Kč za pochybení ve II.etapě,  výzvy nebyly uhrazeny. Dne 20.8.2016 bylo ISŠTE doručeno oznámení o zahájení daňového řízení.
</t>
    </r>
    <r>
      <rPr>
        <b/>
        <sz val="11"/>
        <rFont val="Calibri"/>
        <family val="2"/>
        <charset val="238"/>
        <scheme val="minor"/>
      </rPr>
      <t>Dne 30.11.2018 doručen PV č. 21/2018</t>
    </r>
    <r>
      <rPr>
        <sz val="11"/>
        <rFont val="Calibri"/>
        <family val="2"/>
        <charset val="238"/>
        <scheme val="minor"/>
      </rPr>
      <t xml:space="preserve"> ve výši 5.878.388 Kč za zjištění č. 6 ze Zprávy o auditu operace - dodatečné stavební práce (výzva na  částku dle Zprávy o auditu operace ve výši 10.542.656,28 Kč). Dne 20.12.2018 podáno k MFČR odvolání proti PV č. 21/2018. 
</t>
    </r>
    <r>
      <rPr>
        <b/>
        <sz val="11"/>
        <rFont val="Calibri"/>
        <family val="2"/>
        <charset val="238"/>
        <scheme val="minor"/>
      </rPr>
      <t xml:space="preserve">OČEKÁVÁME ROZHODNUTÍ MFČR O ODVOLÁNÍ PROTI PLATEBNÍMU VÝMĚRU č. 1/2018 </t>
    </r>
  </si>
  <si>
    <r>
      <t xml:space="preserve">Dne doručen PV č. 3/2021 na penále související s PV č. 3/2017. Již dne 20.9.2021 podání žádosti o prominutí odvodu 823.671 Kč a nevyměřeného penále. Penále uhradila škola dne 3.11.2021 z vlastních prostředků. Dne 3.11.2021 zasláno na ÚRR doplnění žádosti o prominutí. dne 7.12.2021 doručeno Rozhodnutí o prominutí penále č. j. RRSZ 4295/2021 - částečně prominuto 773.671 Kč, zůstává penále ve výši 50.000 Kč. ISŠTE dne 13.12.2021 obdržela od ÚRR vratku ve výši 773.671 Kč, následně převod finančních prostředků na bankovní účet KK.
</t>
    </r>
    <r>
      <rPr>
        <b/>
        <sz val="11"/>
        <rFont val="Calibri"/>
        <family val="2"/>
        <charset val="238"/>
        <scheme val="minor"/>
      </rPr>
      <t>KONEČNÝ STAV - ISŠTE BUDE ŘEŠIT FINANČNÍ POSTIH JAKO ŠKODU (viz usnesení RK 1003/09/21)</t>
    </r>
  </si>
  <si>
    <t xml:space="preserve">VŘ 005 - stavební práce - zveřejnění dodatečných informací dle § 49 odst. 3 ZVZ s identifikačními údaji žadatelů (sankce 5%, tj. 1.901.380,51 Kč);
</t>
  </si>
  <si>
    <t>13.12.2013 -27.3.2015
vyúčtování projektu
ZK 73/02/16 ze dne 25.2.2016</t>
  </si>
  <si>
    <t>sl. 13 - nejedná se o součet sl. 14 a sl. 15, neboť u projektů , PO_01, PO_02 a PO_03 byl uhrazen odvod (sl. 14) ve vyšší částce, než je aktuální výše zjištěného pochybení (sl. 13), očekáváme vratku vratitelného přeplatku - z důvodu transparentnosti poskytovaných dat uvedeny veškeré údaje a částky;
k PO_03 - obdobně viz poznámka výše (sl. 13 není součtem sl. 14 a sl. 15)
PO_01, PO_02 rozdíl v uhrazeném PV a PV s nabytím PM (žádáme o vratku vratitelného přeplatku)</t>
  </si>
  <si>
    <r>
      <t xml:space="preserve">20.1.2016 Protokol o kontrole č.j.RRSZ 853/2016 - 4.2.2016  KK podal námitky proti kontrolním zjištěním; 7.3.2016 - vyřízení námitek č.j. RRSZ 3082/2016 - zamítnuto; 20.12.2018 podal KK návrh na zahájení sporu veřejnoprávní smlouvy pro peněžité plnění ve výši 732.271,43 Kč na základě usnesení č. RK 1399/12/18 ze dne 3.12.2018; dne 3.1.2019 doručen PV č. 2/2019 č. j. MF-31127/2018/1203-4 ze dne 2.1.2019 z MF - správní poplatek na zahájení sporného řízení ve výši 36.614,00 Kč dne 9.1.2019 uhrazen; dne 7.1.2019 doručeno Rozhodnutí o opravě zřejmých nesprávností č.j.MF-31127/2018/1203-7 ze dne 4.1.2019 - oprava v textu předmětu PV č. 2/2019; Dne 15.1.2019 Dopis č. j. MF-31127/2018/1203-9 ze dne 14.1.2019  informace o stanovení oprávněných úředních osob k provádění úkonů ve sporném řízení, doplnění podkladů; dne 23.1.2019 odeslán dopis k doplnění dokumentů č.j. KK/140/FI/19 ze dne 22.1.2019, dne 15.2.2019 doručeno vyjádření odpůrkyně č.j. RRSZ840/2019 ze dne 8.2.2019; dne 23.1.2020 odesláno Doplnění Návrhu č. j. KK/29/HK/20 ze dne 23.1.2020 - žádost o nárok na náhradu nákladů řízení vč. úroku z prodlení, dne 31.3.2020 doručena Výzva k doplnění podání č.j. MF-31127/2018/1203-20 ze dne 30.3.2020, dne 6.4.2020 odesláno Upřesnění návrhu na změnu č.j.KK/113/HK/20 ze dne 3.4.2020; dne 28.4.2020 doručeno vyjádření odpůrce k návrhu č.j. RRSZ 1406/2020 ze dne 27.4.2020; dne 4.5.2020 odeslána MF Replika č.j. KK/160/HK/20 ze dne 4.5.2020, dne 20.5.2020 doručeno Usnesení MF č.j. MF-31127/2018/1203-28 ze dne 20.5.2020 připuštěna změna návrhu; dne 22.5.2020 obdržel KK z MF Vyjádření Odpůrkyně k Replice Navrhovatele ze dne 4.5.2020, č.j.KK/160/HK/20 č. j. RRSZ 1738/2020 ze dne 21.5.2020;  dne 2.6.2020 obdržel KK od MF dopis č.j. MF-15898/2020/1203-2 ze dne 1.6.2020 obsahující Rozklad odpůrce proti Usnesení MF vyhotovený RRSZ ze dne 28.5.2020, dne 8.6.2020 odesláno Vyjádření k rozkladu č.j. KK/202/HK/20 ze dne 8.6.2020, dne 17.6.2020 obdržel KK Usnesení MF č.j. MF-31127/2018/1203-32 ze dne 16.6.2020 s tím, že řízení o sporu se přerušuje do nabytí právní moci rozhodnutí ministryně o rozkladu; dne 24.8.2020 obdržel KK Rozhodnutí místopředsedkyně vlády a ministryně financí č.j. MF-15898/2020/1203-7 ze dne 24.8.2020 o zamítnutí rozkladu, dne 7.9.2020 obdržel KK z MF Vyrozumění o pokračování v řízení ve sporu č.j. MF-31127/2018/1203-34 ze dne 4.9.2020, dne 7.9.2020 obdržel KK z MF dopis seznámení s podklady pro vydání rozhodnutí, náklady řízení č.j. MF-31127/2018/1203-36 ze dne 4.9.2020. Dne 11.9.2020 odesláno MF Vyjádření k seznámení s podklady pro vydání rozhodnutí a požadovaná náhrada nákladů řízení č.j. KK/252/HK/20 ze dne 10.9.2020, dne 8.10.2020 doručeno Rozhodnutí MF č.j. MF-31127/2018/1203-41 ze dne 8.10.2020 o zamítnutí návrhu sporného řízení. Dne 11.11.2020 byla KK podána k Městskému soudu v Praze správní Žaloba proti rozhodnutí MF č.j. KK/293/HK/20 ze dne 11.11.2020, viz usnesení č. RK 1169/11/20,  dne 24.11.2020 doručeno Usnesení č.j. 14 Af 36/2020-18 ze dne 19.11.2020 na úhradu soudního poplatku, dne 25.11.2020 uhrazen soudní poplatek ve výši 3.000 Kč, dne 28.1.2021 doručeno vyjádření MF k žalobě ze dne 14.1.2021 č.j. 14 Af 36/2020-32 ze dne 28.1.2021
</t>
    </r>
    <r>
      <rPr>
        <b/>
        <sz val="11"/>
        <rFont val="Calibri"/>
        <family val="2"/>
        <charset val="238"/>
        <scheme val="minor"/>
      </rPr>
      <t>OČEKÁVÁME ROZHODNUTÍ SOUDU O PODANÉ SPRÁVNÍ ŽALOBĚ</t>
    </r>
  </si>
  <si>
    <t>24.7.2018 doručen platební výměr na odvod za porušení rozpočtové kázně ve výši 5.932.671,00 Kč; předpoklad vyměření penále až do výše odvodu;</t>
  </si>
  <si>
    <t>27.6.2018 doručen platební výměr na odvod za porušení rozpočtové kázně ve výši 89.250,00 Kč; předpoklad vyměření penále až do výše odvodu.</t>
  </si>
  <si>
    <t>28.6.2018 doručen platební výměr na odvod za porušení rozpočtové kázně ve výši 19.278.653,00 Kč; předpoklad vyměření penále až do výše odvodu.</t>
  </si>
  <si>
    <t xml:space="preserve">pochybení v 6 veřejných zakázkách - chybné technické kvalifikační předpoklady -zadavatel požadoval seznam referencí za 3 roky (v ZVZ je 5 let); chybné posouzení a hodnocení nabídek, které mělo vliv na výběr dodavatele; chybný postup při zadávání víceprací; dělení veřejných zakázek </t>
  </si>
  <si>
    <t>pochybení ve 4 veřejných zakázkách -netransparentní hodnotící kritéria; netransparentní hodnocení nabídek a jeho nepřezkoumatelnost; dodatečné stavební práce realizované bez zadávacího řízení; neoprávněné použití JŘBU</t>
  </si>
  <si>
    <r>
      <t xml:space="preserve">Platební výměry doručeny č. PV/19, PV/20, PV 21 a PV 22 v říjnu 2013;  dne 6.11.2013 podaná odvolání proti platebním výměrům; 
odvod uhrazen 4.11.2013; 9.6.2016 doručeno rozhodnutí MFČR o odvolání proti PV č.19/2013 a č.20/2013; MFČR snížilo odvod u těchto dvou PV na 25%. Díky rozhodnutí o částečném prominutí odvodu 10/2013 je aktuální výše odvodu ve výši 6,25% původně vyměřeného důvodu. </t>
    </r>
    <r>
      <rPr>
        <b/>
        <sz val="11"/>
        <rFont val="Calibri"/>
        <family val="2"/>
        <charset val="238"/>
        <scheme val="minor"/>
      </rPr>
      <t>ÚRR je povinen vrátit 33.160.392 Kč na účet školy; 21.6.2016 ISŠTE podala žádost o vratku vratitelného přeplatku - prozatím správce daně částku nevrátil;</t>
    </r>
    <r>
      <rPr>
        <sz val="11"/>
        <rFont val="Calibri"/>
        <family val="2"/>
        <charset val="238"/>
        <scheme val="minor"/>
      </rPr>
      <t xml:space="preserv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13.11.2016  podána žádost o vratku výdajů za PV 21/2013 ve výši 379.400 Kč včetně úroků, 6. 12. 2016 ÚRR částečně uhradil vratku za zrušené PV 21/2013 a PV 22/2013, 12. 6. 2017 rozhodnutí MF, kterým prohlašuje nicotnost rozhodnutí ÚRR ze dne 17.10.2016, 19.7.2017 žádost ÚRR o zaslání podkladů, na základě kterých žádá škola o vratku 33,16 mil. Kč, dne 28.7.2017 odeslány dokumenty, </t>
    </r>
    <r>
      <rPr>
        <sz val="11"/>
        <rFont val="Calibri"/>
        <family val="2"/>
        <charset val="238"/>
      </rPr>
      <t xml:space="preserve">5.12. rozhodl výbor RR, o zamítnutí žádosti ISŠTE a RRSZ o tomto rozhodnutí školu informoval dne 18.12.2017,
22.12.2017 obdržela škola rozhodnutí o úroku z vratitelného přeplatku a sdělení o nepřiznání úroku z neoprávněného jednání správce daně, 2.1.2018 škola podala odvolání proti zamítnutí žádosti, 22.1.2018 odeslala, námitku proti sdělení z 22.12.2017 a dále odvolání proti chybně určenému úroku z vratitelného přeplatku;  25.5.2018 podání odvolání proti rozhodnutí  ze dne 23.4.2018, kterým ÚRR zamítl námitku proti nepřiznání úroku z neoprávněného jednání správce daně,  11.9.2018 rozhodnutí MFČR o zastavení řízení o námitce, </t>
    </r>
    <r>
      <rPr>
        <b/>
        <sz val="11"/>
        <rFont val="Calibri"/>
        <family val="2"/>
        <charset val="238"/>
      </rPr>
      <t>8.1</t>
    </r>
    <r>
      <rPr>
        <sz val="11"/>
        <rFont val="Calibri"/>
        <family val="2"/>
        <charset val="238"/>
      </rPr>
      <t>1.2018 podala ISŠTE zásahovou správní žalobu (žalobu na ochranu před nezákonným zásahem dle § 82 správního řádu).  8.11.2018 zaslala ISŠTE na RRSZ dopis s žádostí o vyjádření k žádosti o vratku.  Dne 18.2.2019 doručeno vyjádření žalovaného, tj. MFČR. Soudní jednání dne 29.8.2019 - soud žalobu pro nepřípustnost odmítl. Škola podala na MFČR podnět pro nečinnost. 18.11.2019 Rozhodnutí MFČR o úroku z vratitelného přeplatku - zvýšení z 517,96 Kč na 175.235,48 Kč. Uvedenou částku RRSZ škole vyplatila. Finanční prostředky škola převedla na bankovní účet KK.</t>
    </r>
    <r>
      <rPr>
        <b/>
        <sz val="11"/>
        <rFont val="Calibri"/>
        <family val="2"/>
        <charset val="238"/>
      </rPr>
      <t xml:space="preserve">
VRATITELNÝ PŘEPLATEK 33.160.392,- Kč - ISŠTE podala na MFČR dne 23.12.2019 podnět na nečinnost; 2.3.2020 obdržela příkaz ke zjednání nápravy, kterým MFČR přikázalo ÚRR napravit nežádoucí stav a vrátit ISŠTE daňový přeplatek dle její žádosti. </t>
    </r>
    <r>
      <rPr>
        <b/>
        <sz val="11"/>
        <color rgb="FFFF0000"/>
        <rFont val="Calibri"/>
        <family val="2"/>
        <charset val="238"/>
      </rPr>
      <t xml:space="preserve"> </t>
    </r>
    <r>
      <rPr>
        <b/>
        <sz val="11"/>
        <rFont val="Calibri"/>
        <family val="2"/>
        <charset val="238"/>
      </rPr>
      <t>Dne 18.2.2022 podala škola na Městský soud v Praze žalobu na nečinnost MMR.
OČEKÁVÁME ROZSUDEK SOUDU A VYPLACENÍ VRATITELNÉHO PŘEPLATKU</t>
    </r>
  </si>
  <si>
    <t>pochybení ve 4 veřejných zakázkách -VZ na stavební práce - netransparentní hodnotící kritéria; netransparentní hodnocení nabídek a jeho nepřezkoumatelnost; dodatečné stavební práce realizované bez zadávacího řízení; neoprávněné použití JŘBU</t>
  </si>
  <si>
    <t>zadání dodatečných stavebních prací formou JŘBU v rozporu s § 23 odst.7 písm. a) ZVZ  - vícepráce nad rámec smlouvy;
čerpání rezervy na nezpůsobilé výdaje</t>
  </si>
  <si>
    <t>penále vyměřené k platebnímu výměru č. 3/2017 ze dne 16.3.2017</t>
  </si>
  <si>
    <t>pochybení ve 2 veřejných zakázkách -netransparentní hodnotící kritéria; netransparentní hodnocení nabídek; netransparentní a diskriminační hodnotící kritéria</t>
  </si>
  <si>
    <t>neponížení požadovaných nákladů o výzisky z prodeje vyfrézovaného materiálu</t>
  </si>
  <si>
    <t xml:space="preserve">neponížení požadovaných nákladů o výzisky z prodeje vyfrézovaného materiálu
</t>
  </si>
  <si>
    <t xml:space="preserve">nepřiměřené kvalifikační předpoklady - vzhledem k finanční opravě na základě dřívější kontroly, není finanční oprava za zjištění vyčíslena 
neponížení požadovaných nákladů o výzisky z prodeje vyfrézovaného materiálu - proběhlo mimo auditované období
</t>
  </si>
  <si>
    <t>předpoklad vyměření penále až do výše odvodu - dosud nevyměřeno</t>
  </si>
  <si>
    <t>podstatná změna závazku ze smlouvy na veřejnou zakázku, kdy při zvýšení /snížení ceny na školení překročil zadavatel 10 % původní hodnoty závazku</t>
  </si>
  <si>
    <r>
      <t xml:space="preserve">Dne 12.6.2019 doručeno z MPSV Oznámení o nevyplacení dotace ve výši 414.621.75 Kč, ZZS KK podala dne 4.7.2019 námitky. 1.9.2019 námitky ministryní zamítnuty a dne 4.9.2019 obdržela ZZS KK informaci o neproplacení dotace v uvedené výši. Proti neproplacení dotace podala ZZS KK dne 29.10.2019 správní žalobu a v případě úspěchu požádá o vrácení dotace. Městský soud v Praze Rozsudkem č.j.9A 143/2019-75 ze dne 26.10.2021  rozhodl ve prospěch ZZS, napadené rozhodnutí se zrušuje a věc se vrací žalovanému (MPSV) k dalšímu řízení. Dne 9.11.2021 podalo MPSV kasační stížnost k NSS, kterou doplnilo dne 23.11.2021. ZZS se ke kasaci vyjádřilo dne 10.12.2021. 
</t>
    </r>
    <r>
      <rPr>
        <b/>
        <sz val="11"/>
        <rFont val="Calibri"/>
        <family val="2"/>
        <charset val="238"/>
        <scheme val="minor"/>
      </rPr>
      <t>OČEKÁVÁME ROZHODNUTÍ NSS O KASAČNÍ STÍŽNOSTI</t>
    </r>
  </si>
  <si>
    <r>
      <t xml:space="preserve">Dne 24.9.2014 obdržela ZZS KK od MPSV výzvu k vrácení dotace ve výši 326.184,99 Kč, kterou uhradila dne 18.10.2019  a zamezila daňovému řízení a vyměření penále, dne 21.10.2019 odeslán dopis o Zaplacení výzvy s výhradou. V případě úspěchu ve správní žalobě, požádá ZZS o vrácení dotace. Městský soud v Praze rozhodl dne 26.10.2021 ve prospěch ZZS, napadené rozhodnutí se vrací zpět na MPSV. Dne 9.11.2021 podalo MPSV kasační stížnost k NSS.
</t>
    </r>
    <r>
      <rPr>
        <b/>
        <sz val="11"/>
        <rFont val="Calibri"/>
        <family val="2"/>
        <charset val="238"/>
        <scheme val="minor"/>
      </rPr>
      <t>OČEKÁVÁME ROZHODNUTÍ NSS O KASAČNÍ STÍŽNOSTI</t>
    </r>
  </si>
  <si>
    <r>
      <t xml:space="preserve">2019 - 2020
</t>
    </r>
    <r>
      <rPr>
        <sz val="11"/>
        <color rgb="FF0070C0"/>
        <rFont val="Calibri"/>
        <family val="2"/>
        <charset val="238"/>
        <scheme val="minor"/>
      </rPr>
      <t>dosud nevyúčtovaný projekt</t>
    </r>
  </si>
  <si>
    <t>KKN a.s.
SOFTWARUM s.r.o.</t>
  </si>
  <si>
    <t xml:space="preserve">poskytovatel dotace proplatil v rámci I. etapy projektu pouze dotaci za plánované výdaje ve výši 21.796,541 Kč a neproplatil skutečně vynaložené výdaje, které ani nepřevedl do II. etapy projektu, čímž krátil dotaci o 6.000.052,08 Kč </t>
  </si>
  <si>
    <r>
      <rPr>
        <sz val="11"/>
        <rFont val="Calibri"/>
        <family val="2"/>
        <charset val="238"/>
        <scheme val="minor"/>
      </rPr>
      <t xml:space="preserve">Původně jednoetapový projekt, byl na žádost poskytovatele dotace rozdělen na dvě etapy, přičemž etapy projektu nebyly shodné s rozdělením veřejných zakázek a poskytovatel dotace v I. etapě neproplatil požadovanou dotaci, ale jen dotaci plánovanou, přičemž ji neproplatil ani ve II. etapě. KKN dne 12. 6.2018 podala na CRR žádost o přehodnocení postupu, odpověď až dne 8.7.2020 - zamítnuto. Dne 9.9.2020 podala KKN správní žalobu. Městský soud v Praze žalobu zamítl - viz rozsudek  č.j. A 54/2020-182 ze dne 12.4.2021. Dne 27.4.2021 podala KKN kasační stížnost. Dne 21.10.2021  NSS rozsudkem č.j. 4 AFs 121/2021-71 rozhodl o podané kasační stížnosti ve věci KKN a.s. vs. CRR ČR a kasační stížnost KKN zamítl. Veškeré dostupné právní možnosti byly použity, ale  bezúspěšně.
</t>
    </r>
    <r>
      <rPr>
        <b/>
        <sz val="11"/>
        <rFont val="Calibri"/>
        <family val="2"/>
        <charset val="238"/>
        <scheme val="minor"/>
      </rPr>
      <t>ODBOR ZDRAVOTNICTVÍ PŘEDLOŽÍ VYÚČTOVÁNÍ PROJEKTU ZKK V MĚSÍCI 4/2022
KKN BUDE ŘEŠIT FINANČNÍ POSTIH JAKO ŠKODU</t>
    </r>
  </si>
  <si>
    <t xml:space="preserve">diskriminační požadavky v rámci technických kvalifikačních předpokladů (znalost hospodaření krajských úřadů, ISO, architekt WAN/MAN zkušenosti) </t>
  </si>
  <si>
    <r>
      <t xml:space="preserve">Zjištění ze Zprávy o auditu operace č. IOP/2014/o/037 z 22.12.2014; v 8/2015 podnět z MMR na FÚ - zahájení daňového řízení; 4.11.2015 Protokol o ústním jednání; 24.11.2015 KK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OFŘ v Brně; schváleno usn. č. RK 146/02/16; 3.10.2016 OFŘ v Brně prodloužení lhůty pro vyřízení odvolání do 26.2.2017; 7.10.2016 odeslána na FÚ žádost o prominutí odvodu a dosud nevym. penále; 8.11.2016 FÚ vyrozumění o postoupení na GFŘ; 27.2.2017 Rozhodnutí o odvolání - zamítá se, odvod uhrazen dne 13.3.2017; </t>
    </r>
    <r>
      <rPr>
        <b/>
        <sz val="11"/>
        <rFont val="Calibri"/>
        <family val="2"/>
        <charset val="238"/>
        <scheme val="minor"/>
      </rPr>
      <t>podání správní žaloby dne 27.4.2017</t>
    </r>
    <r>
      <rPr>
        <sz val="11"/>
        <rFont val="Calibri"/>
        <family val="2"/>
        <charset val="238"/>
        <scheme val="minor"/>
      </rPr>
      <t xml:space="preserve">; dne 27.7.2018 doručen rozsudek Krajského soudu v Plzni o </t>
    </r>
    <r>
      <rPr>
        <b/>
        <sz val="11"/>
        <rFont val="Calibri"/>
        <family val="2"/>
        <charset val="238"/>
        <scheme val="minor"/>
      </rPr>
      <t>zamítnutí žaloby</t>
    </r>
    <r>
      <rPr>
        <sz val="11"/>
        <rFont val="Calibri"/>
        <family val="2"/>
        <charset val="238"/>
        <scheme val="minor"/>
      </rPr>
      <t xml:space="preserve">; dne 28.10.2018 vydalo OLP právní posouzení - za vznik škody odpovídá Sdružení RELSIE-PFI; dne 9.12.2019 doručeno Rozhodnutí o prominutí daně GFŘ č. j. 7436/19/7700-40470-101251 ze dne 4.12.2019 - žádost o prominutí odvodu zamítnuta; dne 9.12.2019 doručeno Rozhodnutí o zastavení řízení GFŘ č. j. 89355/19/7700-40470-101251 ze dne 9. 12. 2019 - penále nebylo a již nebude vyměřeno; dne 13.12.2019 odeslána Žádost o vymáhání náhrady škody č. j. KK/3929/FI/19 ze dne 12.12.2019 - předáno k vymáhání OLP, dne 26.1.2020 doručena Výzva k úhradě škody RELSIE  spol. s r.o., dne 24.1.2020 doručena výzva PFI s.r.o.; dopis RELSIE spol. s r.o. Reakce na výzvu k náhradě škody ze dne 29.1.2020 - věc musí být prošetřena a předložena pojišťovně; dne 21.2.2020 odeslána žaloba o zaplacení; KK obdržel Stanovisko k výzvě na náhradu škody společnosti RELSIE spol. s r.o. ze dne 15.7.2020, dne 25.8.2020 uhrazen soudní poplatek ve výši 461.102 Kč Obvodnímu soudu pro Prahu 1, KK doručeno vyjádření žalovaných ze dne 17.3.2021 č.j. 13 C 47/2020-57a obsahující vyjádření JUDr. Michala Štekla - advokáta RELSIE spol. s r.o. a Mgr. Michala Bernáška - advokáta PFI s.r.o.
</t>
    </r>
    <r>
      <rPr>
        <b/>
        <sz val="11"/>
        <rFont val="Calibri"/>
        <family val="2"/>
        <charset val="238"/>
        <scheme val="minor"/>
      </rPr>
      <t>KONEČNÝ STAV - PŘEDÁNO K VYMÁHÁNÍ OLP</t>
    </r>
  </si>
  <si>
    <t>pochybení v zakázce "Lineární urychlovač pro nemocnici v Chebu - přístavba zázemí" - změna zadávacích podmínek v důsledku podstatné změny smlouvy dodatkem měnícím podmínky ve Smlouvě o dílo</t>
  </si>
  <si>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dne 20.6.2018 Policie ČR odložila trestní věc podezření ze spáchání přečinu; dne 24. 7. 2018 doručen PV č. 18/2018; dne 21.8.2018 podáno odvolání proti PV č.j.230/JV/18 a 231/JV/18, viz usnesení č. RK 896/08/18 ze dne 6.8.2018; dne 24.8.2018 usnesením zamítlo státní zastupitelství stížnost poškozeného; dne 23.7.2021 obdržel KK Vyrozumění MF č. j. MF-8652/2019/1203-2 ze dne 23.7.2021 o osobách rozhodujících o odvolání. 
Dne 28.12.2021 doručeno Rozhodnutí čj. MF-8652/2019/1203-5, kterým MFČR zamítlo odvolání proti PV č.18/2018 a odvod ve výši 5.932.671 Kč potvrdilo. PV č.8/2018 je pravomocný a KK ho uhradil dne 29.12.2021. 
Dne 8.2.2022 podal KK Žádost o prominutí odvodu a penále  GFŘ prostřednictvím FÚ č.j. KK/20/HK/22 ze dne 8.2.2022 a doplnění důkazů č.j. KK/896/FI/22 ze dne 14.2.2022 dle usnesení Rady KK č. RK 56/01/22 ze dne 24.1.2022.
</t>
    </r>
    <r>
      <rPr>
        <b/>
        <sz val="11"/>
        <rFont val="Calibri"/>
        <family val="2"/>
        <charset val="238"/>
        <scheme val="minor"/>
      </rPr>
      <t>OČEKÁVÁME ROZHODNUTÍ GFŘ O PODANÉ ŽÁDOSTI O PROMINUTÍ ODVODU A PENÁLE</t>
    </r>
  </si>
  <si>
    <t>široké vymezení předmětu veřejné zakázky; 
TDS - fakturované výdaje nejsou v souladu s nabídkou</t>
  </si>
  <si>
    <t>Tabulka  B1</t>
  </si>
  <si>
    <t>Tabulka  B2</t>
  </si>
  <si>
    <r>
      <t xml:space="preserve">Platební výměry doručeny 1/2014; 6.2.2014 podaná odvolání proti platebním výměrům; 25.6.2014 odeslány finanční prostředky na úhradu PV na KSÚS; dne 14.1.2014 podaná žádost o prominutí odvodu, dne 6.2.2014 rozhodnutí o částečném prominutí odvodu ve výši 75 %; 25.5.2017 doručeno rozhodnutí o odvolání - odvod snížen v rámci odvolání o 75% ze 7.378.215 Kč na 1.844.554 Kč;  v důsledku předchozího rozhodnutí o částečném prominutí odvodu za PV č. 3/2014 je aktuální výše odvodu ve výši 6,25% původně vyměřeného důvodu.
24.5.2017 požádalo MF o doplnění informací k odvolání proti PV č.4/2014; 6.6.2017 rozhodlo MF o odvolání proti PV č. 2/2014 a snížilo ho 90%. V důsledku předchozího rozhodnutí o prominutí v téže věci činí aktuální výše odvodu 1% původně vyměřeného odvodu, tedy 438.135 Kč. 28.6.2017 zrušilo MF na základě odvolání PV č. 4/2014. Zrušený PV činil po částečném prominutí 258 600 Kč. RK 858/07/17 z 24.7.2017 schválení nepodání správní žaloby u PV 2/2014.
4.8.2017 rozhodlo MF o odvolání proti PV č. 5/2014 a snížilo ho na částku 420.270 Kč, v důsledku předchozího rozhodnutí o prominutí by aktuální částka odvodu měla činit 105.068  Kč; </t>
    </r>
    <r>
      <rPr>
        <sz val="11"/>
        <color indexed="8"/>
        <rFont val="Calibri"/>
        <family val="2"/>
        <charset val="238"/>
      </rPr>
      <t>dne 1.12.2017 rozhodl odvolací orgán o zrušení PV 6/2014, který činil po prominutí 1.699.600 Kč;
dne 12.12.2017 rozhodl odvolací orgán o zrušení PV 7/2014, který činil po částečném prominutí 7.050.874 Kč; za PV celkem uhrazeno 6.646.174 Kč, tj. za PV č. 2/2014 uhrazeno 4.381.350 Kč, za PV č. 3/2014  uhrazeno 1.844.554 Kč,  za PV  č. 5/2014 uhrazeno  420 270 Kč;</t>
    </r>
    <r>
      <rPr>
        <b/>
        <sz val="11"/>
        <color indexed="8"/>
        <rFont val="Calibri"/>
        <family val="2"/>
        <charset val="238"/>
      </rPr>
      <t xml:space="preserve"> KSÚS požádala o vrácení přeplatku 5.641.832,50 Kč </t>
    </r>
    <r>
      <rPr>
        <sz val="11"/>
        <color indexed="8"/>
        <rFont val="Calibri"/>
        <family val="2"/>
        <charset val="238"/>
      </rPr>
      <t xml:space="preserve">(3.943.215 Kč + 1.383.415,50 Kč + 315.202 Kč); </t>
    </r>
    <r>
      <rPr>
        <sz val="11"/>
        <rFont val="Calibri"/>
        <family val="2"/>
        <charset val="238"/>
      </rPr>
      <t xml:space="preserve">dne 19.12.2017 zaslala RRSZ přípis s informací o rozhodnutí VRR o nevrácení vratitelného přeplatku u PV č.2/2014,3/2014 a 5/2014; dne 2.1.2018 podala KSÚS proti obdrženým informacím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t>
    </r>
    <r>
      <rPr>
        <b/>
        <sz val="11"/>
        <rFont val="Calibri"/>
        <family val="2"/>
        <charset val="238"/>
      </rPr>
      <t>Dne 26.3.2021 podaná k Městskému soudu v Praze žaloba na nečinnost MFČR, po změně žaloby ze dne 1.12.2021 na ÚRR. Dne 18. 1. 2022 Městský soud v Praze Rozsudkem č. j. 3A 36/2021 – 100 vyhověl KSÚS  a uložil MMR  povinnost rozhodnout. MMR podala dne 26.1.2022 Kasační stížnost na NSS. Rozsudek NSS č.j. 9 Afs 6/2022 - 32 ze dne 24.3.2022 - rozsudek Městského soudu  ze dne 18. 1. 2022,  č. j. 3A 36/2021 – 100 se zrušuje a věc se vrací tomuto soudu
OČEKÁVÁME NOVÝ ROZSUDEK MĚSTSKÉHO SOUDU V PRAZE  O ŽÁDOSTI O VRÁCENÍ VRATITELNÉHO PŘEPLATKU U PV č.2/2014, 3/2014 A 5/2014</t>
    </r>
  </si>
  <si>
    <r>
      <t xml:space="preserve">platební výměry doručeny 1/2014;
6.2.2014 podaná odvolání proti platebním výměrům;  
30. 5. 2017 DORUČENY ROZHODNUTÍ O ODVOLÁNÍ PROTI PV Č. 8/2014, 9/2014, 10/2014, 30. 5. 2017 PV č. 8/2014 zrušen, PV č. 9/2014 snížen na 387.193 Kč, PV č. 10 /2014 zrušen, </t>
    </r>
    <r>
      <rPr>
        <sz val="11"/>
        <rFont val="Calibri"/>
        <family val="2"/>
        <charset val="238"/>
      </rPr>
      <t>dne 19.12.2017 zaslala RRSZ přípis s informací o rozhodnutí VRR o nevrácení vratitelného přeplatku u PV č.9/2014;</t>
    </r>
    <r>
      <rPr>
        <sz val="11"/>
        <color indexed="8"/>
        <rFont val="Calibri"/>
        <family val="2"/>
        <charset val="238"/>
      </rPr>
      <t xml:space="preserve">
dne 2.1.2018 podala KSÚS proti obdržené informaci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t>
    </r>
    <r>
      <rPr>
        <b/>
        <sz val="11"/>
        <color indexed="8"/>
        <rFont val="Calibri"/>
        <family val="2"/>
        <charset val="238"/>
      </rPr>
      <t xml:space="preserve">Dne 26.3.2021 podaná k Městskému soudu v Praze žaloba na nečinnost MFČR, po změně žaloby ze dne 1.12.2021 na ÚRR. Dne 18.1.2022 Městský soud v Praze Rozsudkem č.j. 3A 36/2021-100 vyhověl KSÚS a uložil MMR rozhodnout. Dne 26.1.2022 podalo MMR kasační stížnost k NSS. Rozsudek NSS č.j. 9 Afs 6/2022 - 32 ze dne 24.3.2022 - rozsudek Městského soudu  ze dne 18. 1. 2022,  č. j. 3A 36/2021 – 100 se zrušuje a věc se vrací tomuto soudu
OČEKÁVÁME NOVÝ ROZSUDEK MĚSTSKÉHO SOUDU V PRAZE  O ŽÁDOSTI O VRÁCENÍ VRATITELNÉHO PŘEPLATKU U PV č. 9/2014 </t>
    </r>
  </si>
  <si>
    <r>
      <t xml:space="preserve">Proveden přesun do nezpůsobilých výdajů - není pokryto dotací;  zbývající část dotace byla poskytnuta v 9/2014; dne </t>
    </r>
    <r>
      <rPr>
        <sz val="11"/>
        <rFont val="Calibri"/>
        <family val="2"/>
        <charset val="238"/>
      </rPr>
      <t>30.3.2015 odeslán Návrh na zahájení sporu z VPS;  dne 12.5.2015 doručen platební výměr na správní poplatek ve výši 2.000  Kč za nepeněžité plnění (uhrazen 3.5.2015); vyplacení zadržené části dotace ve výši 40.518.449,97 Kč bude řešeno v samostatném řízení; dne</t>
    </r>
    <r>
      <rPr>
        <b/>
        <sz val="11"/>
        <rFont val="Calibri"/>
        <family val="2"/>
        <charset val="238"/>
      </rPr>
      <t xml:space="preserve"> </t>
    </r>
    <r>
      <rPr>
        <sz val="11"/>
        <rFont val="Calibri"/>
        <family val="2"/>
        <charset val="238"/>
      </rPr>
      <t xml:space="preserve">16.6.2015 doručeno vyjádření ÚRR ve věci sporu, 24.6.2015  odesláno na MF ČR  stanovisko ISŠTE; dne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dne 19.12.2017 rozhodnutí MF o sporu - částečný úspěch ve sporu, krácení sníženo o 630.739 Kč; </t>
    </r>
    <r>
      <rPr>
        <b/>
        <sz val="11"/>
        <rFont val="Calibri"/>
        <family val="2"/>
        <charset val="238"/>
      </rPr>
      <t>19.2.2018 podána správní žaloba</t>
    </r>
    <r>
      <rPr>
        <sz val="11"/>
        <rFont val="Calibri"/>
        <family val="2"/>
        <charset val="238"/>
      </rPr>
      <t xml:space="preserve"> proti rozhodnutí o sporu o částku ve výši 30.546.522,23 Kč. Městský soud v Praze </t>
    </r>
    <r>
      <rPr>
        <b/>
        <sz val="11"/>
        <rFont val="Calibri"/>
        <family val="2"/>
        <charset val="238"/>
      </rPr>
      <t>Rozsudkem č. j. 8 Af 6/2018-51 ze dne 24. 2. 2021 rozhodl o podané správní žalob</t>
    </r>
    <r>
      <rPr>
        <sz val="11"/>
        <rFont val="Calibri"/>
        <family val="2"/>
        <charset val="238"/>
      </rPr>
      <t xml:space="preserve">ě tak, že se Rozhodnutí MF č. j. MF-13811/2016/1203-14 ze dne 19. 12. 20217 zrušuje a věc vrací žalovanému, tj. MF, k dalšímu řízení. Dne 25.10.2021 MFČR rozhodnutím č.j. MF-13811/2016/1203-20 opět </t>
    </r>
    <r>
      <rPr>
        <b/>
        <sz val="11"/>
        <rFont val="Calibri"/>
        <family val="2"/>
        <charset val="238"/>
      </rPr>
      <t>návrh v částce 39.887.710,97 Kč zamítlo. Dne 16.12.2021 podala škola správní žalobu proti  rozhodnutím č.j. MF-13811/2016/1203-20.</t>
    </r>
    <r>
      <rPr>
        <sz val="11"/>
        <rFont val="Calibri"/>
        <family val="2"/>
        <charset val="238"/>
      </rPr>
      <t xml:space="preserve"> Dne 7.3.2022 doručeno vyjádření MFČR ze dne 25.2.2022 k podané žalobě.
</t>
    </r>
    <r>
      <rPr>
        <b/>
        <sz val="11"/>
        <rFont val="Calibri"/>
        <family val="2"/>
        <charset val="238"/>
      </rPr>
      <t>OČEKÁVÁME ROZSUDEK SOUDU VE VĚCI SPRÁVNÍ ŽALOBY - Městský soud v Praze
sp.zn. 8 Af 21/2021</t>
    </r>
  </si>
  <si>
    <r>
      <t xml:space="preserve">Dne 14.12.2015 doručena Zpráva o auditu operace  ROPSZ/2015/5202-9 za II. etapu projektu, k pochybením uvedeno, že ovlivňují i certifikované výdaje I.etapy projektu, dne 21.1.2016 ÚRR doručil Výzvy k vrácení dotace dle § 22 odst. 6 zák. 250/2000 Sb.,  dne 1.2.2016 doručeny opravné výzvy v celkové částce ve výši 10.926.411,03 Kč za pochybení ve II.etapě,  výzvy nebyly uhrazeny. Dne 20.8.2016 bylo ISŠTE doručeno oznámení o zahájení daňového řízení.
</t>
    </r>
    <r>
      <rPr>
        <b/>
        <sz val="11"/>
        <rFont val="Calibri"/>
        <family val="2"/>
        <charset val="238"/>
        <scheme val="minor"/>
      </rPr>
      <t xml:space="preserve">Dne 16.3.2017 vystaven PV č.3/2017 na 823.671 Kč </t>
    </r>
    <r>
      <rPr>
        <sz val="11"/>
        <rFont val="Calibri"/>
        <family val="2"/>
        <charset val="238"/>
        <scheme val="minor"/>
      </rPr>
      <t xml:space="preserve">za zjištění č.2 ze zprávy o auditu (269.286 Kč za II. etapu a 554.385 Kč za I.etapu), 13. 4. 2017 podáno odvolání proti PV č. 3/2017. Dne 30.8.2021 doručeno Rozhodnutí MFČR č. j. MF-34104/2017/1203-6, kterým bylo zamítnuto odvolání proti PV č. 3/2017. Úhrada PV č. 3/2017 dne 8.9.2021. Dne 20.9.2021 podání žádosti o prominutí odvodu 823.671 Kč a nevyměřeného penále, která byla doplněna dne 3.11.2021, tedy po obdržení PV na penále. Dne 7.12.2021 doručeno Rozhodnutí o prominutí odvodu č. j. RRSZ 4294/2021 - odvod neprominut. Dne 26. 1. 2022 podaná správní žaloba proti neprominutí odvodu, viz RK 57/01/22 ze dne 24.1.2022.
</t>
    </r>
    <r>
      <rPr>
        <b/>
        <sz val="11"/>
        <rFont val="Calibri"/>
        <family val="2"/>
        <charset val="238"/>
        <scheme val="minor"/>
      </rPr>
      <t>OČEKÁVÁME ROZSUDEK VE VĚCI SPRÁVNÍ ŽALOBY PROTI ZAMÍTAVÉMU ROZHODNUTÍ O PROMINUTÍ - Krajský soud v Ústí nad  Labem, sp. zn. 16 Af 2/2022</t>
    </r>
    <r>
      <rPr>
        <sz val="11"/>
        <rFont val="Calibri"/>
        <family val="2"/>
        <charset val="238"/>
        <scheme val="minor"/>
      </rPr>
      <t xml:space="preserve">
</t>
    </r>
    <r>
      <rPr>
        <b/>
        <sz val="11"/>
        <rFont val="Calibri"/>
        <family val="2"/>
        <charset val="238"/>
        <scheme val="minor"/>
      </rPr>
      <t/>
    </r>
  </si>
  <si>
    <r>
      <t xml:space="preserve"> Dne 30.7.2014 ÚRR zahájil daňové řízení, 19.8.2014 zasláno na ÚRR podání ve věci daňového řízení. Dne  6.11.2015 doručeny platební výměry č. 21/2015 (354.612.615 Kč) a č. 22/2015 (275.188 Kč) v celkové částce 354.887.803 Kč.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(88.653.154 Kč a 68.797 Kč), 12.5.2016 podána odvolání proti sníženému odvodu (proti rozhodnutí), 16.11.2016 - MFČR rozhodlo o posečkání úhrady odvodu do doby vydání rozhodnutí o prominutí, 15.12.2016 - odeslala SPŠ Ostrov žádost o vydání opravného rozhodnutí o posečkání úhrady,
2.1.2017 - doručeno opravné rozhodnutí o posečkání úhrady. 25.11.2020 doručeno Rozhodnutí o odvolání proti PV 22/2020 - odvolání se zamítá a napadené rozhodnutí se potvrzuje. 27.11.2020 škola uhradila odvod ve výši 68.797 Kč. Dne 4. 12.2020 doručeno Rozhodnutí o odvolání proti PV 21/2020 - odvolání se zamítá a napadené rozhodnutí se potvrzuje. Odvod ve výši 88.653.154,- Kč škola uhradila dne 17.12.2020. Dne 3.2.2021 škola podala správní žalobu na Městský soud v Praze, který ji postoupil dne 11.2.2021 na Krajský soud v Ústí.  Dne 15.12.2021 RRRSZ neprominula odvody za porušení rozp.kázně, viz rozhodnutí čj. RRSZ 4367/2021 a RRSZ 4268/2021 z 14.12.2021, dne 28. 1. 2022 podané správní žaloby proti rozhodnutím o neprominutí odvodu, viz RK 58/01/22 ze dne 24.1.2022. 
</t>
    </r>
    <r>
      <rPr>
        <b/>
        <sz val="11"/>
        <rFont val="Calibri"/>
        <family val="2"/>
        <charset val="238"/>
        <scheme val="minor"/>
      </rPr>
      <t>OČEKÁVÁME ROZSUDEK KRAJSKÉHO  SOUDU O SPRÁVNÍ ŽALOBĚ (PV č. 21/2015) A ROZSUDKY O SPRÁVNÍCH ŽALOBÁCH VE VĚCI NEPROMINUTÍ ODVODU</t>
    </r>
  </si>
  <si>
    <t>MMR
výzva k vrácení dotace
nebo
FÚ
odvod za porušení rozp. kázně</t>
  </si>
  <si>
    <r>
      <t xml:space="preserve">Dne 12.11.2014 ukončena VSK - námitkám bylo částečně vyhověno. 8.10.2015 Protokol o kontrole - nové pochybení (nevyhlášení VŘ pro Autorský dozor), podány námitky, které byly zamítnuty; 11/2015 vznešen dotaz na RRSZ, proč rozhodli v jiném projektu (Muzeum Sokolov) ve stejné věci pozitivně, v 5/2016 obdržena odpověď, že nebylo nutné zakázky slučovat, proto zaslána žádost o proplacení chybně krácených prostředků; 16.12.2016 podán spor pro nepeněžité plnění, 24.1.2017 doručeno oznámení o krácení způsobilých výdajů, 26.1.2017 doručeno usnesení MF o zastavení řízení o sporu.  </t>
    </r>
    <r>
      <rPr>
        <b/>
        <sz val="11"/>
        <color theme="1"/>
        <rFont val="Calibri"/>
        <family val="2"/>
        <charset val="238"/>
        <scheme val="minor"/>
      </rPr>
      <t xml:space="preserve">1.4.2019 škola podala návrh na zahájení sporu pro peněžité plnění ve výši 2.135.621,39 K, viz usnesením č. RK 47/01/19 z 28.1.2019. </t>
    </r>
    <r>
      <rPr>
        <sz val="11"/>
        <color theme="1"/>
        <rFont val="Calibri"/>
        <family val="2"/>
        <charset val="238"/>
        <scheme val="minor"/>
      </rPr>
      <t xml:space="preserve"> Dne 5.4.2019 vyrozumění MFČR o zahájení řízení,  výzvu k doplnění dokladů a platební výměr na správní poplatek ve výši 106.782 Kč. 9.4.2019 uhrazen správní poplatek a 11.4.2019 zaslány na MF požadované dokumenty (zřizovací listiny). 10.5.2019 zaslalo MFČR vyjádření odpůrce, tj. RRSZ, škola zareagovala dne 27.5.2019.  Dne 16.7.2019 obdržela škola z MFČR dupliku RRSZ ze dne 12.7.2019,  škola nereagovala. Dne 29.1.2020, 6.2.2020 a 11.2.2020 Návrh na změnu obsahu návrhu na sporné řízení; dne 3.3.2020 obdržela Usnesení MFČR o povolení změny obsahu návrhu. RRSZ podala dne 16. 3. 2020  rozklad proti změně obsahu návrhu. MF Usnesením čj. MF-9030/2019/1203-32 ze dne 25. 3. 2020 řízení ve sporu přerušilo do vydání pravomocného rozhodnutí ministryně financí o rozkladu proti Usnesení čj. MF-9030/2019/1203-28 ze dne 28. 2. 2020. Dne  24.8.2020 PČG obdrželo Rozhodnutí  ministryně financí o zamítnutí rozkladu.</t>
    </r>
    <r>
      <rPr>
        <b/>
        <sz val="11"/>
        <rFont val="Calibri"/>
        <family val="2"/>
        <charset val="238"/>
        <scheme val="minor"/>
      </rPr>
      <t xml:space="preserve"> Dne 15.12.2021 doručeno Rozhodnutí  MFČR čj. MF-9030/2019/1203-39 - spor zamítnut. Rada KK usnesením č. RK 59/01/22 schválila nepodání správní žaloby.
KONEČNÝ STAV - ŠKOLA BUDE ŘEŠIT FINANČNÍ POSTIH JAKO ŠKODU PO DORUČENÉM ROZHODNUTÍ O ODVOLÁNÍ K PV č. 15/2018.</t>
    </r>
  </si>
  <si>
    <t>zadavatel postupoval v rozporu § 48 odst. 8 ve spojení s § 48 odst. 2 zákona č. 134/2016 Sb. (ZZVZ), když nevyloučil z účasti vybraného dodavatele (prokazování technické kvalifikace prostřednictvím poddodavatele FIRESTA-Fišer) - sankce 10% bylo po rozhodnutí o námitkách snížena na 5% z hodnoty veřejné zakázky</t>
  </si>
  <si>
    <r>
      <rPr>
        <sz val="11"/>
        <rFont val="Calibri"/>
        <family val="2"/>
        <charset val="238"/>
        <scheme val="minor"/>
      </rPr>
      <t>18.3.2021 vystavilo Centrum pro regionální rozvoj (CRR) opravné stanovisko k veřejné zakázce  na stavbu - uvedeno dle ÚOHS zjištění vysoké závažnosti. 25.3.2021 podány námitky, dne 17.6.2021 doručena Informace o nevyplacení části dotace - stanovena sankce 10%. Dne 25.6.2021 podány námitky, dne 2.7.2021 námitky postoupeny na MMR. 
Dne 1. 4. 2022 obdržela KSÚS Rozhodnutí č. j.  MMR-93862/2021-26 ze dne 31. 3. 2022 - snížení finanční opravy z 10% na 5%. Možnost podání správní žaloby. Další postup KSÚS bude Radě KK předložen samostatným materiálem dne 25.4.2022.</t>
    </r>
    <r>
      <rPr>
        <b/>
        <sz val="11"/>
        <rFont val="Calibri"/>
        <family val="2"/>
        <charset val="238"/>
        <scheme val="minor"/>
      </rPr>
      <t xml:space="preserve">
OČEKÁVÁME VRATKU Z MMR  VE VÝŠi 9.973.327,76 KČ A VÝZVU K  ĆÁSTEČNÉMU VRÁCENÍ DOTACE VE VÝŠI 2.775.316,65 KČ</t>
    </r>
  </si>
  <si>
    <r>
      <t>20.12.2016 doručen Návrh Zprávy o auditu operace ROPSZ/2016/O/027 ze dne 19.12.2016, auditované prostředky byly ve výši 38.554.947,51 Kč. V případě zahájení DŘ, že jeho předmětem bude i plnění z VZ, které bylo uhrazeno mimo auditované období. Celkem by pak činily nezpůsobilé výdaje 8.947.672,96 Kč (85 % podíl dotace 7.605.522,02 Kč), 29.12.2016 odesláno stanovisko k návrhu zprávy o AO; 6.1.2017 doručena zpráva o auditu operace;
18.1.2017 doručena výzva k vrácení prostředků;
23.1.2017 RKK usnesením č. 126/01/17 rozhodla o neuhrazení výzvy; 25</t>
    </r>
    <r>
      <rPr>
        <sz val="11"/>
        <color indexed="8"/>
        <rFont val="Calibri"/>
        <family val="2"/>
        <charset val="238"/>
      </rPr>
      <t xml:space="preserve">.1.2018 zahájil ÚRR daňové řízení (RK 150/02/18);
27.6.2018 doručen platební výměr č. 15/2018 na odvod ve výši 7.605.522 Kč, 26. 7. 2018 podala škola prostřednictvím ÚRR odvolání k Ministerstvu financí ČR. Dne7.4.2022 bylo škole doručeno Rozhodnutí č.j.MF-6505/2019/1203-8, kterým zamítlo podané odvolání proti PV č. 15/2018. PV je splatný dne 22.4.2022. 
</t>
    </r>
    <r>
      <rPr>
        <b/>
        <sz val="11"/>
        <color indexed="8"/>
        <rFont val="Calibri"/>
        <family val="2"/>
        <charset val="238"/>
      </rPr>
      <t>Další postup RKK 14.4.2022 - nepodání správní žaloby a podání žádosti o prominutí odvodu a  dosud nevyměřeného penále.</t>
    </r>
  </si>
  <si>
    <t>stav k 1. 5.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</si>
</sst>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_ ;[Red]\-#,##0.00\ "/>
    <numFmt numFmtId="165" formatCode="0.0%"/>
  </numFmts>
  <fonts count="80"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CE"/>
      <charset val="238"/>
    </font>
    <font>
      <sz val="10"/>
      <name val="Arial"/>
      <family val="2"/>
      <charset val="238"/>
    </font>
    <font>
      <sz val="11"/>
      <color indexed="8"/>
      <name val="Calibri"/>
      <family val="2"/>
    </font>
    <font>
      <sz val="11"/>
      <name val="Calibri"/>
      <family val="2"/>
      <scheme val="minor"/>
    </font>
    <font>
      <sz val="11"/>
      <name val="Calibri"/>
      <family val="2"/>
      <charset val="238"/>
      <scheme val="minor"/>
    </font>
    <font>
      <sz val="11"/>
      <color indexed="8"/>
      <name val="Calibri"/>
      <family val="2"/>
      <charset val="238"/>
    </font>
    <font>
      <sz val="11"/>
      <color rgb="FFFF0000"/>
      <name val="Calibri"/>
      <family val="2"/>
      <charset val="238"/>
      <scheme val="minor"/>
    </font>
    <font>
      <sz val="11"/>
      <color rgb="FF00B050"/>
      <name val="Calibri"/>
      <family val="2"/>
      <charset val="238"/>
      <scheme val="minor"/>
    </font>
    <font>
      <b/>
      <sz val="11"/>
      <name val="Calibri"/>
      <family val="2"/>
      <charset val="238"/>
      <scheme val="minor"/>
    </font>
    <font>
      <b/>
      <i/>
      <sz val="11"/>
      <color theme="1"/>
      <name val="Calibri"/>
      <family val="2"/>
      <charset val="238"/>
      <scheme val="minor"/>
    </font>
    <font>
      <i/>
      <sz val="11"/>
      <color theme="1"/>
      <name val="Calibri"/>
      <family val="2"/>
      <charset val="238"/>
      <scheme val="minor"/>
    </font>
    <font>
      <sz val="11"/>
      <color rgb="FF0070C0"/>
      <name val="Calibri"/>
      <family val="2"/>
      <charset val="238"/>
      <scheme val="minor"/>
    </font>
    <font>
      <b/>
      <sz val="11"/>
      <color rgb="FFFF0000"/>
      <name val="Calibri"/>
      <family val="2"/>
      <charset val="238"/>
      <scheme val="minor"/>
    </font>
    <font>
      <b/>
      <sz val="22"/>
      <color theme="1"/>
      <name val="Calibri"/>
      <family val="2"/>
      <charset val="238"/>
    </font>
    <font>
      <b/>
      <sz val="22"/>
      <color theme="1"/>
      <name val="Calibri"/>
      <family val="2"/>
      <charset val="238"/>
      <scheme val="minor"/>
    </font>
    <font>
      <b/>
      <sz val="22"/>
      <name val="Calibri"/>
      <family val="2"/>
      <charset val="238"/>
      <scheme val="minor"/>
    </font>
    <font>
      <b/>
      <sz val="14"/>
      <color theme="1"/>
      <name val="Calibri"/>
      <family val="2"/>
      <charset val="238"/>
      <scheme val="minor"/>
    </font>
    <font>
      <b/>
      <i/>
      <sz val="10"/>
      <color theme="1"/>
      <name val="Calibri"/>
      <family val="2"/>
      <charset val="238"/>
      <scheme val="minor"/>
    </font>
    <font>
      <b/>
      <i/>
      <sz val="11"/>
      <name val="Calibri"/>
      <family val="2"/>
      <charset val="238"/>
      <scheme val="minor"/>
    </font>
    <font>
      <i/>
      <sz val="10"/>
      <color theme="1"/>
      <name val="Calibri"/>
      <family val="2"/>
      <charset val="238"/>
      <scheme val="minor"/>
    </font>
    <font>
      <i/>
      <sz val="10"/>
      <name val="Calibri"/>
      <family val="2"/>
      <charset val="238"/>
      <scheme val="minor"/>
    </font>
    <font>
      <sz val="11"/>
      <color rgb="FF00B050"/>
      <name val="Calibri"/>
      <family val="2"/>
      <charset val="238"/>
    </font>
    <font>
      <sz val="11"/>
      <color rgb="FF7030A0"/>
      <name val="Calibri"/>
      <family val="2"/>
      <charset val="238"/>
    </font>
    <font>
      <sz val="11"/>
      <color rgb="FF0070C0"/>
      <name val="Calibri"/>
      <family val="2"/>
      <charset val="238"/>
    </font>
    <font>
      <b/>
      <sz val="11"/>
      <name val="Calibri"/>
      <family val="2"/>
      <charset val="238"/>
    </font>
    <font>
      <sz val="11"/>
      <color rgb="FF7030A0"/>
      <name val="Calibri"/>
      <family val="2"/>
      <charset val="238"/>
      <scheme val="minor"/>
    </font>
    <font>
      <b/>
      <sz val="11"/>
      <color rgb="FF002060"/>
      <name val="Calibri"/>
      <family val="2"/>
      <charset val="238"/>
      <scheme val="minor"/>
    </font>
    <font>
      <b/>
      <sz val="11"/>
      <color rgb="FF00B050"/>
      <name val="Calibri"/>
      <family val="2"/>
      <charset val="238"/>
      <scheme val="minor"/>
    </font>
    <font>
      <b/>
      <sz val="11"/>
      <color rgb="FF0070C0"/>
      <name val="Calibri"/>
      <family val="2"/>
      <charset val="238"/>
      <scheme val="minor"/>
    </font>
    <font>
      <b/>
      <sz val="11"/>
      <color indexed="36"/>
      <name val="Calibri"/>
      <family val="2"/>
      <charset val="238"/>
    </font>
    <font>
      <b/>
      <sz val="11"/>
      <color indexed="10"/>
      <name val="Calibri"/>
      <family val="2"/>
      <charset val="238"/>
    </font>
    <font>
      <b/>
      <sz val="11"/>
      <color rgb="FF7030A0"/>
      <name val="Calibri"/>
      <family val="2"/>
      <charset val="238"/>
      <scheme val="minor"/>
    </font>
    <font>
      <sz val="11"/>
      <color rgb="FFFF0000"/>
      <name val="Calibri"/>
      <family val="2"/>
      <scheme val="minor"/>
    </font>
    <font>
      <b/>
      <sz val="20"/>
      <color theme="1"/>
      <name val="Calibri"/>
      <family val="2"/>
      <charset val="238"/>
      <scheme val="minor"/>
    </font>
    <font>
      <sz val="10"/>
      <color theme="1"/>
      <name val="Calibri"/>
      <family val="2"/>
      <charset val="238"/>
      <scheme val="minor"/>
    </font>
    <font>
      <b/>
      <sz val="18"/>
      <color theme="1"/>
      <name val="Calibri"/>
      <family val="2"/>
      <charset val="238"/>
      <scheme val="minor"/>
    </font>
    <font>
      <b/>
      <sz val="18"/>
      <name val="Calibri"/>
      <family val="2"/>
      <charset val="238"/>
      <scheme val="minor"/>
    </font>
    <font>
      <b/>
      <sz val="11"/>
      <color theme="1"/>
      <name val="Calibri"/>
      <family val="2"/>
      <scheme val="minor"/>
    </font>
    <font>
      <b/>
      <sz val="18"/>
      <color theme="1"/>
      <name val="Calibri"/>
      <family val="2"/>
      <charset val="238"/>
    </font>
    <font>
      <b/>
      <sz val="18"/>
      <name val="Calibri"/>
      <family val="2"/>
      <charset val="238"/>
    </font>
    <font>
      <b/>
      <sz val="18"/>
      <color indexed="8"/>
      <name val="Calibri"/>
      <family val="2"/>
      <charset val="238"/>
    </font>
    <font>
      <sz val="11"/>
      <name val="Calibri"/>
      <family val="2"/>
      <charset val="238"/>
    </font>
    <font>
      <b/>
      <sz val="11"/>
      <color indexed="8"/>
      <name val="Calibri"/>
      <family val="2"/>
      <charset val="238"/>
    </font>
    <font>
      <sz val="12"/>
      <color theme="1"/>
      <name val="Calibri"/>
      <family val="2"/>
      <scheme val="minor"/>
    </font>
    <font>
      <b/>
      <i/>
      <sz val="12"/>
      <color theme="1"/>
      <name val="Calibri"/>
      <family val="2"/>
      <charset val="238"/>
      <scheme val="minor"/>
    </font>
    <font>
      <i/>
      <sz val="12"/>
      <name val="Calibri"/>
      <family val="2"/>
      <charset val="238"/>
      <scheme val="minor"/>
    </font>
    <font>
      <b/>
      <sz val="12"/>
      <color theme="1"/>
      <name val="Calibri"/>
      <family val="2"/>
      <charset val="238"/>
      <scheme val="minor"/>
    </font>
    <font>
      <sz val="12"/>
      <color theme="1"/>
      <name val="Calibri"/>
      <family val="2"/>
      <charset val="238"/>
      <scheme val="minor"/>
    </font>
    <font>
      <b/>
      <sz val="12"/>
      <color rgb="FF0070C0"/>
      <name val="Calibri"/>
      <family val="2"/>
      <charset val="238"/>
      <scheme val="minor"/>
    </font>
    <font>
      <b/>
      <sz val="12"/>
      <name val="Calibri"/>
      <family val="2"/>
      <charset val="238"/>
      <scheme val="minor"/>
    </font>
    <font>
      <b/>
      <sz val="10"/>
      <color theme="1"/>
      <name val="Calibri"/>
      <family val="2"/>
      <charset val="238"/>
      <scheme val="minor"/>
    </font>
    <font>
      <b/>
      <sz val="12"/>
      <color theme="1"/>
      <name val="Calibri"/>
      <family val="2"/>
      <scheme val="minor"/>
    </font>
    <font>
      <b/>
      <sz val="12"/>
      <color rgb="FF00B050"/>
      <name val="Calibri"/>
      <family val="2"/>
      <charset val="238"/>
      <scheme val="minor"/>
    </font>
    <font>
      <b/>
      <sz val="12"/>
      <color rgb="FF7030A0"/>
      <name val="Calibri"/>
      <family val="2"/>
      <charset val="238"/>
      <scheme val="minor"/>
    </font>
    <font>
      <sz val="11"/>
      <color rgb="FF0070C0"/>
      <name val="Calibri"/>
      <family val="2"/>
      <scheme val="minor"/>
    </font>
    <font>
      <b/>
      <sz val="11"/>
      <color rgb="FFFF0000"/>
      <name val="Calibri"/>
      <family val="2"/>
      <charset val="238"/>
    </font>
    <font>
      <b/>
      <sz val="14"/>
      <color rgb="FF0070C0"/>
      <name val="Calibri"/>
      <family val="2"/>
      <charset val="238"/>
      <scheme val="minor"/>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FFFF00"/>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medium">
        <color rgb="FFFF0000"/>
      </left>
      <right style="medium">
        <color rgb="FFFF0000"/>
      </right>
      <top style="medium">
        <color rgb="FFFF0000"/>
      </top>
      <bottom style="medium">
        <color rgb="FFFF0000"/>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s>
  <cellStyleXfs count="37">
    <xf numFmtId="0" fontId="0" fillId="0" borderId="0"/>
    <xf numFmtId="0" fontId="23" fillId="0" borderId="0"/>
    <xf numFmtId="0" fontId="21" fillId="0" borderId="0"/>
    <xf numFmtId="0" fontId="24" fillId="0" borderId="0"/>
    <xf numFmtId="0" fontId="25" fillId="0" borderId="0"/>
    <xf numFmtId="0" fontId="20" fillId="0" borderId="0"/>
    <xf numFmtId="0" fontId="19" fillId="0" borderId="0"/>
    <xf numFmtId="0" fontId="18" fillId="0" borderId="0"/>
    <xf numFmtId="0" fontId="17" fillId="0" borderId="0"/>
    <xf numFmtId="0" fontId="16" fillId="0" borderId="0"/>
    <xf numFmtId="0" fontId="16" fillId="0" borderId="0"/>
    <xf numFmtId="0" fontId="16" fillId="0" borderId="0"/>
    <xf numFmtId="0" fontId="15" fillId="0" borderId="0"/>
    <xf numFmtId="0" fontId="15" fillId="0" borderId="0"/>
    <xf numFmtId="0" fontId="15" fillId="0" borderId="0"/>
    <xf numFmtId="0" fontId="14" fillId="0" borderId="0"/>
    <xf numFmtId="0" fontId="14" fillId="0" borderId="0"/>
    <xf numFmtId="0" fontId="14" fillId="0" borderId="0"/>
    <xf numFmtId="0" fontId="13" fillId="0" borderId="0"/>
    <xf numFmtId="0" fontId="13" fillId="0" borderId="0"/>
    <xf numFmtId="0" fontId="12" fillId="0" borderId="0"/>
    <xf numFmtId="0" fontId="12" fillId="0" borderId="0"/>
    <xf numFmtId="0" fontId="12" fillId="0" borderId="0"/>
    <xf numFmtId="0" fontId="11" fillId="0" borderId="0"/>
    <xf numFmtId="0" fontId="11" fillId="0" borderId="0"/>
    <xf numFmtId="0" fontId="10" fillId="0" borderId="0"/>
    <xf numFmtId="0" fontId="10" fillId="0" borderId="0"/>
    <xf numFmtId="0" fontId="10" fillId="0" borderId="0"/>
    <xf numFmtId="0" fontId="10" fillId="0" borderId="0"/>
    <xf numFmtId="0" fontId="9" fillId="0" borderId="0"/>
    <xf numFmtId="0" fontId="9" fillId="0" borderId="0"/>
    <xf numFmtId="0" fontId="8" fillId="0" borderId="0"/>
    <xf numFmtId="0" fontId="8" fillId="0" borderId="0"/>
    <xf numFmtId="0" fontId="7" fillId="0" borderId="0"/>
    <xf numFmtId="0" fontId="7" fillId="0" borderId="0"/>
    <xf numFmtId="0" fontId="7" fillId="0" borderId="0"/>
    <xf numFmtId="0" fontId="7" fillId="0" borderId="0"/>
  </cellStyleXfs>
  <cellXfs count="566">
    <xf numFmtId="0" fontId="0" fillId="0" borderId="0" xfId="0"/>
    <xf numFmtId="0" fontId="27" fillId="0" borderId="30" xfId="0" applyFont="1" applyFill="1" applyBorder="1" applyAlignment="1">
      <alignment vertical="center" wrapText="1"/>
    </xf>
    <xf numFmtId="0" fontId="27" fillId="0" borderId="3" xfId="0" applyFont="1" applyFill="1" applyBorder="1" applyAlignment="1">
      <alignment vertical="center" wrapText="1"/>
    </xf>
    <xf numFmtId="0" fontId="36" fillId="0" borderId="0" xfId="0" applyFont="1" applyFill="1" applyBorder="1" applyAlignment="1"/>
    <xf numFmtId="0" fontId="37" fillId="0" borderId="0" xfId="0" applyFont="1" applyFill="1" applyBorder="1" applyAlignment="1">
      <alignment horizontal="left"/>
    </xf>
    <xf numFmtId="0" fontId="37" fillId="0" borderId="0" xfId="0" applyFont="1" applyFill="1" applyBorder="1" applyAlignment="1">
      <alignment horizontal="right"/>
    </xf>
    <xf numFmtId="0" fontId="38" fillId="0" borderId="0" xfId="0" applyFont="1" applyFill="1" applyBorder="1" applyAlignment="1">
      <alignment horizontal="left"/>
    </xf>
    <xf numFmtId="0" fontId="37" fillId="0" borderId="0" xfId="0" applyFont="1" applyFill="1" applyBorder="1" applyAlignment="1"/>
    <xf numFmtId="0" fontId="39" fillId="0" borderId="0" xfId="0" applyFont="1" applyAlignment="1">
      <alignment horizontal="right"/>
    </xf>
    <xf numFmtId="0" fontId="32" fillId="3" borderId="43" xfId="0" applyFont="1" applyFill="1" applyBorder="1" applyAlignment="1">
      <alignment horizontal="left" vertical="center" wrapText="1"/>
    </xf>
    <xf numFmtId="0" fontId="42" fillId="3" borderId="19" xfId="0" applyFont="1" applyFill="1" applyBorder="1" applyAlignment="1">
      <alignment horizontal="center" vertical="center" wrapText="1"/>
    </xf>
    <xf numFmtId="0" fontId="42" fillId="3" borderId="7" xfId="0" applyFont="1" applyFill="1" applyBorder="1" applyAlignment="1">
      <alignment horizontal="center" vertical="center" wrapText="1"/>
    </xf>
    <xf numFmtId="0" fontId="43" fillId="3" borderId="7" xfId="0" applyFont="1" applyFill="1" applyBorder="1" applyAlignment="1">
      <alignment horizontal="center" vertical="center" wrapText="1"/>
    </xf>
    <xf numFmtId="0" fontId="42" fillId="3" borderId="8" xfId="0" applyFont="1" applyFill="1" applyBorder="1" applyAlignment="1">
      <alignment horizontal="center" vertical="center" wrapText="1"/>
    </xf>
    <xf numFmtId="0" fontId="42" fillId="3" borderId="31" xfId="0" applyFont="1" applyFill="1" applyBorder="1" applyAlignment="1">
      <alignment horizontal="center" vertical="center" wrapText="1"/>
    </xf>
    <xf numFmtId="0" fontId="42" fillId="3" borderId="46" xfId="0" applyFont="1" applyFill="1" applyBorder="1" applyAlignment="1">
      <alignment horizontal="center" vertical="center" wrapText="1"/>
    </xf>
    <xf numFmtId="0" fontId="42" fillId="3" borderId="32" xfId="0" applyFont="1" applyFill="1" applyBorder="1" applyAlignment="1">
      <alignment horizontal="center" vertical="center" wrapText="1"/>
    </xf>
    <xf numFmtId="0" fontId="42" fillId="3" borderId="16" xfId="0" applyFont="1" applyFill="1" applyBorder="1" applyAlignment="1">
      <alignment horizontal="center" vertical="center" wrapText="1"/>
    </xf>
    <xf numFmtId="4" fontId="44" fillId="0" borderId="47" xfId="0" applyNumberFormat="1" applyFont="1" applyFill="1" applyBorder="1" applyAlignment="1">
      <alignment horizontal="right" vertical="center" wrapText="1"/>
    </xf>
    <xf numFmtId="4" fontId="0" fillId="0" borderId="0" xfId="0" applyNumberFormat="1"/>
    <xf numFmtId="4" fontId="45" fillId="0" borderId="22" xfId="0" applyNumberFormat="1" applyFont="1" applyFill="1" applyBorder="1" applyAlignment="1">
      <alignment horizontal="right" vertical="center" wrapText="1"/>
    </xf>
    <xf numFmtId="4" fontId="46" fillId="0" borderId="18" xfId="0" applyNumberFormat="1" applyFont="1" applyFill="1" applyBorder="1" applyAlignment="1">
      <alignment horizontal="right" vertical="top" wrapText="1"/>
    </xf>
    <xf numFmtId="4" fontId="27" fillId="0" borderId="17" xfId="0" applyNumberFormat="1" applyFont="1" applyFill="1" applyBorder="1" applyAlignment="1">
      <alignment horizontal="right" vertical="center"/>
    </xf>
    <xf numFmtId="4" fontId="44" fillId="0" borderId="17" xfId="0" applyNumberFormat="1" applyFont="1" applyFill="1" applyBorder="1" applyAlignment="1">
      <alignment horizontal="right" vertical="center" wrapText="1"/>
    </xf>
    <xf numFmtId="0" fontId="0" fillId="0" borderId="0" xfId="0" applyBorder="1"/>
    <xf numFmtId="4" fontId="44" fillId="0" borderId="22" xfId="0" applyNumberFormat="1" applyFont="1" applyFill="1" applyBorder="1" applyAlignment="1">
      <alignment horizontal="right" vertical="center" wrapText="1"/>
    </xf>
    <xf numFmtId="4" fontId="46" fillId="0" borderId="48" xfId="0" applyNumberFormat="1" applyFont="1" applyFill="1" applyBorder="1" applyAlignment="1">
      <alignment horizontal="right" vertical="top" wrapText="1"/>
    </xf>
    <xf numFmtId="4" fontId="30" fillId="0" borderId="22" xfId="0" applyNumberFormat="1" applyFont="1" applyFill="1" applyBorder="1" applyAlignment="1">
      <alignment vertical="center" wrapText="1"/>
    </xf>
    <xf numFmtId="4" fontId="29" fillId="0" borderId="22" xfId="0" applyNumberFormat="1" applyFont="1" applyFill="1" applyBorder="1" applyAlignment="1">
      <alignment horizontal="right" wrapText="1"/>
    </xf>
    <xf numFmtId="4" fontId="34" fillId="0" borderId="18" xfId="0" applyNumberFormat="1" applyFont="1" applyFill="1" applyBorder="1" applyAlignment="1">
      <alignment horizontal="right" vertical="top" wrapText="1"/>
    </xf>
    <xf numFmtId="4" fontId="27" fillId="0" borderId="15" xfId="0" applyNumberFormat="1" applyFont="1" applyFill="1" applyBorder="1" applyAlignment="1">
      <alignment horizontal="right" vertical="center" wrapText="1"/>
    </xf>
    <xf numFmtId="4" fontId="48" fillId="0" borderId="17" xfId="0" applyNumberFormat="1" applyFont="1" applyFill="1" applyBorder="1" applyAlignment="1">
      <alignment horizontal="right" vertical="center" wrapText="1"/>
    </xf>
    <xf numFmtId="4" fontId="27" fillId="0" borderId="30" xfId="0" applyNumberFormat="1" applyFont="1" applyFill="1" applyBorder="1" applyAlignment="1">
      <alignment horizontal="right" vertical="center" wrapText="1"/>
    </xf>
    <xf numFmtId="4" fontId="30" fillId="0" borderId="17" xfId="0" applyNumberFormat="1" applyFont="1" applyFill="1" applyBorder="1" applyAlignment="1">
      <alignment horizontal="right" vertical="center" wrapText="1"/>
    </xf>
    <xf numFmtId="4" fontId="48" fillId="0" borderId="17" xfId="0" applyNumberFormat="1" applyFont="1" applyFill="1" applyBorder="1" applyAlignment="1">
      <alignment horizontal="right" vertical="center"/>
    </xf>
    <xf numFmtId="4" fontId="30" fillId="0" borderId="17" xfId="0" applyNumberFormat="1" applyFont="1" applyFill="1" applyBorder="1" applyAlignment="1">
      <alignment horizontal="right" vertical="center"/>
    </xf>
    <xf numFmtId="4" fontId="27" fillId="0" borderId="30" xfId="0" applyNumberFormat="1" applyFont="1" applyFill="1" applyBorder="1" applyAlignment="1">
      <alignment vertical="center"/>
    </xf>
    <xf numFmtId="4" fontId="27" fillId="0" borderId="20" xfId="0" applyNumberFormat="1" applyFont="1" applyFill="1" applyBorder="1" applyAlignment="1">
      <alignment vertical="center"/>
    </xf>
    <xf numFmtId="0" fontId="28" fillId="0" borderId="30" xfId="0" applyFont="1" applyFill="1" applyBorder="1" applyAlignment="1">
      <alignment vertical="center" wrapText="1"/>
    </xf>
    <xf numFmtId="4" fontId="27" fillId="0" borderId="50" xfId="0" applyNumberFormat="1" applyFont="1" applyFill="1" applyBorder="1" applyAlignment="1">
      <alignment vertical="center"/>
    </xf>
    <xf numFmtId="4" fontId="48" fillId="0" borderId="18" xfId="0" applyNumberFormat="1" applyFont="1" applyFill="1" applyBorder="1" applyAlignment="1">
      <alignment horizontal="right" vertical="center" wrapText="1"/>
    </xf>
    <xf numFmtId="4" fontId="0" fillId="0" borderId="0" xfId="0" applyNumberFormat="1" applyBorder="1" applyAlignment="1">
      <alignment vertical="center"/>
    </xf>
    <xf numFmtId="0" fontId="22" fillId="0" borderId="56" xfId="0" applyFont="1" applyBorder="1" applyAlignment="1">
      <alignment horizontal="center" vertical="center"/>
    </xf>
    <xf numFmtId="0" fontId="49" fillId="0" borderId="40" xfId="0" applyFont="1" applyFill="1" applyBorder="1" applyAlignment="1">
      <alignment horizontal="right" vertical="center" wrapText="1"/>
    </xf>
    <xf numFmtId="4" fontId="27" fillId="0" borderId="50" xfId="0" applyNumberFormat="1" applyFont="1" applyFill="1" applyBorder="1" applyAlignment="1">
      <alignment horizontal="center" vertical="center"/>
    </xf>
    <xf numFmtId="4" fontId="50" fillId="0" borderId="48" xfId="0" applyNumberFormat="1" applyFont="1" applyFill="1" applyBorder="1" applyAlignment="1">
      <alignment vertical="center"/>
    </xf>
    <xf numFmtId="4" fontId="27" fillId="0" borderId="0" xfId="0" applyNumberFormat="1" applyFont="1" applyFill="1" applyBorder="1" applyAlignment="1">
      <alignment horizontal="center" vertical="center" wrapText="1"/>
    </xf>
    <xf numFmtId="0" fontId="27" fillId="0" borderId="50" xfId="0" applyFont="1" applyFill="1" applyBorder="1" applyAlignment="1">
      <alignment horizontal="center" vertical="center"/>
    </xf>
    <xf numFmtId="0" fontId="22" fillId="0" borderId="55" xfId="0" applyFont="1" applyBorder="1" applyAlignment="1">
      <alignment horizontal="center" vertical="center"/>
    </xf>
    <xf numFmtId="0" fontId="49" fillId="0" borderId="14" xfId="0" applyFont="1" applyFill="1" applyBorder="1" applyAlignment="1">
      <alignment horizontal="right" vertical="center" wrapText="1"/>
    </xf>
    <xf numFmtId="4" fontId="27" fillId="0" borderId="30" xfId="0" applyNumberFormat="1" applyFont="1" applyFill="1" applyBorder="1" applyAlignment="1">
      <alignment horizontal="center" vertical="center"/>
    </xf>
    <xf numFmtId="4" fontId="27" fillId="0" borderId="26" xfId="0" applyNumberFormat="1" applyFont="1" applyFill="1" applyBorder="1" applyAlignment="1">
      <alignment horizontal="center" vertical="center" wrapText="1"/>
    </xf>
    <xf numFmtId="0" fontId="27" fillId="0" borderId="30" xfId="0" applyFont="1" applyFill="1" applyBorder="1" applyAlignment="1">
      <alignment horizontal="center" vertical="center"/>
    </xf>
    <xf numFmtId="0" fontId="22" fillId="0" borderId="28" xfId="0" applyFont="1" applyBorder="1" applyAlignment="1">
      <alignment horizontal="center" vertical="center"/>
    </xf>
    <xf numFmtId="0" fontId="22" fillId="0" borderId="13" xfId="0" applyFont="1" applyBorder="1" applyAlignment="1">
      <alignment horizontal="right" vertical="center" wrapText="1"/>
    </xf>
    <xf numFmtId="4" fontId="27" fillId="0" borderId="59" xfId="0" applyNumberFormat="1" applyFont="1" applyBorder="1" applyAlignment="1">
      <alignment horizontal="center" vertical="center"/>
    </xf>
    <xf numFmtId="4" fontId="54" fillId="0" borderId="24" xfId="0" applyNumberFormat="1" applyFont="1" applyBorder="1" applyAlignment="1">
      <alignment vertical="center"/>
    </xf>
    <xf numFmtId="4" fontId="22" fillId="0" borderId="13" xfId="0" applyNumberFormat="1" applyFont="1" applyBorder="1" applyAlignment="1">
      <alignment horizontal="right" vertical="center"/>
    </xf>
    <xf numFmtId="0" fontId="0" fillId="0" borderId="0" xfId="0" applyFont="1" applyAlignment="1">
      <alignment horizontal="center" vertical="center"/>
    </xf>
    <xf numFmtId="0" fontId="0" fillId="0" borderId="0" xfId="0" applyFill="1" applyAlignment="1">
      <alignment vertical="center"/>
    </xf>
    <xf numFmtId="0" fontId="0" fillId="0" borderId="0" xfId="0" applyFill="1" applyAlignment="1">
      <alignment horizontal="left" vertical="center"/>
    </xf>
    <xf numFmtId="0" fontId="0" fillId="0" borderId="0" xfId="0" applyAlignment="1">
      <alignment horizontal="left" vertical="center"/>
    </xf>
    <xf numFmtId="0" fontId="0" fillId="0" borderId="0" xfId="0" applyAlignment="1">
      <alignment horizontal="right" vertical="center"/>
    </xf>
    <xf numFmtId="0" fontId="27" fillId="0" borderId="0" xfId="0" applyFont="1" applyAlignment="1">
      <alignment horizontal="left" vertical="center"/>
    </xf>
    <xf numFmtId="0" fontId="0" fillId="0" borderId="0" xfId="0" applyAlignment="1">
      <alignment horizontal="center" vertical="center"/>
    </xf>
    <xf numFmtId="4" fontId="55" fillId="0" borderId="0" xfId="0" applyNumberFormat="1" applyFont="1" applyAlignment="1">
      <alignment horizontal="center" vertical="center"/>
    </xf>
    <xf numFmtId="4" fontId="0" fillId="0" borderId="0" xfId="0" applyNumberFormat="1" applyAlignment="1">
      <alignment vertical="center"/>
    </xf>
    <xf numFmtId="0" fontId="22" fillId="0" borderId="0" xfId="0" applyFont="1"/>
    <xf numFmtId="0" fontId="22" fillId="0" borderId="0" xfId="0" applyFont="1" applyFill="1"/>
    <xf numFmtId="0" fontId="0" fillId="0" borderId="0" xfId="0" applyFill="1" applyAlignment="1">
      <alignment horizontal="left"/>
    </xf>
    <xf numFmtId="0" fontId="0" fillId="0" borderId="0" xfId="0" applyAlignment="1">
      <alignment horizontal="left"/>
    </xf>
    <xf numFmtId="0" fontId="0" fillId="0" borderId="0" xfId="0" applyAlignment="1">
      <alignment horizontal="right"/>
    </xf>
    <xf numFmtId="0" fontId="27" fillId="0" borderId="0" xfId="0" applyFont="1" applyAlignment="1">
      <alignment horizontal="left"/>
    </xf>
    <xf numFmtId="4" fontId="26" fillId="0" borderId="0" xfId="0" applyNumberFormat="1" applyFont="1" applyBorder="1" applyAlignment="1">
      <alignment horizontal="right" vertical="center" wrapText="1"/>
    </xf>
    <xf numFmtId="10" fontId="26" fillId="0" borderId="0" xfId="0" applyNumberFormat="1" applyFont="1" applyBorder="1" applyAlignment="1">
      <alignment horizontal="center" vertical="center" wrapText="1"/>
    </xf>
    <xf numFmtId="0" fontId="0" fillId="0" borderId="0" xfId="0" applyFill="1" applyBorder="1" applyAlignment="1">
      <alignment horizontal="left" vertical="center" wrapText="1"/>
    </xf>
    <xf numFmtId="4" fontId="50" fillId="0" borderId="0" xfId="0" applyNumberFormat="1" applyFont="1" applyFill="1" applyBorder="1" applyAlignment="1">
      <alignment vertical="center"/>
    </xf>
    <xf numFmtId="4" fontId="51" fillId="0" borderId="0" xfId="0" applyNumberFormat="1" applyFont="1" applyFill="1" applyBorder="1" applyAlignment="1">
      <alignment horizontal="right" vertical="center"/>
    </xf>
    <xf numFmtId="4" fontId="54" fillId="0" borderId="0" xfId="0" applyNumberFormat="1" applyFont="1" applyBorder="1" applyAlignment="1">
      <alignment vertical="center"/>
    </xf>
    <xf numFmtId="4" fontId="22" fillId="0" borderId="0" xfId="0" applyNumberFormat="1" applyFont="1" applyBorder="1" applyAlignment="1">
      <alignment horizontal="right" vertical="center"/>
    </xf>
    <xf numFmtId="0" fontId="0" fillId="0" borderId="0" xfId="0" applyFill="1"/>
    <xf numFmtId="0" fontId="0" fillId="0" borderId="0" xfId="0" applyAlignment="1">
      <alignment horizontal="center"/>
    </xf>
    <xf numFmtId="4" fontId="0" fillId="0" borderId="0" xfId="0" applyNumberFormat="1" applyAlignment="1">
      <alignment horizontal="center"/>
    </xf>
    <xf numFmtId="4" fontId="0" fillId="0" borderId="0" xfId="0" applyNumberFormat="1" applyBorder="1" applyAlignment="1">
      <alignment horizontal="center"/>
    </xf>
    <xf numFmtId="4" fontId="0" fillId="0" borderId="0" xfId="0" applyNumberFormat="1" applyBorder="1"/>
    <xf numFmtId="4" fontId="57" fillId="0" borderId="0" xfId="0" applyNumberFormat="1" applyFont="1" applyFill="1" applyBorder="1" applyAlignment="1">
      <alignment horizontal="right" vertical="center"/>
    </xf>
    <xf numFmtId="0" fontId="22" fillId="0" borderId="0" xfId="0" applyFont="1" applyFill="1" applyAlignment="1">
      <alignment vertical="center"/>
    </xf>
    <xf numFmtId="0" fontId="27" fillId="0" borderId="27" xfId="0" applyFont="1" applyFill="1" applyBorder="1" applyAlignment="1">
      <alignment vertical="center" wrapText="1"/>
    </xf>
    <xf numFmtId="4" fontId="27" fillId="0" borderId="3" xfId="0" applyNumberFormat="1" applyFont="1" applyFill="1" applyBorder="1" applyAlignment="1">
      <alignment vertical="center"/>
    </xf>
    <xf numFmtId="0" fontId="33" fillId="4" borderId="62" xfId="0" applyFont="1" applyFill="1" applyBorder="1" applyAlignment="1">
      <alignment vertical="center" wrapText="1"/>
    </xf>
    <xf numFmtId="0" fontId="33" fillId="4" borderId="44" xfId="0" applyFont="1" applyFill="1" applyBorder="1" applyAlignment="1">
      <alignment vertical="center" wrapText="1"/>
    </xf>
    <xf numFmtId="0" fontId="42" fillId="4" borderId="7" xfId="0" applyFont="1" applyFill="1" applyBorder="1" applyAlignment="1">
      <alignment horizontal="center" vertical="center" wrapText="1"/>
    </xf>
    <xf numFmtId="0" fontId="42" fillId="4" borderId="7" xfId="0" applyFont="1" applyFill="1" applyBorder="1" applyAlignment="1">
      <alignment horizontal="left" vertical="center" wrapText="1"/>
    </xf>
    <xf numFmtId="0" fontId="42" fillId="4" borderId="8" xfId="0" applyFont="1" applyFill="1" applyBorder="1" applyAlignment="1">
      <alignment horizontal="center" vertical="center" wrapText="1"/>
    </xf>
    <xf numFmtId="0" fontId="42" fillId="4" borderId="31" xfId="0" applyFont="1" applyFill="1" applyBorder="1" applyAlignment="1">
      <alignment horizontal="center" vertical="center" wrapText="1"/>
    </xf>
    <xf numFmtId="0" fontId="42" fillId="4" borderId="29" xfId="0" applyFont="1" applyFill="1" applyBorder="1" applyAlignment="1">
      <alignment horizontal="center" vertical="center" wrapText="1"/>
    </xf>
    <xf numFmtId="0" fontId="42" fillId="4" borderId="19" xfId="0" applyFont="1" applyFill="1" applyBorder="1" applyAlignment="1">
      <alignment horizontal="center" vertical="center" wrapText="1"/>
    </xf>
    <xf numFmtId="4" fontId="27" fillId="2" borderId="30" xfId="0" applyNumberFormat="1" applyFont="1" applyFill="1" applyBorder="1" applyAlignment="1">
      <alignment horizontal="right" vertical="center"/>
    </xf>
    <xf numFmtId="4" fontId="27" fillId="2" borderId="27" xfId="0" applyNumberFormat="1" applyFont="1" applyFill="1" applyBorder="1" applyAlignment="1">
      <alignment horizontal="right" vertical="center"/>
    </xf>
    <xf numFmtId="4" fontId="27" fillId="2" borderId="55" xfId="0" applyNumberFormat="1" applyFont="1" applyFill="1" applyBorder="1" applyAlignment="1">
      <alignment horizontal="right" vertical="center"/>
    </xf>
    <xf numFmtId="0" fontId="27" fillId="0" borderId="0" xfId="0" applyFont="1" applyFill="1" applyBorder="1" applyAlignment="1">
      <alignment vertical="center" wrapText="1"/>
    </xf>
    <xf numFmtId="4" fontId="27" fillId="2" borderId="14" xfId="0" applyNumberFormat="1" applyFont="1" applyFill="1" applyBorder="1" applyAlignment="1">
      <alignment horizontal="right" vertical="center"/>
    </xf>
    <xf numFmtId="4" fontId="22" fillId="4" borderId="64" xfId="0" applyNumberFormat="1" applyFont="1" applyFill="1" applyBorder="1" applyAlignment="1">
      <alignment horizontal="right" vertical="center"/>
    </xf>
    <xf numFmtId="4" fontId="22" fillId="4" borderId="68" xfId="0" applyNumberFormat="1" applyFont="1" applyFill="1" applyBorder="1" applyAlignment="1">
      <alignment horizontal="right" vertical="center"/>
    </xf>
    <xf numFmtId="4" fontId="22" fillId="4" borderId="69" xfId="0" applyNumberFormat="1" applyFont="1" applyFill="1" applyBorder="1" applyAlignment="1">
      <alignment horizontal="right" vertical="center"/>
    </xf>
    <xf numFmtId="4" fontId="22" fillId="4" borderId="63" xfId="0" applyNumberFormat="1" applyFont="1" applyFill="1" applyBorder="1" applyAlignment="1">
      <alignment horizontal="right" vertical="center"/>
    </xf>
    <xf numFmtId="10" fontId="31" fillId="4" borderId="68" xfId="0" applyNumberFormat="1" applyFont="1" applyFill="1" applyBorder="1" applyAlignment="1">
      <alignment horizontal="center" vertical="center" wrapText="1"/>
    </xf>
    <xf numFmtId="0" fontId="22" fillId="0" borderId="4" xfId="0" applyFont="1" applyBorder="1" applyAlignment="1">
      <alignment horizontal="center" vertical="center"/>
    </xf>
    <xf numFmtId="0" fontId="50" fillId="0" borderId="15" xfId="0" applyFont="1" applyFill="1" applyBorder="1" applyAlignment="1">
      <alignment horizontal="right" vertical="center" wrapText="1"/>
    </xf>
    <xf numFmtId="0" fontId="27" fillId="0" borderId="15" xfId="0" applyFont="1" applyFill="1" applyBorder="1" applyAlignment="1">
      <alignment horizontal="center" vertical="center"/>
    </xf>
    <xf numFmtId="0" fontId="30" fillId="0" borderId="15" xfId="0" applyFont="1" applyFill="1" applyBorder="1" applyAlignment="1">
      <alignment horizontal="center" vertical="center"/>
    </xf>
    <xf numFmtId="0" fontId="30" fillId="0" borderId="54" xfId="0" applyFont="1" applyFill="1" applyBorder="1" applyAlignment="1">
      <alignment horizontal="center" vertical="center"/>
    </xf>
    <xf numFmtId="0" fontId="27" fillId="0" borderId="54" xfId="0" applyFont="1" applyFill="1" applyBorder="1" applyAlignment="1">
      <alignment horizontal="center" vertical="center"/>
    </xf>
    <xf numFmtId="0" fontId="27" fillId="0" borderId="42" xfId="0" applyFont="1" applyFill="1" applyBorder="1" applyAlignment="1">
      <alignment horizontal="center" vertical="center"/>
    </xf>
    <xf numFmtId="4" fontId="50" fillId="0" borderId="11" xfId="0" applyNumberFormat="1" applyFont="1" applyFill="1" applyBorder="1" applyAlignment="1">
      <alignment vertical="center"/>
    </xf>
    <xf numFmtId="4" fontId="27" fillId="0" borderId="4" xfId="0" applyNumberFormat="1" applyFont="1" applyFill="1" applyBorder="1" applyAlignment="1">
      <alignment horizontal="center" vertical="center" wrapText="1"/>
    </xf>
    <xf numFmtId="4" fontId="27" fillId="0" borderId="42" xfId="0" applyNumberFormat="1" applyFont="1" applyFill="1" applyBorder="1" applyAlignment="1">
      <alignment horizontal="center" vertical="center" wrapText="1"/>
    </xf>
    <xf numFmtId="0" fontId="22" fillId="0" borderId="14" xfId="0" applyFont="1" applyBorder="1" applyAlignment="1">
      <alignment horizontal="right" vertical="center" wrapText="1"/>
    </xf>
    <xf numFmtId="0" fontId="27" fillId="0" borderId="20" xfId="0" applyFont="1" applyBorder="1" applyAlignment="1">
      <alignment horizontal="center" vertical="center"/>
    </xf>
    <xf numFmtId="0" fontId="27" fillId="0" borderId="30" xfId="0" applyFont="1" applyBorder="1" applyAlignment="1">
      <alignment horizontal="center" vertical="center"/>
    </xf>
    <xf numFmtId="4" fontId="54" fillId="0" borderId="27" xfId="0" applyNumberFormat="1" applyFont="1" applyFill="1" applyBorder="1" applyAlignment="1">
      <alignment vertical="center"/>
    </xf>
    <xf numFmtId="4" fontId="22" fillId="0" borderId="2" xfId="0" applyNumberFormat="1" applyFont="1" applyFill="1" applyBorder="1" applyAlignment="1">
      <alignment vertical="center"/>
    </xf>
    <xf numFmtId="0" fontId="60" fillId="0" borderId="0" xfId="0" applyFont="1" applyBorder="1" applyAlignment="1">
      <alignment horizontal="center" vertical="center"/>
    </xf>
    <xf numFmtId="0" fontId="0" fillId="0" borderId="0" xfId="0" applyBorder="1" applyAlignment="1">
      <alignment horizontal="left" vertical="center" wrapText="1"/>
    </xf>
    <xf numFmtId="4" fontId="26" fillId="0" borderId="0" xfId="0" applyNumberFormat="1" applyFont="1" applyFill="1" applyBorder="1" applyAlignment="1">
      <alignment horizontal="right" vertical="center" wrapText="1"/>
    </xf>
    <xf numFmtId="4" fontId="34" fillId="0" borderId="0" xfId="0" applyNumberFormat="1" applyFont="1" applyFill="1" applyBorder="1" applyAlignment="1">
      <alignment horizontal="center" vertical="center"/>
    </xf>
    <xf numFmtId="4" fontId="34" fillId="0" borderId="0" xfId="0" applyNumberFormat="1" applyFont="1" applyBorder="1" applyAlignment="1">
      <alignment vertical="center"/>
    </xf>
    <xf numFmtId="4" fontId="34" fillId="0" borderId="0" xfId="0" applyNumberFormat="1" applyFont="1" applyBorder="1" applyAlignment="1">
      <alignment horizontal="right" vertical="center" wrapText="1"/>
    </xf>
    <xf numFmtId="4" fontId="0" fillId="0" borderId="0" xfId="0" applyNumberFormat="1" applyFill="1"/>
    <xf numFmtId="4" fontId="27" fillId="0" borderId="52" xfId="0" applyNumberFormat="1" applyFont="1" applyFill="1" applyBorder="1" applyAlignment="1">
      <alignment vertical="center"/>
    </xf>
    <xf numFmtId="4" fontId="48" fillId="0" borderId="22" xfId="0" applyNumberFormat="1" applyFont="1" applyFill="1" applyBorder="1" applyAlignment="1">
      <alignment horizontal="right" vertical="center" wrapText="1"/>
    </xf>
    <xf numFmtId="4" fontId="27" fillId="0" borderId="51" xfId="0" applyNumberFormat="1" applyFont="1" applyFill="1" applyBorder="1" applyAlignment="1">
      <alignment vertical="center"/>
    </xf>
    <xf numFmtId="10" fontId="27" fillId="0" borderId="52" xfId="0" applyNumberFormat="1" applyFont="1" applyFill="1" applyBorder="1" applyAlignment="1">
      <alignment horizontal="center" vertical="center"/>
    </xf>
    <xf numFmtId="0" fontId="27" fillId="0" borderId="52" xfId="0" applyFont="1" applyFill="1" applyBorder="1" applyAlignment="1">
      <alignment vertical="center" wrapText="1"/>
    </xf>
    <xf numFmtId="4" fontId="27" fillId="0" borderId="14" xfId="0" applyNumberFormat="1" applyFont="1" applyFill="1" applyBorder="1" applyAlignment="1">
      <alignment vertical="center" wrapText="1"/>
    </xf>
    <xf numFmtId="0" fontId="58" fillId="0" borderId="0" xfId="0" applyFont="1" applyFill="1"/>
    <xf numFmtId="0" fontId="61" fillId="0" borderId="0" xfId="0" applyFont="1" applyFill="1" applyBorder="1" applyAlignment="1"/>
    <xf numFmtId="10" fontId="27" fillId="0" borderId="30" xfId="0" applyNumberFormat="1" applyFont="1" applyFill="1" applyBorder="1" applyAlignment="1">
      <alignment horizontal="center" vertical="center"/>
    </xf>
    <xf numFmtId="4" fontId="30" fillId="0" borderId="1" xfId="0" applyNumberFormat="1" applyFont="1" applyFill="1" applyBorder="1" applyAlignment="1">
      <alignment horizontal="right" vertical="center"/>
    </xf>
    <xf numFmtId="4" fontId="30" fillId="0" borderId="3" xfId="0" applyNumberFormat="1" applyFont="1" applyFill="1" applyBorder="1" applyAlignment="1">
      <alignment horizontal="right" vertical="center"/>
    </xf>
    <xf numFmtId="0" fontId="22" fillId="3" borderId="69" xfId="0" applyFont="1" applyFill="1" applyBorder="1" applyAlignment="1">
      <alignment horizontal="center" vertical="center"/>
    </xf>
    <xf numFmtId="0" fontId="22" fillId="3" borderId="65" xfId="0" applyFont="1" applyFill="1" applyBorder="1" applyAlignment="1">
      <alignment vertical="center" wrapText="1"/>
    </xf>
    <xf numFmtId="0" fontId="22" fillId="3" borderId="65" xfId="0" applyFont="1" applyFill="1" applyBorder="1" applyAlignment="1">
      <alignment horizontal="left" vertical="center" wrapText="1"/>
    </xf>
    <xf numFmtId="4" fontId="22" fillId="3" borderId="70" xfId="0" applyNumberFormat="1" applyFont="1" applyFill="1" applyBorder="1" applyAlignment="1">
      <alignment horizontal="right" vertical="center"/>
    </xf>
    <xf numFmtId="4" fontId="31" fillId="3" borderId="65" xfId="0" applyNumberFormat="1" applyFont="1" applyFill="1" applyBorder="1" applyAlignment="1">
      <alignment horizontal="left" vertical="center"/>
    </xf>
    <xf numFmtId="4" fontId="22" fillId="3" borderId="68" xfId="0" applyNumberFormat="1" applyFont="1" applyFill="1" applyBorder="1" applyAlignment="1">
      <alignment horizontal="right" vertical="center"/>
    </xf>
    <xf numFmtId="4" fontId="22" fillId="3" borderId="69" xfId="0" applyNumberFormat="1" applyFont="1" applyFill="1" applyBorder="1" applyAlignment="1">
      <alignment horizontal="right" vertical="center"/>
    </xf>
    <xf numFmtId="4" fontId="22" fillId="3" borderId="63" xfId="0" applyNumberFormat="1" applyFont="1" applyFill="1" applyBorder="1" applyAlignment="1">
      <alignment horizontal="right" vertical="center"/>
    </xf>
    <xf numFmtId="10" fontId="22" fillId="3" borderId="68" xfId="0" applyNumberFormat="1" applyFont="1" applyFill="1" applyBorder="1" applyAlignment="1">
      <alignment horizontal="center" vertical="center"/>
    </xf>
    <xf numFmtId="4" fontId="51" fillId="0" borderId="14" xfId="0" applyNumberFormat="1" applyFont="1" applyFill="1" applyBorder="1" applyAlignment="1">
      <alignment horizontal="right" vertical="center"/>
    </xf>
    <xf numFmtId="4" fontId="27" fillId="0" borderId="42" xfId="0" applyNumberFormat="1" applyFont="1" applyFill="1" applyBorder="1" applyAlignment="1">
      <alignment vertical="center"/>
    </xf>
    <xf numFmtId="0" fontId="0" fillId="0" borderId="1" xfId="0" applyBorder="1" applyAlignment="1">
      <alignment horizontal="left" vertical="center" wrapText="1"/>
    </xf>
    <xf numFmtId="0" fontId="66" fillId="0" borderId="0" xfId="0" applyFont="1"/>
    <xf numFmtId="0" fontId="66" fillId="0" borderId="0" xfId="0" applyFont="1" applyAlignment="1">
      <alignment horizontal="right"/>
    </xf>
    <xf numFmtId="0" fontId="67" fillId="5" borderId="11" xfId="0" applyFont="1" applyFill="1" applyBorder="1" applyAlignment="1">
      <alignment horizontal="left" vertical="center" wrapText="1"/>
    </xf>
    <xf numFmtId="0" fontId="67" fillId="5" borderId="5" xfId="0" applyFont="1" applyFill="1" applyBorder="1" applyAlignment="1">
      <alignment horizontal="left" vertical="center" wrapText="1"/>
    </xf>
    <xf numFmtId="0" fontId="67" fillId="5" borderId="4" xfId="0" applyFont="1" applyFill="1" applyBorder="1" applyAlignment="1">
      <alignment horizontal="left" vertical="center" wrapText="1"/>
    </xf>
    <xf numFmtId="4" fontId="69" fillId="4" borderId="56" xfId="0" applyNumberFormat="1" applyFont="1" applyFill="1" applyBorder="1" applyAlignment="1">
      <alignment horizontal="right" vertical="center"/>
    </xf>
    <xf numFmtId="4" fontId="69" fillId="5" borderId="73" xfId="0" applyNumberFormat="1" applyFont="1" applyFill="1" applyBorder="1" applyAlignment="1">
      <alignment horizontal="right" vertical="center"/>
    </xf>
    <xf numFmtId="4" fontId="72" fillId="8" borderId="74" xfId="0" applyNumberFormat="1" applyFont="1" applyFill="1" applyBorder="1" applyAlignment="1">
      <alignment horizontal="right" vertical="center"/>
    </xf>
    <xf numFmtId="4" fontId="69" fillId="5" borderId="60" xfId="0" applyNumberFormat="1" applyFont="1" applyFill="1" applyBorder="1" applyAlignment="1">
      <alignment horizontal="right" vertical="center"/>
    </xf>
    <xf numFmtId="4" fontId="69" fillId="5" borderId="61" xfId="0" applyNumberFormat="1" applyFont="1" applyFill="1" applyBorder="1" applyAlignment="1">
      <alignment horizontal="right" vertical="center"/>
    </xf>
    <xf numFmtId="10" fontId="70" fillId="5" borderId="18" xfId="0" applyNumberFormat="1" applyFont="1" applyFill="1" applyBorder="1" applyAlignment="1">
      <alignment horizontal="center" vertical="center"/>
    </xf>
    <xf numFmtId="0" fontId="0" fillId="0" borderId="75" xfId="0" applyFill="1" applyBorder="1" applyAlignment="1">
      <alignment vertical="center"/>
    </xf>
    <xf numFmtId="10" fontId="73" fillId="0" borderId="0" xfId="0" applyNumberFormat="1" applyFont="1" applyFill="1" applyBorder="1" applyAlignment="1">
      <alignment horizontal="center" vertical="center"/>
    </xf>
    <xf numFmtId="0" fontId="0" fillId="0" borderId="0" xfId="0" applyFill="1" applyBorder="1"/>
    <xf numFmtId="0" fontId="58" fillId="0" borderId="0" xfId="0" applyFont="1" applyFill="1" applyBorder="1" applyAlignment="1">
      <alignment vertical="center"/>
    </xf>
    <xf numFmtId="0" fontId="73" fillId="0" borderId="0" xfId="0" applyFont="1" applyFill="1" applyBorder="1" applyAlignment="1">
      <alignment horizontal="left" vertical="center" wrapText="1"/>
    </xf>
    <xf numFmtId="4" fontId="73" fillId="0" borderId="0" xfId="0" applyNumberFormat="1" applyFont="1" applyFill="1" applyBorder="1" applyAlignment="1">
      <alignment horizontal="right" vertical="center"/>
    </xf>
    <xf numFmtId="0" fontId="74" fillId="0" borderId="0" xfId="0" applyFont="1" applyFill="1" applyBorder="1" applyAlignment="1">
      <alignment horizontal="left" vertical="center" wrapText="1"/>
    </xf>
    <xf numFmtId="4" fontId="74" fillId="0" borderId="0" xfId="0" applyNumberFormat="1" applyFont="1" applyFill="1" applyBorder="1" applyAlignment="1">
      <alignment horizontal="right" vertical="center"/>
    </xf>
    <xf numFmtId="4" fontId="66" fillId="0" borderId="0" xfId="0" applyNumberFormat="1" applyFont="1" applyFill="1" applyBorder="1" applyAlignment="1">
      <alignment horizontal="right" vertical="center"/>
    </xf>
    <xf numFmtId="10" fontId="74" fillId="0" borderId="0" xfId="0" applyNumberFormat="1" applyFont="1" applyFill="1" applyBorder="1" applyAlignment="1">
      <alignment horizontal="center" vertical="center"/>
    </xf>
    <xf numFmtId="0" fontId="66" fillId="0" borderId="0" xfId="0" applyFont="1" applyFill="1" applyBorder="1" applyAlignment="1">
      <alignment horizontal="right"/>
    </xf>
    <xf numFmtId="4" fontId="71" fillId="0" borderId="2" xfId="0" applyNumberFormat="1" applyFont="1" applyFill="1" applyBorder="1" applyAlignment="1">
      <alignment horizontal="right" vertical="center"/>
    </xf>
    <xf numFmtId="4" fontId="72" fillId="0" borderId="2" xfId="0" applyNumberFormat="1" applyFont="1" applyFill="1" applyBorder="1" applyAlignment="1">
      <alignment horizontal="right" vertical="center"/>
    </xf>
    <xf numFmtId="4" fontId="69" fillId="8" borderId="2" xfId="0" applyNumberFormat="1" applyFont="1" applyFill="1" applyBorder="1" applyAlignment="1">
      <alignment horizontal="right" vertical="center"/>
    </xf>
    <xf numFmtId="0" fontId="70" fillId="0" borderId="0" xfId="0" applyFont="1"/>
    <xf numFmtId="10" fontId="70" fillId="0" borderId="0" xfId="0" applyNumberFormat="1" applyFont="1"/>
    <xf numFmtId="0" fontId="70" fillId="0" borderId="1" xfId="0" applyFont="1" applyBorder="1" applyAlignment="1">
      <alignment horizontal="center" vertical="top"/>
    </xf>
    <xf numFmtId="0" fontId="69" fillId="3" borderId="14" xfId="0" applyFont="1" applyFill="1" applyBorder="1" applyAlignment="1">
      <alignment horizontal="left" vertical="center" wrapText="1"/>
    </xf>
    <xf numFmtId="4" fontId="69" fillId="3" borderId="1" xfId="0" applyNumberFormat="1" applyFont="1" applyFill="1" applyBorder="1" applyAlignment="1">
      <alignment horizontal="right" vertical="center"/>
    </xf>
    <xf numFmtId="4" fontId="30" fillId="0" borderId="18" xfId="0" applyNumberFormat="1" applyFont="1" applyFill="1" applyBorder="1" applyAlignment="1">
      <alignment horizontal="right" vertical="center" wrapText="1"/>
    </xf>
    <xf numFmtId="4" fontId="30" fillId="2" borderId="17" xfId="0" applyNumberFormat="1" applyFont="1" applyFill="1" applyBorder="1" applyAlignment="1">
      <alignment vertical="center" wrapText="1"/>
    </xf>
    <xf numFmtId="0" fontId="27" fillId="0" borderId="17" xfId="0" applyFont="1" applyBorder="1" applyAlignment="1">
      <alignment vertical="center" wrapText="1"/>
    </xf>
    <xf numFmtId="4" fontId="30" fillId="0" borderId="62" xfId="0" applyNumberFormat="1" applyFont="1" applyFill="1" applyBorder="1" applyAlignment="1">
      <alignment horizontal="right" vertical="center"/>
    </xf>
    <xf numFmtId="4" fontId="48" fillId="0" borderId="17" xfId="0" applyNumberFormat="1" applyFont="1" applyFill="1" applyBorder="1" applyAlignment="1">
      <alignment vertical="center" wrapText="1"/>
    </xf>
    <xf numFmtId="4" fontId="22" fillId="6" borderId="68" xfId="0" applyNumberFormat="1" applyFont="1" applyFill="1" applyBorder="1" applyAlignment="1">
      <alignment horizontal="right" vertical="center"/>
    </xf>
    <xf numFmtId="4" fontId="0" fillId="0" borderId="0" xfId="0" applyNumberFormat="1" applyFill="1" applyAlignment="1">
      <alignment horizontal="center" vertical="center"/>
    </xf>
    <xf numFmtId="4" fontId="22" fillId="0" borderId="0" xfId="0" applyNumberFormat="1" applyFont="1" applyFill="1" applyAlignment="1">
      <alignment vertical="center"/>
    </xf>
    <xf numFmtId="4" fontId="69" fillId="4" borderId="15" xfId="0" applyNumberFormat="1" applyFont="1" applyFill="1" applyBorder="1" applyAlignment="1">
      <alignment horizontal="right" vertical="center"/>
    </xf>
    <xf numFmtId="0" fontId="68" fillId="5" borderId="31" xfId="0" applyFont="1" applyFill="1" applyBorder="1" applyAlignment="1">
      <alignment horizontal="center" vertical="center" wrapText="1"/>
    </xf>
    <xf numFmtId="0" fontId="68" fillId="5" borderId="19" xfId="0" applyFont="1" applyFill="1" applyBorder="1" applyAlignment="1">
      <alignment horizontal="center" vertical="center" wrapText="1"/>
    </xf>
    <xf numFmtId="0" fontId="68" fillId="5" borderId="7" xfId="0" applyFont="1" applyFill="1" applyBorder="1" applyAlignment="1">
      <alignment horizontal="center" vertical="center" wrapText="1"/>
    </xf>
    <xf numFmtId="0" fontId="68" fillId="5" borderId="8" xfId="0" applyFont="1" applyFill="1" applyBorder="1" applyAlignment="1">
      <alignment horizontal="center" vertical="center" wrapText="1"/>
    </xf>
    <xf numFmtId="4" fontId="70" fillId="0" borderId="24" xfId="0" applyNumberFormat="1" applyFont="1" applyBorder="1" applyAlignment="1">
      <alignment horizontal="center" vertical="center"/>
    </xf>
    <xf numFmtId="10" fontId="70" fillId="0" borderId="24" xfId="0" applyNumberFormat="1" applyFont="1" applyFill="1" applyBorder="1" applyAlignment="1">
      <alignment horizontal="center" vertical="center"/>
    </xf>
    <xf numFmtId="0" fontId="71" fillId="0" borderId="16" xfId="0" applyFont="1" applyFill="1" applyBorder="1" applyAlignment="1">
      <alignment horizontal="left" vertical="center" wrapText="1"/>
    </xf>
    <xf numFmtId="4" fontId="70" fillId="0" borderId="59" xfId="0" applyNumberFormat="1" applyFont="1" applyBorder="1" applyAlignment="1">
      <alignment horizontal="right" vertical="center"/>
    </xf>
    <xf numFmtId="4" fontId="70" fillId="0" borderId="12" xfId="0" applyNumberFormat="1" applyFont="1" applyBorder="1" applyAlignment="1">
      <alignment horizontal="right" vertical="center"/>
    </xf>
    <xf numFmtId="4" fontId="70" fillId="0" borderId="10" xfId="0" applyNumberFormat="1" applyFont="1" applyBorder="1" applyAlignment="1">
      <alignment horizontal="right" vertical="center"/>
    </xf>
    <xf numFmtId="4" fontId="70" fillId="0" borderId="0" xfId="0" applyNumberFormat="1" applyFont="1" applyFill="1" applyBorder="1" applyAlignment="1">
      <alignment horizontal="left" vertical="center" wrapText="1"/>
    </xf>
    <xf numFmtId="0" fontId="69" fillId="0" borderId="0" xfId="0" applyFont="1" applyFill="1" applyBorder="1" applyAlignment="1">
      <alignment horizontal="left" vertical="center" wrapText="1"/>
    </xf>
    <xf numFmtId="4" fontId="69" fillId="0" borderId="0" xfId="0" applyNumberFormat="1" applyFont="1" applyFill="1" applyBorder="1" applyAlignment="1">
      <alignment horizontal="right" vertical="center"/>
    </xf>
    <xf numFmtId="4" fontId="70" fillId="0" borderId="9" xfId="0" applyNumberFormat="1" applyFont="1" applyBorder="1" applyAlignment="1">
      <alignment horizontal="center" vertical="center"/>
    </xf>
    <xf numFmtId="4" fontId="72" fillId="3" borderId="11" xfId="0" applyNumberFormat="1" applyFont="1" applyFill="1" applyBorder="1" applyAlignment="1">
      <alignment horizontal="right" vertical="center"/>
    </xf>
    <xf numFmtId="4" fontId="69" fillId="4" borderId="11" xfId="0" applyNumberFormat="1" applyFont="1" applyFill="1" applyBorder="1" applyAlignment="1">
      <alignment horizontal="right" vertical="center"/>
    </xf>
    <xf numFmtId="0" fontId="68" fillId="5" borderId="22" xfId="0" applyFont="1" applyFill="1" applyBorder="1" applyAlignment="1">
      <alignment horizontal="center" vertical="center" wrapText="1"/>
    </xf>
    <xf numFmtId="4" fontId="69" fillId="4" borderId="72" xfId="0" applyNumberFormat="1" applyFont="1" applyFill="1" applyBorder="1" applyAlignment="1">
      <alignment horizontal="right" vertical="center"/>
    </xf>
    <xf numFmtId="4" fontId="75" fillId="0" borderId="4" xfId="0" applyNumberFormat="1" applyFont="1" applyFill="1" applyBorder="1" applyAlignment="1">
      <alignment horizontal="right" vertical="center"/>
    </xf>
    <xf numFmtId="0" fontId="70" fillId="0" borderId="1" xfId="0" applyFont="1" applyFill="1" applyBorder="1" applyAlignment="1">
      <alignment horizontal="center" vertical="top" wrapText="1"/>
    </xf>
    <xf numFmtId="0" fontId="39" fillId="0" borderId="0" xfId="0" applyFont="1" applyFill="1"/>
    <xf numFmtId="0" fontId="69" fillId="0" borderId="0" xfId="0" applyFont="1"/>
    <xf numFmtId="0" fontId="69" fillId="0" borderId="0" xfId="0" applyFont="1" applyFill="1" applyBorder="1" applyAlignment="1">
      <alignment vertical="center"/>
    </xf>
    <xf numFmtId="4" fontId="72" fillId="8" borderId="72" xfId="0" applyNumberFormat="1" applyFont="1" applyFill="1" applyBorder="1" applyAlignment="1">
      <alignment horizontal="right" vertical="center"/>
    </xf>
    <xf numFmtId="4" fontId="76" fillId="0" borderId="2" xfId="0" applyNumberFormat="1" applyFont="1" applyFill="1" applyBorder="1" applyAlignment="1">
      <alignment horizontal="right" vertical="center"/>
    </xf>
    <xf numFmtId="4" fontId="69" fillId="0" borderId="2" xfId="0" applyNumberFormat="1" applyFont="1" applyFill="1" applyBorder="1" applyAlignment="1">
      <alignment horizontal="right" vertical="center"/>
    </xf>
    <xf numFmtId="0" fontId="69" fillId="4" borderId="13" xfId="0" applyFont="1" applyFill="1" applyBorder="1" applyAlignment="1">
      <alignment horizontal="left" vertical="center" wrapText="1"/>
    </xf>
    <xf numFmtId="4" fontId="69" fillId="4" borderId="59" xfId="0" applyNumberFormat="1" applyFont="1" applyFill="1" applyBorder="1" applyAlignment="1">
      <alignment horizontal="right" vertical="center"/>
    </xf>
    <xf numFmtId="4" fontId="69" fillId="4" borderId="71" xfId="0" applyNumberFormat="1" applyFont="1" applyFill="1" applyBorder="1" applyAlignment="1">
      <alignment horizontal="right" vertical="center"/>
    </xf>
    <xf numFmtId="4" fontId="69" fillId="4" borderId="10" xfId="0" applyNumberFormat="1" applyFont="1" applyFill="1" applyBorder="1" applyAlignment="1">
      <alignment horizontal="right" vertical="center"/>
    </xf>
    <xf numFmtId="4" fontId="69" fillId="4" borderId="9" xfId="0" applyNumberFormat="1" applyFont="1" applyFill="1" applyBorder="1" applyAlignment="1">
      <alignment horizontal="right" vertical="center"/>
    </xf>
    <xf numFmtId="165" fontId="69" fillId="4" borderId="18" xfId="0" applyNumberFormat="1" applyFont="1" applyFill="1" applyBorder="1" applyAlignment="1">
      <alignment horizontal="center" vertical="center"/>
    </xf>
    <xf numFmtId="165" fontId="69" fillId="4" borderId="24" xfId="0" applyNumberFormat="1" applyFont="1" applyFill="1" applyBorder="1" applyAlignment="1">
      <alignment horizontal="center" vertical="center"/>
    </xf>
    <xf numFmtId="0" fontId="72" fillId="0" borderId="14" xfId="0" applyFont="1" applyFill="1" applyBorder="1" applyAlignment="1">
      <alignment horizontal="left" vertical="center" wrapText="1"/>
    </xf>
    <xf numFmtId="4" fontId="72" fillId="0" borderId="30" xfId="0" applyNumberFormat="1" applyFont="1" applyFill="1" applyBorder="1" applyAlignment="1">
      <alignment horizontal="right" vertical="center"/>
    </xf>
    <xf numFmtId="4" fontId="72" fillId="0" borderId="55" xfId="0" applyNumberFormat="1" applyFont="1" applyFill="1" applyBorder="1" applyAlignment="1">
      <alignment horizontal="right" vertical="center"/>
    </xf>
    <xf numFmtId="4" fontId="72" fillId="0" borderId="1" xfId="0" applyNumberFormat="1" applyFont="1" applyFill="1" applyBorder="1" applyAlignment="1">
      <alignment horizontal="right" vertical="center"/>
    </xf>
    <xf numFmtId="4" fontId="72" fillId="0" borderId="20" xfId="0" applyNumberFormat="1" applyFont="1" applyFill="1" applyBorder="1" applyAlignment="1">
      <alignment horizontal="right" vertical="center"/>
    </xf>
    <xf numFmtId="165" fontId="72" fillId="0" borderId="17" xfId="0" applyNumberFormat="1" applyFont="1" applyFill="1" applyBorder="1" applyAlignment="1">
      <alignment horizontal="center" vertical="center"/>
    </xf>
    <xf numFmtId="0" fontId="77" fillId="0" borderId="0" xfId="0" applyFont="1"/>
    <xf numFmtId="4" fontId="27" fillId="0" borderId="30" xfId="0" applyNumberFormat="1" applyFont="1" applyFill="1" applyBorder="1" applyAlignment="1">
      <alignment vertical="center" wrapText="1"/>
    </xf>
    <xf numFmtId="4" fontId="27" fillId="0" borderId="42" xfId="0" applyNumberFormat="1" applyFont="1" applyFill="1" applyBorder="1" applyAlignment="1">
      <alignment vertical="center" wrapText="1"/>
    </xf>
    <xf numFmtId="0" fontId="27" fillId="0" borderId="42" xfId="0" applyFont="1" applyFill="1" applyBorder="1" applyAlignment="1">
      <alignment vertical="center" wrapText="1"/>
    </xf>
    <xf numFmtId="0" fontId="0" fillId="0" borderId="0" xfId="0" applyFill="1" applyAlignment="1">
      <alignment horizontal="right"/>
    </xf>
    <xf numFmtId="0" fontId="27" fillId="0" borderId="0" xfId="0" applyFont="1" applyFill="1" applyAlignment="1">
      <alignment horizontal="left"/>
    </xf>
    <xf numFmtId="4" fontId="30" fillId="0" borderId="0" xfId="0" applyNumberFormat="1" applyFont="1" applyFill="1" applyBorder="1" applyAlignment="1">
      <alignment vertical="center"/>
    </xf>
    <xf numFmtId="4" fontId="30" fillId="0" borderId="27" xfId="0" applyNumberFormat="1" applyFont="1" applyFill="1" applyBorder="1" applyAlignment="1">
      <alignment horizontal="right" vertical="center"/>
    </xf>
    <xf numFmtId="4" fontId="27" fillId="0" borderId="30" xfId="0" applyNumberFormat="1" applyFont="1" applyFill="1" applyBorder="1" applyAlignment="1">
      <alignment horizontal="right" vertical="center"/>
    </xf>
    <xf numFmtId="4" fontId="27" fillId="0" borderId="2" xfId="0" applyNumberFormat="1" applyFont="1" applyFill="1" applyBorder="1" applyAlignment="1">
      <alignment horizontal="right" vertical="center"/>
    </xf>
    <xf numFmtId="4" fontId="27" fillId="0" borderId="27" xfId="0" applyNumberFormat="1" applyFont="1" applyFill="1" applyBorder="1" applyAlignment="1">
      <alignment horizontal="right" vertical="center"/>
    </xf>
    <xf numFmtId="4" fontId="77" fillId="0" borderId="0" xfId="0" applyNumberFormat="1" applyFont="1"/>
    <xf numFmtId="4" fontId="71" fillId="7" borderId="27" xfId="0" applyNumberFormat="1" applyFont="1" applyFill="1" applyBorder="1" applyAlignment="1">
      <alignment horizontal="right" vertical="center"/>
    </xf>
    <xf numFmtId="4" fontId="71" fillId="7" borderId="29" xfId="0" applyNumberFormat="1" applyFont="1" applyFill="1" applyBorder="1" applyAlignment="1">
      <alignment horizontal="right" vertical="center"/>
    </xf>
    <xf numFmtId="4" fontId="27" fillId="0" borderId="42" xfId="0" applyNumberFormat="1" applyFont="1" applyFill="1" applyBorder="1" applyAlignment="1">
      <alignment horizontal="right" vertical="center" wrapText="1"/>
    </xf>
    <xf numFmtId="0" fontId="32" fillId="4" borderId="52" xfId="0" applyFont="1" applyFill="1" applyBorder="1" applyAlignment="1">
      <alignment vertical="center" wrapText="1"/>
    </xf>
    <xf numFmtId="0" fontId="27" fillId="0" borderId="52" xfId="0" applyFont="1" applyFill="1" applyBorder="1" applyAlignment="1">
      <alignment horizontal="left" vertical="center" wrapText="1"/>
    </xf>
    <xf numFmtId="0" fontId="27" fillId="0" borderId="50" xfId="0" applyFont="1" applyFill="1" applyBorder="1" applyAlignment="1">
      <alignment horizontal="left" vertical="center" wrapText="1"/>
    </xf>
    <xf numFmtId="0" fontId="32" fillId="3" borderId="17" xfId="0" applyFont="1" applyFill="1" applyBorder="1" applyAlignment="1">
      <alignment horizontal="left" vertical="center" wrapText="1"/>
    </xf>
    <xf numFmtId="0" fontId="32" fillId="3" borderId="44"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45" xfId="0" applyFont="1" applyFill="1" applyBorder="1" applyAlignment="1">
      <alignment vertical="center" wrapText="1"/>
    </xf>
    <xf numFmtId="4" fontId="8" fillId="0" borderId="42" xfId="0" applyNumberFormat="1" applyFont="1" applyFill="1" applyBorder="1" applyAlignment="1">
      <alignment vertical="center"/>
    </xf>
    <xf numFmtId="10" fontId="8" fillId="0" borderId="42" xfId="0" applyNumberFormat="1" applyFont="1" applyFill="1" applyBorder="1" applyAlignment="1">
      <alignment horizontal="center" vertical="center"/>
    </xf>
    <xf numFmtId="0" fontId="8" fillId="0" borderId="1" xfId="0" applyFont="1" applyFill="1" applyBorder="1" applyAlignment="1">
      <alignment vertical="center" wrapText="1"/>
    </xf>
    <xf numFmtId="0" fontId="8" fillId="0" borderId="26" xfId="0" applyFont="1" applyFill="1" applyBorder="1" applyAlignment="1">
      <alignment vertical="center" wrapText="1"/>
    </xf>
    <xf numFmtId="4" fontId="8" fillId="0" borderId="30" xfId="0" applyNumberFormat="1" applyFont="1" applyFill="1" applyBorder="1" applyAlignment="1">
      <alignment horizontal="right" vertical="center" wrapText="1"/>
    </xf>
    <xf numFmtId="4" fontId="8" fillId="0" borderId="20" xfId="0" applyNumberFormat="1" applyFont="1" applyFill="1" applyBorder="1" applyAlignment="1">
      <alignment horizontal="right" vertical="center" wrapText="1"/>
    </xf>
    <xf numFmtId="10" fontId="8" fillId="0" borderId="52" xfId="0" applyNumberFormat="1" applyFont="1" applyFill="1" applyBorder="1" applyAlignment="1">
      <alignment vertical="center"/>
    </xf>
    <xf numFmtId="4" fontId="8" fillId="0" borderId="14" xfId="0" applyNumberFormat="1" applyFont="1" applyFill="1" applyBorder="1" applyAlignment="1">
      <alignment horizontal="right" vertical="center" wrapText="1"/>
    </xf>
    <xf numFmtId="0" fontId="8" fillId="0" borderId="26" xfId="0" applyFont="1" applyFill="1" applyBorder="1" applyAlignment="1">
      <alignment horizontal="left" vertical="center" wrapText="1"/>
    </xf>
    <xf numFmtId="10" fontId="8" fillId="0" borderId="30" xfId="0" applyNumberFormat="1" applyFont="1" applyFill="1" applyBorder="1" applyAlignment="1">
      <alignment horizontal="center" vertical="center"/>
    </xf>
    <xf numFmtId="0" fontId="8" fillId="0" borderId="2" xfId="0" applyFont="1" applyFill="1" applyBorder="1" applyAlignment="1">
      <alignment horizontal="left" vertical="center" wrapText="1"/>
    </xf>
    <xf numFmtId="4" fontId="8" fillId="0" borderId="14" xfId="0" applyNumberFormat="1" applyFont="1" applyFill="1" applyBorder="1" applyAlignment="1">
      <alignment horizontal="right" vertical="center"/>
    </xf>
    <xf numFmtId="0" fontId="8" fillId="0" borderId="30" xfId="0" applyFont="1" applyFill="1" applyBorder="1" applyAlignment="1">
      <alignment vertical="center" wrapText="1"/>
    </xf>
    <xf numFmtId="0" fontId="8" fillId="0" borderId="22" xfId="0" applyFont="1" applyFill="1" applyBorder="1" applyAlignment="1">
      <alignment horizontal="center" vertical="center"/>
    </xf>
    <xf numFmtId="0" fontId="8" fillId="0" borderId="3" xfId="0" applyFont="1" applyFill="1" applyBorder="1" applyAlignment="1">
      <alignment vertical="center"/>
    </xf>
    <xf numFmtId="0" fontId="8" fillId="0" borderId="3" xfId="0" applyFont="1" applyFill="1" applyBorder="1" applyAlignment="1">
      <alignment vertical="center" wrapText="1"/>
    </xf>
    <xf numFmtId="0" fontId="8" fillId="0" borderId="21" xfId="0" applyFont="1" applyFill="1" applyBorder="1" applyAlignment="1">
      <alignment horizontal="left" vertical="center" wrapText="1"/>
    </xf>
    <xf numFmtId="4" fontId="8" fillId="0" borderId="15" xfId="0" applyNumberFormat="1" applyFont="1" applyFill="1" applyBorder="1" applyAlignment="1">
      <alignment vertical="center"/>
    </xf>
    <xf numFmtId="0" fontId="8" fillId="0" borderId="5" xfId="0" applyFont="1" applyFill="1" applyBorder="1" applyAlignment="1">
      <alignment vertical="center" wrapText="1"/>
    </xf>
    <xf numFmtId="0" fontId="8" fillId="0" borderId="22" xfId="31" applyFont="1" applyFill="1" applyBorder="1" applyAlignment="1">
      <alignment horizontal="center" vertical="center" wrapText="1"/>
    </xf>
    <xf numFmtId="0" fontId="8" fillId="0" borderId="3" xfId="31" applyFont="1" applyFill="1" applyBorder="1" applyAlignment="1">
      <alignment vertical="center" wrapText="1"/>
    </xf>
    <xf numFmtId="4" fontId="8" fillId="0" borderId="30" xfId="0" applyNumberFormat="1" applyFont="1" applyFill="1" applyBorder="1" applyAlignment="1">
      <alignment vertical="center"/>
    </xf>
    <xf numFmtId="4" fontId="8" fillId="0" borderId="55" xfId="0" applyNumberFormat="1" applyFont="1" applyFill="1" applyBorder="1" applyAlignment="1">
      <alignment vertical="center"/>
    </xf>
    <xf numFmtId="4" fontId="8" fillId="0" borderId="14" xfId="0" applyNumberFormat="1" applyFont="1" applyFill="1" applyBorder="1" applyAlignment="1">
      <alignment vertical="center"/>
    </xf>
    <xf numFmtId="0" fontId="8" fillId="0" borderId="3" xfId="0" applyFont="1" applyBorder="1" applyAlignment="1">
      <alignment vertical="center" wrapText="1"/>
    </xf>
    <xf numFmtId="0" fontId="8" fillId="0" borderId="4" xfId="0" applyFont="1" applyFill="1" applyBorder="1" applyAlignment="1">
      <alignment horizontal="left" vertical="center" wrapText="1"/>
    </xf>
    <xf numFmtId="0" fontId="8" fillId="0" borderId="6" xfId="0" applyFont="1" applyFill="1" applyBorder="1" applyAlignment="1">
      <alignment horizontal="left" vertical="center" wrapText="1"/>
    </xf>
    <xf numFmtId="4" fontId="8" fillId="0" borderId="30" xfId="0" applyNumberFormat="1" applyFont="1" applyFill="1" applyBorder="1" applyAlignment="1">
      <alignment horizontal="right" vertical="center"/>
    </xf>
    <xf numFmtId="4" fontId="8" fillId="0" borderId="1" xfId="0" applyNumberFormat="1" applyFont="1" applyFill="1" applyBorder="1" applyAlignment="1">
      <alignment horizontal="right" vertical="center"/>
    </xf>
    <xf numFmtId="10" fontId="8" fillId="0" borderId="52" xfId="0" applyNumberFormat="1" applyFont="1" applyFill="1" applyBorder="1" applyAlignment="1">
      <alignment horizontal="center" vertical="center"/>
    </xf>
    <xf numFmtId="4" fontId="8" fillId="0" borderId="30" xfId="0" applyNumberFormat="1" applyFont="1" applyBorder="1" applyAlignment="1">
      <alignment horizontal="right" vertical="center"/>
    </xf>
    <xf numFmtId="4" fontId="8" fillId="0" borderId="3" xfId="0" applyNumberFormat="1" applyFont="1" applyFill="1" applyBorder="1" applyAlignment="1">
      <alignment horizontal="right" vertical="center"/>
    </xf>
    <xf numFmtId="4" fontId="8" fillId="0" borderId="75" xfId="0" applyNumberFormat="1" applyFont="1" applyFill="1" applyBorder="1" applyAlignment="1">
      <alignment horizontal="right" vertical="center"/>
    </xf>
    <xf numFmtId="0" fontId="8" fillId="0" borderId="24" xfId="31" applyFont="1" applyFill="1" applyBorder="1" applyAlignment="1">
      <alignment horizontal="center" vertical="center" wrapText="1"/>
    </xf>
    <xf numFmtId="0" fontId="8" fillId="0" borderId="10" xfId="31" applyFont="1" applyFill="1" applyBorder="1" applyAlignment="1">
      <alignment vertical="center" wrapText="1"/>
    </xf>
    <xf numFmtId="0" fontId="8" fillId="0" borderId="10" xfId="0" applyFont="1" applyFill="1" applyBorder="1" applyAlignment="1">
      <alignment vertical="center" wrapText="1"/>
    </xf>
    <xf numFmtId="0" fontId="27" fillId="0" borderId="10" xfId="0" applyFont="1" applyFill="1" applyBorder="1" applyAlignment="1">
      <alignment vertical="center" wrapText="1"/>
    </xf>
    <xf numFmtId="0" fontId="8" fillId="0" borderId="10" xfId="0" applyFont="1" applyBorder="1" applyAlignment="1">
      <alignment vertical="center" wrapText="1"/>
    </xf>
    <xf numFmtId="164" fontId="34" fillId="0" borderId="10" xfId="0" applyNumberFormat="1" applyFont="1" applyFill="1" applyBorder="1" applyAlignment="1">
      <alignment vertical="center" wrapText="1"/>
    </xf>
    <xf numFmtId="4" fontId="27" fillId="0" borderId="10" xfId="0" applyNumberFormat="1" applyFont="1" applyFill="1" applyBorder="1" applyAlignment="1">
      <alignment vertical="center" wrapText="1"/>
    </xf>
    <xf numFmtId="0" fontId="27" fillId="0" borderId="25" xfId="0" applyFont="1" applyFill="1" applyBorder="1" applyAlignment="1">
      <alignment vertical="center" wrapText="1"/>
    </xf>
    <xf numFmtId="4" fontId="30" fillId="0" borderId="18" xfId="0" applyNumberFormat="1" applyFont="1" applyFill="1" applyBorder="1" applyAlignment="1">
      <alignment vertical="center" wrapText="1"/>
    </xf>
    <xf numFmtId="4" fontId="27" fillId="0" borderId="15" xfId="0" applyNumberFormat="1" applyFont="1" applyFill="1" applyBorder="1" applyAlignment="1">
      <alignment vertical="center" wrapText="1"/>
    </xf>
    <xf numFmtId="0" fontId="31" fillId="0" borderId="42" xfId="0" applyFont="1" applyFill="1" applyBorder="1" applyAlignment="1">
      <alignment vertical="center" wrapText="1"/>
    </xf>
    <xf numFmtId="0" fontId="8" fillId="3" borderId="65" xfId="0" applyFont="1" applyFill="1" applyBorder="1" applyAlignment="1">
      <alignment horizontal="left" vertical="center" wrapText="1"/>
    </xf>
    <xf numFmtId="0" fontId="8" fillId="3" borderId="65" xfId="0" applyFont="1" applyFill="1" applyBorder="1" applyAlignment="1">
      <alignment horizontal="left" vertical="center"/>
    </xf>
    <xf numFmtId="0" fontId="8" fillId="3" borderId="65" xfId="0" applyFont="1" applyFill="1" applyBorder="1" applyAlignment="1">
      <alignment horizontal="center" vertical="center"/>
    </xf>
    <xf numFmtId="0" fontId="8" fillId="3" borderId="67" xfId="0" applyFont="1" applyFill="1" applyBorder="1" applyAlignment="1">
      <alignment horizontal="center" vertical="center"/>
    </xf>
    <xf numFmtId="0" fontId="8" fillId="3" borderId="68" xfId="0" applyFont="1" applyFill="1" applyBorder="1" applyAlignment="1">
      <alignment horizontal="center" vertical="center"/>
    </xf>
    <xf numFmtId="0" fontId="8" fillId="0" borderId="42" xfId="0" applyFont="1" applyBorder="1" applyAlignment="1">
      <alignment horizontal="center" vertical="center"/>
    </xf>
    <xf numFmtId="0" fontId="8" fillId="0" borderId="50" xfId="0" applyFont="1" applyBorder="1" applyAlignment="1">
      <alignment horizontal="center" vertical="center"/>
    </xf>
    <xf numFmtId="0" fontId="8" fillId="0" borderId="59" xfId="0" applyFont="1" applyBorder="1" applyAlignment="1">
      <alignment horizontal="center" vertical="center"/>
    </xf>
    <xf numFmtId="0" fontId="8" fillId="0" borderId="31" xfId="0" applyFont="1" applyBorder="1" applyAlignment="1">
      <alignment horizontal="center" vertical="center"/>
    </xf>
    <xf numFmtId="4" fontId="8" fillId="0" borderId="0" xfId="0" applyNumberFormat="1" applyFont="1" applyFill="1" applyBorder="1" applyAlignment="1">
      <alignment horizontal="center" vertical="center"/>
    </xf>
    <xf numFmtId="0" fontId="8" fillId="2" borderId="1" xfId="0" applyFont="1" applyFill="1" applyBorder="1" applyAlignment="1">
      <alignment vertical="center" wrapText="1"/>
    </xf>
    <xf numFmtId="4" fontId="8" fillId="0" borderId="1" xfId="0" applyNumberFormat="1" applyFont="1" applyFill="1" applyBorder="1" applyAlignment="1">
      <alignment vertical="center"/>
    </xf>
    <xf numFmtId="0" fontId="27" fillId="0" borderId="26" xfId="32" applyFont="1" applyBorder="1" applyAlignment="1">
      <alignment vertical="center" wrapText="1"/>
    </xf>
    <xf numFmtId="4" fontId="8" fillId="2" borderId="30" xfId="0" applyNumberFormat="1" applyFont="1" applyFill="1" applyBorder="1" applyAlignment="1">
      <alignment vertical="center"/>
    </xf>
    <xf numFmtId="4" fontId="8" fillId="0" borderId="26" xfId="0" applyNumberFormat="1" applyFont="1" applyBorder="1" applyAlignment="1">
      <alignment vertical="center"/>
    </xf>
    <xf numFmtId="10" fontId="8" fillId="0" borderId="30" xfId="0" applyNumberFormat="1" applyFont="1" applyBorder="1" applyAlignment="1">
      <alignment vertical="center"/>
    </xf>
    <xf numFmtId="0" fontId="8" fillId="2" borderId="1" xfId="0" applyFont="1" applyFill="1" applyBorder="1" applyAlignment="1">
      <alignment horizontal="left" vertical="center" wrapText="1"/>
    </xf>
    <xf numFmtId="4" fontId="8" fillId="2" borderId="2" xfId="0" applyNumberFormat="1" applyFont="1" applyFill="1" applyBorder="1" applyAlignment="1">
      <alignment horizontal="right" vertical="center"/>
    </xf>
    <xf numFmtId="10" fontId="8" fillId="0" borderId="30" xfId="0" applyNumberFormat="1" applyFont="1" applyBorder="1" applyAlignment="1">
      <alignment horizontal="center" vertical="center"/>
    </xf>
    <xf numFmtId="0" fontId="8" fillId="2" borderId="2" xfId="0" applyFont="1" applyFill="1" applyBorder="1" applyAlignment="1">
      <alignment horizontal="left" vertical="center" wrapText="1"/>
    </xf>
    <xf numFmtId="0" fontId="8" fillId="2" borderId="49" xfId="0" applyFont="1" applyFill="1" applyBorder="1" applyAlignment="1">
      <alignment horizontal="left" vertical="center" wrapText="1"/>
    </xf>
    <xf numFmtId="0" fontId="8" fillId="2" borderId="23" xfId="0" applyFont="1" applyFill="1" applyBorder="1" applyAlignment="1">
      <alignment horizontal="left" vertical="center" wrapText="1"/>
    </xf>
    <xf numFmtId="4" fontId="8" fillId="0" borderId="26" xfId="0" applyNumberFormat="1" applyFont="1" applyFill="1" applyBorder="1" applyAlignment="1">
      <alignment horizontal="right" vertical="center"/>
    </xf>
    <xf numFmtId="0" fontId="8" fillId="4" borderId="64" xfId="0" applyFont="1" applyFill="1" applyBorder="1" applyAlignment="1">
      <alignment horizontal="center" vertical="center"/>
    </xf>
    <xf numFmtId="0" fontId="8" fillId="4" borderId="65" xfId="0" applyFont="1" applyFill="1" applyBorder="1" applyAlignment="1">
      <alignment horizontal="center" vertical="center"/>
    </xf>
    <xf numFmtId="0" fontId="8" fillId="4" borderId="67" xfId="0" applyFont="1" applyFill="1" applyBorder="1" applyAlignment="1">
      <alignment horizontal="center" vertical="center"/>
    </xf>
    <xf numFmtId="0" fontId="8" fillId="0" borderId="11" xfId="0" applyFont="1" applyBorder="1" applyAlignment="1">
      <alignment horizontal="center" vertical="center"/>
    </xf>
    <xf numFmtId="4" fontId="8" fillId="0" borderId="30" xfId="0" applyNumberFormat="1" applyFont="1" applyBorder="1" applyAlignment="1">
      <alignment horizontal="center" vertical="center"/>
    </xf>
    <xf numFmtId="0" fontId="8" fillId="0" borderId="27"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xf>
    <xf numFmtId="4" fontId="8" fillId="0" borderId="0" xfId="0" applyNumberFormat="1" applyFont="1" applyBorder="1" applyAlignment="1">
      <alignment vertical="center"/>
    </xf>
    <xf numFmtId="0" fontId="8" fillId="0" borderId="0" xfId="0" applyFont="1" applyFill="1" applyBorder="1" applyAlignment="1">
      <alignment vertical="center" wrapText="1"/>
    </xf>
    <xf numFmtId="0" fontId="8" fillId="0" borderId="0" xfId="0" applyFont="1" applyFill="1" applyBorder="1" applyAlignment="1">
      <alignment horizontal="center" vertical="center"/>
    </xf>
    <xf numFmtId="0" fontId="58" fillId="0" borderId="0" xfId="0" applyFont="1"/>
    <xf numFmtId="4" fontId="69" fillId="4" borderId="18" xfId="0" applyNumberFormat="1" applyFont="1" applyFill="1" applyBorder="1" applyAlignment="1">
      <alignment horizontal="right" vertical="center"/>
    </xf>
    <xf numFmtId="4" fontId="72" fillId="0" borderId="17" xfId="0" applyNumberFormat="1" applyFont="1" applyFill="1" applyBorder="1" applyAlignment="1">
      <alignment horizontal="right" vertical="center"/>
    </xf>
    <xf numFmtId="4" fontId="69" fillId="4" borderId="24" xfId="0" applyNumberFormat="1" applyFont="1" applyFill="1" applyBorder="1" applyAlignment="1">
      <alignment horizontal="right" vertical="center"/>
    </xf>
    <xf numFmtId="4" fontId="69" fillId="5" borderId="47" xfId="0" applyNumberFormat="1" applyFont="1" applyFill="1" applyBorder="1" applyAlignment="1">
      <alignment horizontal="right" vertical="center"/>
    </xf>
    <xf numFmtId="0" fontId="79" fillId="9" borderId="0" xfId="0" applyFont="1" applyFill="1" applyAlignment="1">
      <alignment horizontal="right"/>
    </xf>
    <xf numFmtId="0" fontId="4" fillId="0" borderId="3" xfId="0" applyFont="1" applyFill="1" applyBorder="1" applyAlignment="1">
      <alignment vertical="center" wrapText="1"/>
    </xf>
    <xf numFmtId="0" fontId="4" fillId="0" borderId="1" xfId="0" applyFont="1" applyFill="1" applyBorder="1" applyAlignment="1">
      <alignment vertical="center" wrapText="1"/>
    </xf>
    <xf numFmtId="0" fontId="3" fillId="0" borderId="30" xfId="0" applyFont="1" applyFill="1" applyBorder="1" applyAlignment="1">
      <alignment vertical="center" wrapText="1"/>
    </xf>
    <xf numFmtId="0" fontId="2" fillId="0" borderId="30" xfId="0" applyFont="1" applyFill="1" applyBorder="1" applyAlignment="1">
      <alignment vertical="center" wrapText="1"/>
    </xf>
    <xf numFmtId="4" fontId="69" fillId="3" borderId="0" xfId="0" applyNumberFormat="1" applyFont="1" applyFill="1" applyBorder="1" applyAlignment="1">
      <alignment horizontal="right" vertical="center"/>
    </xf>
    <xf numFmtId="4" fontId="69" fillId="3" borderId="15" xfId="0" applyNumberFormat="1" applyFont="1" applyFill="1" applyBorder="1" applyAlignment="1">
      <alignment horizontal="right" vertical="center"/>
    </xf>
    <xf numFmtId="4" fontId="69" fillId="3" borderId="50" xfId="0" applyNumberFormat="1" applyFont="1" applyFill="1" applyBorder="1" applyAlignment="1">
      <alignment horizontal="right" vertical="center"/>
    </xf>
    <xf numFmtId="4" fontId="69" fillId="3" borderId="42" xfId="0" applyNumberFormat="1" applyFont="1" applyFill="1" applyBorder="1" applyAlignment="1">
      <alignment horizontal="right" vertical="center"/>
    </xf>
    <xf numFmtId="165" fontId="69" fillId="3" borderId="48" xfId="0" applyNumberFormat="1" applyFont="1" applyFill="1" applyBorder="1" applyAlignment="1">
      <alignment horizontal="center" vertical="center"/>
    </xf>
    <xf numFmtId="165" fontId="69" fillId="3" borderId="18" xfId="0" applyNumberFormat="1" applyFont="1" applyFill="1" applyBorder="1" applyAlignment="1">
      <alignment horizontal="center" vertical="center"/>
    </xf>
    <xf numFmtId="4" fontId="69" fillId="3" borderId="76" xfId="0" applyNumberFormat="1" applyFont="1" applyFill="1" applyBorder="1" applyAlignment="1">
      <alignment horizontal="right" vertical="center"/>
    </xf>
    <xf numFmtId="4" fontId="69" fillId="3" borderId="77" xfId="0" applyNumberFormat="1" applyFont="1" applyFill="1" applyBorder="1" applyAlignment="1">
      <alignment horizontal="right" vertical="center"/>
    </xf>
    <xf numFmtId="4" fontId="72" fillId="0" borderId="2" xfId="0" applyNumberFormat="1" applyFont="1" applyFill="1" applyBorder="1" applyAlignment="1">
      <alignment horizontal="left" vertical="center"/>
    </xf>
    <xf numFmtId="4" fontId="72" fillId="0" borderId="14" xfId="0" applyNumberFormat="1" applyFont="1" applyFill="1" applyBorder="1" applyAlignment="1">
      <alignment horizontal="left" vertical="center"/>
    </xf>
    <xf numFmtId="4" fontId="72" fillId="0" borderId="27" xfId="0" applyNumberFormat="1" applyFont="1" applyFill="1" applyBorder="1" applyAlignment="1">
      <alignment horizontal="left" vertical="center"/>
    </xf>
    <xf numFmtId="4" fontId="70" fillId="0" borderId="1" xfId="0" applyNumberFormat="1" applyFont="1" applyFill="1" applyBorder="1" applyAlignment="1">
      <alignment horizontal="left" vertical="center" wrapText="1"/>
    </xf>
    <xf numFmtId="4" fontId="70" fillId="0" borderId="27" xfId="0" applyNumberFormat="1" applyFont="1" applyFill="1" applyBorder="1" applyAlignment="1">
      <alignment horizontal="left" vertical="center" wrapText="1"/>
    </xf>
    <xf numFmtId="4" fontId="71" fillId="0" borderId="14" xfId="0" applyNumberFormat="1" applyFont="1" applyFill="1" applyBorder="1" applyAlignment="1">
      <alignment horizontal="left" vertical="center"/>
    </xf>
    <xf numFmtId="4" fontId="71" fillId="0" borderId="27" xfId="0" applyNumberFormat="1" applyFont="1" applyFill="1" applyBorder="1" applyAlignment="1">
      <alignment horizontal="left" vertical="center"/>
    </xf>
    <xf numFmtId="4" fontId="76" fillId="0" borderId="14" xfId="0" applyNumberFormat="1" applyFont="1" applyFill="1" applyBorder="1" applyAlignment="1">
      <alignment horizontal="left" vertical="center" wrapText="1"/>
    </xf>
    <xf numFmtId="4" fontId="76" fillId="0" borderId="27" xfId="0" applyNumberFormat="1" applyFont="1" applyFill="1" applyBorder="1" applyAlignment="1">
      <alignment horizontal="left" vertical="center" wrapText="1"/>
    </xf>
    <xf numFmtId="0" fontId="69" fillId="0" borderId="23" xfId="0" applyFont="1" applyFill="1" applyBorder="1" applyAlignment="1">
      <alignment horizontal="center" vertical="center" wrapText="1"/>
    </xf>
    <xf numFmtId="0" fontId="69" fillId="0" borderId="9" xfId="0" applyFont="1" applyFill="1" applyBorder="1" applyAlignment="1">
      <alignment horizontal="center" vertical="center" wrapText="1"/>
    </xf>
    <xf numFmtId="0" fontId="69" fillId="5" borderId="2" xfId="0" applyFont="1" applyFill="1" applyBorder="1" applyAlignment="1">
      <alignment horizontal="left" vertical="center" wrapText="1"/>
    </xf>
    <xf numFmtId="0" fontId="69" fillId="5" borderId="14" xfId="0" applyFont="1" applyFill="1" applyBorder="1" applyAlignment="1">
      <alignment horizontal="left" vertical="center" wrapText="1"/>
    </xf>
    <xf numFmtId="0" fontId="69" fillId="5" borderId="27" xfId="0" applyFont="1" applyFill="1" applyBorder="1" applyAlignment="1">
      <alignment horizontal="left" vertical="center" wrapText="1"/>
    </xf>
    <xf numFmtId="4" fontId="69" fillId="3" borderId="52" xfId="0" applyNumberFormat="1" applyFont="1" applyFill="1" applyBorder="1" applyAlignment="1">
      <alignment horizontal="right" vertical="center"/>
    </xf>
    <xf numFmtId="4" fontId="69" fillId="3" borderId="59" xfId="0" applyNumberFormat="1" applyFont="1" applyFill="1" applyBorder="1" applyAlignment="1">
      <alignment horizontal="right" vertical="center"/>
    </xf>
    <xf numFmtId="4" fontId="69" fillId="3" borderId="22" xfId="0" applyNumberFormat="1" applyFont="1" applyFill="1" applyBorder="1" applyAlignment="1">
      <alignment horizontal="right" vertical="center"/>
    </xf>
    <xf numFmtId="4" fontId="69" fillId="3" borderId="24" xfId="0" applyNumberFormat="1" applyFont="1" applyFill="1" applyBorder="1" applyAlignment="1">
      <alignment horizontal="right" vertical="center"/>
    </xf>
    <xf numFmtId="4" fontId="69" fillId="3" borderId="44" xfId="0" applyNumberFormat="1" applyFont="1" applyFill="1" applyBorder="1" applyAlignment="1">
      <alignment horizontal="right" vertical="center"/>
    </xf>
    <xf numFmtId="4" fontId="69" fillId="3" borderId="25" xfId="0" applyNumberFormat="1" applyFont="1" applyFill="1" applyBorder="1" applyAlignment="1">
      <alignment horizontal="right" vertical="center"/>
    </xf>
    <xf numFmtId="165" fontId="69" fillId="3" borderId="22" xfId="0" applyNumberFormat="1" applyFont="1" applyFill="1" applyBorder="1" applyAlignment="1">
      <alignment horizontal="center" vertical="center"/>
    </xf>
    <xf numFmtId="165" fontId="69" fillId="3" borderId="24" xfId="0" applyNumberFormat="1" applyFont="1" applyFill="1" applyBorder="1" applyAlignment="1">
      <alignment horizontal="center" vertical="center"/>
    </xf>
    <xf numFmtId="4" fontId="69" fillId="0" borderId="14" xfId="0" applyNumberFormat="1" applyFont="1" applyFill="1" applyBorder="1" applyAlignment="1">
      <alignment horizontal="left" vertical="center"/>
    </xf>
    <xf numFmtId="4" fontId="69" fillId="0" borderId="27" xfId="0" applyNumberFormat="1" applyFont="1" applyFill="1" applyBorder="1" applyAlignment="1">
      <alignment horizontal="left" vertical="center"/>
    </xf>
    <xf numFmtId="4" fontId="75" fillId="0" borderId="14" xfId="0" applyNumberFormat="1" applyFont="1" applyFill="1" applyBorder="1" applyAlignment="1">
      <alignment horizontal="left" vertical="center" wrapText="1"/>
    </xf>
    <xf numFmtId="4" fontId="75" fillId="0" borderId="27" xfId="0" applyNumberFormat="1" applyFont="1" applyFill="1" applyBorder="1" applyAlignment="1">
      <alignment horizontal="left" vertical="center" wrapText="1"/>
    </xf>
    <xf numFmtId="0" fontId="69" fillId="0" borderId="9" xfId="0" applyFont="1" applyBorder="1" applyAlignment="1">
      <alignment horizontal="left" vertical="center" wrapText="1"/>
    </xf>
    <xf numFmtId="0" fontId="69" fillId="0" borderId="13" xfId="0" applyFont="1" applyBorder="1" applyAlignment="1">
      <alignment horizontal="left" vertical="center" wrapText="1"/>
    </xf>
    <xf numFmtId="0" fontId="69" fillId="5" borderId="60" xfId="0" applyFont="1" applyFill="1" applyBorder="1" applyAlignment="1">
      <alignment horizontal="left" vertical="center" wrapText="1"/>
    </xf>
    <xf numFmtId="0" fontId="69" fillId="5" borderId="61" xfId="0" applyFont="1" applyFill="1" applyBorder="1" applyAlignment="1">
      <alignment horizontal="left" vertical="center" wrapText="1"/>
    </xf>
    <xf numFmtId="0" fontId="22" fillId="0" borderId="0" xfId="0" applyFont="1" applyFill="1" applyBorder="1" applyAlignment="1">
      <alignment horizontal="left" wrapText="1"/>
    </xf>
    <xf numFmtId="0" fontId="69" fillId="0" borderId="6" xfId="0" applyFont="1" applyFill="1" applyBorder="1" applyAlignment="1">
      <alignment horizontal="center" vertical="center" wrapText="1"/>
    </xf>
    <xf numFmtId="0" fontId="69" fillId="0" borderId="4" xfId="0" applyFont="1" applyFill="1" applyBorder="1" applyAlignment="1">
      <alignment horizontal="center" vertical="center" wrapText="1"/>
    </xf>
    <xf numFmtId="0" fontId="69" fillId="0" borderId="1" xfId="0" applyFont="1" applyBorder="1" applyAlignment="1">
      <alignment horizontal="left" vertical="top" wrapText="1"/>
    </xf>
    <xf numFmtId="0" fontId="70" fillId="0" borderId="1" xfId="0" applyFont="1" applyBorder="1" applyAlignment="1">
      <alignment horizontal="left" vertical="top" wrapText="1"/>
    </xf>
    <xf numFmtId="0" fontId="70" fillId="0" borderId="2" xfId="0" applyFont="1" applyBorder="1" applyAlignment="1">
      <alignment horizontal="left" vertical="top" wrapText="1"/>
    </xf>
    <xf numFmtId="0" fontId="70" fillId="0" borderId="14" xfId="0" applyFont="1" applyBorder="1" applyAlignment="1">
      <alignment horizontal="left" vertical="top" wrapText="1"/>
    </xf>
    <xf numFmtId="0" fontId="70" fillId="0" borderId="27" xfId="0" applyFont="1" applyBorder="1" applyAlignment="1">
      <alignment horizontal="left" vertical="top" wrapText="1"/>
    </xf>
    <xf numFmtId="0" fontId="56" fillId="0" borderId="0" xfId="0" applyFont="1" applyAlignment="1">
      <alignment horizontal="center" wrapText="1"/>
    </xf>
    <xf numFmtId="0" fontId="67" fillId="5" borderId="1" xfId="0" applyFont="1" applyFill="1" applyBorder="1" applyAlignment="1">
      <alignment horizontal="left" vertical="center" wrapText="1"/>
    </xf>
    <xf numFmtId="0" fontId="67" fillId="5" borderId="2" xfId="0" applyFont="1" applyFill="1" applyBorder="1" applyAlignment="1">
      <alignment horizontal="left" vertical="center" wrapText="1"/>
    </xf>
    <xf numFmtId="0" fontId="67" fillId="5" borderId="30" xfId="0" applyFont="1" applyFill="1" applyBorder="1" applyAlignment="1">
      <alignment horizontal="left" vertical="center" wrapText="1"/>
    </xf>
    <xf numFmtId="0" fontId="67" fillId="5" borderId="55" xfId="0" applyFont="1" applyFill="1" applyBorder="1" applyAlignment="1">
      <alignment horizontal="center" vertical="center" wrapText="1"/>
    </xf>
    <xf numFmtId="0" fontId="67" fillId="5" borderId="14" xfId="0" applyFont="1" applyFill="1" applyBorder="1" applyAlignment="1">
      <alignment horizontal="center" vertical="center" wrapText="1"/>
    </xf>
    <xf numFmtId="0" fontId="67" fillId="5" borderId="20" xfId="0" applyFont="1" applyFill="1" applyBorder="1" applyAlignment="1">
      <alignment horizontal="center" vertical="center" wrapText="1"/>
    </xf>
    <xf numFmtId="0" fontId="67" fillId="5" borderId="17" xfId="0" applyFont="1" applyFill="1" applyBorder="1" applyAlignment="1">
      <alignment horizontal="left" vertical="center" wrapText="1"/>
    </xf>
    <xf numFmtId="0" fontId="68" fillId="5" borderId="8" xfId="0" applyFont="1" applyFill="1" applyBorder="1" applyAlignment="1">
      <alignment horizontal="center" vertical="center" wrapText="1"/>
    </xf>
    <xf numFmtId="0" fontId="68" fillId="5" borderId="16" xfId="0" applyFont="1" applyFill="1" applyBorder="1" applyAlignment="1">
      <alignment horizontal="center" vertical="center" wrapText="1"/>
    </xf>
    <xf numFmtId="0" fontId="69" fillId="4" borderId="5" xfId="0" applyFont="1" applyFill="1" applyBorder="1" applyAlignment="1">
      <alignment horizontal="left" vertical="center" wrapText="1"/>
    </xf>
    <xf numFmtId="0" fontId="69" fillId="4" borderId="4" xfId="0" applyFont="1" applyFill="1" applyBorder="1" applyAlignment="1">
      <alignment horizontal="left" vertical="center" wrapText="1"/>
    </xf>
    <xf numFmtId="0" fontId="69" fillId="3" borderId="23" xfId="0" applyFont="1" applyFill="1" applyBorder="1" applyAlignment="1">
      <alignment horizontal="left" vertical="center" wrapText="1"/>
    </xf>
    <xf numFmtId="0" fontId="69" fillId="3" borderId="53" xfId="0" applyFont="1" applyFill="1" applyBorder="1" applyAlignment="1">
      <alignment horizontal="left" vertical="center" wrapText="1"/>
    </xf>
    <xf numFmtId="4" fontId="69" fillId="3" borderId="57" xfId="0" applyNumberFormat="1" applyFont="1" applyFill="1" applyBorder="1" applyAlignment="1">
      <alignment horizontal="right" vertical="center"/>
    </xf>
    <xf numFmtId="4" fontId="69" fillId="3" borderId="56" xfId="0" applyNumberFormat="1" applyFont="1" applyFill="1" applyBorder="1" applyAlignment="1">
      <alignment horizontal="right" vertical="center"/>
    </xf>
    <xf numFmtId="0" fontId="71" fillId="7" borderId="2" xfId="0" applyFont="1" applyFill="1" applyBorder="1" applyAlignment="1">
      <alignment horizontal="left" vertical="center" wrapText="1"/>
    </xf>
    <xf numFmtId="0" fontId="71" fillId="7" borderId="20" xfId="0" applyFont="1" applyFill="1" applyBorder="1" applyAlignment="1">
      <alignment horizontal="left" vertical="center" wrapText="1"/>
    </xf>
    <xf numFmtId="0" fontId="32" fillId="4" borderId="3" xfId="0" applyFont="1" applyFill="1" applyBorder="1" applyAlignment="1">
      <alignment horizontal="center" vertical="center" textRotation="90" wrapText="1"/>
    </xf>
    <xf numFmtId="0" fontId="32" fillId="4" borderId="5" xfId="0" applyFont="1" applyFill="1" applyBorder="1" applyAlignment="1">
      <alignment horizontal="center" vertical="center" textRotation="90" wrapText="1"/>
    </xf>
    <xf numFmtId="0" fontId="32" fillId="4" borderId="1" xfId="0" applyFont="1" applyFill="1" applyBorder="1" applyAlignment="1">
      <alignment vertical="center" wrapText="1"/>
    </xf>
    <xf numFmtId="0" fontId="32" fillId="4" borderId="3" xfId="0" applyFont="1" applyFill="1" applyBorder="1" applyAlignment="1">
      <alignment vertical="center" wrapText="1"/>
    </xf>
    <xf numFmtId="0" fontId="0" fillId="0" borderId="5" xfId="0" applyBorder="1" applyAlignment="1">
      <alignment vertical="center" wrapText="1"/>
    </xf>
    <xf numFmtId="0" fontId="32" fillId="4" borderId="22" xfId="0" applyFont="1" applyFill="1" applyBorder="1" applyAlignment="1">
      <alignment vertical="center" wrapText="1"/>
    </xf>
    <xf numFmtId="0" fontId="32" fillId="4" borderId="48" xfId="0" applyFont="1" applyFill="1" applyBorder="1" applyAlignment="1">
      <alignment vertical="center" wrapText="1"/>
    </xf>
    <xf numFmtId="0" fontId="32" fillId="4" borderId="2" xfId="0" applyFont="1" applyFill="1" applyBorder="1" applyAlignment="1">
      <alignment vertical="center" wrapText="1"/>
    </xf>
    <xf numFmtId="0" fontId="32" fillId="4" borderId="6" xfId="0" applyFont="1" applyFill="1" applyBorder="1" applyAlignment="1">
      <alignment vertical="center" wrapText="1"/>
    </xf>
    <xf numFmtId="0" fontId="32" fillId="4" borderId="30" xfId="0" applyFont="1" applyFill="1" applyBorder="1" applyAlignment="1">
      <alignment vertical="center" wrapText="1"/>
    </xf>
    <xf numFmtId="0" fontId="32" fillId="4" borderId="52" xfId="0" applyFont="1" applyFill="1" applyBorder="1" applyAlignment="1">
      <alignment vertical="center" wrapText="1"/>
    </xf>
    <xf numFmtId="0" fontId="8" fillId="0" borderId="3" xfId="0" applyFont="1" applyFill="1" applyBorder="1" applyAlignment="1">
      <alignment horizontal="left" vertical="center" wrapText="1"/>
    </xf>
    <xf numFmtId="0" fontId="8" fillId="0" borderId="5" xfId="0" applyFont="1" applyFill="1" applyBorder="1" applyAlignment="1">
      <alignment horizontal="left" vertical="center" wrapText="1"/>
    </xf>
    <xf numFmtId="4" fontId="27" fillId="0" borderId="3" xfId="0" applyNumberFormat="1" applyFont="1" applyFill="1" applyBorder="1" applyAlignment="1">
      <alignment horizontal="left" vertical="center"/>
    </xf>
    <xf numFmtId="4" fontId="27" fillId="0" borderId="5" xfId="0" applyNumberFormat="1" applyFont="1" applyFill="1" applyBorder="1" applyAlignment="1">
      <alignment horizontal="left" vertical="center"/>
    </xf>
    <xf numFmtId="0" fontId="22" fillId="4" borderId="55" xfId="0" applyFont="1" applyFill="1" applyBorder="1" applyAlignment="1">
      <alignment horizontal="center" vertical="center" wrapText="1"/>
    </xf>
    <xf numFmtId="0" fontId="22" fillId="4" borderId="14" xfId="0" applyFont="1" applyFill="1" applyBorder="1" applyAlignment="1">
      <alignment horizontal="center" vertical="center" wrapText="1"/>
    </xf>
    <xf numFmtId="0" fontId="22" fillId="4" borderId="20" xfId="0" applyFont="1" applyFill="1" applyBorder="1" applyAlignment="1">
      <alignment horizontal="center" vertical="center" wrapText="1"/>
    </xf>
    <xf numFmtId="0" fontId="32" fillId="4" borderId="50" xfId="0" applyFont="1" applyFill="1" applyBorder="1" applyAlignment="1">
      <alignment vertical="center" wrapText="1"/>
    </xf>
    <xf numFmtId="0" fontId="40" fillId="4" borderId="1" xfId="0" applyFont="1" applyFill="1" applyBorder="1" applyAlignment="1">
      <alignment horizontal="left" vertical="center" wrapText="1"/>
    </xf>
    <xf numFmtId="0" fontId="40" fillId="4" borderId="3" xfId="0" applyFont="1" applyFill="1" applyBorder="1" applyAlignment="1">
      <alignment horizontal="left" vertical="center" wrapText="1"/>
    </xf>
    <xf numFmtId="4" fontId="27" fillId="0" borderId="44" xfId="0" applyNumberFormat="1" applyFont="1" applyFill="1" applyBorder="1" applyAlignment="1">
      <alignment horizontal="right" vertical="center" wrapText="1"/>
    </xf>
    <xf numFmtId="4" fontId="27" fillId="0" borderId="45" xfId="0" applyNumberFormat="1" applyFont="1" applyFill="1" applyBorder="1" applyAlignment="1">
      <alignment horizontal="right" vertical="center" wrapText="1"/>
    </xf>
    <xf numFmtId="10" fontId="8" fillId="0" borderId="52" xfId="0" applyNumberFormat="1" applyFont="1" applyBorder="1" applyAlignment="1">
      <alignment horizontal="center" vertical="center"/>
    </xf>
    <xf numFmtId="10" fontId="8" fillId="0" borderId="42" xfId="0" applyNumberFormat="1" applyFont="1" applyBorder="1" applyAlignment="1">
      <alignment horizontal="center" vertical="center"/>
    </xf>
    <xf numFmtId="0" fontId="8" fillId="0" borderId="3"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27" fillId="2" borderId="22" xfId="0" applyFont="1" applyFill="1" applyBorder="1" applyAlignment="1">
      <alignment horizontal="left" vertical="center" wrapText="1"/>
    </xf>
    <xf numFmtId="0" fontId="27" fillId="2" borderId="18" xfId="0" applyFont="1" applyFill="1" applyBorder="1" applyAlignment="1">
      <alignment horizontal="left" vertical="center" wrapText="1"/>
    </xf>
    <xf numFmtId="4" fontId="8" fillId="0" borderId="3" xfId="0" applyNumberFormat="1" applyFont="1" applyFill="1" applyBorder="1" applyAlignment="1">
      <alignment horizontal="right" vertical="center" wrapText="1"/>
    </xf>
    <xf numFmtId="4" fontId="8" fillId="0" borderId="5" xfId="0" applyNumberFormat="1" applyFont="1" applyFill="1" applyBorder="1" applyAlignment="1">
      <alignment horizontal="right" vertical="center" wrapText="1"/>
    </xf>
    <xf numFmtId="0" fontId="8" fillId="0" borderId="44" xfId="0" applyFont="1" applyFill="1" applyBorder="1" applyAlignment="1">
      <alignment horizontal="left" vertical="center" wrapText="1"/>
    </xf>
    <xf numFmtId="0" fontId="8" fillId="0" borderId="45" xfId="0" applyFont="1" applyFill="1" applyBorder="1" applyAlignment="1">
      <alignment horizontal="left" vertical="center" wrapText="1"/>
    </xf>
    <xf numFmtId="4" fontId="27" fillId="0" borderId="52" xfId="0" applyNumberFormat="1" applyFont="1" applyFill="1" applyBorder="1" applyAlignment="1">
      <alignment horizontal="right" vertical="center" wrapText="1"/>
    </xf>
    <xf numFmtId="4" fontId="27" fillId="0" borderId="42" xfId="0" applyNumberFormat="1" applyFont="1" applyFill="1" applyBorder="1" applyAlignment="1">
      <alignment horizontal="right" vertical="center" wrapText="1"/>
    </xf>
    <xf numFmtId="4" fontId="8" fillId="2" borderId="52" xfId="0" applyNumberFormat="1" applyFont="1" applyFill="1" applyBorder="1" applyAlignment="1">
      <alignment horizontal="right" vertical="center"/>
    </xf>
    <xf numFmtId="4" fontId="8" fillId="2" borderId="42" xfId="0" applyNumberFormat="1" applyFont="1" applyFill="1" applyBorder="1" applyAlignment="1">
      <alignment horizontal="right" vertical="center"/>
    </xf>
    <xf numFmtId="4" fontId="30" fillId="2" borderId="22" xfId="0" applyNumberFormat="1" applyFont="1" applyFill="1" applyBorder="1" applyAlignment="1">
      <alignment horizontal="right" vertical="center" wrapText="1"/>
    </xf>
    <xf numFmtId="4" fontId="30" fillId="2" borderId="18" xfId="0" applyNumberFormat="1" applyFont="1" applyFill="1" applyBorder="1" applyAlignment="1">
      <alignment horizontal="right" vertical="center" wrapText="1"/>
    </xf>
    <xf numFmtId="4" fontId="8" fillId="0" borderId="52" xfId="0" applyNumberFormat="1" applyFont="1" applyFill="1" applyBorder="1" applyAlignment="1">
      <alignment horizontal="right" vertical="center"/>
    </xf>
    <xf numFmtId="4" fontId="8" fillId="0" borderId="42" xfId="0" applyNumberFormat="1" applyFont="1" applyFill="1" applyBorder="1" applyAlignment="1">
      <alignment horizontal="right" vertical="center"/>
    </xf>
    <xf numFmtId="4" fontId="30" fillId="2" borderId="22" xfId="0" applyNumberFormat="1" applyFont="1" applyFill="1" applyBorder="1" applyAlignment="1">
      <alignment horizontal="right" vertical="center"/>
    </xf>
    <xf numFmtId="4" fontId="30" fillId="2" borderId="18" xfId="0" applyNumberFormat="1" applyFont="1" applyFill="1" applyBorder="1" applyAlignment="1">
      <alignment horizontal="right" vertical="center"/>
    </xf>
    <xf numFmtId="4" fontId="8" fillId="2" borderId="44" xfId="0" applyNumberFormat="1" applyFont="1" applyFill="1" applyBorder="1" applyAlignment="1">
      <alignment horizontal="right" vertical="center"/>
    </xf>
    <xf numFmtId="4" fontId="8" fillId="2" borderId="45" xfId="0" applyNumberFormat="1" applyFont="1" applyFill="1" applyBorder="1" applyAlignment="1">
      <alignment horizontal="right" vertical="center"/>
    </xf>
    <xf numFmtId="0" fontId="22" fillId="4" borderId="64" xfId="0" applyFont="1" applyFill="1" applyBorder="1" applyAlignment="1">
      <alignment horizontal="left" vertical="center" wrapText="1"/>
    </xf>
    <xf numFmtId="0" fontId="0" fillId="0" borderId="65" xfId="0" applyBorder="1" applyAlignment="1">
      <alignment horizontal="left" vertical="center"/>
    </xf>
    <xf numFmtId="0" fontId="0" fillId="0" borderId="66" xfId="0" applyBorder="1" applyAlignment="1">
      <alignment horizontal="left" vertical="center"/>
    </xf>
    <xf numFmtId="0" fontId="50" fillId="0" borderId="15" xfId="0" applyFont="1" applyFill="1" applyBorder="1" applyAlignment="1">
      <alignment horizontal="left" vertical="center" wrapText="1"/>
    </xf>
    <xf numFmtId="0" fontId="22" fillId="2" borderId="15" xfId="0" applyFont="1" applyFill="1" applyBorder="1" applyAlignment="1">
      <alignment horizontal="left" vertical="center" wrapText="1"/>
    </xf>
    <xf numFmtId="0" fontId="22" fillId="2" borderId="54" xfId="0" applyFont="1" applyFill="1" applyBorder="1" applyAlignment="1">
      <alignment horizontal="left" vertical="center" wrapText="1"/>
    </xf>
    <xf numFmtId="0" fontId="8" fillId="0" borderId="21" xfId="0" applyFont="1" applyFill="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4" fontId="8" fillId="0" borderId="21" xfId="0" applyNumberFormat="1" applyFont="1" applyFill="1" applyBorder="1" applyAlignment="1">
      <alignment horizontal="right" vertical="center" wrapText="1"/>
    </xf>
    <xf numFmtId="0" fontId="8" fillId="0" borderId="21" xfId="0" applyFont="1" applyFill="1" applyBorder="1" applyAlignment="1">
      <alignment horizontal="center" vertical="center" wrapText="1"/>
    </xf>
    <xf numFmtId="0" fontId="31" fillId="0" borderId="52" xfId="0" applyFont="1" applyFill="1" applyBorder="1" applyAlignment="1">
      <alignment horizontal="left" vertical="center" wrapText="1"/>
    </xf>
    <xf numFmtId="0" fontId="31" fillId="0" borderId="42" xfId="0" applyFont="1" applyFill="1" applyBorder="1" applyAlignment="1">
      <alignment horizontal="left" vertical="center" wrapText="1"/>
    </xf>
    <xf numFmtId="0" fontId="22" fillId="3" borderId="37" xfId="0" applyFont="1" applyFill="1" applyBorder="1" applyAlignment="1">
      <alignment horizontal="center" vertical="center" wrapText="1"/>
    </xf>
    <xf numFmtId="0" fontId="22" fillId="3" borderId="38" xfId="0" applyFont="1" applyFill="1" applyBorder="1" applyAlignment="1">
      <alignment horizontal="center" vertical="center" wrapText="1"/>
    </xf>
    <xf numFmtId="0" fontId="22" fillId="3" borderId="39" xfId="0" applyFont="1" applyFill="1" applyBorder="1" applyAlignment="1">
      <alignment horizontal="center" vertical="center" wrapText="1"/>
    </xf>
    <xf numFmtId="0" fontId="32" fillId="3" borderId="40" xfId="0" applyFont="1" applyFill="1" applyBorder="1" applyAlignment="1">
      <alignment horizontal="left" vertical="center" wrapText="1"/>
    </xf>
    <xf numFmtId="0" fontId="32" fillId="3" borderId="15" xfId="0" applyFont="1" applyFill="1" applyBorder="1" applyAlignment="1">
      <alignment horizontal="left" vertical="center" wrapText="1"/>
    </xf>
    <xf numFmtId="0" fontId="32" fillId="3" borderId="41" xfId="0" applyFont="1" applyFill="1" applyBorder="1" applyAlignment="1">
      <alignment horizontal="left" vertical="center" wrapText="1"/>
    </xf>
    <xf numFmtId="0" fontId="32" fillId="3" borderId="45" xfId="0" applyFont="1" applyFill="1" applyBorder="1" applyAlignment="1">
      <alignment horizontal="left" vertical="center" wrapText="1"/>
    </xf>
    <xf numFmtId="0" fontId="8" fillId="0" borderId="33" xfId="0" applyFont="1" applyFill="1" applyBorder="1" applyAlignment="1">
      <alignment horizontal="center" vertical="center"/>
    </xf>
    <xf numFmtId="0" fontId="8" fillId="0" borderId="48"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34" xfId="0" applyFont="1" applyFill="1" applyBorder="1" applyAlignment="1">
      <alignment horizontal="left" vertical="center"/>
    </xf>
    <xf numFmtId="0" fontId="8" fillId="0" borderId="21" xfId="0" applyFont="1" applyFill="1" applyBorder="1" applyAlignment="1">
      <alignment horizontal="left" vertical="center"/>
    </xf>
    <xf numFmtId="0" fontId="8" fillId="0" borderId="5" xfId="0" applyFont="1" applyFill="1" applyBorder="1" applyAlignment="1">
      <alignment horizontal="left" vertical="center"/>
    </xf>
    <xf numFmtId="0" fontId="6" fillId="0" borderId="34" xfId="0" applyFont="1" applyFill="1" applyBorder="1" applyAlignment="1">
      <alignment horizontal="left" vertical="center" wrapText="1"/>
    </xf>
    <xf numFmtId="0" fontId="8" fillId="0" borderId="34" xfId="0" applyFont="1" applyFill="1" applyBorder="1" applyAlignment="1">
      <alignment horizontal="left" vertical="center" wrapText="1"/>
    </xf>
    <xf numFmtId="0" fontId="8" fillId="0" borderId="34" xfId="31" applyFont="1" applyBorder="1" applyAlignment="1">
      <alignment horizontal="left" vertical="center" wrapText="1"/>
    </xf>
    <xf numFmtId="0" fontId="8" fillId="0" borderId="21" xfId="31" applyFont="1" applyBorder="1" applyAlignment="1">
      <alignment horizontal="left" vertical="center" wrapText="1"/>
    </xf>
    <xf numFmtId="0" fontId="8" fillId="0" borderId="5" xfId="31" applyFont="1" applyBorder="1" applyAlignment="1">
      <alignment horizontal="left" vertical="center" wrapText="1"/>
    </xf>
    <xf numFmtId="0" fontId="8" fillId="0" borderId="34" xfId="0" applyFont="1" applyBorder="1" applyAlignment="1">
      <alignment horizontal="left" vertical="center" wrapText="1"/>
    </xf>
    <xf numFmtId="0" fontId="8" fillId="0" borderId="21" xfId="0" applyFont="1" applyBorder="1" applyAlignment="1">
      <alignment horizontal="left" vertical="center" wrapText="1"/>
    </xf>
    <xf numFmtId="0" fontId="8" fillId="0" borderId="5" xfId="0" applyFont="1" applyBorder="1" applyAlignment="1">
      <alignment horizontal="left" vertical="center" wrapText="1"/>
    </xf>
    <xf numFmtId="4" fontId="8" fillId="0" borderId="34" xfId="0" applyNumberFormat="1" applyFont="1" applyBorder="1" applyAlignment="1">
      <alignment horizontal="right" vertical="center"/>
    </xf>
    <xf numFmtId="4" fontId="8" fillId="0" borderId="21" xfId="0" applyNumberFormat="1" applyFont="1" applyBorder="1" applyAlignment="1">
      <alignment horizontal="right" vertical="center"/>
    </xf>
    <xf numFmtId="4" fontId="8" fillId="0" borderId="5" xfId="0" applyNumberFormat="1" applyFont="1" applyBorder="1" applyAlignment="1">
      <alignment horizontal="right" vertical="center"/>
    </xf>
    <xf numFmtId="4" fontId="32" fillId="3" borderId="34" xfId="0" applyNumberFormat="1" applyFont="1" applyFill="1" applyBorder="1" applyAlignment="1">
      <alignment horizontal="left" vertical="center" wrapText="1"/>
    </xf>
    <xf numFmtId="4" fontId="32" fillId="3" borderId="5" xfId="0" applyNumberFormat="1" applyFont="1" applyFill="1" applyBorder="1" applyAlignment="1">
      <alignment horizontal="left" vertical="center" wrapText="1"/>
    </xf>
    <xf numFmtId="4" fontId="41" fillId="3" borderId="34" xfId="0" applyNumberFormat="1" applyFont="1" applyFill="1" applyBorder="1" applyAlignment="1">
      <alignment horizontal="center" vertical="center" wrapText="1"/>
    </xf>
    <xf numFmtId="4" fontId="41" fillId="3" borderId="5" xfId="0" applyNumberFormat="1" applyFont="1" applyFill="1" applyBorder="1" applyAlignment="1">
      <alignment horizontal="center" vertical="center" wrapText="1"/>
    </xf>
    <xf numFmtId="0" fontId="32" fillId="3" borderId="34" xfId="0" applyFont="1" applyFill="1" applyBorder="1" applyAlignment="1">
      <alignment horizontal="left" vertical="center" wrapText="1"/>
    </xf>
    <xf numFmtId="0" fontId="32" fillId="3" borderId="5" xfId="0" applyFont="1" applyFill="1" applyBorder="1" applyAlignment="1">
      <alignment horizontal="left" vertical="center" wrapText="1"/>
    </xf>
    <xf numFmtId="0" fontId="32" fillId="3" borderId="35" xfId="0" applyFont="1" applyFill="1" applyBorder="1" applyAlignment="1">
      <alignment horizontal="left" vertical="center" wrapText="1"/>
    </xf>
    <xf numFmtId="0" fontId="32" fillId="3" borderId="4" xfId="0" applyFont="1" applyFill="1" applyBorder="1" applyAlignment="1">
      <alignment horizontal="left" vertical="center" wrapText="1"/>
    </xf>
    <xf numFmtId="0" fontId="32" fillId="3" borderId="36" xfId="0" applyFont="1" applyFill="1" applyBorder="1" applyAlignment="1">
      <alignment horizontal="left" vertical="center" wrapText="1"/>
    </xf>
    <xf numFmtId="0" fontId="32" fillId="3" borderId="42" xfId="0" applyFont="1" applyFill="1" applyBorder="1" applyAlignment="1">
      <alignment horizontal="left" vertical="center" wrapText="1"/>
    </xf>
    <xf numFmtId="0" fontId="32" fillId="3" borderId="33" xfId="0" applyFont="1" applyFill="1" applyBorder="1" applyAlignment="1">
      <alignment horizontal="center" vertical="center" textRotation="90" wrapText="1"/>
    </xf>
    <xf numFmtId="0" fontId="32" fillId="3" borderId="18" xfId="0" applyFont="1" applyFill="1" applyBorder="1" applyAlignment="1">
      <alignment horizontal="center" vertical="center" textRotation="90" wrapText="1"/>
    </xf>
    <xf numFmtId="0" fontId="40" fillId="3" borderId="34" xfId="0" applyFont="1" applyFill="1" applyBorder="1" applyAlignment="1">
      <alignment horizontal="left" vertical="center" wrapText="1"/>
    </xf>
    <xf numFmtId="0" fontId="40" fillId="3" borderId="5" xfId="0" applyFont="1" applyFill="1" applyBorder="1" applyAlignment="1">
      <alignment horizontal="left" vertical="center" wrapText="1"/>
    </xf>
    <xf numFmtId="4" fontId="8" fillId="0" borderId="41" xfId="0" applyNumberFormat="1" applyFont="1" applyFill="1" applyBorder="1" applyAlignment="1">
      <alignment vertical="center"/>
    </xf>
    <xf numFmtId="4" fontId="0" fillId="0" borderId="49" xfId="0" applyNumberFormat="1" applyBorder="1" applyAlignment="1">
      <alignment vertical="center"/>
    </xf>
    <xf numFmtId="4" fontId="0" fillId="0" borderId="45" xfId="0" applyNumberFormat="1" applyBorder="1" applyAlignment="1">
      <alignment vertical="center"/>
    </xf>
    <xf numFmtId="10" fontId="8" fillId="0" borderId="36" xfId="0" applyNumberFormat="1" applyFont="1" applyFill="1" applyBorder="1" applyAlignment="1">
      <alignment horizontal="center" vertical="center"/>
    </xf>
    <xf numFmtId="10" fontId="8" fillId="0" borderId="50" xfId="0" applyNumberFormat="1" applyFont="1" applyFill="1" applyBorder="1" applyAlignment="1">
      <alignment horizontal="center" vertical="center"/>
    </xf>
    <xf numFmtId="10" fontId="8" fillId="0" borderId="42" xfId="0" applyNumberFormat="1" applyFont="1" applyFill="1" applyBorder="1" applyAlignment="1">
      <alignment horizontal="center" vertical="center"/>
    </xf>
    <xf numFmtId="0" fontId="5" fillId="0" borderId="36" xfId="0" applyFont="1" applyFill="1" applyBorder="1" applyAlignment="1">
      <alignment horizontal="left" vertical="center" wrapText="1"/>
    </xf>
    <xf numFmtId="0" fontId="8" fillId="0" borderId="50" xfId="0" applyFont="1" applyFill="1" applyBorder="1" applyAlignment="1">
      <alignment horizontal="left" vertical="center" wrapText="1"/>
    </xf>
    <xf numFmtId="0" fontId="8" fillId="0" borderId="42" xfId="0" applyFont="1" applyFill="1" applyBorder="1" applyAlignment="1">
      <alignment horizontal="left" vertical="center" wrapText="1"/>
    </xf>
    <xf numFmtId="0" fontId="8" fillId="0" borderId="22" xfId="0" applyFont="1" applyFill="1" applyBorder="1" applyAlignment="1">
      <alignment horizontal="center" vertical="center"/>
    </xf>
    <xf numFmtId="0" fontId="8" fillId="0" borderId="1" xfId="0" applyFont="1" applyFill="1" applyBorder="1" applyAlignment="1">
      <alignment horizontal="left" vertical="center" wrapText="1"/>
    </xf>
    <xf numFmtId="4" fontId="8" fillId="0" borderId="1" xfId="0" applyNumberFormat="1" applyFont="1" applyFill="1" applyBorder="1" applyAlignment="1">
      <alignment horizontal="right" vertical="center" wrapText="1"/>
    </xf>
    <xf numFmtId="0" fontId="8" fillId="0" borderId="41" xfId="0" applyFont="1" applyFill="1" applyBorder="1" applyAlignment="1">
      <alignment horizontal="left" vertical="center" wrapText="1"/>
    </xf>
    <xf numFmtId="0" fontId="8" fillId="0" borderId="49" xfId="0" applyFont="1" applyFill="1" applyBorder="1" applyAlignment="1">
      <alignment horizontal="left" vertical="center" wrapText="1"/>
    </xf>
    <xf numFmtId="4" fontId="8" fillId="0" borderId="36" xfId="0" applyNumberFormat="1" applyFont="1" applyFill="1" applyBorder="1" applyAlignment="1">
      <alignment horizontal="right" vertical="center"/>
    </xf>
    <xf numFmtId="4" fontId="8" fillId="0" borderId="50" xfId="0" applyNumberFormat="1" applyFont="1" applyFill="1" applyBorder="1" applyAlignment="1">
      <alignment horizontal="right" vertical="center"/>
    </xf>
    <xf numFmtId="4" fontId="8" fillId="0" borderId="44" xfId="0" applyNumberFormat="1" applyFont="1" applyFill="1" applyBorder="1" applyAlignment="1">
      <alignment horizontal="right" vertical="center"/>
    </xf>
    <xf numFmtId="4" fontId="8" fillId="0" borderId="49" xfId="0" applyNumberFormat="1" applyFont="1" applyFill="1" applyBorder="1" applyAlignment="1">
      <alignment horizontal="right" vertical="center"/>
    </xf>
    <xf numFmtId="4" fontId="8" fillId="0" borderId="45" xfId="0" applyNumberFormat="1" applyFont="1" applyFill="1" applyBorder="1" applyAlignment="1">
      <alignment horizontal="right" vertical="center"/>
    </xf>
    <xf numFmtId="10" fontId="8" fillId="0" borderId="52" xfId="0" applyNumberFormat="1" applyFont="1" applyFill="1" applyBorder="1" applyAlignment="1">
      <alignment horizontal="center" vertical="center"/>
    </xf>
    <xf numFmtId="0" fontId="5" fillId="0" borderId="52" xfId="0" applyFont="1" applyFill="1" applyBorder="1" applyAlignment="1">
      <alignment horizontal="left" vertical="center" wrapText="1"/>
    </xf>
    <xf numFmtId="0" fontId="8" fillId="0" borderId="51" xfId="0" applyFont="1" applyFill="1" applyBorder="1" applyAlignment="1">
      <alignment horizontal="left" vertical="center" wrapText="1"/>
    </xf>
    <xf numFmtId="0" fontId="8" fillId="0" borderId="53" xfId="0" applyFont="1" applyFill="1" applyBorder="1" applyAlignment="1">
      <alignment horizontal="left" vertical="center" wrapText="1"/>
    </xf>
    <xf numFmtId="0" fontId="8" fillId="0" borderId="54" xfId="0" applyFont="1" applyFill="1" applyBorder="1" applyAlignment="1">
      <alignment horizontal="left" vertical="center" wrapText="1"/>
    </xf>
    <xf numFmtId="0" fontId="8" fillId="0" borderId="22" xfId="0" applyFont="1" applyFill="1" applyBorder="1" applyAlignment="1">
      <alignment horizontal="center" vertical="center" wrapText="1"/>
    </xf>
    <xf numFmtId="0" fontId="8" fillId="0" borderId="48"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6" fillId="0" borderId="3" xfId="0" applyFont="1" applyFill="1" applyBorder="1" applyAlignment="1">
      <alignment horizontal="left" vertical="center" wrapText="1"/>
    </xf>
    <xf numFmtId="4" fontId="8" fillId="0" borderId="3" xfId="0" applyNumberFormat="1" applyFont="1" applyBorder="1" applyAlignment="1">
      <alignment horizontal="right" vertical="center"/>
    </xf>
    <xf numFmtId="0" fontId="27" fillId="0" borderId="52" xfId="0" applyFont="1" applyFill="1" applyBorder="1" applyAlignment="1">
      <alignment horizontal="left" vertical="center" wrapText="1"/>
    </xf>
    <xf numFmtId="0" fontId="27" fillId="0" borderId="50" xfId="0" applyFont="1" applyFill="1" applyBorder="1" applyAlignment="1">
      <alignment horizontal="left" vertical="center" wrapText="1"/>
    </xf>
    <xf numFmtId="4" fontId="48" fillId="0" borderId="22" xfId="0" applyNumberFormat="1" applyFont="1" applyFill="1" applyBorder="1" applyAlignment="1">
      <alignment horizontal="right" vertical="center"/>
    </xf>
    <xf numFmtId="4" fontId="48" fillId="0" borderId="18" xfId="0" applyNumberFormat="1" applyFont="1" applyFill="1" applyBorder="1" applyAlignment="1">
      <alignment horizontal="right" vertical="center"/>
    </xf>
    <xf numFmtId="0" fontId="8" fillId="0" borderId="52" xfId="0" applyFont="1" applyFill="1" applyBorder="1" applyAlignment="1">
      <alignment horizontal="left" vertical="center" wrapText="1"/>
    </xf>
    <xf numFmtId="0" fontId="27" fillId="0" borderId="42"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7" fillId="0" borderId="5" xfId="0" applyFont="1" applyFill="1" applyBorder="1" applyAlignment="1">
      <alignment horizontal="left" vertical="center" wrapText="1"/>
    </xf>
    <xf numFmtId="4" fontId="27" fillId="0" borderId="3" xfId="0" applyNumberFormat="1" applyFont="1" applyFill="1" applyBorder="1" applyAlignment="1">
      <alignment horizontal="right" vertical="center"/>
    </xf>
    <xf numFmtId="4" fontId="27" fillId="0" borderId="5" xfId="0" applyNumberFormat="1" applyFont="1" applyFill="1" applyBorder="1" applyAlignment="1">
      <alignment horizontal="right" vertical="center"/>
    </xf>
    <xf numFmtId="0" fontId="4" fillId="0" borderId="3" xfId="0" applyFont="1" applyFill="1" applyBorder="1" applyAlignment="1">
      <alignment horizontal="left" vertical="center" wrapText="1"/>
    </xf>
    <xf numFmtId="0" fontId="22" fillId="2" borderId="13" xfId="0" applyFont="1" applyFill="1" applyBorder="1" applyAlignment="1">
      <alignment horizontal="left" vertical="center" wrapText="1"/>
    </xf>
    <xf numFmtId="0" fontId="22" fillId="2" borderId="58" xfId="0" applyFont="1" applyFill="1" applyBorder="1" applyAlignment="1">
      <alignment horizontal="left" vertical="center" wrapText="1"/>
    </xf>
    <xf numFmtId="0" fontId="8" fillId="0" borderId="0" xfId="0" applyFont="1" applyFill="1" applyBorder="1" applyAlignment="1">
      <alignment horizontal="left" vertical="top" wrapText="1"/>
    </xf>
    <xf numFmtId="164" fontId="34" fillId="0" borderId="3" xfId="0" applyNumberFormat="1" applyFont="1" applyFill="1" applyBorder="1" applyAlignment="1">
      <alignment horizontal="right" vertical="center" wrapText="1"/>
    </xf>
    <xf numFmtId="164" fontId="34" fillId="0" borderId="21" xfId="0" applyNumberFormat="1" applyFont="1" applyFill="1" applyBorder="1" applyAlignment="1">
      <alignment horizontal="right" vertical="center" wrapText="1"/>
    </xf>
    <xf numFmtId="164" fontId="34" fillId="0" borderId="5" xfId="0" applyNumberFormat="1" applyFont="1" applyFill="1" applyBorder="1" applyAlignment="1">
      <alignment horizontal="right" vertical="center" wrapText="1"/>
    </xf>
    <xf numFmtId="4" fontId="27" fillId="0" borderId="3" xfId="0" applyNumberFormat="1" applyFont="1" applyFill="1" applyBorder="1" applyAlignment="1">
      <alignment horizontal="left" vertical="center" wrapText="1"/>
    </xf>
    <xf numFmtId="4" fontId="27" fillId="0" borderId="21" xfId="0" applyNumberFormat="1" applyFont="1" applyFill="1" applyBorder="1" applyAlignment="1">
      <alignment horizontal="left" vertical="center" wrapText="1"/>
    </xf>
    <xf numFmtId="4" fontId="27" fillId="0" borderId="5" xfId="0" applyNumberFormat="1" applyFont="1" applyFill="1" applyBorder="1" applyAlignment="1">
      <alignment horizontal="left" vertical="center" wrapText="1"/>
    </xf>
    <xf numFmtId="0" fontId="27" fillId="0" borderId="44" xfId="0" applyFont="1" applyFill="1" applyBorder="1" applyAlignment="1">
      <alignment horizontal="left" vertical="center" wrapText="1"/>
    </xf>
    <xf numFmtId="0" fontId="27" fillId="0" borderId="49" xfId="0" applyFont="1" applyFill="1" applyBorder="1" applyAlignment="1">
      <alignment horizontal="left" vertical="center" wrapText="1"/>
    </xf>
    <xf numFmtId="0" fontId="27" fillId="0" borderId="45" xfId="0" applyFont="1" applyFill="1" applyBorder="1" applyAlignment="1">
      <alignment horizontal="left" vertical="center" wrapText="1"/>
    </xf>
    <xf numFmtId="0" fontId="50" fillId="0" borderId="38" xfId="0" applyFont="1" applyFill="1" applyBorder="1" applyAlignment="1">
      <alignment horizontal="left" vertical="center" wrapText="1"/>
    </xf>
    <xf numFmtId="0" fontId="50" fillId="0" borderId="39" xfId="0" applyFont="1" applyFill="1" applyBorder="1" applyAlignment="1">
      <alignment horizontal="left" vertical="center" wrapText="1"/>
    </xf>
    <xf numFmtId="0" fontId="50" fillId="0" borderId="14" xfId="0" applyFont="1" applyFill="1" applyBorder="1" applyAlignment="1">
      <alignment horizontal="left" vertical="center" wrapText="1"/>
    </xf>
    <xf numFmtId="0" fontId="50" fillId="0" borderId="20" xfId="0" applyFont="1" applyFill="1" applyBorder="1" applyAlignment="1">
      <alignment horizontal="left" vertical="center" wrapText="1"/>
    </xf>
    <xf numFmtId="0" fontId="8" fillId="0" borderId="22" xfId="31" applyFont="1" applyFill="1" applyBorder="1" applyAlignment="1">
      <alignment horizontal="center" vertical="center" wrapText="1"/>
    </xf>
    <xf numFmtId="0" fontId="8" fillId="0" borderId="48" xfId="31" applyFont="1" applyFill="1" applyBorder="1" applyAlignment="1">
      <alignment horizontal="center" vertical="center" wrapText="1"/>
    </xf>
    <xf numFmtId="0" fontId="8" fillId="0" borderId="18" xfId="31" applyFont="1" applyFill="1" applyBorder="1" applyAlignment="1">
      <alignment horizontal="center" vertical="center" wrapText="1"/>
    </xf>
    <xf numFmtId="0" fontId="8" fillId="0" borderId="3" xfId="31" applyFont="1" applyFill="1" applyBorder="1" applyAlignment="1">
      <alignment horizontal="left" vertical="center" wrapText="1"/>
    </xf>
    <xf numFmtId="0" fontId="8" fillId="0" borderId="21" xfId="31" applyFont="1" applyFill="1" applyBorder="1" applyAlignment="1">
      <alignment horizontal="left" vertical="center" wrapText="1"/>
    </xf>
    <xf numFmtId="0" fontId="8" fillId="0" borderId="5" xfId="31" applyFont="1" applyFill="1" applyBorder="1" applyAlignment="1">
      <alignment horizontal="left" vertical="center" wrapText="1"/>
    </xf>
    <xf numFmtId="0" fontId="2" fillId="0" borderId="3"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8" fillId="0" borderId="3" xfId="0" applyFont="1" applyBorder="1" applyAlignment="1">
      <alignment horizontal="left" vertical="center" wrapText="1"/>
    </xf>
    <xf numFmtId="4" fontId="27" fillId="0" borderId="21" xfId="0" applyNumberFormat="1" applyFont="1" applyFill="1" applyBorder="1" applyAlignment="1">
      <alignment horizontal="right" vertical="center"/>
    </xf>
  </cellXfs>
  <cellStyles count="37">
    <cellStyle name="Excel Built-in Normal" xfId="4"/>
    <cellStyle name="Normální" xfId="0" builtinId="0"/>
    <cellStyle name="Normální 2" xfId="1"/>
    <cellStyle name="Normální 3" xfId="2"/>
    <cellStyle name="Normální 4" xfId="3"/>
    <cellStyle name="Normální 5" xfId="5"/>
    <cellStyle name="Normální 5 2" xfId="8"/>
    <cellStyle name="Normální 5 2 2" xfId="6"/>
    <cellStyle name="Normální 5 2 2 2" xfId="7"/>
    <cellStyle name="Normální 5 2 2 3" xfId="11"/>
    <cellStyle name="Normální 5 2 2 3 2" xfId="14"/>
    <cellStyle name="Normální 5 2 2 3 2 2" xfId="36"/>
    <cellStyle name="Normální 5 2 2 3 3" xfId="17"/>
    <cellStyle name="Normální 5 2 2 3 4" xfId="20"/>
    <cellStyle name="Normální 5 2 2 3 5" xfId="24"/>
    <cellStyle name="Normální 5 2 2 3 6" xfId="27"/>
    <cellStyle name="Normální 5 2 2 3 7" xfId="30"/>
    <cellStyle name="Normální 5 2 2 3 8" xfId="31"/>
    <cellStyle name="Normální 5 2 2 4" xfId="19"/>
    <cellStyle name="Normální 5 2 3" xfId="9"/>
    <cellStyle name="Normální 5 2 3 2" xfId="12"/>
    <cellStyle name="Normální 5 2 3 3" xfId="15"/>
    <cellStyle name="Normální 5 2 3 4" xfId="21"/>
    <cellStyle name="Normální 5 2 4" xfId="33"/>
    <cellStyle name="Normální 5 3" xfId="10"/>
    <cellStyle name="Normální 5 3 2" xfId="13"/>
    <cellStyle name="Normální 5 3 2 2" xfId="34"/>
    <cellStyle name="Normální 5 3 3" xfId="16"/>
    <cellStyle name="Normální 5 3 4" xfId="22"/>
    <cellStyle name="Normální 5 3 5" xfId="23"/>
    <cellStyle name="Normální 5 3 6" xfId="28"/>
    <cellStyle name="Normální 5 3 7" xfId="29"/>
    <cellStyle name="Normální 5 3 8" xfId="32"/>
    <cellStyle name="Normální 5 4" xfId="18"/>
    <cellStyle name="Normální 5 4 2" xfId="26"/>
    <cellStyle name="Normální 5 4 2 2" xfId="35"/>
    <cellStyle name="Normální 5 5" xfId="25"/>
  </cellStyles>
  <dxfs count="0"/>
  <tableStyles count="0" defaultTableStyle="TableStyleMedium2" defaultPivotStyle="PivotStyleMedium9"/>
  <colors>
    <mruColors>
      <color rgb="FFFF99CC"/>
      <color rgb="FFFF0000"/>
      <color rgb="FFFF505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tabSelected="1" zoomScale="70" zoomScaleNormal="70" workbookViewId="0">
      <selection activeCell="K18" sqref="K18"/>
    </sheetView>
  </sheetViews>
  <sheetFormatPr defaultRowHeight="15" x14ac:dyDescent="0.25"/>
  <cols>
    <col min="1" max="1" width="10.85546875" customWidth="1"/>
    <col min="2" max="2" width="27.5703125" customWidth="1"/>
    <col min="3" max="3" width="21.7109375" customWidth="1"/>
    <col min="4" max="8" width="19.7109375" customWidth="1"/>
    <col min="10" max="10" width="22.42578125" customWidth="1"/>
    <col min="11" max="11" width="40.42578125" customWidth="1"/>
  </cols>
  <sheetData>
    <row r="1" spans="1:11" ht="57" customHeight="1" x14ac:dyDescent="0.4">
      <c r="A1" s="386" t="s">
        <v>140</v>
      </c>
      <c r="B1" s="386"/>
      <c r="C1" s="386"/>
      <c r="D1" s="386"/>
      <c r="E1" s="386"/>
      <c r="F1" s="386"/>
      <c r="G1" s="386"/>
      <c r="H1" s="386"/>
    </row>
    <row r="2" spans="1:11" ht="21" customHeight="1" x14ac:dyDescent="0.3">
      <c r="H2" s="335" t="s">
        <v>239</v>
      </c>
    </row>
    <row r="3" spans="1:11" ht="15.75" x14ac:dyDescent="0.25">
      <c r="A3" s="212" t="s">
        <v>141</v>
      </c>
      <c r="B3" s="152"/>
      <c r="C3" s="152"/>
      <c r="D3" s="152"/>
      <c r="E3" s="152"/>
      <c r="F3" s="152"/>
      <c r="G3" s="152"/>
      <c r="H3" s="153" t="s">
        <v>142</v>
      </c>
    </row>
    <row r="4" spans="1:11" ht="32.25" customHeight="1" x14ac:dyDescent="0.25">
      <c r="A4" s="387" t="s">
        <v>1</v>
      </c>
      <c r="B4" s="388"/>
      <c r="C4" s="389" t="s">
        <v>27</v>
      </c>
      <c r="D4" s="390" t="s">
        <v>28</v>
      </c>
      <c r="E4" s="391"/>
      <c r="F4" s="392"/>
      <c r="G4" s="393" t="s">
        <v>179</v>
      </c>
      <c r="H4" s="393" t="s">
        <v>180</v>
      </c>
    </row>
    <row r="5" spans="1:11" ht="70.900000000000006" customHeight="1" x14ac:dyDescent="0.25">
      <c r="A5" s="387"/>
      <c r="B5" s="388"/>
      <c r="C5" s="389"/>
      <c r="D5" s="154" t="s">
        <v>31</v>
      </c>
      <c r="E5" s="155" t="s">
        <v>183</v>
      </c>
      <c r="F5" s="156" t="s">
        <v>182</v>
      </c>
      <c r="G5" s="393"/>
      <c r="H5" s="393"/>
    </row>
    <row r="6" spans="1:11" ht="30" customHeight="1" thickBot="1" x14ac:dyDescent="0.3">
      <c r="A6" s="394" t="s">
        <v>2</v>
      </c>
      <c r="B6" s="395"/>
      <c r="C6" s="191" t="s">
        <v>3</v>
      </c>
      <c r="D6" s="207" t="s">
        <v>177</v>
      </c>
      <c r="E6" s="193" t="s">
        <v>5</v>
      </c>
      <c r="F6" s="194" t="s">
        <v>6</v>
      </c>
      <c r="G6" s="192" t="s">
        <v>178</v>
      </c>
      <c r="H6" s="192" t="s">
        <v>181</v>
      </c>
    </row>
    <row r="7" spans="1:11" ht="37.15" customHeight="1" thickBot="1" x14ac:dyDescent="0.3">
      <c r="A7" s="396" t="s">
        <v>164</v>
      </c>
      <c r="B7" s="397"/>
      <c r="C7" s="157">
        <f>C8+C9</f>
        <v>251090459.67999998</v>
      </c>
      <c r="D7" s="208">
        <f>D8+D9</f>
        <v>55361046.159999996</v>
      </c>
      <c r="E7" s="206">
        <f>E8+E9</f>
        <v>55361046.159999996</v>
      </c>
      <c r="F7" s="190">
        <f>F8+F9</f>
        <v>0</v>
      </c>
      <c r="G7" s="331">
        <f>G8+G9</f>
        <v>195729413.51999998</v>
      </c>
      <c r="H7" s="222">
        <f>G7/C7</f>
        <v>0.77951752435933097</v>
      </c>
      <c r="J7" s="241"/>
    </row>
    <row r="8" spans="1:11" ht="31.5" x14ac:dyDescent="0.25">
      <c r="A8" s="357"/>
      <c r="B8" s="224" t="s">
        <v>192</v>
      </c>
      <c r="C8" s="225">
        <v>214056238.20999998</v>
      </c>
      <c r="D8" s="226">
        <v>18326824.690000001</v>
      </c>
      <c r="E8" s="227">
        <v>18326824.690000001</v>
      </c>
      <c r="F8" s="228">
        <v>0</v>
      </c>
      <c r="G8" s="332">
        <v>195729413.51999998</v>
      </c>
      <c r="H8" s="229">
        <v>0.9143831320065503</v>
      </c>
      <c r="J8" s="230"/>
    </row>
    <row r="9" spans="1:11" ht="37.5" customHeight="1" thickBot="1" x14ac:dyDescent="0.3">
      <c r="A9" s="358"/>
      <c r="B9" s="217" t="s">
        <v>143</v>
      </c>
      <c r="C9" s="218">
        <f>'KK_sledování '!L17</f>
        <v>37034221.469999999</v>
      </c>
      <c r="D9" s="219">
        <f>'KK_sledování '!M17</f>
        <v>37034221.469999999</v>
      </c>
      <c r="E9" s="220">
        <f>'KK_sledování '!N17</f>
        <v>37034221.469999999</v>
      </c>
      <c r="F9" s="221">
        <f>'KK_sledování '!O17</f>
        <v>0</v>
      </c>
      <c r="G9" s="333">
        <v>0</v>
      </c>
      <c r="H9" s="223">
        <f>D9/C9</f>
        <v>1</v>
      </c>
      <c r="J9" s="230"/>
    </row>
    <row r="10" spans="1:11" ht="45" customHeight="1" x14ac:dyDescent="0.25">
      <c r="A10" s="398" t="s">
        <v>165</v>
      </c>
      <c r="B10" s="399"/>
      <c r="C10" s="400">
        <f>C12+C13</f>
        <v>1001492602.3800001</v>
      </c>
      <c r="D10" s="346">
        <f>D12+D13</f>
        <v>299225192.38999999</v>
      </c>
      <c r="E10" s="205">
        <f>E12+E13</f>
        <v>335542494.99000001</v>
      </c>
      <c r="F10" s="340">
        <f>F12+F13</f>
        <v>2775316.65</v>
      </c>
      <c r="G10" s="342">
        <f>G12+G13</f>
        <v>702267409.99000013</v>
      </c>
      <c r="H10" s="344">
        <f>G10/C10</f>
        <v>0.70122076620545637</v>
      </c>
      <c r="J10" s="241"/>
    </row>
    <row r="11" spans="1:11" ht="30" customHeight="1" thickBot="1" x14ac:dyDescent="0.3">
      <c r="A11" s="402" t="s">
        <v>144</v>
      </c>
      <c r="B11" s="403"/>
      <c r="C11" s="401"/>
      <c r="D11" s="347"/>
      <c r="E11" s="242">
        <v>-39092619.25</v>
      </c>
      <c r="F11" s="341"/>
      <c r="G11" s="343"/>
      <c r="H11" s="345"/>
      <c r="J11" s="19"/>
    </row>
    <row r="12" spans="1:11" ht="31.5" x14ac:dyDescent="0.25">
      <c r="A12" s="357"/>
      <c r="B12" s="224" t="s">
        <v>192</v>
      </c>
      <c r="C12" s="225">
        <v>265653362.68000001</v>
      </c>
      <c r="D12" s="226">
        <v>126118308.84</v>
      </c>
      <c r="E12" s="227">
        <v>126118308.84</v>
      </c>
      <c r="F12" s="228">
        <v>0</v>
      </c>
      <c r="G12" s="332">
        <v>139535053.84</v>
      </c>
      <c r="H12" s="229">
        <v>0.52500000000000002</v>
      </c>
      <c r="J12" s="19"/>
      <c r="K12" s="19"/>
    </row>
    <row r="13" spans="1:11" ht="34.5" customHeight="1" x14ac:dyDescent="0.25">
      <c r="A13" s="357"/>
      <c r="B13" s="180" t="s">
        <v>143</v>
      </c>
      <c r="C13" s="362">
        <f>PO_sledování!L38</f>
        <v>735839239.70000005</v>
      </c>
      <c r="D13" s="364">
        <f>PO_sledování!M38</f>
        <v>173106883.55000001</v>
      </c>
      <c r="E13" s="181">
        <f>PO_sledování!N38</f>
        <v>209424186.15000001</v>
      </c>
      <c r="F13" s="366">
        <f>PO_sledování!O38</f>
        <v>2775316.65</v>
      </c>
      <c r="G13" s="362">
        <f>C13-D13</f>
        <v>562732356.1500001</v>
      </c>
      <c r="H13" s="368">
        <f>D13/C13</f>
        <v>0.23525095457069575</v>
      </c>
    </row>
    <row r="14" spans="1:11" ht="22.15" customHeight="1" thickBot="1" x14ac:dyDescent="0.3">
      <c r="A14" s="358"/>
      <c r="B14" s="197" t="s">
        <v>145</v>
      </c>
      <c r="C14" s="363"/>
      <c r="D14" s="365"/>
      <c r="E14" s="243">
        <v>-39092619.25</v>
      </c>
      <c r="F14" s="367"/>
      <c r="G14" s="363"/>
      <c r="H14" s="369"/>
    </row>
    <row r="15" spans="1:11" ht="49.5" customHeight="1" thickBot="1" x14ac:dyDescent="0.3">
      <c r="A15" s="374" t="s">
        <v>146</v>
      </c>
      <c r="B15" s="375"/>
      <c r="C15" s="198">
        <v>2065000000</v>
      </c>
      <c r="D15" s="199">
        <v>307867530</v>
      </c>
      <c r="E15" s="200">
        <v>307867530</v>
      </c>
      <c r="F15" s="204" t="s">
        <v>55</v>
      </c>
      <c r="G15" s="195" t="s">
        <v>55</v>
      </c>
      <c r="H15" s="196" t="s">
        <v>55</v>
      </c>
    </row>
    <row r="16" spans="1:11" ht="32.25" customHeight="1" x14ac:dyDescent="0.25">
      <c r="A16" s="376" t="s">
        <v>0</v>
      </c>
      <c r="B16" s="377"/>
      <c r="C16" s="158">
        <f>C7+C10+C15</f>
        <v>3317583062.0600004</v>
      </c>
      <c r="D16" s="159">
        <f>D7+D10+D15</f>
        <v>662453768.54999995</v>
      </c>
      <c r="E16" s="160">
        <f>E7+E10+E11+E15</f>
        <v>659678451.89999998</v>
      </c>
      <c r="F16" s="161">
        <f>F7+F10</f>
        <v>2775316.65</v>
      </c>
      <c r="G16" s="334">
        <f>G7+G10</f>
        <v>897996823.51000011</v>
      </c>
      <c r="H16" s="162" t="s">
        <v>55</v>
      </c>
    </row>
    <row r="17" spans="1:11" s="80" customFormat="1" x14ac:dyDescent="0.25">
      <c r="A17" s="86"/>
      <c r="B17" s="163"/>
      <c r="C17" s="163"/>
      <c r="D17" s="163"/>
      <c r="E17" s="163"/>
      <c r="F17" s="85"/>
      <c r="G17" s="164"/>
      <c r="H17" s="165"/>
    </row>
    <row r="18" spans="1:11" s="80" customFormat="1" ht="12.6" customHeight="1" x14ac:dyDescent="0.25">
      <c r="A18" s="378"/>
      <c r="B18" s="378"/>
      <c r="C18" s="378"/>
      <c r="D18" s="378"/>
      <c r="E18" s="378"/>
      <c r="F18" s="85"/>
      <c r="G18" s="164"/>
      <c r="H18" s="165"/>
    </row>
    <row r="19" spans="1:11" s="80" customFormat="1" ht="23.25" x14ac:dyDescent="0.25">
      <c r="A19" s="166" t="s">
        <v>184</v>
      </c>
      <c r="B19" s="167"/>
      <c r="C19" s="168"/>
      <c r="D19" s="168"/>
      <c r="E19" s="85"/>
      <c r="F19" s="85"/>
      <c r="G19" s="164"/>
      <c r="H19" s="165"/>
      <c r="J19" s="128"/>
    </row>
    <row r="20" spans="1:11" s="80" customFormat="1" ht="15" customHeight="1" x14ac:dyDescent="0.25">
      <c r="A20" s="167"/>
      <c r="B20" s="167"/>
      <c r="C20" s="168"/>
      <c r="D20" s="168"/>
      <c r="E20" s="85"/>
      <c r="F20" s="85"/>
      <c r="G20" s="164"/>
      <c r="H20" s="165"/>
      <c r="J20" s="128"/>
    </row>
    <row r="21" spans="1:11" s="80" customFormat="1" ht="14.25" customHeight="1" thickBot="1" x14ac:dyDescent="0.3">
      <c r="A21" s="212" t="s">
        <v>147</v>
      </c>
      <c r="B21" s="169"/>
      <c r="C21" s="170"/>
      <c r="D21" s="170"/>
      <c r="E21" s="171"/>
      <c r="F21" s="171"/>
      <c r="G21" s="172"/>
      <c r="H21" s="173"/>
      <c r="J21" s="128"/>
    </row>
    <row r="22" spans="1:11" s="80" customFormat="1" ht="33" customHeight="1" thickBot="1" x14ac:dyDescent="0.3">
      <c r="A22" s="348" t="s">
        <v>148</v>
      </c>
      <c r="B22" s="349"/>
      <c r="C22" s="349"/>
      <c r="D22" s="214">
        <f>D7+D10</f>
        <v>354586238.54999995</v>
      </c>
      <c r="E22" s="352" t="s">
        <v>190</v>
      </c>
      <c r="F22" s="351"/>
      <c r="G22" s="351"/>
      <c r="H22" s="351"/>
      <c r="J22" s="128"/>
      <c r="K22" s="128"/>
    </row>
    <row r="23" spans="1:11" s="80" customFormat="1" ht="45.6" customHeight="1" x14ac:dyDescent="0.25">
      <c r="A23" s="379" t="s">
        <v>56</v>
      </c>
      <c r="B23" s="372" t="s">
        <v>149</v>
      </c>
      <c r="C23" s="373"/>
      <c r="D23" s="209">
        <f>E8+E12+'KK_sledování '!N18+PO_sledování!N39+PO_sledování!N40</f>
        <v>359140771.30000001</v>
      </c>
      <c r="E23" s="351" t="s">
        <v>150</v>
      </c>
      <c r="F23" s="351"/>
      <c r="G23" s="351"/>
      <c r="H23" s="351"/>
      <c r="J23" s="128"/>
      <c r="K23" s="128"/>
    </row>
    <row r="24" spans="1:11" s="80" customFormat="1" ht="30" customHeight="1" x14ac:dyDescent="0.25">
      <c r="A24" s="357"/>
      <c r="B24" s="353" t="s">
        <v>145</v>
      </c>
      <c r="C24" s="354"/>
      <c r="D24" s="174">
        <v>-39092619.25</v>
      </c>
      <c r="E24" s="351" t="s">
        <v>151</v>
      </c>
      <c r="F24" s="351"/>
      <c r="G24" s="351"/>
      <c r="H24" s="351"/>
      <c r="J24" s="128"/>
      <c r="K24" s="128"/>
    </row>
    <row r="25" spans="1:11" s="80" customFormat="1" ht="30" customHeight="1" x14ac:dyDescent="0.25">
      <c r="A25" s="357"/>
      <c r="B25" s="355" t="s">
        <v>152</v>
      </c>
      <c r="C25" s="356"/>
      <c r="D25" s="215">
        <f>'KK_sledování '!N19+PO_sledování!N41</f>
        <v>31762769.850000001</v>
      </c>
      <c r="E25" s="351" t="s">
        <v>150</v>
      </c>
      <c r="F25" s="351"/>
      <c r="G25" s="351"/>
      <c r="H25" s="351"/>
    </row>
    <row r="26" spans="1:11" s="80" customFormat="1" ht="30" customHeight="1" x14ac:dyDescent="0.25">
      <c r="A26" s="380"/>
      <c r="B26" s="370" t="s">
        <v>153</v>
      </c>
      <c r="C26" s="371"/>
      <c r="D26" s="216">
        <f>'KK_sledování '!O17+PO_sledování!O38</f>
        <v>2775316.65</v>
      </c>
      <c r="E26" s="351" t="s">
        <v>150</v>
      </c>
      <c r="F26" s="351"/>
      <c r="G26" s="351"/>
      <c r="H26" s="351"/>
    </row>
    <row r="27" spans="1:11" s="80" customFormat="1" ht="30" customHeight="1" x14ac:dyDescent="0.25">
      <c r="A27" s="348" t="s">
        <v>154</v>
      </c>
      <c r="B27" s="349"/>
      <c r="C27" s="350"/>
      <c r="D27" s="175">
        <v>307867530</v>
      </c>
      <c r="E27" s="351" t="s">
        <v>155</v>
      </c>
      <c r="F27" s="351"/>
      <c r="G27" s="351"/>
      <c r="H27" s="351"/>
    </row>
    <row r="28" spans="1:11" s="80" customFormat="1" ht="49.5" customHeight="1" x14ac:dyDescent="0.25">
      <c r="A28" s="359" t="s">
        <v>156</v>
      </c>
      <c r="B28" s="360"/>
      <c r="C28" s="361"/>
      <c r="D28" s="176">
        <f>D23+D24+D25+D26+D27</f>
        <v>662453768.54999995</v>
      </c>
      <c r="E28" s="351" t="s">
        <v>191</v>
      </c>
      <c r="F28" s="351"/>
      <c r="G28" s="351"/>
      <c r="H28" s="351"/>
    </row>
    <row r="29" spans="1:11" s="80" customFormat="1" ht="15.75" x14ac:dyDescent="0.25">
      <c r="A29" s="202"/>
      <c r="B29" s="202"/>
      <c r="C29" s="202"/>
      <c r="D29" s="203"/>
      <c r="E29" s="201"/>
      <c r="F29" s="201"/>
      <c r="G29" s="201"/>
      <c r="H29" s="201"/>
    </row>
    <row r="30" spans="1:11" ht="18.75" x14ac:dyDescent="0.3">
      <c r="A30" s="213" t="s">
        <v>157</v>
      </c>
      <c r="B30" s="211"/>
      <c r="C30" s="177"/>
      <c r="D30" s="177"/>
      <c r="E30" s="177"/>
      <c r="F30" s="177"/>
      <c r="G30" s="178"/>
      <c r="H30" s="177"/>
    </row>
    <row r="31" spans="1:11" ht="64.150000000000006" customHeight="1" x14ac:dyDescent="0.25">
      <c r="A31" s="179" t="s">
        <v>3</v>
      </c>
      <c r="B31" s="381" t="s">
        <v>158</v>
      </c>
      <c r="C31" s="381"/>
      <c r="D31" s="382" t="s">
        <v>159</v>
      </c>
      <c r="E31" s="382"/>
      <c r="F31" s="382"/>
      <c r="G31" s="382"/>
      <c r="H31" s="382"/>
    </row>
    <row r="32" spans="1:11" ht="41.65" customHeight="1" x14ac:dyDescent="0.25">
      <c r="A32" s="179" t="s">
        <v>4</v>
      </c>
      <c r="B32" s="381" t="s">
        <v>160</v>
      </c>
      <c r="C32" s="381"/>
      <c r="D32" s="383" t="s">
        <v>185</v>
      </c>
      <c r="E32" s="384"/>
      <c r="F32" s="384"/>
      <c r="G32" s="384"/>
      <c r="H32" s="385"/>
    </row>
    <row r="33" spans="1:8" ht="98.65" customHeight="1" x14ac:dyDescent="0.25">
      <c r="A33" s="179" t="s">
        <v>5</v>
      </c>
      <c r="B33" s="381" t="s">
        <v>161</v>
      </c>
      <c r="C33" s="381"/>
      <c r="D33" s="382" t="s">
        <v>186</v>
      </c>
      <c r="E33" s="382"/>
      <c r="F33" s="382"/>
      <c r="G33" s="382"/>
      <c r="H33" s="382"/>
    </row>
    <row r="34" spans="1:8" ht="53.65" customHeight="1" x14ac:dyDescent="0.25">
      <c r="A34" s="179" t="s">
        <v>6</v>
      </c>
      <c r="B34" s="381" t="s">
        <v>162</v>
      </c>
      <c r="C34" s="381"/>
      <c r="D34" s="382" t="s">
        <v>163</v>
      </c>
      <c r="E34" s="382"/>
      <c r="F34" s="382"/>
      <c r="G34" s="382"/>
      <c r="H34" s="382"/>
    </row>
    <row r="35" spans="1:8" ht="40.15" customHeight="1" x14ac:dyDescent="0.25">
      <c r="A35" s="210" t="s">
        <v>188</v>
      </c>
      <c r="B35" s="381" t="s">
        <v>187</v>
      </c>
      <c r="C35" s="381"/>
      <c r="D35" s="382" t="s">
        <v>189</v>
      </c>
      <c r="E35" s="382"/>
      <c r="F35" s="382"/>
      <c r="G35" s="382"/>
      <c r="H35" s="382"/>
    </row>
  </sheetData>
  <mergeCells count="50">
    <mergeCell ref="A6:B6"/>
    <mergeCell ref="A7:B7"/>
    <mergeCell ref="A10:B10"/>
    <mergeCell ref="C10:C11"/>
    <mergeCell ref="A11:B11"/>
    <mergeCell ref="A8:A9"/>
    <mergeCell ref="A1:H1"/>
    <mergeCell ref="A4:B5"/>
    <mergeCell ref="C4:C5"/>
    <mergeCell ref="D4:F4"/>
    <mergeCell ref="G4:G5"/>
    <mergeCell ref="H4:H5"/>
    <mergeCell ref="B35:C35"/>
    <mergeCell ref="D35:H35"/>
    <mergeCell ref="B31:C31"/>
    <mergeCell ref="D31:H31"/>
    <mergeCell ref="B32:C32"/>
    <mergeCell ref="D32:H32"/>
    <mergeCell ref="B33:C33"/>
    <mergeCell ref="D33:H33"/>
    <mergeCell ref="B34:C34"/>
    <mergeCell ref="D34:H34"/>
    <mergeCell ref="A28:C28"/>
    <mergeCell ref="E28:H28"/>
    <mergeCell ref="C13:C14"/>
    <mergeCell ref="D13:D14"/>
    <mergeCell ref="F13:F14"/>
    <mergeCell ref="G13:G14"/>
    <mergeCell ref="H13:H14"/>
    <mergeCell ref="B26:C26"/>
    <mergeCell ref="E26:H26"/>
    <mergeCell ref="B23:C23"/>
    <mergeCell ref="E23:H23"/>
    <mergeCell ref="A15:B15"/>
    <mergeCell ref="A16:B16"/>
    <mergeCell ref="A18:E18"/>
    <mergeCell ref="A22:C22"/>
    <mergeCell ref="A23:A26"/>
    <mergeCell ref="F10:F11"/>
    <mergeCell ref="G10:G11"/>
    <mergeCell ref="H10:H11"/>
    <mergeCell ref="D10:D11"/>
    <mergeCell ref="A27:C27"/>
    <mergeCell ref="E27:H27"/>
    <mergeCell ref="E22:H22"/>
    <mergeCell ref="B24:C24"/>
    <mergeCell ref="E24:H24"/>
    <mergeCell ref="B25:C25"/>
    <mergeCell ref="E25:H25"/>
    <mergeCell ref="A12:A14"/>
  </mergeCells>
  <printOptions horizontalCentered="1"/>
  <pageMargins left="0.51181102362204722" right="0.51181102362204722" top="0.74803149606299213" bottom="0.74803149606299213" header="0.31496062992125984" footer="0.31496062992125984"/>
  <pageSetup paperSize="9" scale="58" orientation="portrait" horizontalDpi="4294967293" verticalDpi="4294967293" r:id="rId1"/>
  <headerFooter>
    <oddFooter xml:space="preserve">&amp;R&amp;12Zpracoval odbor finanční, stav k 1. 5. 2022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68"/>
  <sheetViews>
    <sheetView topLeftCell="A13" zoomScale="59" zoomScaleNormal="59" zoomScaleSheetLayoutView="42" zoomScalePageLayoutView="70" workbookViewId="0">
      <selection activeCell="I12" sqref="I12:I16"/>
    </sheetView>
  </sheetViews>
  <sheetFormatPr defaultRowHeight="15" x14ac:dyDescent="0.25"/>
  <cols>
    <col min="1" max="1" width="4.7109375" customWidth="1"/>
    <col min="2" max="2" width="14.28515625" customWidth="1"/>
    <col min="3" max="3" width="23.42578125" customWidth="1"/>
    <col min="4" max="4" width="16.7109375" customWidth="1"/>
    <col min="5" max="5" width="11.7109375" customWidth="1"/>
    <col min="6" max="6" width="8.7109375" customWidth="1"/>
    <col min="7" max="7" width="18.42578125" customWidth="1"/>
    <col min="8" max="9" width="13.7109375" customWidth="1"/>
    <col min="10" max="10" width="15" customWidth="1"/>
    <col min="11" max="11" width="40.7109375" customWidth="1"/>
    <col min="12" max="12" width="20.28515625" customWidth="1"/>
    <col min="13" max="13" width="18" customWidth="1"/>
    <col min="14" max="14" width="16.7109375" customWidth="1"/>
    <col min="15" max="15" width="16.42578125" customWidth="1"/>
    <col min="16" max="16" width="14.28515625" customWidth="1"/>
    <col min="17" max="17" width="72.5703125" customWidth="1"/>
    <col min="19" max="19" width="18.28515625" customWidth="1"/>
  </cols>
  <sheetData>
    <row r="1" spans="1:22" ht="26.45" customHeight="1" x14ac:dyDescent="0.35">
      <c r="A1" s="330" t="s">
        <v>227</v>
      </c>
      <c r="B1" s="330"/>
    </row>
    <row r="2" spans="1:22" ht="33" customHeight="1" x14ac:dyDescent="0.35">
      <c r="A2" s="135" t="s">
        <v>71</v>
      </c>
      <c r="C2" s="81"/>
      <c r="D2" s="81"/>
      <c r="E2" s="81"/>
      <c r="F2" s="81"/>
      <c r="G2" s="81"/>
      <c r="H2" s="81"/>
      <c r="I2" s="81"/>
      <c r="J2" s="81"/>
      <c r="K2" s="81"/>
      <c r="L2" s="81"/>
      <c r="M2" s="81"/>
      <c r="N2" s="81"/>
      <c r="O2" s="81"/>
      <c r="P2" s="81"/>
      <c r="Q2" s="8"/>
    </row>
    <row r="3" spans="1:22" ht="10.15" customHeight="1" x14ac:dyDescent="0.35">
      <c r="A3" s="135"/>
      <c r="C3" s="81"/>
      <c r="D3" s="81"/>
      <c r="E3" s="81"/>
      <c r="F3" s="81"/>
      <c r="G3" s="81"/>
      <c r="H3" s="81"/>
      <c r="I3" s="81"/>
      <c r="J3" s="81"/>
      <c r="K3" s="81"/>
      <c r="L3" s="81"/>
      <c r="M3" s="81"/>
      <c r="N3" s="81"/>
      <c r="O3" s="81"/>
      <c r="P3" s="81"/>
      <c r="Q3" s="8"/>
    </row>
    <row r="4" spans="1:22" ht="38.25" customHeight="1" x14ac:dyDescent="0.25">
      <c r="A4" s="404" t="s">
        <v>20</v>
      </c>
      <c r="B4" s="406" t="s">
        <v>21</v>
      </c>
      <c r="C4" s="406" t="s">
        <v>17</v>
      </c>
      <c r="D4" s="407" t="s">
        <v>22</v>
      </c>
      <c r="E4" s="406" t="s">
        <v>23</v>
      </c>
      <c r="F4" s="423" t="s">
        <v>67</v>
      </c>
      <c r="G4" s="406" t="s">
        <v>7</v>
      </c>
      <c r="H4" s="407" t="s">
        <v>25</v>
      </c>
      <c r="I4" s="406" t="s">
        <v>26</v>
      </c>
      <c r="J4" s="406" t="s">
        <v>8</v>
      </c>
      <c r="K4" s="411" t="s">
        <v>10</v>
      </c>
      <c r="L4" s="413" t="s">
        <v>27</v>
      </c>
      <c r="M4" s="419" t="s">
        <v>28</v>
      </c>
      <c r="N4" s="420"/>
      <c r="O4" s="421"/>
      <c r="P4" s="414" t="s">
        <v>166</v>
      </c>
      <c r="Q4" s="409" t="s">
        <v>30</v>
      </c>
    </row>
    <row r="5" spans="1:22" ht="90" x14ac:dyDescent="0.25">
      <c r="A5" s="405"/>
      <c r="B5" s="407"/>
      <c r="C5" s="407"/>
      <c r="D5" s="408"/>
      <c r="E5" s="407"/>
      <c r="F5" s="424"/>
      <c r="G5" s="407"/>
      <c r="H5" s="408"/>
      <c r="I5" s="407"/>
      <c r="J5" s="407"/>
      <c r="K5" s="412"/>
      <c r="L5" s="414"/>
      <c r="M5" s="245" t="s">
        <v>31</v>
      </c>
      <c r="N5" s="89" t="s">
        <v>68</v>
      </c>
      <c r="O5" s="90" t="s">
        <v>69</v>
      </c>
      <c r="P5" s="422"/>
      <c r="Q5" s="410"/>
    </row>
    <row r="6" spans="1:22" ht="26.25" customHeight="1" thickBot="1" x14ac:dyDescent="0.3">
      <c r="A6" s="91" t="s">
        <v>33</v>
      </c>
      <c r="B6" s="91" t="s">
        <v>34</v>
      </c>
      <c r="C6" s="91" t="s">
        <v>35</v>
      </c>
      <c r="D6" s="91" t="s">
        <v>36</v>
      </c>
      <c r="E6" s="91" t="s">
        <v>37</v>
      </c>
      <c r="F6" s="92" t="s">
        <v>38</v>
      </c>
      <c r="G6" s="91" t="s">
        <v>39</v>
      </c>
      <c r="H6" s="91" t="s">
        <v>40</v>
      </c>
      <c r="I6" s="91" t="s">
        <v>41</v>
      </c>
      <c r="J6" s="91" t="s">
        <v>42</v>
      </c>
      <c r="K6" s="93" t="s">
        <v>43</v>
      </c>
      <c r="L6" s="94" t="s">
        <v>44</v>
      </c>
      <c r="M6" s="94" t="s">
        <v>45</v>
      </c>
      <c r="N6" s="95" t="s">
        <v>46</v>
      </c>
      <c r="O6" s="93" t="s">
        <v>47</v>
      </c>
      <c r="P6" s="94" t="s">
        <v>48</v>
      </c>
      <c r="Q6" s="96" t="s">
        <v>167</v>
      </c>
    </row>
    <row r="7" spans="1:22" ht="389.1" customHeight="1" x14ac:dyDescent="0.25">
      <c r="A7" s="254">
        <v>19</v>
      </c>
      <c r="B7" s="306" t="s">
        <v>61</v>
      </c>
      <c r="C7" s="306" t="s">
        <v>63</v>
      </c>
      <c r="D7" s="306" t="s">
        <v>78</v>
      </c>
      <c r="E7" s="306" t="s">
        <v>79</v>
      </c>
      <c r="F7" s="306" t="s">
        <v>80</v>
      </c>
      <c r="G7" s="307">
        <v>144128467</v>
      </c>
      <c r="H7" s="306" t="s">
        <v>81</v>
      </c>
      <c r="I7" s="306" t="s">
        <v>77</v>
      </c>
      <c r="J7" s="306" t="s">
        <v>62</v>
      </c>
      <c r="K7" s="308" t="s">
        <v>222</v>
      </c>
      <c r="L7" s="309">
        <v>9222024</v>
      </c>
      <c r="M7" s="309">
        <f t="shared" ref="M7:M8" si="0">N7+O7</f>
        <v>9222024</v>
      </c>
      <c r="N7" s="183">
        <v>9222024</v>
      </c>
      <c r="O7" s="310">
        <v>0</v>
      </c>
      <c r="P7" s="311">
        <f t="shared" ref="P7:P8" si="1">M7/L7</f>
        <v>1</v>
      </c>
      <c r="Q7" s="184" t="s">
        <v>223</v>
      </c>
    </row>
    <row r="8" spans="1:22" ht="364.9" customHeight="1" x14ac:dyDescent="0.25">
      <c r="A8" s="429">
        <v>26</v>
      </c>
      <c r="B8" s="415" t="s">
        <v>61</v>
      </c>
      <c r="C8" s="415" t="s">
        <v>66</v>
      </c>
      <c r="D8" s="415" t="s">
        <v>82</v>
      </c>
      <c r="E8" s="415" t="s">
        <v>83</v>
      </c>
      <c r="F8" s="415" t="s">
        <v>84</v>
      </c>
      <c r="G8" s="417">
        <v>32851203.190000001</v>
      </c>
      <c r="H8" s="415" t="s">
        <v>85</v>
      </c>
      <c r="I8" s="415" t="s">
        <v>86</v>
      </c>
      <c r="J8" s="415" t="s">
        <v>87</v>
      </c>
      <c r="K8" s="435" t="s">
        <v>88</v>
      </c>
      <c r="L8" s="437">
        <v>732271.43</v>
      </c>
      <c r="M8" s="439">
        <f t="shared" si="0"/>
        <v>732271.43</v>
      </c>
      <c r="N8" s="441">
        <v>732271.43</v>
      </c>
      <c r="O8" s="425">
        <v>0</v>
      </c>
      <c r="P8" s="427">
        <f t="shared" si="1"/>
        <v>1</v>
      </c>
      <c r="Q8" s="431" t="s">
        <v>200</v>
      </c>
    </row>
    <row r="9" spans="1:22" ht="272.10000000000002" customHeight="1" x14ac:dyDescent="0.25">
      <c r="A9" s="430"/>
      <c r="B9" s="416"/>
      <c r="C9" s="416"/>
      <c r="D9" s="416"/>
      <c r="E9" s="416"/>
      <c r="F9" s="416"/>
      <c r="G9" s="418"/>
      <c r="H9" s="416"/>
      <c r="I9" s="416"/>
      <c r="J9" s="416"/>
      <c r="K9" s="436"/>
      <c r="L9" s="438"/>
      <c r="M9" s="440"/>
      <c r="N9" s="442"/>
      <c r="O9" s="426"/>
      <c r="P9" s="428"/>
      <c r="Q9" s="432"/>
    </row>
    <row r="10" spans="1:22" ht="320.25" customHeight="1" x14ac:dyDescent="0.25">
      <c r="A10" s="429">
        <v>27</v>
      </c>
      <c r="B10" s="415" t="s">
        <v>61</v>
      </c>
      <c r="C10" s="415" t="s">
        <v>64</v>
      </c>
      <c r="D10" s="415" t="s">
        <v>82</v>
      </c>
      <c r="E10" s="415" t="s">
        <v>89</v>
      </c>
      <c r="F10" s="415" t="s">
        <v>90</v>
      </c>
      <c r="G10" s="433">
        <v>37057739.189999998</v>
      </c>
      <c r="H10" s="429" t="s">
        <v>76</v>
      </c>
      <c r="I10" s="429" t="s">
        <v>77</v>
      </c>
      <c r="J10" s="312" t="s">
        <v>49</v>
      </c>
      <c r="K10" s="262" t="s">
        <v>224</v>
      </c>
      <c r="L10" s="279">
        <v>5932671</v>
      </c>
      <c r="M10" s="279">
        <f>N10+O10</f>
        <v>5932671</v>
      </c>
      <c r="N10" s="237">
        <v>5932671</v>
      </c>
      <c r="O10" s="313">
        <v>0</v>
      </c>
      <c r="P10" s="314">
        <f t="shared" ref="P10:P17" si="2">M10/L10</f>
        <v>1</v>
      </c>
      <c r="Q10" s="87" t="s">
        <v>225</v>
      </c>
    </row>
    <row r="11" spans="1:22" ht="57" customHeight="1" x14ac:dyDescent="0.25">
      <c r="A11" s="430"/>
      <c r="B11" s="416"/>
      <c r="C11" s="416"/>
      <c r="D11" s="416"/>
      <c r="E11" s="416"/>
      <c r="F11" s="416"/>
      <c r="G11" s="434"/>
      <c r="H11" s="430"/>
      <c r="I11" s="430"/>
      <c r="J11" s="151" t="s">
        <v>91</v>
      </c>
      <c r="K11" s="315" t="s">
        <v>214</v>
      </c>
      <c r="L11" s="99">
        <v>0</v>
      </c>
      <c r="M11" s="97">
        <v>0</v>
      </c>
      <c r="N11" s="98">
        <v>0</v>
      </c>
      <c r="O11" s="98">
        <v>0</v>
      </c>
      <c r="P11" s="314">
        <v>0</v>
      </c>
      <c r="Q11" s="87" t="s">
        <v>201</v>
      </c>
    </row>
    <row r="12" spans="1:22" ht="409.6" customHeight="1" x14ac:dyDescent="0.25">
      <c r="A12" s="429">
        <v>28</v>
      </c>
      <c r="B12" s="429" t="s">
        <v>61</v>
      </c>
      <c r="C12" s="415" t="s">
        <v>65</v>
      </c>
      <c r="D12" s="415" t="s">
        <v>82</v>
      </c>
      <c r="E12" s="415" t="s">
        <v>92</v>
      </c>
      <c r="F12" s="415" t="s">
        <v>84</v>
      </c>
      <c r="G12" s="433">
        <v>135462141.78</v>
      </c>
      <c r="H12" s="415" t="s">
        <v>76</v>
      </c>
      <c r="I12" s="415" t="s">
        <v>77</v>
      </c>
      <c r="J12" s="456" t="s">
        <v>87</v>
      </c>
      <c r="K12" s="316" t="s">
        <v>93</v>
      </c>
      <c r="L12" s="443">
        <v>1779352.04</v>
      </c>
      <c r="M12" s="439">
        <f>N12+O12</f>
        <v>1779352.04</v>
      </c>
      <c r="N12" s="445">
        <v>1779352.04</v>
      </c>
      <c r="O12" s="447">
        <v>0</v>
      </c>
      <c r="P12" s="427">
        <f t="shared" si="2"/>
        <v>1</v>
      </c>
      <c r="Q12" s="431" t="s">
        <v>138</v>
      </c>
      <c r="T12" s="100"/>
      <c r="U12" s="24"/>
      <c r="V12" s="24"/>
    </row>
    <row r="13" spans="1:22" ht="223.9" customHeight="1" x14ac:dyDescent="0.25">
      <c r="A13" s="459"/>
      <c r="B13" s="459"/>
      <c r="C13" s="455"/>
      <c r="D13" s="455"/>
      <c r="E13" s="455"/>
      <c r="F13" s="455"/>
      <c r="G13" s="458"/>
      <c r="H13" s="455"/>
      <c r="I13" s="455"/>
      <c r="J13" s="457"/>
      <c r="K13" s="317"/>
      <c r="L13" s="444"/>
      <c r="M13" s="440"/>
      <c r="N13" s="446"/>
      <c r="O13" s="448"/>
      <c r="P13" s="428"/>
      <c r="Q13" s="432"/>
      <c r="T13" s="100"/>
      <c r="U13" s="24"/>
      <c r="V13" s="24"/>
    </row>
    <row r="14" spans="1:22" ht="198" customHeight="1" x14ac:dyDescent="0.25">
      <c r="A14" s="459"/>
      <c r="B14" s="459"/>
      <c r="C14" s="455"/>
      <c r="D14" s="455"/>
      <c r="E14" s="455"/>
      <c r="F14" s="455"/>
      <c r="G14" s="458"/>
      <c r="H14" s="455"/>
      <c r="I14" s="455"/>
      <c r="J14" s="151" t="s">
        <v>49</v>
      </c>
      <c r="K14" s="315" t="s">
        <v>226</v>
      </c>
      <c r="L14" s="238">
        <v>19367903</v>
      </c>
      <c r="M14" s="238">
        <f>N14+O14</f>
        <v>19367903</v>
      </c>
      <c r="N14" s="240">
        <v>19367903</v>
      </c>
      <c r="O14" s="239">
        <v>0</v>
      </c>
      <c r="P14" s="314">
        <f t="shared" si="2"/>
        <v>1</v>
      </c>
      <c r="Q14" s="87" t="s">
        <v>139</v>
      </c>
    </row>
    <row r="15" spans="1:22" ht="48.6" customHeight="1" x14ac:dyDescent="0.25">
      <c r="A15" s="459"/>
      <c r="B15" s="459"/>
      <c r="C15" s="455"/>
      <c r="D15" s="455"/>
      <c r="E15" s="455"/>
      <c r="F15" s="455"/>
      <c r="G15" s="458"/>
      <c r="H15" s="455"/>
      <c r="I15" s="455"/>
      <c r="J15" s="151" t="s">
        <v>91</v>
      </c>
      <c r="K15" s="315" t="s">
        <v>214</v>
      </c>
      <c r="L15" s="279">
        <v>0</v>
      </c>
      <c r="M15" s="279">
        <v>0</v>
      </c>
      <c r="N15" s="101">
        <v>0</v>
      </c>
      <c r="O15" s="318">
        <v>0</v>
      </c>
      <c r="P15" s="314">
        <v>0</v>
      </c>
      <c r="Q15" s="87" t="s">
        <v>202</v>
      </c>
    </row>
    <row r="16" spans="1:22" ht="53.45" customHeight="1" thickBot="1" x14ac:dyDescent="0.3">
      <c r="A16" s="430"/>
      <c r="B16" s="430"/>
      <c r="C16" s="416"/>
      <c r="D16" s="416"/>
      <c r="E16" s="416"/>
      <c r="F16" s="416"/>
      <c r="G16" s="434"/>
      <c r="H16" s="416"/>
      <c r="I16" s="416"/>
      <c r="J16" s="151" t="s">
        <v>91</v>
      </c>
      <c r="K16" s="315" t="s">
        <v>214</v>
      </c>
      <c r="L16" s="279">
        <v>0</v>
      </c>
      <c r="M16" s="279">
        <v>0</v>
      </c>
      <c r="N16" s="101">
        <v>0</v>
      </c>
      <c r="O16" s="318">
        <v>0</v>
      </c>
      <c r="P16" s="314">
        <v>0</v>
      </c>
      <c r="Q16" s="87" t="s">
        <v>203</v>
      </c>
    </row>
    <row r="17" spans="1:17" ht="32.25" customHeight="1" thickBot="1" x14ac:dyDescent="0.3">
      <c r="A17" s="449" t="s">
        <v>0</v>
      </c>
      <c r="B17" s="450"/>
      <c r="C17" s="450"/>
      <c r="D17" s="450"/>
      <c r="E17" s="450"/>
      <c r="F17" s="451"/>
      <c r="G17" s="102">
        <f>SUM(G7:G16)</f>
        <v>349499551.15999997</v>
      </c>
      <c r="H17" s="102"/>
      <c r="I17" s="319"/>
      <c r="J17" s="320"/>
      <c r="K17" s="321"/>
      <c r="L17" s="103">
        <f>SUM(L7:L16)</f>
        <v>37034221.469999999</v>
      </c>
      <c r="M17" s="103">
        <f>SUM(M7:M16)</f>
        <v>37034221.469999999</v>
      </c>
      <c r="N17" s="104">
        <f>SUM(N7:N16)</f>
        <v>37034221.469999999</v>
      </c>
      <c r="O17" s="105">
        <f>SUM(O7:O16)</f>
        <v>0</v>
      </c>
      <c r="P17" s="106">
        <f t="shared" si="2"/>
        <v>1</v>
      </c>
      <c r="Q17" s="321" t="s">
        <v>55</v>
      </c>
    </row>
    <row r="18" spans="1:17" ht="28.5" customHeight="1" x14ac:dyDescent="0.25">
      <c r="A18" s="107"/>
      <c r="B18" s="108" t="s">
        <v>56</v>
      </c>
      <c r="C18" s="452" t="s">
        <v>57</v>
      </c>
      <c r="D18" s="452"/>
      <c r="E18" s="452"/>
      <c r="F18" s="452"/>
      <c r="G18" s="109"/>
      <c r="H18" s="109"/>
      <c r="I18" s="110"/>
      <c r="J18" s="110"/>
      <c r="K18" s="111"/>
      <c r="L18" s="112" t="s">
        <v>55</v>
      </c>
      <c r="M18" s="113" t="s">
        <v>55</v>
      </c>
      <c r="N18" s="114">
        <f>N7+N8+N12+N10</f>
        <v>17666318.469999999</v>
      </c>
      <c r="O18" s="115" t="s">
        <v>55</v>
      </c>
      <c r="P18" s="116" t="s">
        <v>55</v>
      </c>
      <c r="Q18" s="322" t="s">
        <v>55</v>
      </c>
    </row>
    <row r="19" spans="1:17" ht="27" customHeight="1" x14ac:dyDescent="0.25">
      <c r="A19" s="107"/>
      <c r="B19" s="117" t="s">
        <v>56</v>
      </c>
      <c r="C19" s="453" t="s">
        <v>70</v>
      </c>
      <c r="D19" s="453"/>
      <c r="E19" s="453"/>
      <c r="F19" s="453"/>
      <c r="G19" s="453"/>
      <c r="H19" s="453"/>
      <c r="I19" s="453"/>
      <c r="J19" s="453"/>
      <c r="K19" s="454"/>
      <c r="L19" s="118" t="s">
        <v>55</v>
      </c>
      <c r="M19" s="119" t="s">
        <v>55</v>
      </c>
      <c r="N19" s="120">
        <f>N14</f>
        <v>19367903</v>
      </c>
      <c r="O19" s="121">
        <f>O17</f>
        <v>0</v>
      </c>
      <c r="P19" s="323" t="s">
        <v>55</v>
      </c>
      <c r="Q19" s="324" t="s">
        <v>55</v>
      </c>
    </row>
    <row r="20" spans="1:17" x14ac:dyDescent="0.25">
      <c r="A20" s="122"/>
      <c r="B20" s="325"/>
      <c r="C20" s="73"/>
      <c r="D20" s="73"/>
      <c r="E20" s="123"/>
      <c r="F20" s="326"/>
      <c r="G20" s="326"/>
      <c r="H20" s="326"/>
      <c r="I20" s="326"/>
      <c r="J20" s="326"/>
      <c r="K20" s="326"/>
      <c r="L20" s="326"/>
      <c r="M20" s="326"/>
      <c r="N20" s="327"/>
      <c r="O20" s="73"/>
      <c r="P20" s="73"/>
    </row>
    <row r="21" spans="1:17" x14ac:dyDescent="0.25">
      <c r="A21" s="122"/>
      <c r="B21" s="328"/>
      <c r="C21" s="124"/>
      <c r="D21" s="124"/>
      <c r="E21" s="75"/>
      <c r="F21" s="329"/>
      <c r="G21" s="329"/>
      <c r="H21" s="329"/>
      <c r="I21" s="329"/>
      <c r="J21" s="329"/>
      <c r="K21" s="329"/>
      <c r="L21" s="329"/>
      <c r="M21" s="125"/>
      <c r="N21" s="126"/>
      <c r="O21" s="127"/>
      <c r="P21" s="73"/>
    </row>
    <row r="22" spans="1:17" x14ac:dyDescent="0.25">
      <c r="A22" s="58"/>
      <c r="F22" s="81"/>
      <c r="G22" s="81"/>
      <c r="H22" s="81"/>
      <c r="I22" s="81"/>
      <c r="J22" s="81"/>
      <c r="K22" s="81"/>
      <c r="L22" s="81"/>
      <c r="M22" s="81"/>
      <c r="N22" s="19"/>
      <c r="O22" s="19"/>
      <c r="P22" s="19"/>
    </row>
    <row r="23" spans="1:17" x14ac:dyDescent="0.25">
      <c r="A23" s="58"/>
      <c r="F23" s="81"/>
      <c r="G23" s="81"/>
      <c r="H23" s="81"/>
      <c r="I23" s="81"/>
      <c r="J23" s="81"/>
      <c r="K23" s="81"/>
      <c r="L23" s="81"/>
      <c r="M23" s="81"/>
      <c r="N23" s="19"/>
      <c r="O23" s="19"/>
      <c r="P23" s="19"/>
    </row>
    <row r="24" spans="1:17" x14ac:dyDescent="0.25">
      <c r="A24" s="58"/>
      <c r="F24" s="81"/>
      <c r="G24" s="81"/>
      <c r="H24" s="81"/>
      <c r="I24" s="81"/>
      <c r="J24" s="81"/>
      <c r="K24" s="81"/>
      <c r="L24" s="81"/>
      <c r="M24" s="81"/>
      <c r="N24" s="19"/>
      <c r="O24" s="19"/>
      <c r="P24" s="19"/>
    </row>
    <row r="25" spans="1:17" x14ac:dyDescent="0.25">
      <c r="A25" s="58"/>
      <c r="F25" s="81"/>
      <c r="G25" s="81"/>
      <c r="H25" s="81"/>
      <c r="I25" s="81"/>
      <c r="J25" s="81"/>
      <c r="K25" s="81"/>
      <c r="L25" s="81"/>
      <c r="M25" s="81"/>
      <c r="N25" s="19"/>
      <c r="O25" s="19"/>
      <c r="P25" s="19"/>
    </row>
    <row r="26" spans="1:17" x14ac:dyDescent="0.25">
      <c r="A26" s="58"/>
      <c r="F26" s="81"/>
      <c r="G26" s="81"/>
      <c r="H26" s="81"/>
      <c r="I26" s="81"/>
      <c r="J26" s="81"/>
      <c r="K26" s="81"/>
      <c r="L26" s="81"/>
      <c r="M26" s="81"/>
      <c r="N26" s="19"/>
      <c r="O26" s="19"/>
      <c r="P26" s="19"/>
    </row>
    <row r="27" spans="1:17" x14ac:dyDescent="0.25">
      <c r="A27" s="58"/>
      <c r="F27" s="81"/>
      <c r="G27" s="81"/>
      <c r="H27" s="81"/>
      <c r="I27" s="81"/>
      <c r="J27" s="81"/>
      <c r="K27" s="81"/>
      <c r="L27" s="81"/>
      <c r="M27" s="81"/>
      <c r="N27" s="19"/>
      <c r="O27" s="19"/>
      <c r="P27" s="19"/>
    </row>
    <row r="28" spans="1:17" x14ac:dyDescent="0.25">
      <c r="A28" s="58"/>
      <c r="F28" s="81"/>
      <c r="G28" s="81"/>
      <c r="H28" s="81"/>
      <c r="I28" s="81"/>
      <c r="J28" s="81"/>
      <c r="K28" s="81"/>
      <c r="L28" s="81"/>
      <c r="M28" s="81"/>
      <c r="N28" s="19"/>
      <c r="O28" s="19"/>
      <c r="P28" s="19"/>
    </row>
    <row r="29" spans="1:17" x14ac:dyDescent="0.25">
      <c r="A29" s="58"/>
      <c r="F29" s="81"/>
      <c r="G29" s="81"/>
      <c r="H29" s="81"/>
      <c r="I29" s="81"/>
      <c r="J29" s="81"/>
      <c r="K29" s="81"/>
      <c r="L29" s="81"/>
      <c r="M29" s="81"/>
      <c r="N29" s="19"/>
      <c r="O29" s="19"/>
      <c r="P29" s="19"/>
    </row>
    <row r="30" spans="1:17" x14ac:dyDescent="0.25">
      <c r="A30" s="58"/>
      <c r="F30" s="81"/>
      <c r="G30" s="81"/>
      <c r="H30" s="81"/>
      <c r="I30" s="81"/>
      <c r="J30" s="81"/>
      <c r="K30" s="81"/>
      <c r="L30" s="81"/>
      <c r="M30" s="81"/>
      <c r="N30" s="19"/>
      <c r="O30" s="19"/>
      <c r="P30" s="19"/>
    </row>
    <row r="31" spans="1:17" x14ac:dyDescent="0.25">
      <c r="A31" s="58"/>
      <c r="F31" s="81"/>
      <c r="G31" s="81"/>
      <c r="H31" s="81"/>
      <c r="I31" s="81"/>
      <c r="J31" s="81"/>
      <c r="K31" s="81"/>
      <c r="L31" s="81"/>
      <c r="M31" s="81"/>
      <c r="N31" s="19"/>
      <c r="O31" s="19"/>
      <c r="P31" s="19"/>
    </row>
    <row r="32" spans="1:17" x14ac:dyDescent="0.25">
      <c r="A32" s="58"/>
      <c r="F32" s="81"/>
      <c r="G32" s="81"/>
      <c r="H32" s="81"/>
      <c r="I32" s="81"/>
      <c r="J32" s="81"/>
      <c r="K32" s="81"/>
      <c r="L32" s="81"/>
      <c r="M32" s="81"/>
      <c r="N32" s="19"/>
      <c r="O32" s="19"/>
      <c r="P32" s="19"/>
    </row>
    <row r="33" spans="1:16" x14ac:dyDescent="0.25">
      <c r="A33" s="58"/>
      <c r="F33" s="81"/>
      <c r="G33" s="81"/>
      <c r="H33" s="81"/>
      <c r="I33" s="81"/>
      <c r="J33" s="81"/>
      <c r="K33" s="81"/>
      <c r="L33" s="81"/>
      <c r="M33" s="81"/>
      <c r="N33" s="19"/>
      <c r="O33" s="19"/>
      <c r="P33" s="19"/>
    </row>
    <row r="34" spans="1:16" x14ac:dyDescent="0.25">
      <c r="A34" s="58"/>
      <c r="F34" s="81"/>
      <c r="G34" s="81"/>
      <c r="H34" s="81"/>
      <c r="I34" s="81"/>
      <c r="J34" s="81"/>
      <c r="K34" s="81"/>
      <c r="L34" s="81"/>
      <c r="M34" s="81"/>
      <c r="N34" s="19"/>
      <c r="O34" s="19"/>
      <c r="P34" s="19"/>
    </row>
    <row r="35" spans="1:16" x14ac:dyDescent="0.25">
      <c r="A35" s="58"/>
      <c r="F35" s="81"/>
      <c r="G35" s="81"/>
      <c r="H35" s="81"/>
      <c r="I35" s="81"/>
      <c r="J35" s="81"/>
      <c r="K35" s="81"/>
      <c r="L35" s="81"/>
      <c r="M35" s="81"/>
      <c r="N35" s="19"/>
      <c r="O35" s="19"/>
      <c r="P35" s="19"/>
    </row>
    <row r="36" spans="1:16" x14ac:dyDescent="0.25">
      <c r="A36" s="58"/>
      <c r="F36" s="81"/>
      <c r="G36" s="81"/>
      <c r="H36" s="81"/>
      <c r="I36" s="81"/>
      <c r="J36" s="81"/>
      <c r="K36" s="81"/>
      <c r="L36" s="81"/>
      <c r="M36" s="81"/>
      <c r="N36" s="19"/>
      <c r="O36" s="19"/>
      <c r="P36" s="19"/>
    </row>
    <row r="37" spans="1:16" x14ac:dyDescent="0.25">
      <c r="A37" s="58"/>
      <c r="F37" s="81"/>
      <c r="G37" s="81"/>
      <c r="H37" s="81"/>
      <c r="I37" s="81"/>
      <c r="J37" s="81"/>
      <c r="K37" s="81"/>
      <c r="L37" s="81"/>
      <c r="M37" s="81"/>
      <c r="N37" s="19"/>
      <c r="O37" s="19"/>
      <c r="P37" s="19"/>
    </row>
    <row r="38" spans="1:16" x14ac:dyDescent="0.25">
      <c r="A38" s="58"/>
      <c r="F38" s="81"/>
      <c r="G38" s="81"/>
      <c r="H38" s="81"/>
      <c r="I38" s="81"/>
      <c r="J38" s="81"/>
      <c r="K38" s="81"/>
      <c r="L38" s="81"/>
      <c r="M38" s="81"/>
      <c r="N38" s="19"/>
      <c r="O38" s="19"/>
      <c r="P38" s="19"/>
    </row>
    <row r="39" spans="1:16" x14ac:dyDescent="0.25">
      <c r="A39" s="58"/>
      <c r="F39" s="81"/>
      <c r="G39" s="81"/>
      <c r="H39" s="81"/>
      <c r="I39" s="81"/>
      <c r="J39" s="81"/>
      <c r="K39" s="81"/>
      <c r="L39" s="81"/>
      <c r="M39" s="81"/>
      <c r="N39" s="19"/>
      <c r="O39" s="19"/>
      <c r="P39" s="19"/>
    </row>
    <row r="40" spans="1:16" x14ac:dyDescent="0.25">
      <c r="A40" s="58"/>
      <c r="F40" s="81"/>
      <c r="G40" s="81"/>
      <c r="H40" s="81"/>
      <c r="I40" s="81"/>
      <c r="J40" s="81"/>
      <c r="K40" s="81"/>
      <c r="L40" s="81"/>
      <c r="M40" s="81"/>
      <c r="N40" s="19"/>
      <c r="O40" s="19"/>
      <c r="P40" s="19"/>
    </row>
    <row r="41" spans="1:16" x14ac:dyDescent="0.25">
      <c r="A41" s="58"/>
      <c r="F41" s="81"/>
      <c r="G41" s="81"/>
      <c r="H41" s="81"/>
      <c r="I41" s="81"/>
      <c r="J41" s="81"/>
      <c r="K41" s="81"/>
      <c r="L41" s="81"/>
      <c r="M41" s="81"/>
      <c r="N41" s="19"/>
      <c r="O41" s="19"/>
      <c r="P41" s="19"/>
    </row>
    <row r="42" spans="1:16" x14ac:dyDescent="0.25">
      <c r="A42" s="58"/>
      <c r="F42" s="81"/>
      <c r="G42" s="81"/>
      <c r="H42" s="81"/>
      <c r="I42" s="81"/>
      <c r="J42" s="81"/>
      <c r="K42" s="81"/>
      <c r="L42" s="81"/>
      <c r="M42" s="81"/>
      <c r="N42" s="19"/>
      <c r="O42" s="19"/>
      <c r="P42" s="19"/>
    </row>
    <row r="43" spans="1:16" x14ac:dyDescent="0.25">
      <c r="A43" s="58"/>
      <c r="F43" s="81"/>
      <c r="G43" s="81"/>
      <c r="H43" s="81"/>
      <c r="I43" s="81"/>
      <c r="J43" s="81"/>
      <c r="K43" s="81"/>
      <c r="L43" s="81"/>
      <c r="M43" s="81"/>
      <c r="N43" s="19"/>
      <c r="O43" s="19"/>
      <c r="P43" s="19"/>
    </row>
    <row r="44" spans="1:16" x14ac:dyDescent="0.25">
      <c r="A44" s="58"/>
      <c r="F44" s="81"/>
      <c r="G44" s="81"/>
      <c r="H44" s="81"/>
      <c r="I44" s="81"/>
      <c r="J44" s="81"/>
      <c r="K44" s="81"/>
      <c r="L44" s="81"/>
      <c r="M44" s="81"/>
      <c r="N44" s="19"/>
      <c r="O44" s="19"/>
      <c r="P44" s="19"/>
    </row>
    <row r="45" spans="1:16" x14ac:dyDescent="0.25">
      <c r="A45" s="58"/>
      <c r="F45" s="81"/>
      <c r="G45" s="81"/>
      <c r="H45" s="81"/>
      <c r="I45" s="81"/>
      <c r="J45" s="81"/>
      <c r="K45" s="81"/>
      <c r="L45" s="81"/>
      <c r="M45" s="81"/>
      <c r="N45" s="19"/>
      <c r="O45" s="19"/>
      <c r="P45" s="19"/>
    </row>
    <row r="46" spans="1:16" x14ac:dyDescent="0.25">
      <c r="A46" s="58"/>
      <c r="F46" s="81"/>
      <c r="G46" s="81"/>
      <c r="H46" s="81"/>
      <c r="I46" s="81"/>
      <c r="J46" s="81"/>
      <c r="K46" s="81"/>
      <c r="L46" s="81"/>
      <c r="M46" s="81"/>
      <c r="N46" s="19"/>
      <c r="O46" s="19"/>
      <c r="P46" s="19"/>
    </row>
    <row r="47" spans="1:16" x14ac:dyDescent="0.25">
      <c r="A47" s="58"/>
      <c r="F47" s="81"/>
      <c r="G47" s="81"/>
      <c r="H47" s="81"/>
      <c r="I47" s="81"/>
      <c r="J47" s="81"/>
      <c r="K47" s="81"/>
      <c r="L47" s="81"/>
      <c r="M47" s="81"/>
      <c r="N47" s="19"/>
      <c r="O47" s="19"/>
      <c r="P47" s="19"/>
    </row>
    <row r="48" spans="1:16" x14ac:dyDescent="0.25">
      <c r="A48" s="64"/>
      <c r="F48" s="81"/>
      <c r="G48" s="81"/>
      <c r="H48" s="81"/>
      <c r="I48" s="81"/>
      <c r="J48" s="81"/>
      <c r="K48" s="81"/>
      <c r="L48" s="81"/>
      <c r="M48" s="81"/>
      <c r="N48" s="19"/>
      <c r="O48" s="19"/>
      <c r="P48" s="19"/>
    </row>
    <row r="49" spans="1:16" x14ac:dyDescent="0.25">
      <c r="A49" s="64"/>
      <c r="F49" s="81"/>
      <c r="G49" s="81"/>
      <c r="H49" s="81"/>
      <c r="I49" s="81"/>
      <c r="J49" s="81"/>
      <c r="K49" s="81"/>
      <c r="L49" s="81"/>
      <c r="M49" s="81"/>
      <c r="N49" s="19"/>
      <c r="O49" s="19"/>
      <c r="P49" s="19"/>
    </row>
    <row r="50" spans="1:16" x14ac:dyDescent="0.25">
      <c r="A50" s="64"/>
      <c r="F50" s="81"/>
      <c r="G50" s="81"/>
      <c r="H50" s="81"/>
      <c r="I50" s="81"/>
      <c r="J50" s="81"/>
      <c r="K50" s="81"/>
      <c r="L50" s="81"/>
      <c r="M50" s="81"/>
      <c r="N50" s="19"/>
      <c r="O50" s="19"/>
      <c r="P50" s="19"/>
    </row>
    <row r="51" spans="1:16" x14ac:dyDescent="0.25">
      <c r="A51" s="64"/>
      <c r="F51" s="81"/>
      <c r="G51" s="81"/>
      <c r="H51" s="81"/>
      <c r="I51" s="81"/>
      <c r="J51" s="81"/>
      <c r="K51" s="81"/>
      <c r="L51" s="81"/>
      <c r="M51" s="81"/>
      <c r="N51" s="19"/>
      <c r="O51" s="19"/>
      <c r="P51" s="19"/>
    </row>
    <row r="52" spans="1:16" x14ac:dyDescent="0.25">
      <c r="F52" s="81"/>
      <c r="G52" s="81"/>
      <c r="H52" s="81"/>
      <c r="I52" s="81"/>
      <c r="J52" s="81"/>
      <c r="K52" s="81"/>
      <c r="L52" s="81"/>
      <c r="M52" s="81"/>
      <c r="N52" s="19"/>
      <c r="O52" s="19"/>
      <c r="P52" s="19"/>
    </row>
    <row r="53" spans="1:16" x14ac:dyDescent="0.25">
      <c r="F53" s="81"/>
      <c r="G53" s="81"/>
      <c r="H53" s="81"/>
      <c r="I53" s="81"/>
      <c r="J53" s="81"/>
      <c r="K53" s="81"/>
      <c r="L53" s="81"/>
      <c r="M53" s="81"/>
      <c r="N53" s="19"/>
      <c r="O53" s="19"/>
      <c r="P53" s="19"/>
    </row>
    <row r="54" spans="1:16" x14ac:dyDescent="0.25">
      <c r="F54" s="81"/>
      <c r="G54" s="81"/>
      <c r="H54" s="81"/>
      <c r="I54" s="81"/>
      <c r="J54" s="81"/>
      <c r="K54" s="81"/>
      <c r="L54" s="81"/>
      <c r="M54" s="81"/>
      <c r="N54" s="19"/>
      <c r="O54" s="19"/>
      <c r="P54" s="19"/>
    </row>
    <row r="55" spans="1:16" x14ac:dyDescent="0.25">
      <c r="F55" s="81"/>
      <c r="G55" s="81"/>
      <c r="H55" s="81"/>
      <c r="I55" s="81"/>
      <c r="J55" s="81"/>
      <c r="K55" s="81"/>
      <c r="L55" s="81"/>
      <c r="M55" s="81"/>
      <c r="N55" s="19"/>
      <c r="O55" s="19"/>
      <c r="P55" s="19"/>
    </row>
    <row r="56" spans="1:16" x14ac:dyDescent="0.25">
      <c r="F56" s="81"/>
      <c r="G56" s="81"/>
      <c r="H56" s="81"/>
      <c r="I56" s="81"/>
      <c r="J56" s="81"/>
      <c r="K56" s="81"/>
      <c r="L56" s="81"/>
      <c r="M56" s="81"/>
      <c r="N56" s="19"/>
      <c r="O56" s="19"/>
      <c r="P56" s="19"/>
    </row>
    <row r="57" spans="1:16" x14ac:dyDescent="0.25">
      <c r="F57" s="81"/>
      <c r="G57" s="81"/>
      <c r="H57" s="81"/>
      <c r="I57" s="81"/>
      <c r="J57" s="81"/>
      <c r="K57" s="81"/>
      <c r="L57" s="81"/>
      <c r="M57" s="81"/>
      <c r="N57" s="19"/>
      <c r="O57" s="19"/>
      <c r="P57" s="19"/>
    </row>
    <row r="58" spans="1:16" x14ac:dyDescent="0.25">
      <c r="F58" s="81"/>
      <c r="G58" s="81"/>
      <c r="H58" s="81"/>
      <c r="I58" s="81"/>
      <c r="J58" s="81"/>
      <c r="K58" s="81"/>
      <c r="L58" s="81"/>
      <c r="M58" s="81"/>
      <c r="N58" s="19"/>
      <c r="O58" s="19"/>
      <c r="P58" s="19"/>
    </row>
    <row r="59" spans="1:16" x14ac:dyDescent="0.25">
      <c r="F59" s="81"/>
      <c r="G59" s="81"/>
      <c r="H59" s="81"/>
      <c r="I59" s="81"/>
      <c r="J59" s="81"/>
      <c r="K59" s="81"/>
      <c r="L59" s="81"/>
      <c r="M59" s="81"/>
      <c r="N59" s="19"/>
      <c r="O59" s="19"/>
      <c r="P59" s="19"/>
    </row>
    <row r="60" spans="1:16" x14ac:dyDescent="0.25">
      <c r="F60" s="81"/>
      <c r="G60" s="81"/>
      <c r="H60" s="81"/>
      <c r="I60" s="81"/>
      <c r="J60" s="81"/>
      <c r="K60" s="81"/>
      <c r="L60" s="81"/>
      <c r="M60" s="81"/>
      <c r="N60" s="19"/>
      <c r="O60" s="19"/>
      <c r="P60" s="19"/>
    </row>
    <row r="61" spans="1:16" x14ac:dyDescent="0.25">
      <c r="F61" s="81"/>
      <c r="G61" s="81"/>
      <c r="H61" s="81"/>
      <c r="I61" s="81"/>
      <c r="J61" s="81"/>
      <c r="K61" s="81"/>
      <c r="L61" s="81"/>
      <c r="M61" s="81"/>
      <c r="N61" s="19"/>
      <c r="O61" s="19"/>
      <c r="P61" s="19"/>
    </row>
    <row r="62" spans="1:16" x14ac:dyDescent="0.25">
      <c r="F62" s="81"/>
      <c r="G62" s="81"/>
      <c r="H62" s="81"/>
      <c r="I62" s="81"/>
      <c r="J62" s="81"/>
      <c r="K62" s="81"/>
      <c r="L62" s="81"/>
      <c r="M62" s="81"/>
    </row>
    <row r="63" spans="1:16" x14ac:dyDescent="0.25">
      <c r="F63" s="81"/>
      <c r="G63" s="81"/>
      <c r="H63" s="81"/>
      <c r="I63" s="81"/>
      <c r="J63" s="81"/>
      <c r="K63" s="81"/>
      <c r="L63" s="81"/>
      <c r="M63" s="81"/>
    </row>
    <row r="64" spans="1:16" x14ac:dyDescent="0.25">
      <c r="F64" s="81"/>
      <c r="G64" s="81"/>
      <c r="H64" s="81"/>
      <c r="I64" s="81"/>
      <c r="J64" s="81"/>
      <c r="K64" s="81"/>
      <c r="L64" s="81"/>
      <c r="M64" s="81"/>
    </row>
    <row r="65" spans="6:13" x14ac:dyDescent="0.25">
      <c r="F65" s="81"/>
      <c r="G65" s="81"/>
      <c r="H65" s="81"/>
      <c r="I65" s="81"/>
      <c r="J65" s="81"/>
      <c r="K65" s="81"/>
      <c r="L65" s="81"/>
      <c r="M65" s="81"/>
    </row>
    <row r="66" spans="6:13" x14ac:dyDescent="0.25">
      <c r="F66" s="81"/>
      <c r="G66" s="81"/>
      <c r="H66" s="81"/>
      <c r="I66" s="81"/>
      <c r="J66" s="81"/>
      <c r="K66" s="81"/>
      <c r="L66" s="81"/>
      <c r="M66" s="81"/>
    </row>
    <row r="67" spans="6:13" x14ac:dyDescent="0.25">
      <c r="F67" s="81"/>
      <c r="G67" s="81"/>
      <c r="H67" s="81"/>
      <c r="I67" s="81"/>
      <c r="J67" s="81"/>
      <c r="K67" s="81"/>
      <c r="L67" s="81"/>
      <c r="M67" s="81"/>
    </row>
    <row r="68" spans="6:13" x14ac:dyDescent="0.25">
      <c r="F68" s="81"/>
      <c r="G68" s="81"/>
      <c r="H68" s="81"/>
      <c r="I68" s="81"/>
      <c r="J68" s="81"/>
      <c r="K68" s="81"/>
      <c r="L68" s="81"/>
      <c r="M68" s="81"/>
    </row>
  </sheetData>
  <autoFilter ref="A6:Q19"/>
  <mergeCells count="60">
    <mergeCell ref="A17:F17"/>
    <mergeCell ref="C18:F18"/>
    <mergeCell ref="C19:K19"/>
    <mergeCell ref="I12:I16"/>
    <mergeCell ref="J12:J13"/>
    <mergeCell ref="F12:F16"/>
    <mergeCell ref="G12:G16"/>
    <mergeCell ref="H12:H16"/>
    <mergeCell ref="A12:A16"/>
    <mergeCell ref="B12:B16"/>
    <mergeCell ref="C12:C16"/>
    <mergeCell ref="D12:D16"/>
    <mergeCell ref="E12:E16"/>
    <mergeCell ref="P12:P13"/>
    <mergeCell ref="Q12:Q13"/>
    <mergeCell ref="L12:L13"/>
    <mergeCell ref="M12:M13"/>
    <mergeCell ref="N12:N13"/>
    <mergeCell ref="O12:O13"/>
    <mergeCell ref="Q8:Q9"/>
    <mergeCell ref="A10:A11"/>
    <mergeCell ref="B10:B11"/>
    <mergeCell ref="C10:C11"/>
    <mergeCell ref="D10:D11"/>
    <mergeCell ref="E10:E11"/>
    <mergeCell ref="F10:F11"/>
    <mergeCell ref="G10:G11"/>
    <mergeCell ref="I8:I9"/>
    <mergeCell ref="J8:J9"/>
    <mergeCell ref="K8:K9"/>
    <mergeCell ref="L8:L9"/>
    <mergeCell ref="M8:M9"/>
    <mergeCell ref="N8:N9"/>
    <mergeCell ref="H10:H11"/>
    <mergeCell ref="I10:I11"/>
    <mergeCell ref="A8:A9"/>
    <mergeCell ref="B8:B9"/>
    <mergeCell ref="C8:C9"/>
    <mergeCell ref="D8:D9"/>
    <mergeCell ref="E8:E9"/>
    <mergeCell ref="F8:F9"/>
    <mergeCell ref="G8:G9"/>
    <mergeCell ref="H8:H9"/>
    <mergeCell ref="M4:O4"/>
    <mergeCell ref="P4:P5"/>
    <mergeCell ref="F4:F5"/>
    <mergeCell ref="O8:O9"/>
    <mergeCell ref="P8:P9"/>
    <mergeCell ref="Q4:Q5"/>
    <mergeCell ref="G4:G5"/>
    <mergeCell ref="H4:H5"/>
    <mergeCell ref="I4:I5"/>
    <mergeCell ref="J4:J5"/>
    <mergeCell ref="K4:K5"/>
    <mergeCell ref="L4:L5"/>
    <mergeCell ref="A4:A5"/>
    <mergeCell ref="B4:B5"/>
    <mergeCell ref="C4:C5"/>
    <mergeCell ref="D4:D5"/>
    <mergeCell ref="E4:E5"/>
  </mergeCells>
  <pageMargins left="0.23622047244094491" right="0.23622047244094491" top="0.35433070866141736" bottom="0.55118110236220474" header="0.31496062992125984" footer="0.31496062992125984"/>
  <pageSetup paperSize="8" scale="60" fitToHeight="0" orientation="landscape" horizontalDpi="4294967293" verticalDpi="4294967293" r:id="rId1"/>
  <headerFooter>
    <oddFooter xml:space="preserve">&amp;CStránka &amp;P z &amp;N&amp;R&amp;12Zpracoval odbor finanční, stav k 1. 5. 2022
</oddFooter>
  </headerFooter>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X100"/>
  <sheetViews>
    <sheetView topLeftCell="A13" zoomScale="58" zoomScaleNormal="58" zoomScaleSheetLayoutView="39" zoomScalePageLayoutView="55" workbookViewId="0">
      <selection activeCell="C34" sqref="C34:C36"/>
    </sheetView>
  </sheetViews>
  <sheetFormatPr defaultRowHeight="15" x14ac:dyDescent="0.25"/>
  <cols>
    <col min="1" max="1" width="4.7109375" customWidth="1"/>
    <col min="2" max="2" width="14.28515625" customWidth="1"/>
    <col min="3" max="3" width="23.42578125" style="70" customWidth="1"/>
    <col min="4" max="4" width="17.28515625" style="70" customWidth="1"/>
    <col min="5" max="5" width="11.7109375" style="70" customWidth="1"/>
    <col min="6" max="6" width="8.7109375" style="70" customWidth="1"/>
    <col min="7" max="7" width="18.7109375" style="71" customWidth="1"/>
    <col min="8" max="8" width="13.7109375" style="72" customWidth="1"/>
    <col min="9" max="9" width="13.42578125" customWidth="1"/>
    <col min="10" max="10" width="15.28515625" customWidth="1"/>
    <col min="11" max="11" width="40.7109375" customWidth="1"/>
    <col min="12" max="12" width="20.42578125" customWidth="1"/>
    <col min="13" max="13" width="17.7109375" customWidth="1"/>
    <col min="14" max="14" width="16.7109375" customWidth="1"/>
    <col min="15" max="15" width="15.42578125" customWidth="1"/>
    <col min="16" max="16" width="14.28515625" customWidth="1"/>
    <col min="17" max="17" width="72.7109375" customWidth="1"/>
    <col min="18" max="18" width="5.5703125" customWidth="1"/>
    <col min="19" max="19" width="13" bestFit="1" customWidth="1"/>
    <col min="20" max="20" width="11.7109375" bestFit="1" customWidth="1"/>
    <col min="21" max="21" width="12.28515625" bestFit="1" customWidth="1"/>
    <col min="23" max="23" width="8.7109375" customWidth="1"/>
    <col min="244" max="244" width="4.7109375" customWidth="1"/>
    <col min="245" max="245" width="14.28515625" customWidth="1"/>
    <col min="246" max="246" width="23.42578125" customWidth="1"/>
    <col min="247" max="247" width="17.28515625" customWidth="1"/>
    <col min="248" max="248" width="11.7109375" customWidth="1"/>
    <col min="249" max="249" width="8.7109375" customWidth="1"/>
    <col min="250" max="250" width="18.7109375" customWidth="1"/>
    <col min="251" max="251" width="13.7109375" customWidth="1"/>
    <col min="252" max="252" width="13.42578125" customWidth="1"/>
    <col min="253" max="253" width="15.28515625" customWidth="1"/>
    <col min="254" max="254" width="40.7109375" customWidth="1"/>
    <col min="255" max="255" width="20.42578125" customWidth="1"/>
    <col min="256" max="256" width="17.7109375" customWidth="1"/>
    <col min="257" max="257" width="16.7109375" customWidth="1"/>
    <col min="258" max="258" width="13.7109375" customWidth="1"/>
    <col min="259" max="259" width="14.28515625" customWidth="1"/>
    <col min="260" max="260" width="12.7109375" customWidth="1"/>
    <col min="261" max="261" width="56.7109375" customWidth="1"/>
    <col min="262" max="263" width="0" hidden="1" customWidth="1"/>
    <col min="500" max="500" width="4.7109375" customWidth="1"/>
    <col min="501" max="501" width="14.28515625" customWidth="1"/>
    <col min="502" max="502" width="23.42578125" customWidth="1"/>
    <col min="503" max="503" width="17.28515625" customWidth="1"/>
    <col min="504" max="504" width="11.7109375" customWidth="1"/>
    <col min="505" max="505" width="8.7109375" customWidth="1"/>
    <col min="506" max="506" width="18.7109375" customWidth="1"/>
    <col min="507" max="507" width="13.7109375" customWidth="1"/>
    <col min="508" max="508" width="13.42578125" customWidth="1"/>
    <col min="509" max="509" width="15.28515625" customWidth="1"/>
    <col min="510" max="510" width="40.7109375" customWidth="1"/>
    <col min="511" max="511" width="20.42578125" customWidth="1"/>
    <col min="512" max="512" width="17.7109375" customWidth="1"/>
    <col min="513" max="513" width="16.7109375" customWidth="1"/>
    <col min="514" max="514" width="13.7109375" customWidth="1"/>
    <col min="515" max="515" width="14.28515625" customWidth="1"/>
    <col min="516" max="516" width="12.7109375" customWidth="1"/>
    <col min="517" max="517" width="56.7109375" customWidth="1"/>
    <col min="518" max="519" width="0" hidden="1" customWidth="1"/>
    <col min="756" max="756" width="4.7109375" customWidth="1"/>
    <col min="757" max="757" width="14.28515625" customWidth="1"/>
    <col min="758" max="758" width="23.42578125" customWidth="1"/>
    <col min="759" max="759" width="17.28515625" customWidth="1"/>
    <col min="760" max="760" width="11.7109375" customWidth="1"/>
    <col min="761" max="761" width="8.7109375" customWidth="1"/>
    <col min="762" max="762" width="18.7109375" customWidth="1"/>
    <col min="763" max="763" width="13.7109375" customWidth="1"/>
    <col min="764" max="764" width="13.42578125" customWidth="1"/>
    <col min="765" max="765" width="15.28515625" customWidth="1"/>
    <col min="766" max="766" width="40.7109375" customWidth="1"/>
    <col min="767" max="767" width="20.42578125" customWidth="1"/>
    <col min="768" max="768" width="17.7109375" customWidth="1"/>
    <col min="769" max="769" width="16.7109375" customWidth="1"/>
    <col min="770" max="770" width="13.7109375" customWidth="1"/>
    <col min="771" max="771" width="14.28515625" customWidth="1"/>
    <col min="772" max="772" width="12.7109375" customWidth="1"/>
    <col min="773" max="773" width="56.7109375" customWidth="1"/>
    <col min="774" max="775" width="0" hidden="1" customWidth="1"/>
    <col min="1012" max="1012" width="4.7109375" customWidth="1"/>
    <col min="1013" max="1013" width="14.28515625" customWidth="1"/>
    <col min="1014" max="1014" width="23.42578125" customWidth="1"/>
    <col min="1015" max="1015" width="17.28515625" customWidth="1"/>
    <col min="1016" max="1016" width="11.7109375" customWidth="1"/>
    <col min="1017" max="1017" width="8.7109375" customWidth="1"/>
    <col min="1018" max="1018" width="18.7109375" customWidth="1"/>
    <col min="1019" max="1019" width="13.7109375" customWidth="1"/>
    <col min="1020" max="1020" width="13.42578125" customWidth="1"/>
    <col min="1021" max="1021" width="15.28515625" customWidth="1"/>
    <col min="1022" max="1022" width="40.7109375" customWidth="1"/>
    <col min="1023" max="1023" width="20.42578125" customWidth="1"/>
    <col min="1024" max="1024" width="17.7109375" customWidth="1"/>
    <col min="1025" max="1025" width="16.7109375" customWidth="1"/>
    <col min="1026" max="1026" width="13.7109375" customWidth="1"/>
    <col min="1027" max="1027" width="14.28515625" customWidth="1"/>
    <col min="1028" max="1028" width="12.7109375" customWidth="1"/>
    <col min="1029" max="1029" width="56.7109375" customWidth="1"/>
    <col min="1030" max="1031" width="0" hidden="1" customWidth="1"/>
    <col min="1268" max="1268" width="4.7109375" customWidth="1"/>
    <col min="1269" max="1269" width="14.28515625" customWidth="1"/>
    <col min="1270" max="1270" width="23.42578125" customWidth="1"/>
    <col min="1271" max="1271" width="17.28515625" customWidth="1"/>
    <col min="1272" max="1272" width="11.7109375" customWidth="1"/>
    <col min="1273" max="1273" width="8.7109375" customWidth="1"/>
    <col min="1274" max="1274" width="18.7109375" customWidth="1"/>
    <col min="1275" max="1275" width="13.7109375" customWidth="1"/>
    <col min="1276" max="1276" width="13.42578125" customWidth="1"/>
    <col min="1277" max="1277" width="15.28515625" customWidth="1"/>
    <col min="1278" max="1278" width="40.7109375" customWidth="1"/>
    <col min="1279" max="1279" width="20.42578125" customWidth="1"/>
    <col min="1280" max="1280" width="17.7109375" customWidth="1"/>
    <col min="1281" max="1281" width="16.7109375" customWidth="1"/>
    <col min="1282" max="1282" width="13.7109375" customWidth="1"/>
    <col min="1283" max="1283" width="14.28515625" customWidth="1"/>
    <col min="1284" max="1284" width="12.7109375" customWidth="1"/>
    <col min="1285" max="1285" width="56.7109375" customWidth="1"/>
    <col min="1286" max="1287" width="0" hidden="1" customWidth="1"/>
    <col min="1524" max="1524" width="4.7109375" customWidth="1"/>
    <col min="1525" max="1525" width="14.28515625" customWidth="1"/>
    <col min="1526" max="1526" width="23.42578125" customWidth="1"/>
    <col min="1527" max="1527" width="17.28515625" customWidth="1"/>
    <col min="1528" max="1528" width="11.7109375" customWidth="1"/>
    <col min="1529" max="1529" width="8.7109375" customWidth="1"/>
    <col min="1530" max="1530" width="18.7109375" customWidth="1"/>
    <col min="1531" max="1531" width="13.7109375" customWidth="1"/>
    <col min="1532" max="1532" width="13.42578125" customWidth="1"/>
    <col min="1533" max="1533" width="15.28515625" customWidth="1"/>
    <col min="1534" max="1534" width="40.7109375" customWidth="1"/>
    <col min="1535" max="1535" width="20.42578125" customWidth="1"/>
    <col min="1536" max="1536" width="17.7109375" customWidth="1"/>
    <col min="1537" max="1537" width="16.7109375" customWidth="1"/>
    <col min="1538" max="1538" width="13.7109375" customWidth="1"/>
    <col min="1539" max="1539" width="14.28515625" customWidth="1"/>
    <col min="1540" max="1540" width="12.7109375" customWidth="1"/>
    <col min="1541" max="1541" width="56.7109375" customWidth="1"/>
    <col min="1542" max="1543" width="0" hidden="1" customWidth="1"/>
    <col min="1780" max="1780" width="4.7109375" customWidth="1"/>
    <col min="1781" max="1781" width="14.28515625" customWidth="1"/>
    <col min="1782" max="1782" width="23.42578125" customWidth="1"/>
    <col min="1783" max="1783" width="17.28515625" customWidth="1"/>
    <col min="1784" max="1784" width="11.7109375" customWidth="1"/>
    <col min="1785" max="1785" width="8.7109375" customWidth="1"/>
    <col min="1786" max="1786" width="18.7109375" customWidth="1"/>
    <col min="1787" max="1787" width="13.7109375" customWidth="1"/>
    <col min="1788" max="1788" width="13.42578125" customWidth="1"/>
    <col min="1789" max="1789" width="15.28515625" customWidth="1"/>
    <col min="1790" max="1790" width="40.7109375" customWidth="1"/>
    <col min="1791" max="1791" width="20.42578125" customWidth="1"/>
    <col min="1792" max="1792" width="17.7109375" customWidth="1"/>
    <col min="1793" max="1793" width="16.7109375" customWidth="1"/>
    <col min="1794" max="1794" width="13.7109375" customWidth="1"/>
    <col min="1795" max="1795" width="14.28515625" customWidth="1"/>
    <col min="1796" max="1796" width="12.7109375" customWidth="1"/>
    <col min="1797" max="1797" width="56.7109375" customWidth="1"/>
    <col min="1798" max="1799" width="0" hidden="1" customWidth="1"/>
    <col min="2036" max="2036" width="4.7109375" customWidth="1"/>
    <col min="2037" max="2037" width="14.28515625" customWidth="1"/>
    <col min="2038" max="2038" width="23.42578125" customWidth="1"/>
    <col min="2039" max="2039" width="17.28515625" customWidth="1"/>
    <col min="2040" max="2040" width="11.7109375" customWidth="1"/>
    <col min="2041" max="2041" width="8.7109375" customWidth="1"/>
    <col min="2042" max="2042" width="18.7109375" customWidth="1"/>
    <col min="2043" max="2043" width="13.7109375" customWidth="1"/>
    <col min="2044" max="2044" width="13.42578125" customWidth="1"/>
    <col min="2045" max="2045" width="15.28515625" customWidth="1"/>
    <col min="2046" max="2046" width="40.7109375" customWidth="1"/>
    <col min="2047" max="2047" width="20.42578125" customWidth="1"/>
    <col min="2048" max="2048" width="17.7109375" customWidth="1"/>
    <col min="2049" max="2049" width="16.7109375" customWidth="1"/>
    <col min="2050" max="2050" width="13.7109375" customWidth="1"/>
    <col min="2051" max="2051" width="14.28515625" customWidth="1"/>
    <col min="2052" max="2052" width="12.7109375" customWidth="1"/>
    <col min="2053" max="2053" width="56.7109375" customWidth="1"/>
    <col min="2054" max="2055" width="0" hidden="1" customWidth="1"/>
    <col min="2292" max="2292" width="4.7109375" customWidth="1"/>
    <col min="2293" max="2293" width="14.28515625" customWidth="1"/>
    <col min="2294" max="2294" width="23.42578125" customWidth="1"/>
    <col min="2295" max="2295" width="17.28515625" customWidth="1"/>
    <col min="2296" max="2296" width="11.7109375" customWidth="1"/>
    <col min="2297" max="2297" width="8.7109375" customWidth="1"/>
    <col min="2298" max="2298" width="18.7109375" customWidth="1"/>
    <col min="2299" max="2299" width="13.7109375" customWidth="1"/>
    <col min="2300" max="2300" width="13.42578125" customWidth="1"/>
    <col min="2301" max="2301" width="15.28515625" customWidth="1"/>
    <col min="2302" max="2302" width="40.7109375" customWidth="1"/>
    <col min="2303" max="2303" width="20.42578125" customWidth="1"/>
    <col min="2304" max="2304" width="17.7109375" customWidth="1"/>
    <col min="2305" max="2305" width="16.7109375" customWidth="1"/>
    <col min="2306" max="2306" width="13.7109375" customWidth="1"/>
    <col min="2307" max="2307" width="14.28515625" customWidth="1"/>
    <col min="2308" max="2308" width="12.7109375" customWidth="1"/>
    <col min="2309" max="2309" width="56.7109375" customWidth="1"/>
    <col min="2310" max="2311" width="0" hidden="1" customWidth="1"/>
    <col min="2548" max="2548" width="4.7109375" customWidth="1"/>
    <col min="2549" max="2549" width="14.28515625" customWidth="1"/>
    <col min="2550" max="2550" width="23.42578125" customWidth="1"/>
    <col min="2551" max="2551" width="17.28515625" customWidth="1"/>
    <col min="2552" max="2552" width="11.7109375" customWidth="1"/>
    <col min="2553" max="2553" width="8.7109375" customWidth="1"/>
    <col min="2554" max="2554" width="18.7109375" customWidth="1"/>
    <col min="2555" max="2555" width="13.7109375" customWidth="1"/>
    <col min="2556" max="2556" width="13.42578125" customWidth="1"/>
    <col min="2557" max="2557" width="15.28515625" customWidth="1"/>
    <col min="2558" max="2558" width="40.7109375" customWidth="1"/>
    <col min="2559" max="2559" width="20.42578125" customWidth="1"/>
    <col min="2560" max="2560" width="17.7109375" customWidth="1"/>
    <col min="2561" max="2561" width="16.7109375" customWidth="1"/>
    <col min="2562" max="2562" width="13.7109375" customWidth="1"/>
    <col min="2563" max="2563" width="14.28515625" customWidth="1"/>
    <col min="2564" max="2564" width="12.7109375" customWidth="1"/>
    <col min="2565" max="2565" width="56.7109375" customWidth="1"/>
    <col min="2566" max="2567" width="0" hidden="1" customWidth="1"/>
    <col min="2804" max="2804" width="4.7109375" customWidth="1"/>
    <col min="2805" max="2805" width="14.28515625" customWidth="1"/>
    <col min="2806" max="2806" width="23.42578125" customWidth="1"/>
    <col min="2807" max="2807" width="17.28515625" customWidth="1"/>
    <col min="2808" max="2808" width="11.7109375" customWidth="1"/>
    <col min="2809" max="2809" width="8.7109375" customWidth="1"/>
    <col min="2810" max="2810" width="18.7109375" customWidth="1"/>
    <col min="2811" max="2811" width="13.7109375" customWidth="1"/>
    <col min="2812" max="2812" width="13.42578125" customWidth="1"/>
    <col min="2813" max="2813" width="15.28515625" customWidth="1"/>
    <col min="2814" max="2814" width="40.7109375" customWidth="1"/>
    <col min="2815" max="2815" width="20.42578125" customWidth="1"/>
    <col min="2816" max="2816" width="17.7109375" customWidth="1"/>
    <col min="2817" max="2817" width="16.7109375" customWidth="1"/>
    <col min="2818" max="2818" width="13.7109375" customWidth="1"/>
    <col min="2819" max="2819" width="14.28515625" customWidth="1"/>
    <col min="2820" max="2820" width="12.7109375" customWidth="1"/>
    <col min="2821" max="2821" width="56.7109375" customWidth="1"/>
    <col min="2822" max="2823" width="0" hidden="1" customWidth="1"/>
    <col min="3060" max="3060" width="4.7109375" customWidth="1"/>
    <col min="3061" max="3061" width="14.28515625" customWidth="1"/>
    <col min="3062" max="3062" width="23.42578125" customWidth="1"/>
    <col min="3063" max="3063" width="17.28515625" customWidth="1"/>
    <col min="3064" max="3064" width="11.7109375" customWidth="1"/>
    <col min="3065" max="3065" width="8.7109375" customWidth="1"/>
    <col min="3066" max="3066" width="18.7109375" customWidth="1"/>
    <col min="3067" max="3067" width="13.7109375" customWidth="1"/>
    <col min="3068" max="3068" width="13.42578125" customWidth="1"/>
    <col min="3069" max="3069" width="15.28515625" customWidth="1"/>
    <col min="3070" max="3070" width="40.7109375" customWidth="1"/>
    <col min="3071" max="3071" width="20.42578125" customWidth="1"/>
    <col min="3072" max="3072" width="17.7109375" customWidth="1"/>
    <col min="3073" max="3073" width="16.7109375" customWidth="1"/>
    <col min="3074" max="3074" width="13.7109375" customWidth="1"/>
    <col min="3075" max="3075" width="14.28515625" customWidth="1"/>
    <col min="3076" max="3076" width="12.7109375" customWidth="1"/>
    <col min="3077" max="3077" width="56.7109375" customWidth="1"/>
    <col min="3078" max="3079" width="0" hidden="1" customWidth="1"/>
    <col min="3316" max="3316" width="4.7109375" customWidth="1"/>
    <col min="3317" max="3317" width="14.28515625" customWidth="1"/>
    <col min="3318" max="3318" width="23.42578125" customWidth="1"/>
    <col min="3319" max="3319" width="17.28515625" customWidth="1"/>
    <col min="3320" max="3320" width="11.7109375" customWidth="1"/>
    <col min="3321" max="3321" width="8.7109375" customWidth="1"/>
    <col min="3322" max="3322" width="18.7109375" customWidth="1"/>
    <col min="3323" max="3323" width="13.7109375" customWidth="1"/>
    <col min="3324" max="3324" width="13.42578125" customWidth="1"/>
    <col min="3325" max="3325" width="15.28515625" customWidth="1"/>
    <col min="3326" max="3326" width="40.7109375" customWidth="1"/>
    <col min="3327" max="3327" width="20.42578125" customWidth="1"/>
    <col min="3328" max="3328" width="17.7109375" customWidth="1"/>
    <col min="3329" max="3329" width="16.7109375" customWidth="1"/>
    <col min="3330" max="3330" width="13.7109375" customWidth="1"/>
    <col min="3331" max="3331" width="14.28515625" customWidth="1"/>
    <col min="3332" max="3332" width="12.7109375" customWidth="1"/>
    <col min="3333" max="3333" width="56.7109375" customWidth="1"/>
    <col min="3334" max="3335" width="0" hidden="1" customWidth="1"/>
    <col min="3572" max="3572" width="4.7109375" customWidth="1"/>
    <col min="3573" max="3573" width="14.28515625" customWidth="1"/>
    <col min="3574" max="3574" width="23.42578125" customWidth="1"/>
    <col min="3575" max="3575" width="17.28515625" customWidth="1"/>
    <col min="3576" max="3576" width="11.7109375" customWidth="1"/>
    <col min="3577" max="3577" width="8.7109375" customWidth="1"/>
    <col min="3578" max="3578" width="18.7109375" customWidth="1"/>
    <col min="3579" max="3579" width="13.7109375" customWidth="1"/>
    <col min="3580" max="3580" width="13.42578125" customWidth="1"/>
    <col min="3581" max="3581" width="15.28515625" customWidth="1"/>
    <col min="3582" max="3582" width="40.7109375" customWidth="1"/>
    <col min="3583" max="3583" width="20.42578125" customWidth="1"/>
    <col min="3584" max="3584" width="17.7109375" customWidth="1"/>
    <col min="3585" max="3585" width="16.7109375" customWidth="1"/>
    <col min="3586" max="3586" width="13.7109375" customWidth="1"/>
    <col min="3587" max="3587" width="14.28515625" customWidth="1"/>
    <col min="3588" max="3588" width="12.7109375" customWidth="1"/>
    <col min="3589" max="3589" width="56.7109375" customWidth="1"/>
    <col min="3590" max="3591" width="0" hidden="1" customWidth="1"/>
    <col min="3828" max="3828" width="4.7109375" customWidth="1"/>
    <col min="3829" max="3829" width="14.28515625" customWidth="1"/>
    <col min="3830" max="3830" width="23.42578125" customWidth="1"/>
    <col min="3831" max="3831" width="17.28515625" customWidth="1"/>
    <col min="3832" max="3832" width="11.7109375" customWidth="1"/>
    <col min="3833" max="3833" width="8.7109375" customWidth="1"/>
    <col min="3834" max="3834" width="18.7109375" customWidth="1"/>
    <col min="3835" max="3835" width="13.7109375" customWidth="1"/>
    <col min="3836" max="3836" width="13.42578125" customWidth="1"/>
    <col min="3837" max="3837" width="15.28515625" customWidth="1"/>
    <col min="3838" max="3838" width="40.7109375" customWidth="1"/>
    <col min="3839" max="3839" width="20.42578125" customWidth="1"/>
    <col min="3840" max="3840" width="17.7109375" customWidth="1"/>
    <col min="3841" max="3841" width="16.7109375" customWidth="1"/>
    <col min="3842" max="3842" width="13.7109375" customWidth="1"/>
    <col min="3843" max="3843" width="14.28515625" customWidth="1"/>
    <col min="3844" max="3844" width="12.7109375" customWidth="1"/>
    <col min="3845" max="3845" width="56.7109375" customWidth="1"/>
    <col min="3846" max="3847" width="0" hidden="1" customWidth="1"/>
    <col min="4084" max="4084" width="4.7109375" customWidth="1"/>
    <col min="4085" max="4085" width="14.28515625" customWidth="1"/>
    <col min="4086" max="4086" width="23.42578125" customWidth="1"/>
    <col min="4087" max="4087" width="17.28515625" customWidth="1"/>
    <col min="4088" max="4088" width="11.7109375" customWidth="1"/>
    <col min="4089" max="4089" width="8.7109375" customWidth="1"/>
    <col min="4090" max="4090" width="18.7109375" customWidth="1"/>
    <col min="4091" max="4091" width="13.7109375" customWidth="1"/>
    <col min="4092" max="4092" width="13.42578125" customWidth="1"/>
    <col min="4093" max="4093" width="15.28515625" customWidth="1"/>
    <col min="4094" max="4094" width="40.7109375" customWidth="1"/>
    <col min="4095" max="4095" width="20.42578125" customWidth="1"/>
    <col min="4096" max="4096" width="17.7109375" customWidth="1"/>
    <col min="4097" max="4097" width="16.7109375" customWidth="1"/>
    <col min="4098" max="4098" width="13.7109375" customWidth="1"/>
    <col min="4099" max="4099" width="14.28515625" customWidth="1"/>
    <col min="4100" max="4100" width="12.7109375" customWidth="1"/>
    <col min="4101" max="4101" width="56.7109375" customWidth="1"/>
    <col min="4102" max="4103" width="0" hidden="1" customWidth="1"/>
    <col min="4340" max="4340" width="4.7109375" customWidth="1"/>
    <col min="4341" max="4341" width="14.28515625" customWidth="1"/>
    <col min="4342" max="4342" width="23.42578125" customWidth="1"/>
    <col min="4343" max="4343" width="17.28515625" customWidth="1"/>
    <col min="4344" max="4344" width="11.7109375" customWidth="1"/>
    <col min="4345" max="4345" width="8.7109375" customWidth="1"/>
    <col min="4346" max="4346" width="18.7109375" customWidth="1"/>
    <col min="4347" max="4347" width="13.7109375" customWidth="1"/>
    <col min="4348" max="4348" width="13.42578125" customWidth="1"/>
    <col min="4349" max="4349" width="15.28515625" customWidth="1"/>
    <col min="4350" max="4350" width="40.7109375" customWidth="1"/>
    <col min="4351" max="4351" width="20.42578125" customWidth="1"/>
    <col min="4352" max="4352" width="17.7109375" customWidth="1"/>
    <col min="4353" max="4353" width="16.7109375" customWidth="1"/>
    <col min="4354" max="4354" width="13.7109375" customWidth="1"/>
    <col min="4355" max="4355" width="14.28515625" customWidth="1"/>
    <col min="4356" max="4356" width="12.7109375" customWidth="1"/>
    <col min="4357" max="4357" width="56.7109375" customWidth="1"/>
    <col min="4358" max="4359" width="0" hidden="1" customWidth="1"/>
    <col min="4596" max="4596" width="4.7109375" customWidth="1"/>
    <col min="4597" max="4597" width="14.28515625" customWidth="1"/>
    <col min="4598" max="4598" width="23.42578125" customWidth="1"/>
    <col min="4599" max="4599" width="17.28515625" customWidth="1"/>
    <col min="4600" max="4600" width="11.7109375" customWidth="1"/>
    <col min="4601" max="4601" width="8.7109375" customWidth="1"/>
    <col min="4602" max="4602" width="18.7109375" customWidth="1"/>
    <col min="4603" max="4603" width="13.7109375" customWidth="1"/>
    <col min="4604" max="4604" width="13.42578125" customWidth="1"/>
    <col min="4605" max="4605" width="15.28515625" customWidth="1"/>
    <col min="4606" max="4606" width="40.7109375" customWidth="1"/>
    <col min="4607" max="4607" width="20.42578125" customWidth="1"/>
    <col min="4608" max="4608" width="17.7109375" customWidth="1"/>
    <col min="4609" max="4609" width="16.7109375" customWidth="1"/>
    <col min="4610" max="4610" width="13.7109375" customWidth="1"/>
    <col min="4611" max="4611" width="14.28515625" customWidth="1"/>
    <col min="4612" max="4612" width="12.7109375" customWidth="1"/>
    <col min="4613" max="4613" width="56.7109375" customWidth="1"/>
    <col min="4614" max="4615" width="0" hidden="1" customWidth="1"/>
    <col min="4852" max="4852" width="4.7109375" customWidth="1"/>
    <col min="4853" max="4853" width="14.28515625" customWidth="1"/>
    <col min="4854" max="4854" width="23.42578125" customWidth="1"/>
    <col min="4855" max="4855" width="17.28515625" customWidth="1"/>
    <col min="4856" max="4856" width="11.7109375" customWidth="1"/>
    <col min="4857" max="4857" width="8.7109375" customWidth="1"/>
    <col min="4858" max="4858" width="18.7109375" customWidth="1"/>
    <col min="4859" max="4859" width="13.7109375" customWidth="1"/>
    <col min="4860" max="4860" width="13.42578125" customWidth="1"/>
    <col min="4861" max="4861" width="15.28515625" customWidth="1"/>
    <col min="4862" max="4862" width="40.7109375" customWidth="1"/>
    <col min="4863" max="4863" width="20.42578125" customWidth="1"/>
    <col min="4864" max="4864" width="17.7109375" customWidth="1"/>
    <col min="4865" max="4865" width="16.7109375" customWidth="1"/>
    <col min="4866" max="4866" width="13.7109375" customWidth="1"/>
    <col min="4867" max="4867" width="14.28515625" customWidth="1"/>
    <col min="4868" max="4868" width="12.7109375" customWidth="1"/>
    <col min="4869" max="4869" width="56.7109375" customWidth="1"/>
    <col min="4870" max="4871" width="0" hidden="1" customWidth="1"/>
    <col min="5108" max="5108" width="4.7109375" customWidth="1"/>
    <col min="5109" max="5109" width="14.28515625" customWidth="1"/>
    <col min="5110" max="5110" width="23.42578125" customWidth="1"/>
    <col min="5111" max="5111" width="17.28515625" customWidth="1"/>
    <col min="5112" max="5112" width="11.7109375" customWidth="1"/>
    <col min="5113" max="5113" width="8.7109375" customWidth="1"/>
    <col min="5114" max="5114" width="18.7109375" customWidth="1"/>
    <col min="5115" max="5115" width="13.7109375" customWidth="1"/>
    <col min="5116" max="5116" width="13.42578125" customWidth="1"/>
    <col min="5117" max="5117" width="15.28515625" customWidth="1"/>
    <col min="5118" max="5118" width="40.7109375" customWidth="1"/>
    <col min="5119" max="5119" width="20.42578125" customWidth="1"/>
    <col min="5120" max="5120" width="17.7109375" customWidth="1"/>
    <col min="5121" max="5121" width="16.7109375" customWidth="1"/>
    <col min="5122" max="5122" width="13.7109375" customWidth="1"/>
    <col min="5123" max="5123" width="14.28515625" customWidth="1"/>
    <col min="5124" max="5124" width="12.7109375" customWidth="1"/>
    <col min="5125" max="5125" width="56.7109375" customWidth="1"/>
    <col min="5126" max="5127" width="0" hidden="1" customWidth="1"/>
    <col min="5364" max="5364" width="4.7109375" customWidth="1"/>
    <col min="5365" max="5365" width="14.28515625" customWidth="1"/>
    <col min="5366" max="5366" width="23.42578125" customWidth="1"/>
    <col min="5367" max="5367" width="17.28515625" customWidth="1"/>
    <col min="5368" max="5368" width="11.7109375" customWidth="1"/>
    <col min="5369" max="5369" width="8.7109375" customWidth="1"/>
    <col min="5370" max="5370" width="18.7109375" customWidth="1"/>
    <col min="5371" max="5371" width="13.7109375" customWidth="1"/>
    <col min="5372" max="5372" width="13.42578125" customWidth="1"/>
    <col min="5373" max="5373" width="15.28515625" customWidth="1"/>
    <col min="5374" max="5374" width="40.7109375" customWidth="1"/>
    <col min="5375" max="5375" width="20.42578125" customWidth="1"/>
    <col min="5376" max="5376" width="17.7109375" customWidth="1"/>
    <col min="5377" max="5377" width="16.7109375" customWidth="1"/>
    <col min="5378" max="5378" width="13.7109375" customWidth="1"/>
    <col min="5379" max="5379" width="14.28515625" customWidth="1"/>
    <col min="5380" max="5380" width="12.7109375" customWidth="1"/>
    <col min="5381" max="5381" width="56.7109375" customWidth="1"/>
    <col min="5382" max="5383" width="0" hidden="1" customWidth="1"/>
    <col min="5620" max="5620" width="4.7109375" customWidth="1"/>
    <col min="5621" max="5621" width="14.28515625" customWidth="1"/>
    <col min="5622" max="5622" width="23.42578125" customWidth="1"/>
    <col min="5623" max="5623" width="17.28515625" customWidth="1"/>
    <col min="5624" max="5624" width="11.7109375" customWidth="1"/>
    <col min="5625" max="5625" width="8.7109375" customWidth="1"/>
    <col min="5626" max="5626" width="18.7109375" customWidth="1"/>
    <col min="5627" max="5627" width="13.7109375" customWidth="1"/>
    <col min="5628" max="5628" width="13.42578125" customWidth="1"/>
    <col min="5629" max="5629" width="15.28515625" customWidth="1"/>
    <col min="5630" max="5630" width="40.7109375" customWidth="1"/>
    <col min="5631" max="5631" width="20.42578125" customWidth="1"/>
    <col min="5632" max="5632" width="17.7109375" customWidth="1"/>
    <col min="5633" max="5633" width="16.7109375" customWidth="1"/>
    <col min="5634" max="5634" width="13.7109375" customWidth="1"/>
    <col min="5635" max="5635" width="14.28515625" customWidth="1"/>
    <col min="5636" max="5636" width="12.7109375" customWidth="1"/>
    <col min="5637" max="5637" width="56.7109375" customWidth="1"/>
    <col min="5638" max="5639" width="0" hidden="1" customWidth="1"/>
    <col min="5876" max="5876" width="4.7109375" customWidth="1"/>
    <col min="5877" max="5877" width="14.28515625" customWidth="1"/>
    <col min="5878" max="5878" width="23.42578125" customWidth="1"/>
    <col min="5879" max="5879" width="17.28515625" customWidth="1"/>
    <col min="5880" max="5880" width="11.7109375" customWidth="1"/>
    <col min="5881" max="5881" width="8.7109375" customWidth="1"/>
    <col min="5882" max="5882" width="18.7109375" customWidth="1"/>
    <col min="5883" max="5883" width="13.7109375" customWidth="1"/>
    <col min="5884" max="5884" width="13.42578125" customWidth="1"/>
    <col min="5885" max="5885" width="15.28515625" customWidth="1"/>
    <col min="5886" max="5886" width="40.7109375" customWidth="1"/>
    <col min="5887" max="5887" width="20.42578125" customWidth="1"/>
    <col min="5888" max="5888" width="17.7109375" customWidth="1"/>
    <col min="5889" max="5889" width="16.7109375" customWidth="1"/>
    <col min="5890" max="5890" width="13.7109375" customWidth="1"/>
    <col min="5891" max="5891" width="14.28515625" customWidth="1"/>
    <col min="5892" max="5892" width="12.7109375" customWidth="1"/>
    <col min="5893" max="5893" width="56.7109375" customWidth="1"/>
    <col min="5894" max="5895" width="0" hidden="1" customWidth="1"/>
    <col min="6132" max="6132" width="4.7109375" customWidth="1"/>
    <col min="6133" max="6133" width="14.28515625" customWidth="1"/>
    <col min="6134" max="6134" width="23.42578125" customWidth="1"/>
    <col min="6135" max="6135" width="17.28515625" customWidth="1"/>
    <col min="6136" max="6136" width="11.7109375" customWidth="1"/>
    <col min="6137" max="6137" width="8.7109375" customWidth="1"/>
    <col min="6138" max="6138" width="18.7109375" customWidth="1"/>
    <col min="6139" max="6139" width="13.7109375" customWidth="1"/>
    <col min="6140" max="6140" width="13.42578125" customWidth="1"/>
    <col min="6141" max="6141" width="15.28515625" customWidth="1"/>
    <col min="6142" max="6142" width="40.7109375" customWidth="1"/>
    <col min="6143" max="6143" width="20.42578125" customWidth="1"/>
    <col min="6144" max="6144" width="17.7109375" customWidth="1"/>
    <col min="6145" max="6145" width="16.7109375" customWidth="1"/>
    <col min="6146" max="6146" width="13.7109375" customWidth="1"/>
    <col min="6147" max="6147" width="14.28515625" customWidth="1"/>
    <col min="6148" max="6148" width="12.7109375" customWidth="1"/>
    <col min="6149" max="6149" width="56.7109375" customWidth="1"/>
    <col min="6150" max="6151" width="0" hidden="1" customWidth="1"/>
    <col min="6388" max="6388" width="4.7109375" customWidth="1"/>
    <col min="6389" max="6389" width="14.28515625" customWidth="1"/>
    <col min="6390" max="6390" width="23.42578125" customWidth="1"/>
    <col min="6391" max="6391" width="17.28515625" customWidth="1"/>
    <col min="6392" max="6392" width="11.7109375" customWidth="1"/>
    <col min="6393" max="6393" width="8.7109375" customWidth="1"/>
    <col min="6394" max="6394" width="18.7109375" customWidth="1"/>
    <col min="6395" max="6395" width="13.7109375" customWidth="1"/>
    <col min="6396" max="6396" width="13.42578125" customWidth="1"/>
    <col min="6397" max="6397" width="15.28515625" customWidth="1"/>
    <col min="6398" max="6398" width="40.7109375" customWidth="1"/>
    <col min="6399" max="6399" width="20.42578125" customWidth="1"/>
    <col min="6400" max="6400" width="17.7109375" customWidth="1"/>
    <col min="6401" max="6401" width="16.7109375" customWidth="1"/>
    <col min="6402" max="6402" width="13.7109375" customWidth="1"/>
    <col min="6403" max="6403" width="14.28515625" customWidth="1"/>
    <col min="6404" max="6404" width="12.7109375" customWidth="1"/>
    <col min="6405" max="6405" width="56.7109375" customWidth="1"/>
    <col min="6406" max="6407" width="0" hidden="1" customWidth="1"/>
    <col min="6644" max="6644" width="4.7109375" customWidth="1"/>
    <col min="6645" max="6645" width="14.28515625" customWidth="1"/>
    <col min="6646" max="6646" width="23.42578125" customWidth="1"/>
    <col min="6647" max="6647" width="17.28515625" customWidth="1"/>
    <col min="6648" max="6648" width="11.7109375" customWidth="1"/>
    <col min="6649" max="6649" width="8.7109375" customWidth="1"/>
    <col min="6650" max="6650" width="18.7109375" customWidth="1"/>
    <col min="6651" max="6651" width="13.7109375" customWidth="1"/>
    <col min="6652" max="6652" width="13.42578125" customWidth="1"/>
    <col min="6653" max="6653" width="15.28515625" customWidth="1"/>
    <col min="6654" max="6654" width="40.7109375" customWidth="1"/>
    <col min="6655" max="6655" width="20.42578125" customWidth="1"/>
    <col min="6656" max="6656" width="17.7109375" customWidth="1"/>
    <col min="6657" max="6657" width="16.7109375" customWidth="1"/>
    <col min="6658" max="6658" width="13.7109375" customWidth="1"/>
    <col min="6659" max="6659" width="14.28515625" customWidth="1"/>
    <col min="6660" max="6660" width="12.7109375" customWidth="1"/>
    <col min="6661" max="6661" width="56.7109375" customWidth="1"/>
    <col min="6662" max="6663" width="0" hidden="1" customWidth="1"/>
    <col min="6900" max="6900" width="4.7109375" customWidth="1"/>
    <col min="6901" max="6901" width="14.28515625" customWidth="1"/>
    <col min="6902" max="6902" width="23.42578125" customWidth="1"/>
    <col min="6903" max="6903" width="17.28515625" customWidth="1"/>
    <col min="6904" max="6904" width="11.7109375" customWidth="1"/>
    <col min="6905" max="6905" width="8.7109375" customWidth="1"/>
    <col min="6906" max="6906" width="18.7109375" customWidth="1"/>
    <col min="6907" max="6907" width="13.7109375" customWidth="1"/>
    <col min="6908" max="6908" width="13.42578125" customWidth="1"/>
    <col min="6909" max="6909" width="15.28515625" customWidth="1"/>
    <col min="6910" max="6910" width="40.7109375" customWidth="1"/>
    <col min="6911" max="6911" width="20.42578125" customWidth="1"/>
    <col min="6912" max="6912" width="17.7109375" customWidth="1"/>
    <col min="6913" max="6913" width="16.7109375" customWidth="1"/>
    <col min="6914" max="6914" width="13.7109375" customWidth="1"/>
    <col min="6915" max="6915" width="14.28515625" customWidth="1"/>
    <col min="6916" max="6916" width="12.7109375" customWidth="1"/>
    <col min="6917" max="6917" width="56.7109375" customWidth="1"/>
    <col min="6918" max="6919" width="0" hidden="1" customWidth="1"/>
    <col min="7156" max="7156" width="4.7109375" customWidth="1"/>
    <col min="7157" max="7157" width="14.28515625" customWidth="1"/>
    <col min="7158" max="7158" width="23.42578125" customWidth="1"/>
    <col min="7159" max="7159" width="17.28515625" customWidth="1"/>
    <col min="7160" max="7160" width="11.7109375" customWidth="1"/>
    <col min="7161" max="7161" width="8.7109375" customWidth="1"/>
    <col min="7162" max="7162" width="18.7109375" customWidth="1"/>
    <col min="7163" max="7163" width="13.7109375" customWidth="1"/>
    <col min="7164" max="7164" width="13.42578125" customWidth="1"/>
    <col min="7165" max="7165" width="15.28515625" customWidth="1"/>
    <col min="7166" max="7166" width="40.7109375" customWidth="1"/>
    <col min="7167" max="7167" width="20.42578125" customWidth="1"/>
    <col min="7168" max="7168" width="17.7109375" customWidth="1"/>
    <col min="7169" max="7169" width="16.7109375" customWidth="1"/>
    <col min="7170" max="7170" width="13.7109375" customWidth="1"/>
    <col min="7171" max="7171" width="14.28515625" customWidth="1"/>
    <col min="7172" max="7172" width="12.7109375" customWidth="1"/>
    <col min="7173" max="7173" width="56.7109375" customWidth="1"/>
    <col min="7174" max="7175" width="0" hidden="1" customWidth="1"/>
    <col min="7412" max="7412" width="4.7109375" customWidth="1"/>
    <col min="7413" max="7413" width="14.28515625" customWidth="1"/>
    <col min="7414" max="7414" width="23.42578125" customWidth="1"/>
    <col min="7415" max="7415" width="17.28515625" customWidth="1"/>
    <col min="7416" max="7416" width="11.7109375" customWidth="1"/>
    <col min="7417" max="7417" width="8.7109375" customWidth="1"/>
    <col min="7418" max="7418" width="18.7109375" customWidth="1"/>
    <col min="7419" max="7419" width="13.7109375" customWidth="1"/>
    <col min="7420" max="7420" width="13.42578125" customWidth="1"/>
    <col min="7421" max="7421" width="15.28515625" customWidth="1"/>
    <col min="7422" max="7422" width="40.7109375" customWidth="1"/>
    <col min="7423" max="7423" width="20.42578125" customWidth="1"/>
    <col min="7424" max="7424" width="17.7109375" customWidth="1"/>
    <col min="7425" max="7425" width="16.7109375" customWidth="1"/>
    <col min="7426" max="7426" width="13.7109375" customWidth="1"/>
    <col min="7427" max="7427" width="14.28515625" customWidth="1"/>
    <col min="7428" max="7428" width="12.7109375" customWidth="1"/>
    <col min="7429" max="7429" width="56.7109375" customWidth="1"/>
    <col min="7430" max="7431" width="0" hidden="1" customWidth="1"/>
    <col min="7668" max="7668" width="4.7109375" customWidth="1"/>
    <col min="7669" max="7669" width="14.28515625" customWidth="1"/>
    <col min="7670" max="7670" width="23.42578125" customWidth="1"/>
    <col min="7671" max="7671" width="17.28515625" customWidth="1"/>
    <col min="7672" max="7672" width="11.7109375" customWidth="1"/>
    <col min="7673" max="7673" width="8.7109375" customWidth="1"/>
    <col min="7674" max="7674" width="18.7109375" customWidth="1"/>
    <col min="7675" max="7675" width="13.7109375" customWidth="1"/>
    <col min="7676" max="7676" width="13.42578125" customWidth="1"/>
    <col min="7677" max="7677" width="15.28515625" customWidth="1"/>
    <col min="7678" max="7678" width="40.7109375" customWidth="1"/>
    <col min="7679" max="7679" width="20.42578125" customWidth="1"/>
    <col min="7680" max="7680" width="17.7109375" customWidth="1"/>
    <col min="7681" max="7681" width="16.7109375" customWidth="1"/>
    <col min="7682" max="7682" width="13.7109375" customWidth="1"/>
    <col min="7683" max="7683" width="14.28515625" customWidth="1"/>
    <col min="7684" max="7684" width="12.7109375" customWidth="1"/>
    <col min="7685" max="7685" width="56.7109375" customWidth="1"/>
    <col min="7686" max="7687" width="0" hidden="1" customWidth="1"/>
    <col min="7924" max="7924" width="4.7109375" customWidth="1"/>
    <col min="7925" max="7925" width="14.28515625" customWidth="1"/>
    <col min="7926" max="7926" width="23.42578125" customWidth="1"/>
    <col min="7927" max="7927" width="17.28515625" customWidth="1"/>
    <col min="7928" max="7928" width="11.7109375" customWidth="1"/>
    <col min="7929" max="7929" width="8.7109375" customWidth="1"/>
    <col min="7930" max="7930" width="18.7109375" customWidth="1"/>
    <col min="7931" max="7931" width="13.7109375" customWidth="1"/>
    <col min="7932" max="7932" width="13.42578125" customWidth="1"/>
    <col min="7933" max="7933" width="15.28515625" customWidth="1"/>
    <col min="7934" max="7934" width="40.7109375" customWidth="1"/>
    <col min="7935" max="7935" width="20.42578125" customWidth="1"/>
    <col min="7936" max="7936" width="17.7109375" customWidth="1"/>
    <col min="7937" max="7937" width="16.7109375" customWidth="1"/>
    <col min="7938" max="7938" width="13.7109375" customWidth="1"/>
    <col min="7939" max="7939" width="14.28515625" customWidth="1"/>
    <col min="7940" max="7940" width="12.7109375" customWidth="1"/>
    <col min="7941" max="7941" width="56.7109375" customWidth="1"/>
    <col min="7942" max="7943" width="0" hidden="1" customWidth="1"/>
    <col min="8180" max="8180" width="4.7109375" customWidth="1"/>
    <col min="8181" max="8181" width="14.28515625" customWidth="1"/>
    <col min="8182" max="8182" width="23.42578125" customWidth="1"/>
    <col min="8183" max="8183" width="17.28515625" customWidth="1"/>
    <col min="8184" max="8184" width="11.7109375" customWidth="1"/>
    <col min="8185" max="8185" width="8.7109375" customWidth="1"/>
    <col min="8186" max="8186" width="18.7109375" customWidth="1"/>
    <col min="8187" max="8187" width="13.7109375" customWidth="1"/>
    <col min="8188" max="8188" width="13.42578125" customWidth="1"/>
    <col min="8189" max="8189" width="15.28515625" customWidth="1"/>
    <col min="8190" max="8190" width="40.7109375" customWidth="1"/>
    <col min="8191" max="8191" width="20.42578125" customWidth="1"/>
    <col min="8192" max="8192" width="17.7109375" customWidth="1"/>
    <col min="8193" max="8193" width="16.7109375" customWidth="1"/>
    <col min="8194" max="8194" width="13.7109375" customWidth="1"/>
    <col min="8195" max="8195" width="14.28515625" customWidth="1"/>
    <col min="8196" max="8196" width="12.7109375" customWidth="1"/>
    <col min="8197" max="8197" width="56.7109375" customWidth="1"/>
    <col min="8198" max="8199" width="0" hidden="1" customWidth="1"/>
    <col min="8436" max="8436" width="4.7109375" customWidth="1"/>
    <col min="8437" max="8437" width="14.28515625" customWidth="1"/>
    <col min="8438" max="8438" width="23.42578125" customWidth="1"/>
    <col min="8439" max="8439" width="17.28515625" customWidth="1"/>
    <col min="8440" max="8440" width="11.7109375" customWidth="1"/>
    <col min="8441" max="8441" width="8.7109375" customWidth="1"/>
    <col min="8442" max="8442" width="18.7109375" customWidth="1"/>
    <col min="8443" max="8443" width="13.7109375" customWidth="1"/>
    <col min="8444" max="8444" width="13.42578125" customWidth="1"/>
    <col min="8445" max="8445" width="15.28515625" customWidth="1"/>
    <col min="8446" max="8446" width="40.7109375" customWidth="1"/>
    <col min="8447" max="8447" width="20.42578125" customWidth="1"/>
    <col min="8448" max="8448" width="17.7109375" customWidth="1"/>
    <col min="8449" max="8449" width="16.7109375" customWidth="1"/>
    <col min="8450" max="8450" width="13.7109375" customWidth="1"/>
    <col min="8451" max="8451" width="14.28515625" customWidth="1"/>
    <col min="8452" max="8452" width="12.7109375" customWidth="1"/>
    <col min="8453" max="8453" width="56.7109375" customWidth="1"/>
    <col min="8454" max="8455" width="0" hidden="1" customWidth="1"/>
    <col min="8692" max="8692" width="4.7109375" customWidth="1"/>
    <col min="8693" max="8693" width="14.28515625" customWidth="1"/>
    <col min="8694" max="8694" width="23.42578125" customWidth="1"/>
    <col min="8695" max="8695" width="17.28515625" customWidth="1"/>
    <col min="8696" max="8696" width="11.7109375" customWidth="1"/>
    <col min="8697" max="8697" width="8.7109375" customWidth="1"/>
    <col min="8698" max="8698" width="18.7109375" customWidth="1"/>
    <col min="8699" max="8699" width="13.7109375" customWidth="1"/>
    <col min="8700" max="8700" width="13.42578125" customWidth="1"/>
    <col min="8701" max="8701" width="15.28515625" customWidth="1"/>
    <col min="8702" max="8702" width="40.7109375" customWidth="1"/>
    <col min="8703" max="8703" width="20.42578125" customWidth="1"/>
    <col min="8704" max="8704" width="17.7109375" customWidth="1"/>
    <col min="8705" max="8705" width="16.7109375" customWidth="1"/>
    <col min="8706" max="8706" width="13.7109375" customWidth="1"/>
    <col min="8707" max="8707" width="14.28515625" customWidth="1"/>
    <col min="8708" max="8708" width="12.7109375" customWidth="1"/>
    <col min="8709" max="8709" width="56.7109375" customWidth="1"/>
    <col min="8710" max="8711" width="0" hidden="1" customWidth="1"/>
    <col min="8948" max="8948" width="4.7109375" customWidth="1"/>
    <col min="8949" max="8949" width="14.28515625" customWidth="1"/>
    <col min="8950" max="8950" width="23.42578125" customWidth="1"/>
    <col min="8951" max="8951" width="17.28515625" customWidth="1"/>
    <col min="8952" max="8952" width="11.7109375" customWidth="1"/>
    <col min="8953" max="8953" width="8.7109375" customWidth="1"/>
    <col min="8954" max="8954" width="18.7109375" customWidth="1"/>
    <col min="8955" max="8955" width="13.7109375" customWidth="1"/>
    <col min="8956" max="8956" width="13.42578125" customWidth="1"/>
    <col min="8957" max="8957" width="15.28515625" customWidth="1"/>
    <col min="8958" max="8958" width="40.7109375" customWidth="1"/>
    <col min="8959" max="8959" width="20.42578125" customWidth="1"/>
    <col min="8960" max="8960" width="17.7109375" customWidth="1"/>
    <col min="8961" max="8961" width="16.7109375" customWidth="1"/>
    <col min="8962" max="8962" width="13.7109375" customWidth="1"/>
    <col min="8963" max="8963" width="14.28515625" customWidth="1"/>
    <col min="8964" max="8964" width="12.7109375" customWidth="1"/>
    <col min="8965" max="8965" width="56.7109375" customWidth="1"/>
    <col min="8966" max="8967" width="0" hidden="1" customWidth="1"/>
    <col min="9204" max="9204" width="4.7109375" customWidth="1"/>
    <col min="9205" max="9205" width="14.28515625" customWidth="1"/>
    <col min="9206" max="9206" width="23.42578125" customWidth="1"/>
    <col min="9207" max="9207" width="17.28515625" customWidth="1"/>
    <col min="9208" max="9208" width="11.7109375" customWidth="1"/>
    <col min="9209" max="9209" width="8.7109375" customWidth="1"/>
    <col min="9210" max="9210" width="18.7109375" customWidth="1"/>
    <col min="9211" max="9211" width="13.7109375" customWidth="1"/>
    <col min="9212" max="9212" width="13.42578125" customWidth="1"/>
    <col min="9213" max="9213" width="15.28515625" customWidth="1"/>
    <col min="9214" max="9214" width="40.7109375" customWidth="1"/>
    <col min="9215" max="9215" width="20.42578125" customWidth="1"/>
    <col min="9216" max="9216" width="17.7109375" customWidth="1"/>
    <col min="9217" max="9217" width="16.7109375" customWidth="1"/>
    <col min="9218" max="9218" width="13.7109375" customWidth="1"/>
    <col min="9219" max="9219" width="14.28515625" customWidth="1"/>
    <col min="9220" max="9220" width="12.7109375" customWidth="1"/>
    <col min="9221" max="9221" width="56.7109375" customWidth="1"/>
    <col min="9222" max="9223" width="0" hidden="1" customWidth="1"/>
    <col min="9460" max="9460" width="4.7109375" customWidth="1"/>
    <col min="9461" max="9461" width="14.28515625" customWidth="1"/>
    <col min="9462" max="9462" width="23.42578125" customWidth="1"/>
    <col min="9463" max="9463" width="17.28515625" customWidth="1"/>
    <col min="9464" max="9464" width="11.7109375" customWidth="1"/>
    <col min="9465" max="9465" width="8.7109375" customWidth="1"/>
    <col min="9466" max="9466" width="18.7109375" customWidth="1"/>
    <col min="9467" max="9467" width="13.7109375" customWidth="1"/>
    <col min="9468" max="9468" width="13.42578125" customWidth="1"/>
    <col min="9469" max="9469" width="15.28515625" customWidth="1"/>
    <col min="9470" max="9470" width="40.7109375" customWidth="1"/>
    <col min="9471" max="9471" width="20.42578125" customWidth="1"/>
    <col min="9472" max="9472" width="17.7109375" customWidth="1"/>
    <col min="9473" max="9473" width="16.7109375" customWidth="1"/>
    <col min="9474" max="9474" width="13.7109375" customWidth="1"/>
    <col min="9475" max="9475" width="14.28515625" customWidth="1"/>
    <col min="9476" max="9476" width="12.7109375" customWidth="1"/>
    <col min="9477" max="9477" width="56.7109375" customWidth="1"/>
    <col min="9478" max="9479" width="0" hidden="1" customWidth="1"/>
    <col min="9716" max="9716" width="4.7109375" customWidth="1"/>
    <col min="9717" max="9717" width="14.28515625" customWidth="1"/>
    <col min="9718" max="9718" width="23.42578125" customWidth="1"/>
    <col min="9719" max="9719" width="17.28515625" customWidth="1"/>
    <col min="9720" max="9720" width="11.7109375" customWidth="1"/>
    <col min="9721" max="9721" width="8.7109375" customWidth="1"/>
    <col min="9722" max="9722" width="18.7109375" customWidth="1"/>
    <col min="9723" max="9723" width="13.7109375" customWidth="1"/>
    <col min="9724" max="9724" width="13.42578125" customWidth="1"/>
    <col min="9725" max="9725" width="15.28515625" customWidth="1"/>
    <col min="9726" max="9726" width="40.7109375" customWidth="1"/>
    <col min="9727" max="9727" width="20.42578125" customWidth="1"/>
    <col min="9728" max="9728" width="17.7109375" customWidth="1"/>
    <col min="9729" max="9729" width="16.7109375" customWidth="1"/>
    <col min="9730" max="9730" width="13.7109375" customWidth="1"/>
    <col min="9731" max="9731" width="14.28515625" customWidth="1"/>
    <col min="9732" max="9732" width="12.7109375" customWidth="1"/>
    <col min="9733" max="9733" width="56.7109375" customWidth="1"/>
    <col min="9734" max="9735" width="0" hidden="1" customWidth="1"/>
    <col min="9972" max="9972" width="4.7109375" customWidth="1"/>
    <col min="9973" max="9973" width="14.28515625" customWidth="1"/>
    <col min="9974" max="9974" width="23.42578125" customWidth="1"/>
    <col min="9975" max="9975" width="17.28515625" customWidth="1"/>
    <col min="9976" max="9976" width="11.7109375" customWidth="1"/>
    <col min="9977" max="9977" width="8.7109375" customWidth="1"/>
    <col min="9978" max="9978" width="18.7109375" customWidth="1"/>
    <col min="9979" max="9979" width="13.7109375" customWidth="1"/>
    <col min="9980" max="9980" width="13.42578125" customWidth="1"/>
    <col min="9981" max="9981" width="15.28515625" customWidth="1"/>
    <col min="9982" max="9982" width="40.7109375" customWidth="1"/>
    <col min="9983" max="9983" width="20.42578125" customWidth="1"/>
    <col min="9984" max="9984" width="17.7109375" customWidth="1"/>
    <col min="9985" max="9985" width="16.7109375" customWidth="1"/>
    <col min="9986" max="9986" width="13.7109375" customWidth="1"/>
    <col min="9987" max="9987" width="14.28515625" customWidth="1"/>
    <col min="9988" max="9988" width="12.7109375" customWidth="1"/>
    <col min="9989" max="9989" width="56.7109375" customWidth="1"/>
    <col min="9990" max="9991" width="0" hidden="1" customWidth="1"/>
    <col min="10228" max="10228" width="4.7109375" customWidth="1"/>
    <col min="10229" max="10229" width="14.28515625" customWidth="1"/>
    <col min="10230" max="10230" width="23.42578125" customWidth="1"/>
    <col min="10231" max="10231" width="17.28515625" customWidth="1"/>
    <col min="10232" max="10232" width="11.7109375" customWidth="1"/>
    <col min="10233" max="10233" width="8.7109375" customWidth="1"/>
    <col min="10234" max="10234" width="18.7109375" customWidth="1"/>
    <col min="10235" max="10235" width="13.7109375" customWidth="1"/>
    <col min="10236" max="10236" width="13.42578125" customWidth="1"/>
    <col min="10237" max="10237" width="15.28515625" customWidth="1"/>
    <col min="10238" max="10238" width="40.7109375" customWidth="1"/>
    <col min="10239" max="10239" width="20.42578125" customWidth="1"/>
    <col min="10240" max="10240" width="17.7109375" customWidth="1"/>
    <col min="10241" max="10241" width="16.7109375" customWidth="1"/>
    <col min="10242" max="10242" width="13.7109375" customWidth="1"/>
    <col min="10243" max="10243" width="14.28515625" customWidth="1"/>
    <col min="10244" max="10244" width="12.7109375" customWidth="1"/>
    <col min="10245" max="10245" width="56.7109375" customWidth="1"/>
    <col min="10246" max="10247" width="0" hidden="1" customWidth="1"/>
    <col min="10484" max="10484" width="4.7109375" customWidth="1"/>
    <col min="10485" max="10485" width="14.28515625" customWidth="1"/>
    <col min="10486" max="10486" width="23.42578125" customWidth="1"/>
    <col min="10487" max="10487" width="17.28515625" customWidth="1"/>
    <col min="10488" max="10488" width="11.7109375" customWidth="1"/>
    <col min="10489" max="10489" width="8.7109375" customWidth="1"/>
    <col min="10490" max="10490" width="18.7109375" customWidth="1"/>
    <col min="10491" max="10491" width="13.7109375" customWidth="1"/>
    <col min="10492" max="10492" width="13.42578125" customWidth="1"/>
    <col min="10493" max="10493" width="15.28515625" customWidth="1"/>
    <col min="10494" max="10494" width="40.7109375" customWidth="1"/>
    <col min="10495" max="10495" width="20.42578125" customWidth="1"/>
    <col min="10496" max="10496" width="17.7109375" customWidth="1"/>
    <col min="10497" max="10497" width="16.7109375" customWidth="1"/>
    <col min="10498" max="10498" width="13.7109375" customWidth="1"/>
    <col min="10499" max="10499" width="14.28515625" customWidth="1"/>
    <col min="10500" max="10500" width="12.7109375" customWidth="1"/>
    <col min="10501" max="10501" width="56.7109375" customWidth="1"/>
    <col min="10502" max="10503" width="0" hidden="1" customWidth="1"/>
    <col min="10740" max="10740" width="4.7109375" customWidth="1"/>
    <col min="10741" max="10741" width="14.28515625" customWidth="1"/>
    <col min="10742" max="10742" width="23.42578125" customWidth="1"/>
    <col min="10743" max="10743" width="17.28515625" customWidth="1"/>
    <col min="10744" max="10744" width="11.7109375" customWidth="1"/>
    <col min="10745" max="10745" width="8.7109375" customWidth="1"/>
    <col min="10746" max="10746" width="18.7109375" customWidth="1"/>
    <col min="10747" max="10747" width="13.7109375" customWidth="1"/>
    <col min="10748" max="10748" width="13.42578125" customWidth="1"/>
    <col min="10749" max="10749" width="15.28515625" customWidth="1"/>
    <col min="10750" max="10750" width="40.7109375" customWidth="1"/>
    <col min="10751" max="10751" width="20.42578125" customWidth="1"/>
    <col min="10752" max="10752" width="17.7109375" customWidth="1"/>
    <col min="10753" max="10753" width="16.7109375" customWidth="1"/>
    <col min="10754" max="10754" width="13.7109375" customWidth="1"/>
    <col min="10755" max="10755" width="14.28515625" customWidth="1"/>
    <col min="10756" max="10756" width="12.7109375" customWidth="1"/>
    <col min="10757" max="10757" width="56.7109375" customWidth="1"/>
    <col min="10758" max="10759" width="0" hidden="1" customWidth="1"/>
    <col min="10996" max="10996" width="4.7109375" customWidth="1"/>
    <col min="10997" max="10997" width="14.28515625" customWidth="1"/>
    <col min="10998" max="10998" width="23.42578125" customWidth="1"/>
    <col min="10999" max="10999" width="17.28515625" customWidth="1"/>
    <col min="11000" max="11000" width="11.7109375" customWidth="1"/>
    <col min="11001" max="11001" width="8.7109375" customWidth="1"/>
    <col min="11002" max="11002" width="18.7109375" customWidth="1"/>
    <col min="11003" max="11003" width="13.7109375" customWidth="1"/>
    <col min="11004" max="11004" width="13.42578125" customWidth="1"/>
    <col min="11005" max="11005" width="15.28515625" customWidth="1"/>
    <col min="11006" max="11006" width="40.7109375" customWidth="1"/>
    <col min="11007" max="11007" width="20.42578125" customWidth="1"/>
    <col min="11008" max="11008" width="17.7109375" customWidth="1"/>
    <col min="11009" max="11009" width="16.7109375" customWidth="1"/>
    <col min="11010" max="11010" width="13.7109375" customWidth="1"/>
    <col min="11011" max="11011" width="14.28515625" customWidth="1"/>
    <col min="11012" max="11012" width="12.7109375" customWidth="1"/>
    <col min="11013" max="11013" width="56.7109375" customWidth="1"/>
    <col min="11014" max="11015" width="0" hidden="1" customWidth="1"/>
    <col min="11252" max="11252" width="4.7109375" customWidth="1"/>
    <col min="11253" max="11253" width="14.28515625" customWidth="1"/>
    <col min="11254" max="11254" width="23.42578125" customWidth="1"/>
    <col min="11255" max="11255" width="17.28515625" customWidth="1"/>
    <col min="11256" max="11256" width="11.7109375" customWidth="1"/>
    <col min="11257" max="11257" width="8.7109375" customWidth="1"/>
    <col min="11258" max="11258" width="18.7109375" customWidth="1"/>
    <col min="11259" max="11259" width="13.7109375" customWidth="1"/>
    <col min="11260" max="11260" width="13.42578125" customWidth="1"/>
    <col min="11261" max="11261" width="15.28515625" customWidth="1"/>
    <col min="11262" max="11262" width="40.7109375" customWidth="1"/>
    <col min="11263" max="11263" width="20.42578125" customWidth="1"/>
    <col min="11264" max="11264" width="17.7109375" customWidth="1"/>
    <col min="11265" max="11265" width="16.7109375" customWidth="1"/>
    <col min="11266" max="11266" width="13.7109375" customWidth="1"/>
    <col min="11267" max="11267" width="14.28515625" customWidth="1"/>
    <col min="11268" max="11268" width="12.7109375" customWidth="1"/>
    <col min="11269" max="11269" width="56.7109375" customWidth="1"/>
    <col min="11270" max="11271" width="0" hidden="1" customWidth="1"/>
    <col min="11508" max="11508" width="4.7109375" customWidth="1"/>
    <col min="11509" max="11509" width="14.28515625" customWidth="1"/>
    <col min="11510" max="11510" width="23.42578125" customWidth="1"/>
    <col min="11511" max="11511" width="17.28515625" customWidth="1"/>
    <col min="11512" max="11512" width="11.7109375" customWidth="1"/>
    <col min="11513" max="11513" width="8.7109375" customWidth="1"/>
    <col min="11514" max="11514" width="18.7109375" customWidth="1"/>
    <col min="11515" max="11515" width="13.7109375" customWidth="1"/>
    <col min="11516" max="11516" width="13.42578125" customWidth="1"/>
    <col min="11517" max="11517" width="15.28515625" customWidth="1"/>
    <col min="11518" max="11518" width="40.7109375" customWidth="1"/>
    <col min="11519" max="11519" width="20.42578125" customWidth="1"/>
    <col min="11520" max="11520" width="17.7109375" customWidth="1"/>
    <col min="11521" max="11521" width="16.7109375" customWidth="1"/>
    <col min="11522" max="11522" width="13.7109375" customWidth="1"/>
    <col min="11523" max="11523" width="14.28515625" customWidth="1"/>
    <col min="11524" max="11524" width="12.7109375" customWidth="1"/>
    <col min="11525" max="11525" width="56.7109375" customWidth="1"/>
    <col min="11526" max="11527" width="0" hidden="1" customWidth="1"/>
    <col min="11764" max="11764" width="4.7109375" customWidth="1"/>
    <col min="11765" max="11765" width="14.28515625" customWidth="1"/>
    <col min="11766" max="11766" width="23.42578125" customWidth="1"/>
    <col min="11767" max="11767" width="17.28515625" customWidth="1"/>
    <col min="11768" max="11768" width="11.7109375" customWidth="1"/>
    <col min="11769" max="11769" width="8.7109375" customWidth="1"/>
    <col min="11770" max="11770" width="18.7109375" customWidth="1"/>
    <col min="11771" max="11771" width="13.7109375" customWidth="1"/>
    <col min="11772" max="11772" width="13.42578125" customWidth="1"/>
    <col min="11773" max="11773" width="15.28515625" customWidth="1"/>
    <col min="11774" max="11774" width="40.7109375" customWidth="1"/>
    <col min="11775" max="11775" width="20.42578125" customWidth="1"/>
    <col min="11776" max="11776" width="17.7109375" customWidth="1"/>
    <col min="11777" max="11777" width="16.7109375" customWidth="1"/>
    <col min="11778" max="11778" width="13.7109375" customWidth="1"/>
    <col min="11779" max="11779" width="14.28515625" customWidth="1"/>
    <col min="11780" max="11780" width="12.7109375" customWidth="1"/>
    <col min="11781" max="11781" width="56.7109375" customWidth="1"/>
    <col min="11782" max="11783" width="0" hidden="1" customWidth="1"/>
    <col min="12020" max="12020" width="4.7109375" customWidth="1"/>
    <col min="12021" max="12021" width="14.28515625" customWidth="1"/>
    <col min="12022" max="12022" width="23.42578125" customWidth="1"/>
    <col min="12023" max="12023" width="17.28515625" customWidth="1"/>
    <col min="12024" max="12024" width="11.7109375" customWidth="1"/>
    <col min="12025" max="12025" width="8.7109375" customWidth="1"/>
    <col min="12026" max="12026" width="18.7109375" customWidth="1"/>
    <col min="12027" max="12027" width="13.7109375" customWidth="1"/>
    <col min="12028" max="12028" width="13.42578125" customWidth="1"/>
    <col min="12029" max="12029" width="15.28515625" customWidth="1"/>
    <col min="12030" max="12030" width="40.7109375" customWidth="1"/>
    <col min="12031" max="12031" width="20.42578125" customWidth="1"/>
    <col min="12032" max="12032" width="17.7109375" customWidth="1"/>
    <col min="12033" max="12033" width="16.7109375" customWidth="1"/>
    <col min="12034" max="12034" width="13.7109375" customWidth="1"/>
    <col min="12035" max="12035" width="14.28515625" customWidth="1"/>
    <col min="12036" max="12036" width="12.7109375" customWidth="1"/>
    <col min="12037" max="12037" width="56.7109375" customWidth="1"/>
    <col min="12038" max="12039" width="0" hidden="1" customWidth="1"/>
    <col min="12276" max="12276" width="4.7109375" customWidth="1"/>
    <col min="12277" max="12277" width="14.28515625" customWidth="1"/>
    <col min="12278" max="12278" width="23.42578125" customWidth="1"/>
    <col min="12279" max="12279" width="17.28515625" customWidth="1"/>
    <col min="12280" max="12280" width="11.7109375" customWidth="1"/>
    <col min="12281" max="12281" width="8.7109375" customWidth="1"/>
    <col min="12282" max="12282" width="18.7109375" customWidth="1"/>
    <col min="12283" max="12283" width="13.7109375" customWidth="1"/>
    <col min="12284" max="12284" width="13.42578125" customWidth="1"/>
    <col min="12285" max="12285" width="15.28515625" customWidth="1"/>
    <col min="12286" max="12286" width="40.7109375" customWidth="1"/>
    <col min="12287" max="12287" width="20.42578125" customWidth="1"/>
    <col min="12288" max="12288" width="17.7109375" customWidth="1"/>
    <col min="12289" max="12289" width="16.7109375" customWidth="1"/>
    <col min="12290" max="12290" width="13.7109375" customWidth="1"/>
    <col min="12291" max="12291" width="14.28515625" customWidth="1"/>
    <col min="12292" max="12292" width="12.7109375" customWidth="1"/>
    <col min="12293" max="12293" width="56.7109375" customWidth="1"/>
    <col min="12294" max="12295" width="0" hidden="1" customWidth="1"/>
    <col min="12532" max="12532" width="4.7109375" customWidth="1"/>
    <col min="12533" max="12533" width="14.28515625" customWidth="1"/>
    <col min="12534" max="12534" width="23.42578125" customWidth="1"/>
    <col min="12535" max="12535" width="17.28515625" customWidth="1"/>
    <col min="12536" max="12536" width="11.7109375" customWidth="1"/>
    <col min="12537" max="12537" width="8.7109375" customWidth="1"/>
    <col min="12538" max="12538" width="18.7109375" customWidth="1"/>
    <col min="12539" max="12539" width="13.7109375" customWidth="1"/>
    <col min="12540" max="12540" width="13.42578125" customWidth="1"/>
    <col min="12541" max="12541" width="15.28515625" customWidth="1"/>
    <col min="12542" max="12542" width="40.7109375" customWidth="1"/>
    <col min="12543" max="12543" width="20.42578125" customWidth="1"/>
    <col min="12544" max="12544" width="17.7109375" customWidth="1"/>
    <col min="12545" max="12545" width="16.7109375" customWidth="1"/>
    <col min="12546" max="12546" width="13.7109375" customWidth="1"/>
    <col min="12547" max="12547" width="14.28515625" customWidth="1"/>
    <col min="12548" max="12548" width="12.7109375" customWidth="1"/>
    <col min="12549" max="12549" width="56.7109375" customWidth="1"/>
    <col min="12550" max="12551" width="0" hidden="1" customWidth="1"/>
    <col min="12788" max="12788" width="4.7109375" customWidth="1"/>
    <col min="12789" max="12789" width="14.28515625" customWidth="1"/>
    <col min="12790" max="12790" width="23.42578125" customWidth="1"/>
    <col min="12791" max="12791" width="17.28515625" customWidth="1"/>
    <col min="12792" max="12792" width="11.7109375" customWidth="1"/>
    <col min="12793" max="12793" width="8.7109375" customWidth="1"/>
    <col min="12794" max="12794" width="18.7109375" customWidth="1"/>
    <col min="12795" max="12795" width="13.7109375" customWidth="1"/>
    <col min="12796" max="12796" width="13.42578125" customWidth="1"/>
    <col min="12797" max="12797" width="15.28515625" customWidth="1"/>
    <col min="12798" max="12798" width="40.7109375" customWidth="1"/>
    <col min="12799" max="12799" width="20.42578125" customWidth="1"/>
    <col min="12800" max="12800" width="17.7109375" customWidth="1"/>
    <col min="12801" max="12801" width="16.7109375" customWidth="1"/>
    <col min="12802" max="12802" width="13.7109375" customWidth="1"/>
    <col min="12803" max="12803" width="14.28515625" customWidth="1"/>
    <col min="12804" max="12804" width="12.7109375" customWidth="1"/>
    <col min="12805" max="12805" width="56.7109375" customWidth="1"/>
    <col min="12806" max="12807" width="0" hidden="1" customWidth="1"/>
    <col min="13044" max="13044" width="4.7109375" customWidth="1"/>
    <col min="13045" max="13045" width="14.28515625" customWidth="1"/>
    <col min="13046" max="13046" width="23.42578125" customWidth="1"/>
    <col min="13047" max="13047" width="17.28515625" customWidth="1"/>
    <col min="13048" max="13048" width="11.7109375" customWidth="1"/>
    <col min="13049" max="13049" width="8.7109375" customWidth="1"/>
    <col min="13050" max="13050" width="18.7109375" customWidth="1"/>
    <col min="13051" max="13051" width="13.7109375" customWidth="1"/>
    <col min="13052" max="13052" width="13.42578125" customWidth="1"/>
    <col min="13053" max="13053" width="15.28515625" customWidth="1"/>
    <col min="13054" max="13054" width="40.7109375" customWidth="1"/>
    <col min="13055" max="13055" width="20.42578125" customWidth="1"/>
    <col min="13056" max="13056" width="17.7109375" customWidth="1"/>
    <col min="13057" max="13057" width="16.7109375" customWidth="1"/>
    <col min="13058" max="13058" width="13.7109375" customWidth="1"/>
    <col min="13059" max="13059" width="14.28515625" customWidth="1"/>
    <col min="13060" max="13060" width="12.7109375" customWidth="1"/>
    <col min="13061" max="13061" width="56.7109375" customWidth="1"/>
    <col min="13062" max="13063" width="0" hidden="1" customWidth="1"/>
    <col min="13300" max="13300" width="4.7109375" customWidth="1"/>
    <col min="13301" max="13301" width="14.28515625" customWidth="1"/>
    <col min="13302" max="13302" width="23.42578125" customWidth="1"/>
    <col min="13303" max="13303" width="17.28515625" customWidth="1"/>
    <col min="13304" max="13304" width="11.7109375" customWidth="1"/>
    <col min="13305" max="13305" width="8.7109375" customWidth="1"/>
    <col min="13306" max="13306" width="18.7109375" customWidth="1"/>
    <col min="13307" max="13307" width="13.7109375" customWidth="1"/>
    <col min="13308" max="13308" width="13.42578125" customWidth="1"/>
    <col min="13309" max="13309" width="15.28515625" customWidth="1"/>
    <col min="13310" max="13310" width="40.7109375" customWidth="1"/>
    <col min="13311" max="13311" width="20.42578125" customWidth="1"/>
    <col min="13312" max="13312" width="17.7109375" customWidth="1"/>
    <col min="13313" max="13313" width="16.7109375" customWidth="1"/>
    <col min="13314" max="13314" width="13.7109375" customWidth="1"/>
    <col min="13315" max="13315" width="14.28515625" customWidth="1"/>
    <col min="13316" max="13316" width="12.7109375" customWidth="1"/>
    <col min="13317" max="13317" width="56.7109375" customWidth="1"/>
    <col min="13318" max="13319" width="0" hidden="1" customWidth="1"/>
    <col min="13556" max="13556" width="4.7109375" customWidth="1"/>
    <col min="13557" max="13557" width="14.28515625" customWidth="1"/>
    <col min="13558" max="13558" width="23.42578125" customWidth="1"/>
    <col min="13559" max="13559" width="17.28515625" customWidth="1"/>
    <col min="13560" max="13560" width="11.7109375" customWidth="1"/>
    <col min="13561" max="13561" width="8.7109375" customWidth="1"/>
    <col min="13562" max="13562" width="18.7109375" customWidth="1"/>
    <col min="13563" max="13563" width="13.7109375" customWidth="1"/>
    <col min="13564" max="13564" width="13.42578125" customWidth="1"/>
    <col min="13565" max="13565" width="15.28515625" customWidth="1"/>
    <col min="13566" max="13566" width="40.7109375" customWidth="1"/>
    <col min="13567" max="13567" width="20.42578125" customWidth="1"/>
    <col min="13568" max="13568" width="17.7109375" customWidth="1"/>
    <col min="13569" max="13569" width="16.7109375" customWidth="1"/>
    <col min="13570" max="13570" width="13.7109375" customWidth="1"/>
    <col min="13571" max="13571" width="14.28515625" customWidth="1"/>
    <col min="13572" max="13572" width="12.7109375" customWidth="1"/>
    <col min="13573" max="13573" width="56.7109375" customWidth="1"/>
    <col min="13574" max="13575" width="0" hidden="1" customWidth="1"/>
    <col min="13812" max="13812" width="4.7109375" customWidth="1"/>
    <col min="13813" max="13813" width="14.28515625" customWidth="1"/>
    <col min="13814" max="13814" width="23.42578125" customWidth="1"/>
    <col min="13815" max="13815" width="17.28515625" customWidth="1"/>
    <col min="13816" max="13816" width="11.7109375" customWidth="1"/>
    <col min="13817" max="13817" width="8.7109375" customWidth="1"/>
    <col min="13818" max="13818" width="18.7109375" customWidth="1"/>
    <col min="13819" max="13819" width="13.7109375" customWidth="1"/>
    <col min="13820" max="13820" width="13.42578125" customWidth="1"/>
    <col min="13821" max="13821" width="15.28515625" customWidth="1"/>
    <col min="13822" max="13822" width="40.7109375" customWidth="1"/>
    <col min="13823" max="13823" width="20.42578125" customWidth="1"/>
    <col min="13824" max="13824" width="17.7109375" customWidth="1"/>
    <col min="13825" max="13825" width="16.7109375" customWidth="1"/>
    <col min="13826" max="13826" width="13.7109375" customWidth="1"/>
    <col min="13827" max="13827" width="14.28515625" customWidth="1"/>
    <col min="13828" max="13828" width="12.7109375" customWidth="1"/>
    <col min="13829" max="13829" width="56.7109375" customWidth="1"/>
    <col min="13830" max="13831" width="0" hidden="1" customWidth="1"/>
    <col min="14068" max="14068" width="4.7109375" customWidth="1"/>
    <col min="14069" max="14069" width="14.28515625" customWidth="1"/>
    <col min="14070" max="14070" width="23.42578125" customWidth="1"/>
    <col min="14071" max="14071" width="17.28515625" customWidth="1"/>
    <col min="14072" max="14072" width="11.7109375" customWidth="1"/>
    <col min="14073" max="14073" width="8.7109375" customWidth="1"/>
    <col min="14074" max="14074" width="18.7109375" customWidth="1"/>
    <col min="14075" max="14075" width="13.7109375" customWidth="1"/>
    <col min="14076" max="14076" width="13.42578125" customWidth="1"/>
    <col min="14077" max="14077" width="15.28515625" customWidth="1"/>
    <col min="14078" max="14078" width="40.7109375" customWidth="1"/>
    <col min="14079" max="14079" width="20.42578125" customWidth="1"/>
    <col min="14080" max="14080" width="17.7109375" customWidth="1"/>
    <col min="14081" max="14081" width="16.7109375" customWidth="1"/>
    <col min="14082" max="14082" width="13.7109375" customWidth="1"/>
    <col min="14083" max="14083" width="14.28515625" customWidth="1"/>
    <col min="14084" max="14084" width="12.7109375" customWidth="1"/>
    <col min="14085" max="14085" width="56.7109375" customWidth="1"/>
    <col min="14086" max="14087" width="0" hidden="1" customWidth="1"/>
    <col min="14324" max="14324" width="4.7109375" customWidth="1"/>
    <col min="14325" max="14325" width="14.28515625" customWidth="1"/>
    <col min="14326" max="14326" width="23.42578125" customWidth="1"/>
    <col min="14327" max="14327" width="17.28515625" customWidth="1"/>
    <col min="14328" max="14328" width="11.7109375" customWidth="1"/>
    <col min="14329" max="14329" width="8.7109375" customWidth="1"/>
    <col min="14330" max="14330" width="18.7109375" customWidth="1"/>
    <col min="14331" max="14331" width="13.7109375" customWidth="1"/>
    <col min="14332" max="14332" width="13.42578125" customWidth="1"/>
    <col min="14333" max="14333" width="15.28515625" customWidth="1"/>
    <col min="14334" max="14334" width="40.7109375" customWidth="1"/>
    <col min="14335" max="14335" width="20.42578125" customWidth="1"/>
    <col min="14336" max="14336" width="17.7109375" customWidth="1"/>
    <col min="14337" max="14337" width="16.7109375" customWidth="1"/>
    <col min="14338" max="14338" width="13.7109375" customWidth="1"/>
    <col min="14339" max="14339" width="14.28515625" customWidth="1"/>
    <col min="14340" max="14340" width="12.7109375" customWidth="1"/>
    <col min="14341" max="14341" width="56.7109375" customWidth="1"/>
    <col min="14342" max="14343" width="0" hidden="1" customWidth="1"/>
    <col min="14580" max="14580" width="4.7109375" customWidth="1"/>
    <col min="14581" max="14581" width="14.28515625" customWidth="1"/>
    <col min="14582" max="14582" width="23.42578125" customWidth="1"/>
    <col min="14583" max="14583" width="17.28515625" customWidth="1"/>
    <col min="14584" max="14584" width="11.7109375" customWidth="1"/>
    <col min="14585" max="14585" width="8.7109375" customWidth="1"/>
    <col min="14586" max="14586" width="18.7109375" customWidth="1"/>
    <col min="14587" max="14587" width="13.7109375" customWidth="1"/>
    <col min="14588" max="14588" width="13.42578125" customWidth="1"/>
    <col min="14589" max="14589" width="15.28515625" customWidth="1"/>
    <col min="14590" max="14590" width="40.7109375" customWidth="1"/>
    <col min="14591" max="14591" width="20.42578125" customWidth="1"/>
    <col min="14592" max="14592" width="17.7109375" customWidth="1"/>
    <col min="14593" max="14593" width="16.7109375" customWidth="1"/>
    <col min="14594" max="14594" width="13.7109375" customWidth="1"/>
    <col min="14595" max="14595" width="14.28515625" customWidth="1"/>
    <col min="14596" max="14596" width="12.7109375" customWidth="1"/>
    <col min="14597" max="14597" width="56.7109375" customWidth="1"/>
    <col min="14598" max="14599" width="0" hidden="1" customWidth="1"/>
    <col min="14836" max="14836" width="4.7109375" customWidth="1"/>
    <col min="14837" max="14837" width="14.28515625" customWidth="1"/>
    <col min="14838" max="14838" width="23.42578125" customWidth="1"/>
    <col min="14839" max="14839" width="17.28515625" customWidth="1"/>
    <col min="14840" max="14840" width="11.7109375" customWidth="1"/>
    <col min="14841" max="14841" width="8.7109375" customWidth="1"/>
    <col min="14842" max="14842" width="18.7109375" customWidth="1"/>
    <col min="14843" max="14843" width="13.7109375" customWidth="1"/>
    <col min="14844" max="14844" width="13.42578125" customWidth="1"/>
    <col min="14845" max="14845" width="15.28515625" customWidth="1"/>
    <col min="14846" max="14846" width="40.7109375" customWidth="1"/>
    <col min="14847" max="14847" width="20.42578125" customWidth="1"/>
    <col min="14848" max="14848" width="17.7109375" customWidth="1"/>
    <col min="14849" max="14849" width="16.7109375" customWidth="1"/>
    <col min="14850" max="14850" width="13.7109375" customWidth="1"/>
    <col min="14851" max="14851" width="14.28515625" customWidth="1"/>
    <col min="14852" max="14852" width="12.7109375" customWidth="1"/>
    <col min="14853" max="14853" width="56.7109375" customWidth="1"/>
    <col min="14854" max="14855" width="0" hidden="1" customWidth="1"/>
    <col min="15092" max="15092" width="4.7109375" customWidth="1"/>
    <col min="15093" max="15093" width="14.28515625" customWidth="1"/>
    <col min="15094" max="15094" width="23.42578125" customWidth="1"/>
    <col min="15095" max="15095" width="17.28515625" customWidth="1"/>
    <col min="15096" max="15096" width="11.7109375" customWidth="1"/>
    <col min="15097" max="15097" width="8.7109375" customWidth="1"/>
    <col min="15098" max="15098" width="18.7109375" customWidth="1"/>
    <col min="15099" max="15099" width="13.7109375" customWidth="1"/>
    <col min="15100" max="15100" width="13.42578125" customWidth="1"/>
    <col min="15101" max="15101" width="15.28515625" customWidth="1"/>
    <col min="15102" max="15102" width="40.7109375" customWidth="1"/>
    <col min="15103" max="15103" width="20.42578125" customWidth="1"/>
    <col min="15104" max="15104" width="17.7109375" customWidth="1"/>
    <col min="15105" max="15105" width="16.7109375" customWidth="1"/>
    <col min="15106" max="15106" width="13.7109375" customWidth="1"/>
    <col min="15107" max="15107" width="14.28515625" customWidth="1"/>
    <col min="15108" max="15108" width="12.7109375" customWidth="1"/>
    <col min="15109" max="15109" width="56.7109375" customWidth="1"/>
    <col min="15110" max="15111" width="0" hidden="1" customWidth="1"/>
    <col min="15348" max="15348" width="4.7109375" customWidth="1"/>
    <col min="15349" max="15349" width="14.28515625" customWidth="1"/>
    <col min="15350" max="15350" width="23.42578125" customWidth="1"/>
    <col min="15351" max="15351" width="17.28515625" customWidth="1"/>
    <col min="15352" max="15352" width="11.7109375" customWidth="1"/>
    <col min="15353" max="15353" width="8.7109375" customWidth="1"/>
    <col min="15354" max="15354" width="18.7109375" customWidth="1"/>
    <col min="15355" max="15355" width="13.7109375" customWidth="1"/>
    <col min="15356" max="15356" width="13.42578125" customWidth="1"/>
    <col min="15357" max="15357" width="15.28515625" customWidth="1"/>
    <col min="15358" max="15358" width="40.7109375" customWidth="1"/>
    <col min="15359" max="15359" width="20.42578125" customWidth="1"/>
    <col min="15360" max="15360" width="17.7109375" customWidth="1"/>
    <col min="15361" max="15361" width="16.7109375" customWidth="1"/>
    <col min="15362" max="15362" width="13.7109375" customWidth="1"/>
    <col min="15363" max="15363" width="14.28515625" customWidth="1"/>
    <col min="15364" max="15364" width="12.7109375" customWidth="1"/>
    <col min="15365" max="15365" width="56.7109375" customWidth="1"/>
    <col min="15366" max="15367" width="0" hidden="1" customWidth="1"/>
    <col min="15604" max="15604" width="4.7109375" customWidth="1"/>
    <col min="15605" max="15605" width="14.28515625" customWidth="1"/>
    <col min="15606" max="15606" width="23.42578125" customWidth="1"/>
    <col min="15607" max="15607" width="17.28515625" customWidth="1"/>
    <col min="15608" max="15608" width="11.7109375" customWidth="1"/>
    <col min="15609" max="15609" width="8.7109375" customWidth="1"/>
    <col min="15610" max="15610" width="18.7109375" customWidth="1"/>
    <col min="15611" max="15611" width="13.7109375" customWidth="1"/>
    <col min="15612" max="15612" width="13.42578125" customWidth="1"/>
    <col min="15613" max="15613" width="15.28515625" customWidth="1"/>
    <col min="15614" max="15614" width="40.7109375" customWidth="1"/>
    <col min="15615" max="15615" width="20.42578125" customWidth="1"/>
    <col min="15616" max="15616" width="17.7109375" customWidth="1"/>
    <col min="15617" max="15617" width="16.7109375" customWidth="1"/>
    <col min="15618" max="15618" width="13.7109375" customWidth="1"/>
    <col min="15619" max="15619" width="14.28515625" customWidth="1"/>
    <col min="15620" max="15620" width="12.7109375" customWidth="1"/>
    <col min="15621" max="15621" width="56.7109375" customWidth="1"/>
    <col min="15622" max="15623" width="0" hidden="1" customWidth="1"/>
    <col min="15860" max="15860" width="4.7109375" customWidth="1"/>
    <col min="15861" max="15861" width="14.28515625" customWidth="1"/>
    <col min="15862" max="15862" width="23.42578125" customWidth="1"/>
    <col min="15863" max="15863" width="17.28515625" customWidth="1"/>
    <col min="15864" max="15864" width="11.7109375" customWidth="1"/>
    <col min="15865" max="15865" width="8.7109375" customWidth="1"/>
    <col min="15866" max="15866" width="18.7109375" customWidth="1"/>
    <col min="15867" max="15867" width="13.7109375" customWidth="1"/>
    <col min="15868" max="15868" width="13.42578125" customWidth="1"/>
    <col min="15869" max="15869" width="15.28515625" customWidth="1"/>
    <col min="15870" max="15870" width="40.7109375" customWidth="1"/>
    <col min="15871" max="15871" width="20.42578125" customWidth="1"/>
    <col min="15872" max="15872" width="17.7109375" customWidth="1"/>
    <col min="15873" max="15873" width="16.7109375" customWidth="1"/>
    <col min="15874" max="15874" width="13.7109375" customWidth="1"/>
    <col min="15875" max="15875" width="14.28515625" customWidth="1"/>
    <col min="15876" max="15876" width="12.7109375" customWidth="1"/>
    <col min="15877" max="15877" width="56.7109375" customWidth="1"/>
    <col min="15878" max="15879" width="0" hidden="1" customWidth="1"/>
    <col min="16116" max="16116" width="4.7109375" customWidth="1"/>
    <col min="16117" max="16117" width="14.28515625" customWidth="1"/>
    <col min="16118" max="16118" width="23.42578125" customWidth="1"/>
    <col min="16119" max="16119" width="17.28515625" customWidth="1"/>
    <col min="16120" max="16120" width="11.7109375" customWidth="1"/>
    <col min="16121" max="16121" width="8.7109375" customWidth="1"/>
    <col min="16122" max="16122" width="18.7109375" customWidth="1"/>
    <col min="16123" max="16123" width="13.7109375" customWidth="1"/>
    <col min="16124" max="16124" width="13.42578125" customWidth="1"/>
    <col min="16125" max="16125" width="15.28515625" customWidth="1"/>
    <col min="16126" max="16126" width="40.7109375" customWidth="1"/>
    <col min="16127" max="16127" width="20.42578125" customWidth="1"/>
    <col min="16128" max="16128" width="17.7109375" customWidth="1"/>
    <col min="16129" max="16129" width="16.7109375" customWidth="1"/>
    <col min="16130" max="16130" width="13.7109375" customWidth="1"/>
    <col min="16131" max="16131" width="14.28515625" customWidth="1"/>
    <col min="16132" max="16132" width="12.7109375" customWidth="1"/>
    <col min="16133" max="16133" width="56.7109375" customWidth="1"/>
    <col min="16134" max="16135" width="0" hidden="1" customWidth="1"/>
  </cols>
  <sheetData>
    <row r="1" spans="1:76" ht="26.45" customHeight="1" x14ac:dyDescent="0.35">
      <c r="A1" s="330" t="s">
        <v>228</v>
      </c>
    </row>
    <row r="2" spans="1:76" ht="37.9" customHeight="1" x14ac:dyDescent="0.45">
      <c r="A2" s="136" t="s">
        <v>72</v>
      </c>
      <c r="C2" s="4"/>
      <c r="D2" s="4"/>
      <c r="E2" s="4"/>
      <c r="F2" s="4"/>
      <c r="G2" s="5"/>
      <c r="H2" s="6"/>
      <c r="I2" s="7"/>
      <c r="J2" s="7"/>
      <c r="K2" s="7"/>
      <c r="L2" s="7"/>
      <c r="M2" s="7"/>
      <c r="N2" s="7"/>
      <c r="O2" s="7"/>
      <c r="P2" s="7"/>
      <c r="Q2" s="8"/>
    </row>
    <row r="3" spans="1:76" ht="15" customHeight="1" thickBot="1" x14ac:dyDescent="0.5">
      <c r="B3" s="3"/>
      <c r="C3" s="4"/>
      <c r="D3" s="4"/>
      <c r="E3" s="4"/>
      <c r="F3" s="4"/>
      <c r="G3" s="5"/>
      <c r="H3" s="6"/>
      <c r="I3" s="7"/>
      <c r="J3" s="7"/>
      <c r="K3" s="7"/>
      <c r="L3" s="7"/>
      <c r="M3" s="7"/>
      <c r="N3" s="7"/>
      <c r="O3" s="7"/>
      <c r="P3" s="7"/>
      <c r="Q3" s="8"/>
    </row>
    <row r="4" spans="1:76" ht="39" customHeight="1" x14ac:dyDescent="0.25">
      <c r="A4" s="496" t="s">
        <v>20</v>
      </c>
      <c r="B4" s="490" t="s">
        <v>21</v>
      </c>
      <c r="C4" s="490" t="s">
        <v>17</v>
      </c>
      <c r="D4" s="490" t="s">
        <v>22</v>
      </c>
      <c r="E4" s="490" t="s">
        <v>23</v>
      </c>
      <c r="F4" s="498" t="s">
        <v>24</v>
      </c>
      <c r="G4" s="486" t="s">
        <v>7</v>
      </c>
      <c r="H4" s="488" t="s">
        <v>25</v>
      </c>
      <c r="I4" s="490" t="s">
        <v>26</v>
      </c>
      <c r="J4" s="490" t="s">
        <v>8</v>
      </c>
      <c r="K4" s="492" t="s">
        <v>10</v>
      </c>
      <c r="L4" s="494" t="s">
        <v>27</v>
      </c>
      <c r="M4" s="462" t="s">
        <v>28</v>
      </c>
      <c r="N4" s="463"/>
      <c r="O4" s="464"/>
      <c r="P4" s="465" t="s">
        <v>29</v>
      </c>
      <c r="Q4" s="467" t="s">
        <v>30</v>
      </c>
    </row>
    <row r="5" spans="1:76" ht="148.15" customHeight="1" x14ac:dyDescent="0.25">
      <c r="A5" s="497"/>
      <c r="B5" s="491"/>
      <c r="C5" s="491"/>
      <c r="D5" s="457"/>
      <c r="E5" s="491"/>
      <c r="F5" s="499"/>
      <c r="G5" s="487"/>
      <c r="H5" s="489"/>
      <c r="I5" s="491"/>
      <c r="J5" s="491"/>
      <c r="K5" s="493"/>
      <c r="L5" s="495"/>
      <c r="M5" s="9" t="s">
        <v>31</v>
      </c>
      <c r="N5" s="248" t="s">
        <v>68</v>
      </c>
      <c r="O5" s="249" t="s">
        <v>32</v>
      </c>
      <c r="P5" s="466"/>
      <c r="Q5" s="468"/>
    </row>
    <row r="6" spans="1:76" ht="32.450000000000003" customHeight="1" thickBot="1" x14ac:dyDescent="0.3">
      <c r="A6" s="10" t="s">
        <v>33</v>
      </c>
      <c r="B6" s="11" t="s">
        <v>34</v>
      </c>
      <c r="C6" s="11" t="s">
        <v>35</v>
      </c>
      <c r="D6" s="11" t="s">
        <v>36</v>
      </c>
      <c r="E6" s="11" t="s">
        <v>37</v>
      </c>
      <c r="F6" s="11" t="s">
        <v>38</v>
      </c>
      <c r="G6" s="11" t="s">
        <v>39</v>
      </c>
      <c r="H6" s="12" t="s">
        <v>40</v>
      </c>
      <c r="I6" s="11" t="s">
        <v>41</v>
      </c>
      <c r="J6" s="13" t="s">
        <v>42</v>
      </c>
      <c r="K6" s="13" t="s">
        <v>43</v>
      </c>
      <c r="L6" s="14" t="s">
        <v>44</v>
      </c>
      <c r="M6" s="15" t="s">
        <v>45</v>
      </c>
      <c r="N6" s="10" t="s">
        <v>46</v>
      </c>
      <c r="O6" s="16" t="s">
        <v>47</v>
      </c>
      <c r="P6" s="17" t="s">
        <v>48</v>
      </c>
      <c r="Q6" s="16" t="s">
        <v>167</v>
      </c>
    </row>
    <row r="7" spans="1:76" ht="213.6" customHeight="1" x14ac:dyDescent="0.25">
      <c r="A7" s="469">
        <v>1</v>
      </c>
      <c r="B7" s="472" t="s">
        <v>12</v>
      </c>
      <c r="C7" s="475" t="s">
        <v>11</v>
      </c>
      <c r="D7" s="476" t="s">
        <v>74</v>
      </c>
      <c r="E7" s="477" t="s">
        <v>96</v>
      </c>
      <c r="F7" s="480" t="s">
        <v>97</v>
      </c>
      <c r="G7" s="483">
        <v>362375172.18000001</v>
      </c>
      <c r="H7" s="476" t="s">
        <v>12</v>
      </c>
      <c r="I7" s="476" t="s">
        <v>75</v>
      </c>
      <c r="J7" s="476" t="s">
        <v>49</v>
      </c>
      <c r="K7" s="512" t="s">
        <v>204</v>
      </c>
      <c r="L7" s="514">
        <v>101386743</v>
      </c>
      <c r="M7" s="514">
        <f>N7+O7</f>
        <v>1004341.5</v>
      </c>
      <c r="N7" s="18">
        <v>1004341.5</v>
      </c>
      <c r="O7" s="500">
        <v>0</v>
      </c>
      <c r="P7" s="503">
        <f>M7/L7</f>
        <v>9.9060436333377432E-3</v>
      </c>
      <c r="Q7" s="506" t="s">
        <v>229</v>
      </c>
      <c r="R7" s="19"/>
    </row>
    <row r="8" spans="1:76" ht="121.9" customHeight="1" x14ac:dyDescent="0.25">
      <c r="A8" s="470"/>
      <c r="B8" s="473"/>
      <c r="C8" s="455"/>
      <c r="D8" s="455"/>
      <c r="E8" s="478"/>
      <c r="F8" s="481"/>
      <c r="G8" s="484"/>
      <c r="H8" s="455"/>
      <c r="I8" s="455"/>
      <c r="J8" s="455"/>
      <c r="K8" s="513"/>
      <c r="L8" s="515"/>
      <c r="M8" s="515"/>
      <c r="N8" s="20" t="s">
        <v>98</v>
      </c>
      <c r="O8" s="501"/>
      <c r="P8" s="504"/>
      <c r="Q8" s="507"/>
      <c r="R8" s="19"/>
    </row>
    <row r="9" spans="1:76" ht="199.15" customHeight="1" x14ac:dyDescent="0.25">
      <c r="A9" s="471"/>
      <c r="B9" s="474"/>
      <c r="C9" s="416"/>
      <c r="D9" s="416"/>
      <c r="E9" s="479"/>
      <c r="F9" s="482"/>
      <c r="G9" s="485"/>
      <c r="H9" s="416"/>
      <c r="I9" s="416"/>
      <c r="J9" s="416"/>
      <c r="K9" s="436"/>
      <c r="L9" s="444"/>
      <c r="M9" s="444"/>
      <c r="N9" s="21">
        <v>5641832.5</v>
      </c>
      <c r="O9" s="502"/>
      <c r="P9" s="505"/>
      <c r="Q9" s="508"/>
      <c r="R9" s="19"/>
    </row>
    <row r="10" spans="1:76" ht="75" customHeight="1" x14ac:dyDescent="0.25">
      <c r="A10" s="509">
        <v>2</v>
      </c>
      <c r="B10" s="510" t="s">
        <v>12</v>
      </c>
      <c r="C10" s="510" t="s">
        <v>50</v>
      </c>
      <c r="D10" s="510" t="s">
        <v>74</v>
      </c>
      <c r="E10" s="510" t="s">
        <v>99</v>
      </c>
      <c r="F10" s="510" t="s">
        <v>97</v>
      </c>
      <c r="G10" s="511">
        <v>462724796.58999997</v>
      </c>
      <c r="H10" s="510" t="s">
        <v>12</v>
      </c>
      <c r="I10" s="510" t="s">
        <v>100</v>
      </c>
      <c r="J10" s="510" t="s">
        <v>49</v>
      </c>
      <c r="K10" s="521" t="s">
        <v>101</v>
      </c>
      <c r="L10" s="443">
        <v>13225052</v>
      </c>
      <c r="M10" s="443">
        <f>N10+O10</f>
        <v>96798.25</v>
      </c>
      <c r="N10" s="23">
        <v>96798.25</v>
      </c>
      <c r="O10" s="516">
        <v>0</v>
      </c>
      <c r="P10" s="519">
        <f>M10/L10</f>
        <v>7.3193095951531988E-3</v>
      </c>
      <c r="Q10" s="520" t="s">
        <v>230</v>
      </c>
      <c r="R10" s="19"/>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c r="BW10" s="24"/>
      <c r="BX10" s="24"/>
    </row>
    <row r="11" spans="1:76" ht="69" customHeight="1" x14ac:dyDescent="0.25">
      <c r="A11" s="470"/>
      <c r="B11" s="510"/>
      <c r="C11" s="510"/>
      <c r="D11" s="510"/>
      <c r="E11" s="510"/>
      <c r="F11" s="510"/>
      <c r="G11" s="511"/>
      <c r="H11" s="510"/>
      <c r="I11" s="510"/>
      <c r="J11" s="510"/>
      <c r="K11" s="522"/>
      <c r="L11" s="515"/>
      <c r="M11" s="515"/>
      <c r="N11" s="25" t="s">
        <v>102</v>
      </c>
      <c r="O11" s="517"/>
      <c r="P11" s="504"/>
      <c r="Q11" s="507"/>
      <c r="R11" s="19"/>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row>
    <row r="12" spans="1:76" ht="128.44999999999999" customHeight="1" x14ac:dyDescent="0.25">
      <c r="A12" s="471"/>
      <c r="B12" s="510"/>
      <c r="C12" s="510"/>
      <c r="D12" s="510"/>
      <c r="E12" s="510"/>
      <c r="F12" s="510"/>
      <c r="G12" s="511"/>
      <c r="H12" s="510"/>
      <c r="I12" s="510"/>
      <c r="J12" s="510"/>
      <c r="K12" s="523"/>
      <c r="L12" s="444"/>
      <c r="M12" s="444"/>
      <c r="N12" s="26">
        <v>290394.75</v>
      </c>
      <c r="O12" s="518"/>
      <c r="P12" s="505"/>
      <c r="Q12" s="508"/>
      <c r="R12" s="19"/>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row>
    <row r="13" spans="1:76" ht="237" customHeight="1" x14ac:dyDescent="0.25">
      <c r="A13" s="524">
        <v>3</v>
      </c>
      <c r="B13" s="429" t="s">
        <v>13</v>
      </c>
      <c r="C13" s="527" t="s">
        <v>14</v>
      </c>
      <c r="D13" s="415" t="s">
        <v>103</v>
      </c>
      <c r="E13" s="415" t="s">
        <v>104</v>
      </c>
      <c r="F13" s="415" t="s">
        <v>97</v>
      </c>
      <c r="G13" s="528">
        <v>400418989.25999999</v>
      </c>
      <c r="H13" s="415" t="s">
        <v>105</v>
      </c>
      <c r="I13" s="415" t="s">
        <v>106</v>
      </c>
      <c r="J13" s="415" t="s">
        <v>49</v>
      </c>
      <c r="K13" s="435" t="s">
        <v>205</v>
      </c>
      <c r="L13" s="443">
        <v>178471075</v>
      </c>
      <c r="M13" s="443">
        <f>N13+O13</f>
        <v>11053466</v>
      </c>
      <c r="N13" s="27">
        <v>11053466</v>
      </c>
      <c r="O13" s="516">
        <v>0</v>
      </c>
      <c r="P13" s="519">
        <f>M13/L13</f>
        <v>6.1934215390365074E-2</v>
      </c>
      <c r="Q13" s="529" t="s">
        <v>206</v>
      </c>
      <c r="R13" s="19"/>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row>
    <row r="14" spans="1:76" ht="176.25" customHeight="1" x14ac:dyDescent="0.25">
      <c r="A14" s="525"/>
      <c r="B14" s="459"/>
      <c r="C14" s="455"/>
      <c r="D14" s="455"/>
      <c r="E14" s="455"/>
      <c r="F14" s="455"/>
      <c r="G14" s="484"/>
      <c r="H14" s="455"/>
      <c r="I14" s="455"/>
      <c r="J14" s="455"/>
      <c r="K14" s="513"/>
      <c r="L14" s="515"/>
      <c r="M14" s="515"/>
      <c r="N14" s="28" t="s">
        <v>107</v>
      </c>
      <c r="O14" s="517"/>
      <c r="P14" s="504"/>
      <c r="Q14" s="530"/>
      <c r="R14" s="19"/>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row>
    <row r="15" spans="1:76" ht="176.65" customHeight="1" x14ac:dyDescent="0.25">
      <c r="A15" s="525"/>
      <c r="B15" s="459"/>
      <c r="C15" s="455"/>
      <c r="D15" s="455"/>
      <c r="E15" s="455"/>
      <c r="F15" s="455"/>
      <c r="G15" s="484"/>
      <c r="H15" s="455"/>
      <c r="I15" s="455"/>
      <c r="J15" s="455"/>
      <c r="K15" s="436"/>
      <c r="L15" s="444"/>
      <c r="M15" s="444"/>
      <c r="N15" s="29">
        <v>33160392</v>
      </c>
      <c r="O15" s="518"/>
      <c r="P15" s="505"/>
      <c r="Q15" s="530"/>
      <c r="R15" s="19"/>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row>
    <row r="16" spans="1:76" s="24" customFormat="1" ht="364.15" customHeight="1" x14ac:dyDescent="0.25">
      <c r="A16" s="525"/>
      <c r="B16" s="459"/>
      <c r="C16" s="455"/>
      <c r="D16" s="455"/>
      <c r="E16" s="455"/>
      <c r="F16" s="455"/>
      <c r="G16" s="484"/>
      <c r="H16" s="455"/>
      <c r="I16" s="455"/>
      <c r="J16" s="250" t="s">
        <v>87</v>
      </c>
      <c r="K16" s="251" t="s">
        <v>207</v>
      </c>
      <c r="L16" s="244">
        <v>40518449.969999999</v>
      </c>
      <c r="M16" s="252">
        <f t="shared" ref="M16:M18" si="0">N16+O16</f>
        <v>39887710.969999999</v>
      </c>
      <c r="N16" s="182">
        <v>39887710.969999999</v>
      </c>
      <c r="O16" s="30">
        <v>0</v>
      </c>
      <c r="P16" s="253">
        <f>M16/L16</f>
        <v>0.98443328902100147</v>
      </c>
      <c r="Q16" s="1" t="s">
        <v>231</v>
      </c>
      <c r="R16" s="19"/>
    </row>
    <row r="17" spans="1:76" s="24" customFormat="1" ht="253.9" customHeight="1" x14ac:dyDescent="0.25">
      <c r="A17" s="525"/>
      <c r="B17" s="459"/>
      <c r="C17" s="455"/>
      <c r="D17" s="455"/>
      <c r="E17" s="455"/>
      <c r="F17" s="455"/>
      <c r="G17" s="484"/>
      <c r="H17" s="455"/>
      <c r="I17" s="455"/>
      <c r="J17" s="254" t="s">
        <v>49</v>
      </c>
      <c r="K17" s="255" t="s">
        <v>194</v>
      </c>
      <c r="L17" s="231">
        <v>823671</v>
      </c>
      <c r="M17" s="256">
        <f t="shared" si="0"/>
        <v>823671</v>
      </c>
      <c r="N17" s="33">
        <v>823671</v>
      </c>
      <c r="O17" s="257">
        <v>0</v>
      </c>
      <c r="P17" s="258">
        <f>M17/L17</f>
        <v>1</v>
      </c>
      <c r="Q17" s="1" t="s">
        <v>232</v>
      </c>
      <c r="R17" s="19"/>
    </row>
    <row r="18" spans="1:76" s="24" customFormat="1" ht="183.6" customHeight="1" x14ac:dyDescent="0.25">
      <c r="A18" s="525"/>
      <c r="B18" s="459"/>
      <c r="C18" s="455"/>
      <c r="D18" s="455"/>
      <c r="E18" s="455"/>
      <c r="F18" s="455"/>
      <c r="G18" s="484"/>
      <c r="H18" s="455"/>
      <c r="I18" s="455"/>
      <c r="J18" s="254" t="s">
        <v>49</v>
      </c>
      <c r="K18" s="255" t="s">
        <v>208</v>
      </c>
      <c r="L18" s="232">
        <v>5878388</v>
      </c>
      <c r="M18" s="256">
        <f t="shared" si="0"/>
        <v>5878388</v>
      </c>
      <c r="N18" s="31">
        <v>5878388</v>
      </c>
      <c r="O18" s="259">
        <v>0</v>
      </c>
      <c r="P18" s="258">
        <f>M18/L18</f>
        <v>1</v>
      </c>
      <c r="Q18" s="233" t="s">
        <v>195</v>
      </c>
      <c r="R18" s="19"/>
      <c r="S18" s="84"/>
    </row>
    <row r="19" spans="1:76" s="24" customFormat="1" ht="154.9" customHeight="1" x14ac:dyDescent="0.25">
      <c r="A19" s="526"/>
      <c r="B19" s="430"/>
      <c r="C19" s="416"/>
      <c r="D19" s="416"/>
      <c r="E19" s="416"/>
      <c r="F19" s="416"/>
      <c r="G19" s="485"/>
      <c r="H19" s="416"/>
      <c r="I19" s="416"/>
      <c r="J19" s="250" t="s">
        <v>137</v>
      </c>
      <c r="K19" s="260" t="s">
        <v>209</v>
      </c>
      <c r="L19" s="32">
        <v>823671</v>
      </c>
      <c r="M19" s="256">
        <f>N19+O19</f>
        <v>50000</v>
      </c>
      <c r="N19" s="33">
        <v>50000</v>
      </c>
      <c r="O19" s="259">
        <v>0</v>
      </c>
      <c r="P19" s="261">
        <f>M19/L19</f>
        <v>6.0703848988248946E-2</v>
      </c>
      <c r="Q19" s="247" t="s">
        <v>196</v>
      </c>
      <c r="R19" s="19"/>
      <c r="S19" s="84"/>
    </row>
    <row r="20" spans="1:76" ht="221.1" customHeight="1" x14ac:dyDescent="0.25">
      <c r="A20" s="524">
        <v>4</v>
      </c>
      <c r="B20" s="415" t="s">
        <v>51</v>
      </c>
      <c r="C20" s="527" t="s">
        <v>136</v>
      </c>
      <c r="D20" s="415" t="s">
        <v>103</v>
      </c>
      <c r="E20" s="415" t="s">
        <v>108</v>
      </c>
      <c r="F20" s="415" t="s">
        <v>97</v>
      </c>
      <c r="G20" s="528">
        <v>433013258.18000001</v>
      </c>
      <c r="H20" s="415" t="s">
        <v>105</v>
      </c>
      <c r="I20" s="415" t="s">
        <v>109</v>
      </c>
      <c r="J20" s="539" t="s">
        <v>49</v>
      </c>
      <c r="K20" s="435" t="s">
        <v>210</v>
      </c>
      <c r="L20" s="437">
        <v>354887803</v>
      </c>
      <c r="M20" s="443">
        <f>N20+O20+N21</f>
        <v>88721951</v>
      </c>
      <c r="N20" s="35">
        <v>88653154</v>
      </c>
      <c r="O20" s="516">
        <v>0</v>
      </c>
      <c r="P20" s="519">
        <f>M20/L20</f>
        <v>0.250000000704448</v>
      </c>
      <c r="Q20" s="529" t="s">
        <v>233</v>
      </c>
      <c r="R20" s="19"/>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c r="BV20" s="24"/>
      <c r="BW20" s="24"/>
      <c r="BX20" s="24"/>
    </row>
    <row r="21" spans="1:76" ht="145.9" customHeight="1" x14ac:dyDescent="0.25">
      <c r="A21" s="526"/>
      <c r="B21" s="416"/>
      <c r="C21" s="416"/>
      <c r="D21" s="416"/>
      <c r="E21" s="416"/>
      <c r="F21" s="416"/>
      <c r="G21" s="485"/>
      <c r="H21" s="416"/>
      <c r="I21" s="416"/>
      <c r="J21" s="416"/>
      <c r="K21" s="436"/>
      <c r="L21" s="438"/>
      <c r="M21" s="444"/>
      <c r="N21" s="35">
        <v>68797</v>
      </c>
      <c r="O21" s="518"/>
      <c r="P21" s="505"/>
      <c r="Q21" s="534"/>
      <c r="R21" s="19"/>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6" ht="103.5" customHeight="1" x14ac:dyDescent="0.25">
      <c r="A22" s="509">
        <v>5</v>
      </c>
      <c r="B22" s="535" t="s">
        <v>12</v>
      </c>
      <c r="C22" s="535" t="s">
        <v>52</v>
      </c>
      <c r="D22" s="535" t="s">
        <v>74</v>
      </c>
      <c r="E22" s="535" t="s">
        <v>111</v>
      </c>
      <c r="F22" s="535" t="s">
        <v>112</v>
      </c>
      <c r="G22" s="537">
        <v>383980487.01999998</v>
      </c>
      <c r="H22" s="535" t="s">
        <v>12</v>
      </c>
      <c r="I22" s="535" t="s">
        <v>113</v>
      </c>
      <c r="J22" s="250" t="s">
        <v>49</v>
      </c>
      <c r="K22" s="262" t="s">
        <v>211</v>
      </c>
      <c r="L22" s="32">
        <v>89233</v>
      </c>
      <c r="M22" s="252">
        <v>89233</v>
      </c>
      <c r="N22" s="531">
        <v>393223</v>
      </c>
      <c r="O22" s="263">
        <v>0</v>
      </c>
      <c r="P22" s="261">
        <f t="shared" ref="P22:P27" si="1">M22/L22</f>
        <v>1</v>
      </c>
      <c r="Q22" s="533" t="s">
        <v>114</v>
      </c>
      <c r="R22" s="19"/>
    </row>
    <row r="23" spans="1:76" ht="88.15" customHeight="1" x14ac:dyDescent="0.25">
      <c r="A23" s="471"/>
      <c r="B23" s="536"/>
      <c r="C23" s="536"/>
      <c r="D23" s="536"/>
      <c r="E23" s="536"/>
      <c r="F23" s="536"/>
      <c r="G23" s="538"/>
      <c r="H23" s="536"/>
      <c r="I23" s="536"/>
      <c r="J23" s="250" t="s">
        <v>49</v>
      </c>
      <c r="K23" s="262" t="s">
        <v>212</v>
      </c>
      <c r="L23" s="32">
        <v>303990</v>
      </c>
      <c r="M23" s="252">
        <v>303990</v>
      </c>
      <c r="N23" s="532"/>
      <c r="O23" s="263">
        <v>0</v>
      </c>
      <c r="P23" s="261">
        <f t="shared" si="1"/>
        <v>1</v>
      </c>
      <c r="Q23" s="508"/>
      <c r="R23" s="19"/>
    </row>
    <row r="24" spans="1:76" ht="164.1" customHeight="1" x14ac:dyDescent="0.25">
      <c r="A24" s="265">
        <v>6</v>
      </c>
      <c r="B24" s="266" t="s">
        <v>12</v>
      </c>
      <c r="C24" s="267" t="s">
        <v>18</v>
      </c>
      <c r="D24" s="267" t="s">
        <v>74</v>
      </c>
      <c r="E24" s="267" t="s">
        <v>115</v>
      </c>
      <c r="F24" s="267" t="s">
        <v>116</v>
      </c>
      <c r="G24" s="88">
        <v>77718036.650000006</v>
      </c>
      <c r="H24" s="267" t="s">
        <v>12</v>
      </c>
      <c r="I24" s="267" t="s">
        <v>113</v>
      </c>
      <c r="J24" s="250" t="s">
        <v>49</v>
      </c>
      <c r="K24" s="262" t="s">
        <v>213</v>
      </c>
      <c r="L24" s="32">
        <v>44293.75</v>
      </c>
      <c r="M24" s="252">
        <f t="shared" ref="M24:M25" si="2">N24+O24</f>
        <v>37650</v>
      </c>
      <c r="N24" s="34">
        <v>37650</v>
      </c>
      <c r="O24" s="263">
        <v>0</v>
      </c>
      <c r="P24" s="261">
        <f t="shared" si="1"/>
        <v>0.85000705517144071</v>
      </c>
      <c r="Q24" s="264" t="s">
        <v>117</v>
      </c>
      <c r="R24" s="19"/>
    </row>
    <row r="25" spans="1:76" ht="145.15" customHeight="1" x14ac:dyDescent="0.25">
      <c r="A25" s="265">
        <v>7</v>
      </c>
      <c r="B25" s="266" t="s">
        <v>12</v>
      </c>
      <c r="C25" s="267" t="s">
        <v>19</v>
      </c>
      <c r="D25" s="267" t="s">
        <v>74</v>
      </c>
      <c r="E25" s="267" t="s">
        <v>115</v>
      </c>
      <c r="F25" s="267" t="s">
        <v>112</v>
      </c>
      <c r="G25" s="88">
        <v>429420138.85000002</v>
      </c>
      <c r="H25" s="267" t="s">
        <v>12</v>
      </c>
      <c r="I25" s="267" t="s">
        <v>113</v>
      </c>
      <c r="J25" s="268" t="s">
        <v>49</v>
      </c>
      <c r="K25" s="262" t="s">
        <v>212</v>
      </c>
      <c r="L25" s="32">
        <v>397500</v>
      </c>
      <c r="M25" s="252">
        <f t="shared" si="2"/>
        <v>337875</v>
      </c>
      <c r="N25" s="34">
        <v>337875</v>
      </c>
      <c r="O25" s="263">
        <v>0</v>
      </c>
      <c r="P25" s="261">
        <f t="shared" si="1"/>
        <v>0.85</v>
      </c>
      <c r="Q25" s="264" t="s">
        <v>118</v>
      </c>
      <c r="R25" s="19"/>
    </row>
    <row r="26" spans="1:76" ht="384" customHeight="1" x14ac:dyDescent="0.25">
      <c r="A26" s="524">
        <v>11</v>
      </c>
      <c r="B26" s="415" t="s">
        <v>193</v>
      </c>
      <c r="C26" s="562" t="s">
        <v>53</v>
      </c>
      <c r="D26" s="415" t="s">
        <v>103</v>
      </c>
      <c r="E26" s="415" t="s">
        <v>119</v>
      </c>
      <c r="F26" s="415" t="s">
        <v>112</v>
      </c>
      <c r="G26" s="537">
        <v>50983386.560000002</v>
      </c>
      <c r="H26" s="415" t="s">
        <v>105</v>
      </c>
      <c r="I26" s="415" t="s">
        <v>120</v>
      </c>
      <c r="J26" s="267" t="s">
        <v>87</v>
      </c>
      <c r="K26" s="262" t="s">
        <v>197</v>
      </c>
      <c r="L26" s="36">
        <v>9399552</v>
      </c>
      <c r="M26" s="269">
        <f>N26+O26</f>
        <v>1901380.51</v>
      </c>
      <c r="N26" s="33">
        <v>1901380.51</v>
      </c>
      <c r="O26" s="37">
        <v>0</v>
      </c>
      <c r="P26" s="261">
        <f t="shared" si="1"/>
        <v>0.20228416311756134</v>
      </c>
      <c r="Q26" s="338" t="s">
        <v>235</v>
      </c>
      <c r="R26" s="19"/>
      <c r="S26" s="19"/>
    </row>
    <row r="27" spans="1:76" ht="237.6" customHeight="1" x14ac:dyDescent="0.25">
      <c r="A27" s="525"/>
      <c r="B27" s="455"/>
      <c r="C27" s="455"/>
      <c r="D27" s="455"/>
      <c r="E27" s="455"/>
      <c r="F27" s="455"/>
      <c r="G27" s="565"/>
      <c r="H27" s="455"/>
      <c r="I27" s="455"/>
      <c r="J27" s="250" t="s">
        <v>49</v>
      </c>
      <c r="K27" s="262" t="s">
        <v>121</v>
      </c>
      <c r="L27" s="32">
        <v>6773775.2599999998</v>
      </c>
      <c r="M27" s="252">
        <f>N27+O27</f>
        <v>7605522</v>
      </c>
      <c r="N27" s="35">
        <v>7605522</v>
      </c>
      <c r="O27" s="263">
        <v>0</v>
      </c>
      <c r="P27" s="261">
        <f t="shared" si="1"/>
        <v>1.1227892435273974</v>
      </c>
      <c r="Q27" s="339" t="s">
        <v>238</v>
      </c>
      <c r="R27" s="19"/>
    </row>
    <row r="28" spans="1:76" ht="64.900000000000006" customHeight="1" x14ac:dyDescent="0.25">
      <c r="A28" s="526"/>
      <c r="B28" s="416"/>
      <c r="C28" s="416"/>
      <c r="D28" s="416"/>
      <c r="E28" s="416"/>
      <c r="F28" s="416"/>
      <c r="G28" s="538"/>
      <c r="H28" s="416"/>
      <c r="I28" s="416"/>
      <c r="J28" s="268" t="s">
        <v>122</v>
      </c>
      <c r="K28" s="262" t="s">
        <v>214</v>
      </c>
      <c r="L28" s="32">
        <v>0</v>
      </c>
      <c r="M28" s="252">
        <f>N28+O28</f>
        <v>0</v>
      </c>
      <c r="N28" s="22">
        <v>0</v>
      </c>
      <c r="O28" s="263">
        <v>0</v>
      </c>
      <c r="P28" s="261">
        <v>0</v>
      </c>
      <c r="Q28" s="38" t="s">
        <v>123</v>
      </c>
      <c r="R28" s="19"/>
    </row>
    <row r="29" spans="1:76" ht="130.9" customHeight="1" x14ac:dyDescent="0.25">
      <c r="A29" s="271">
        <v>13</v>
      </c>
      <c r="B29" s="272" t="s">
        <v>12</v>
      </c>
      <c r="C29" s="272" t="s">
        <v>15</v>
      </c>
      <c r="D29" s="272" t="s">
        <v>74</v>
      </c>
      <c r="E29" s="267" t="s">
        <v>198</v>
      </c>
      <c r="F29" s="267" t="s">
        <v>112</v>
      </c>
      <c r="G29" s="88">
        <v>75726679.859999999</v>
      </c>
      <c r="H29" s="88" t="s">
        <v>12</v>
      </c>
      <c r="I29" s="2" t="s">
        <v>124</v>
      </c>
      <c r="J29" s="250" t="s">
        <v>49</v>
      </c>
      <c r="K29" s="260" t="s">
        <v>125</v>
      </c>
      <c r="L29" s="273">
        <v>259240</v>
      </c>
      <c r="M29" s="274">
        <f>N29+O29</f>
        <v>259240</v>
      </c>
      <c r="N29" s="31">
        <v>259240</v>
      </c>
      <c r="O29" s="275">
        <v>0</v>
      </c>
      <c r="P29" s="261">
        <f>M29/L29</f>
        <v>1</v>
      </c>
      <c r="Q29" s="264" t="s">
        <v>126</v>
      </c>
      <c r="R29" s="19"/>
    </row>
    <row r="30" spans="1:76" ht="120" x14ac:dyDescent="0.25">
      <c r="A30" s="271">
        <v>14</v>
      </c>
      <c r="B30" s="272" t="s">
        <v>12</v>
      </c>
      <c r="C30" s="272" t="s">
        <v>54</v>
      </c>
      <c r="D30" s="272" t="s">
        <v>74</v>
      </c>
      <c r="E30" s="267" t="s">
        <v>127</v>
      </c>
      <c r="F30" s="276" t="s">
        <v>112</v>
      </c>
      <c r="G30" s="88">
        <v>114144662.22</v>
      </c>
      <c r="H30" s="88" t="s">
        <v>12</v>
      </c>
      <c r="I30" s="2" t="s">
        <v>113</v>
      </c>
      <c r="J30" s="250" t="s">
        <v>49</v>
      </c>
      <c r="K30" s="277" t="s">
        <v>128</v>
      </c>
      <c r="L30" s="39">
        <v>186679.77</v>
      </c>
      <c r="M30" s="252">
        <f t="shared" ref="M30:M31" si="3">N30+O30</f>
        <v>195663</v>
      </c>
      <c r="N30" s="40">
        <v>195663</v>
      </c>
      <c r="O30" s="269">
        <v>0</v>
      </c>
      <c r="P30" s="253">
        <f>M30/L30</f>
        <v>1.0481210685014237</v>
      </c>
      <c r="Q30" s="264" t="s">
        <v>129</v>
      </c>
      <c r="R30" s="19"/>
    </row>
    <row r="31" spans="1:76" ht="127.5" customHeight="1" x14ac:dyDescent="0.25">
      <c r="A31" s="271">
        <v>15</v>
      </c>
      <c r="B31" s="272" t="s">
        <v>12</v>
      </c>
      <c r="C31" s="272" t="s">
        <v>16</v>
      </c>
      <c r="D31" s="272" t="s">
        <v>74</v>
      </c>
      <c r="E31" s="267" t="s">
        <v>127</v>
      </c>
      <c r="F31" s="276" t="s">
        <v>112</v>
      </c>
      <c r="G31" s="88">
        <v>97275841.819999993</v>
      </c>
      <c r="H31" s="88" t="s">
        <v>12</v>
      </c>
      <c r="I31" s="2" t="s">
        <v>113</v>
      </c>
      <c r="J31" s="268" t="s">
        <v>49</v>
      </c>
      <c r="K31" s="278" t="s">
        <v>130</v>
      </c>
      <c r="L31" s="129">
        <v>910378.05</v>
      </c>
      <c r="M31" s="36">
        <f t="shared" si="3"/>
        <v>751433</v>
      </c>
      <c r="N31" s="130">
        <v>751433</v>
      </c>
      <c r="O31" s="131">
        <v>0</v>
      </c>
      <c r="P31" s="132">
        <v>1</v>
      </c>
      <c r="Q31" s="133" t="s">
        <v>131</v>
      </c>
      <c r="R31" s="19"/>
    </row>
    <row r="32" spans="1:76" ht="157.9" customHeight="1" x14ac:dyDescent="0.25">
      <c r="A32" s="509">
        <v>32</v>
      </c>
      <c r="B32" s="415" t="s">
        <v>132</v>
      </c>
      <c r="C32" s="415" t="s">
        <v>133</v>
      </c>
      <c r="D32" s="415" t="s">
        <v>82</v>
      </c>
      <c r="E32" s="415" t="s">
        <v>168</v>
      </c>
      <c r="F32" s="415" t="s">
        <v>94</v>
      </c>
      <c r="G32" s="543">
        <v>4146520.73</v>
      </c>
      <c r="H32" s="415" t="s">
        <v>132</v>
      </c>
      <c r="I32" s="415" t="s">
        <v>134</v>
      </c>
      <c r="J32" s="254" t="s">
        <v>95</v>
      </c>
      <c r="K32" s="415" t="s">
        <v>215</v>
      </c>
      <c r="L32" s="443">
        <v>740806.74</v>
      </c>
      <c r="M32" s="279">
        <f>N32+O32</f>
        <v>414621.75</v>
      </c>
      <c r="N32" s="138">
        <v>414621.75</v>
      </c>
      <c r="O32" s="280">
        <v>0</v>
      </c>
      <c r="P32" s="281">
        <v>0</v>
      </c>
      <c r="Q32" s="1" t="s">
        <v>216</v>
      </c>
      <c r="R32" s="19"/>
    </row>
    <row r="33" spans="1:18" ht="104.45" customHeight="1" x14ac:dyDescent="0.25">
      <c r="A33" s="471"/>
      <c r="B33" s="416"/>
      <c r="C33" s="416"/>
      <c r="D33" s="416"/>
      <c r="E33" s="416"/>
      <c r="F33" s="416"/>
      <c r="G33" s="545"/>
      <c r="H33" s="416"/>
      <c r="I33" s="416"/>
      <c r="J33" s="270" t="s">
        <v>135</v>
      </c>
      <c r="K33" s="416"/>
      <c r="L33" s="444"/>
      <c r="M33" s="282">
        <f>N33+O33</f>
        <v>326184.99</v>
      </c>
      <c r="N33" s="139">
        <v>326184.99</v>
      </c>
      <c r="O33" s="283">
        <v>0</v>
      </c>
      <c r="P33" s="261">
        <v>0</v>
      </c>
      <c r="Q33" s="233" t="s">
        <v>217</v>
      </c>
      <c r="R33" s="19"/>
    </row>
    <row r="34" spans="1:18" ht="134.44999999999999" customHeight="1" x14ac:dyDescent="0.25">
      <c r="A34" s="556">
        <v>33</v>
      </c>
      <c r="B34" s="559" t="s">
        <v>12</v>
      </c>
      <c r="C34" s="562" t="s">
        <v>169</v>
      </c>
      <c r="D34" s="415" t="s">
        <v>74</v>
      </c>
      <c r="E34" s="535" t="s">
        <v>170</v>
      </c>
      <c r="F34" s="564" t="s">
        <v>171</v>
      </c>
      <c r="G34" s="543">
        <v>179363388.91</v>
      </c>
      <c r="H34" s="546" t="s">
        <v>172</v>
      </c>
      <c r="I34" s="429"/>
      <c r="J34" s="267" t="s">
        <v>110</v>
      </c>
      <c r="K34" s="549" t="s">
        <v>236</v>
      </c>
      <c r="L34" s="279">
        <v>51000</v>
      </c>
      <c r="M34" s="36">
        <f t="shared" ref="M34:M37" si="4">N34+O34</f>
        <v>51000</v>
      </c>
      <c r="N34" s="185">
        <v>51000</v>
      </c>
      <c r="O34" s="284">
        <v>0</v>
      </c>
      <c r="P34" s="261">
        <f>M34/L34</f>
        <v>1</v>
      </c>
      <c r="Q34" s="246" t="s">
        <v>173</v>
      </c>
      <c r="R34" s="19"/>
    </row>
    <row r="35" spans="1:18" ht="134.44999999999999" customHeight="1" x14ac:dyDescent="0.25">
      <c r="A35" s="557"/>
      <c r="B35" s="560"/>
      <c r="C35" s="455"/>
      <c r="D35" s="455"/>
      <c r="E35" s="563"/>
      <c r="F35" s="481"/>
      <c r="G35" s="544"/>
      <c r="H35" s="547"/>
      <c r="I35" s="459"/>
      <c r="J35" s="336" t="s">
        <v>73</v>
      </c>
      <c r="K35" s="550"/>
      <c r="L35" s="150">
        <v>9082789.6999999993</v>
      </c>
      <c r="M35" s="36">
        <f t="shared" si="4"/>
        <v>4541394.8499999996</v>
      </c>
      <c r="N35" s="186">
        <v>4541394.8499999996</v>
      </c>
      <c r="O35" s="134">
        <v>0</v>
      </c>
      <c r="P35" s="261">
        <f>M35/L35</f>
        <v>0.5</v>
      </c>
      <c r="Q35" s="460" t="s">
        <v>237</v>
      </c>
      <c r="R35" s="19"/>
    </row>
    <row r="36" spans="1:18" ht="106.15" customHeight="1" x14ac:dyDescent="0.25">
      <c r="A36" s="558"/>
      <c r="B36" s="561"/>
      <c r="C36" s="416"/>
      <c r="D36" s="416"/>
      <c r="E36" s="536"/>
      <c r="F36" s="482"/>
      <c r="G36" s="545"/>
      <c r="H36" s="548"/>
      <c r="I36" s="430"/>
      <c r="J36" s="337" t="s">
        <v>234</v>
      </c>
      <c r="K36" s="551"/>
      <c r="L36" s="36">
        <v>5585096.3799999999</v>
      </c>
      <c r="M36" s="36">
        <f t="shared" si="4"/>
        <v>2775316.65</v>
      </c>
      <c r="N36" s="186">
        <v>0</v>
      </c>
      <c r="O36" s="134">
        <v>2775316.65</v>
      </c>
      <c r="P36" s="261">
        <f>M36/L36</f>
        <v>0.4969147282647251</v>
      </c>
      <c r="Q36" s="461"/>
      <c r="R36" s="19"/>
    </row>
    <row r="37" spans="1:18" ht="194.45" customHeight="1" thickBot="1" x14ac:dyDescent="0.3">
      <c r="A37" s="285">
        <v>34</v>
      </c>
      <c r="B37" s="286" t="s">
        <v>9</v>
      </c>
      <c r="C37" s="287" t="s">
        <v>174</v>
      </c>
      <c r="D37" s="287" t="s">
        <v>82</v>
      </c>
      <c r="E37" s="288" t="s">
        <v>218</v>
      </c>
      <c r="F37" s="289" t="s">
        <v>175</v>
      </c>
      <c r="G37" s="290">
        <v>41312631</v>
      </c>
      <c r="H37" s="291" t="s">
        <v>219</v>
      </c>
      <c r="I37" s="287"/>
      <c r="J37" s="270" t="s">
        <v>176</v>
      </c>
      <c r="K37" s="292" t="s">
        <v>220</v>
      </c>
      <c r="L37" s="150">
        <v>6000052.0800000001</v>
      </c>
      <c r="M37" s="150">
        <f t="shared" si="4"/>
        <v>6000052.0800000001</v>
      </c>
      <c r="N37" s="293">
        <v>6000052.0800000001</v>
      </c>
      <c r="O37" s="294">
        <v>0</v>
      </c>
      <c r="P37" s="137">
        <v>1</v>
      </c>
      <c r="Q37" s="295" t="s">
        <v>221</v>
      </c>
      <c r="R37" s="19"/>
    </row>
    <row r="38" spans="1:18" ht="31.9" customHeight="1" thickBot="1" x14ac:dyDescent="0.3">
      <c r="A38" s="140"/>
      <c r="B38" s="141" t="s">
        <v>0</v>
      </c>
      <c r="C38" s="142"/>
      <c r="D38" s="142"/>
      <c r="E38" s="296"/>
      <c r="F38" s="297"/>
      <c r="G38" s="143">
        <f>SUM(G7:G37)</f>
        <v>3112603989.8299999</v>
      </c>
      <c r="H38" s="144"/>
      <c r="I38" s="298"/>
      <c r="J38" s="298"/>
      <c r="K38" s="299"/>
      <c r="L38" s="145">
        <f>SUM(L7:L37)</f>
        <v>735839239.70000005</v>
      </c>
      <c r="M38" s="187">
        <f>SUM(M7:M37)</f>
        <v>173106883.55000001</v>
      </c>
      <c r="N38" s="146">
        <f>SUM(N7:N37)</f>
        <v>209424186.15000001</v>
      </c>
      <c r="O38" s="147">
        <f>SUM(O7:O37)</f>
        <v>2775316.65</v>
      </c>
      <c r="P38" s="148">
        <f t="shared" ref="P38" si="5">M38/L38</f>
        <v>0.23525095457069575</v>
      </c>
      <c r="Q38" s="300" t="s">
        <v>55</v>
      </c>
      <c r="R38" s="19"/>
    </row>
    <row r="39" spans="1:18" ht="30" customHeight="1" x14ac:dyDescent="0.25">
      <c r="A39" s="42"/>
      <c r="B39" s="43" t="s">
        <v>56</v>
      </c>
      <c r="C39" s="552" t="s">
        <v>57</v>
      </c>
      <c r="D39" s="552"/>
      <c r="E39" s="552"/>
      <c r="F39" s="552"/>
      <c r="G39" s="552"/>
      <c r="H39" s="552"/>
      <c r="I39" s="552"/>
      <c r="J39" s="552"/>
      <c r="K39" s="553"/>
      <c r="L39" s="44" t="s">
        <v>55</v>
      </c>
      <c r="M39" s="44" t="s">
        <v>55</v>
      </c>
      <c r="N39" s="45">
        <f>N7+N10+N13+N16+N17+N19+N20+N21+N26+N27+N32+N33+N34+N37</f>
        <v>157936700.05000001</v>
      </c>
      <c r="O39" s="46" t="s">
        <v>55</v>
      </c>
      <c r="P39" s="47" t="s">
        <v>55</v>
      </c>
      <c r="Q39" s="301" t="s">
        <v>55</v>
      </c>
    </row>
    <row r="40" spans="1:18" ht="30" customHeight="1" x14ac:dyDescent="0.25">
      <c r="A40" s="48"/>
      <c r="B40" s="49" t="s">
        <v>56</v>
      </c>
      <c r="C40" s="554" t="s">
        <v>58</v>
      </c>
      <c r="D40" s="554"/>
      <c r="E40" s="554"/>
      <c r="F40" s="554"/>
      <c r="G40" s="554"/>
      <c r="H40" s="554"/>
      <c r="I40" s="554"/>
      <c r="J40" s="554"/>
      <c r="K40" s="555"/>
      <c r="L40" s="50" t="s">
        <v>55</v>
      </c>
      <c r="M40" s="50" t="s">
        <v>55</v>
      </c>
      <c r="N40" s="149">
        <f>N9+N12+N15</f>
        <v>39092619.25</v>
      </c>
      <c r="O40" s="51" t="s">
        <v>55</v>
      </c>
      <c r="P40" s="52" t="s">
        <v>55</v>
      </c>
      <c r="Q40" s="302" t="s">
        <v>55</v>
      </c>
    </row>
    <row r="41" spans="1:18" ht="30.75" customHeight="1" thickBot="1" x14ac:dyDescent="0.3">
      <c r="A41" s="53"/>
      <c r="B41" s="54" t="s">
        <v>56</v>
      </c>
      <c r="C41" s="540" t="s">
        <v>59</v>
      </c>
      <c r="D41" s="540"/>
      <c r="E41" s="540"/>
      <c r="F41" s="540"/>
      <c r="G41" s="540"/>
      <c r="H41" s="540"/>
      <c r="I41" s="540"/>
      <c r="J41" s="540"/>
      <c r="K41" s="541"/>
      <c r="L41" s="55" t="s">
        <v>55</v>
      </c>
      <c r="M41" s="55" t="s">
        <v>55</v>
      </c>
      <c r="N41" s="56">
        <f>N22+N24+N25+N29+N30+N31+N18+N35</f>
        <v>12394866.85</v>
      </c>
      <c r="O41" s="57">
        <f>O38</f>
        <v>2775316.65</v>
      </c>
      <c r="P41" s="303" t="s">
        <v>55</v>
      </c>
      <c r="Q41" s="304" t="s">
        <v>55</v>
      </c>
    </row>
    <row r="42" spans="1:18" x14ac:dyDescent="0.25">
      <c r="A42" s="58"/>
      <c r="B42" s="59"/>
      <c r="C42" s="60"/>
      <c r="D42" s="60"/>
      <c r="E42" s="61"/>
      <c r="F42" s="61"/>
      <c r="G42" s="62"/>
      <c r="H42" s="63"/>
      <c r="I42" s="64"/>
      <c r="J42" s="64"/>
      <c r="K42" s="64"/>
      <c r="L42" s="64"/>
      <c r="M42" s="64"/>
      <c r="N42" s="65"/>
      <c r="O42" s="66"/>
      <c r="P42" s="66"/>
    </row>
    <row r="43" spans="1:18" x14ac:dyDescent="0.25">
      <c r="A43" s="67"/>
      <c r="B43" s="86" t="s">
        <v>60</v>
      </c>
      <c r="C43" s="60"/>
      <c r="D43" s="60"/>
      <c r="E43" s="69"/>
      <c r="F43" s="69"/>
      <c r="G43" s="234"/>
      <c r="H43" s="235"/>
      <c r="I43" s="80"/>
      <c r="J43" s="80"/>
      <c r="K43" s="80"/>
      <c r="L43" s="305"/>
      <c r="M43" s="305"/>
      <c r="N43" s="236"/>
      <c r="O43" s="73"/>
      <c r="P43" s="74"/>
    </row>
    <row r="44" spans="1:18" ht="67.150000000000006" customHeight="1" x14ac:dyDescent="0.25">
      <c r="A44" s="58"/>
      <c r="B44" s="542" t="s">
        <v>199</v>
      </c>
      <c r="C44" s="542"/>
      <c r="D44" s="542"/>
      <c r="E44" s="542"/>
      <c r="F44" s="542"/>
      <c r="G44" s="542"/>
      <c r="H44" s="542"/>
      <c r="I44" s="542"/>
      <c r="J44" s="542"/>
      <c r="K44" s="542"/>
      <c r="L44" s="188"/>
      <c r="M44" s="189"/>
      <c r="N44" s="128"/>
      <c r="O44" s="66"/>
      <c r="P44" s="66"/>
    </row>
    <row r="45" spans="1:18" x14ac:dyDescent="0.25">
      <c r="A45" s="58"/>
      <c r="B45" s="68"/>
      <c r="C45" s="75"/>
      <c r="D45" s="75"/>
      <c r="E45" s="61"/>
      <c r="F45" s="61"/>
      <c r="G45" s="62"/>
      <c r="H45" s="63"/>
      <c r="I45" s="64"/>
      <c r="J45" s="64"/>
      <c r="K45" s="64"/>
      <c r="L45" s="64"/>
      <c r="M45" s="66"/>
      <c r="N45" s="76"/>
      <c r="O45" s="46"/>
      <c r="P45" s="41"/>
    </row>
    <row r="46" spans="1:18" x14ac:dyDescent="0.25">
      <c r="A46" s="58"/>
      <c r="B46" s="68"/>
      <c r="C46" s="75"/>
      <c r="D46" s="75"/>
      <c r="E46" s="61"/>
      <c r="F46" s="61"/>
      <c r="G46" s="62"/>
      <c r="H46" s="63"/>
      <c r="I46" s="64"/>
      <c r="J46" s="64"/>
      <c r="K46" s="64"/>
      <c r="L46" s="64"/>
      <c r="M46" s="66"/>
      <c r="N46" s="77"/>
      <c r="O46" s="46"/>
      <c r="P46" s="41"/>
    </row>
    <row r="47" spans="1:18" x14ac:dyDescent="0.25">
      <c r="A47" s="58"/>
      <c r="B47" s="68"/>
      <c r="C47" s="75"/>
      <c r="D47" s="75"/>
      <c r="E47" s="61"/>
      <c r="F47" s="61"/>
      <c r="G47" s="62"/>
      <c r="H47" s="63"/>
      <c r="I47" s="64"/>
      <c r="J47" s="64"/>
      <c r="K47" s="64"/>
      <c r="L47" s="64"/>
      <c r="M47" s="66"/>
      <c r="N47" s="78"/>
      <c r="O47" s="79"/>
      <c r="P47" s="41"/>
    </row>
    <row r="48" spans="1:18" x14ac:dyDescent="0.25">
      <c r="A48" s="58"/>
      <c r="B48" s="80"/>
      <c r="C48" s="69"/>
      <c r="D48" s="69"/>
      <c r="I48" s="81"/>
      <c r="J48" s="81"/>
      <c r="K48" s="81"/>
      <c r="L48" s="82"/>
      <c r="M48" s="82"/>
      <c r="N48" s="83"/>
      <c r="O48" s="83"/>
      <c r="P48" s="83"/>
    </row>
    <row r="49" spans="1:16" x14ac:dyDescent="0.25">
      <c r="A49" s="58"/>
      <c r="B49" s="80"/>
      <c r="C49" s="69"/>
      <c r="D49" s="69"/>
      <c r="I49" s="81"/>
      <c r="J49" s="81"/>
      <c r="K49" s="81"/>
      <c r="L49" s="82"/>
      <c r="M49" s="82"/>
      <c r="N49" s="83"/>
      <c r="O49" s="83"/>
      <c r="P49" s="84"/>
    </row>
    <row r="50" spans="1:16" x14ac:dyDescent="0.25">
      <c r="A50" s="58"/>
      <c r="I50" s="81"/>
      <c r="J50" s="81"/>
      <c r="K50" s="81"/>
      <c r="L50" s="82"/>
      <c r="M50" s="82"/>
      <c r="N50" s="83"/>
      <c r="O50" s="83"/>
      <c r="P50" s="84"/>
    </row>
    <row r="51" spans="1:16" x14ac:dyDescent="0.25">
      <c r="A51" s="58"/>
      <c r="I51" s="81"/>
      <c r="J51" s="81"/>
      <c r="K51" s="81"/>
      <c r="L51" s="82"/>
      <c r="M51" s="82"/>
      <c r="N51" s="83"/>
      <c r="O51" s="83"/>
      <c r="P51" s="84"/>
    </row>
    <row r="52" spans="1:16" x14ac:dyDescent="0.25">
      <c r="A52" s="58"/>
      <c r="I52" s="81"/>
      <c r="J52" s="81"/>
      <c r="K52" s="81"/>
      <c r="L52" s="82"/>
      <c r="M52" s="81"/>
      <c r="N52" s="84"/>
      <c r="O52" s="84"/>
      <c r="P52" s="84"/>
    </row>
    <row r="53" spans="1:16" x14ac:dyDescent="0.25">
      <c r="A53" s="58"/>
      <c r="I53" s="81"/>
      <c r="J53" s="81"/>
      <c r="K53" s="81"/>
      <c r="L53" s="81"/>
      <c r="M53" s="81"/>
      <c r="N53" s="84"/>
      <c r="O53" s="84"/>
      <c r="P53" s="84"/>
    </row>
    <row r="54" spans="1:16" x14ac:dyDescent="0.25">
      <c r="A54" s="58"/>
      <c r="I54" s="81"/>
      <c r="J54" s="70"/>
      <c r="K54" s="81"/>
      <c r="L54" s="81"/>
      <c r="M54" s="81"/>
      <c r="N54" s="19"/>
      <c r="O54" s="19"/>
      <c r="P54" s="19"/>
    </row>
    <row r="55" spans="1:16" x14ac:dyDescent="0.25">
      <c r="A55" s="58"/>
      <c r="I55" s="81"/>
      <c r="J55" s="70"/>
      <c r="K55" s="81"/>
      <c r="L55" s="81"/>
      <c r="M55" s="81"/>
      <c r="N55" s="19"/>
      <c r="O55" s="19"/>
      <c r="P55" s="19"/>
    </row>
    <row r="56" spans="1:16" x14ac:dyDescent="0.25">
      <c r="A56" s="58"/>
      <c r="I56" s="81"/>
      <c r="J56" s="81"/>
      <c r="K56" s="81"/>
      <c r="L56" s="81"/>
      <c r="M56" s="81"/>
      <c r="N56" s="19"/>
      <c r="O56" s="19"/>
      <c r="P56" s="19"/>
    </row>
    <row r="57" spans="1:16" x14ac:dyDescent="0.25">
      <c r="A57" s="58"/>
      <c r="I57" s="81"/>
      <c r="J57" s="81"/>
      <c r="K57" s="81"/>
      <c r="L57" s="81"/>
      <c r="M57" s="81"/>
      <c r="N57" s="19"/>
      <c r="O57" s="19"/>
      <c r="P57" s="19"/>
    </row>
    <row r="58" spans="1:16" x14ac:dyDescent="0.25">
      <c r="A58" s="58"/>
      <c r="I58" s="81"/>
      <c r="J58" s="81"/>
      <c r="K58" s="81"/>
      <c r="L58" s="81"/>
      <c r="M58" s="81"/>
      <c r="N58" s="19"/>
      <c r="O58" s="19"/>
      <c r="P58" s="19"/>
    </row>
    <row r="59" spans="1:16" x14ac:dyDescent="0.25">
      <c r="A59" s="58"/>
      <c r="I59" s="81"/>
      <c r="J59" s="81"/>
      <c r="K59" s="81"/>
      <c r="L59" s="81"/>
      <c r="M59" s="81"/>
      <c r="N59" s="19"/>
      <c r="O59" s="19"/>
      <c r="P59" s="19"/>
    </row>
    <row r="60" spans="1:16" x14ac:dyDescent="0.25">
      <c r="A60" s="58"/>
      <c r="I60" s="81"/>
      <c r="J60" s="81"/>
      <c r="K60" s="81"/>
      <c r="L60" s="81"/>
      <c r="M60" s="81"/>
      <c r="N60" s="19"/>
      <c r="O60" s="19"/>
      <c r="P60" s="19"/>
    </row>
    <row r="61" spans="1:16" x14ac:dyDescent="0.25">
      <c r="A61" s="58"/>
      <c r="I61" s="81"/>
      <c r="J61" s="81"/>
      <c r="K61" s="81"/>
      <c r="L61" s="81"/>
      <c r="M61" s="81"/>
      <c r="N61" s="19"/>
      <c r="O61" s="19"/>
      <c r="P61" s="19"/>
    </row>
    <row r="62" spans="1:16" x14ac:dyDescent="0.25">
      <c r="A62" s="58"/>
      <c r="I62" s="81"/>
      <c r="J62" s="81"/>
      <c r="K62" s="81"/>
      <c r="L62" s="81"/>
      <c r="M62" s="81"/>
      <c r="N62" s="19"/>
      <c r="O62" s="19"/>
      <c r="P62" s="19"/>
    </row>
    <row r="63" spans="1:16" x14ac:dyDescent="0.25">
      <c r="A63" s="58"/>
      <c r="I63" s="81"/>
      <c r="J63" s="81"/>
      <c r="K63" s="81"/>
      <c r="L63" s="81"/>
      <c r="M63" s="81"/>
      <c r="N63" s="19"/>
      <c r="O63" s="19"/>
      <c r="P63" s="19"/>
    </row>
    <row r="64" spans="1:16" x14ac:dyDescent="0.25">
      <c r="A64" s="58"/>
      <c r="I64" s="81"/>
      <c r="J64" s="81"/>
      <c r="K64" s="81"/>
      <c r="L64" s="81"/>
      <c r="M64" s="81"/>
      <c r="N64" s="19"/>
      <c r="O64" s="19"/>
      <c r="P64" s="19"/>
    </row>
    <row r="65" spans="1:16" x14ac:dyDescent="0.25">
      <c r="A65" s="58"/>
      <c r="I65" s="81"/>
      <c r="J65" s="81"/>
      <c r="K65" s="81"/>
      <c r="L65" s="81"/>
      <c r="M65" s="81"/>
      <c r="N65" s="19"/>
      <c r="O65" s="19"/>
      <c r="P65" s="19"/>
    </row>
    <row r="66" spans="1:16" x14ac:dyDescent="0.25">
      <c r="A66" s="58"/>
      <c r="I66" s="81"/>
      <c r="J66" s="81"/>
      <c r="K66" s="81"/>
      <c r="L66" s="81"/>
      <c r="M66" s="81"/>
      <c r="N66" s="19"/>
      <c r="O66" s="19"/>
      <c r="P66" s="19"/>
    </row>
    <row r="67" spans="1:16" x14ac:dyDescent="0.25">
      <c r="A67" s="58"/>
      <c r="I67" s="81"/>
      <c r="J67" s="81"/>
      <c r="K67" s="81"/>
      <c r="L67" s="81"/>
      <c r="M67" s="81"/>
      <c r="N67" s="19"/>
      <c r="O67" s="19"/>
      <c r="P67" s="19"/>
    </row>
    <row r="68" spans="1:16" x14ac:dyDescent="0.25">
      <c r="A68" s="58"/>
      <c r="I68" s="81"/>
      <c r="J68" s="81"/>
      <c r="K68" s="81"/>
      <c r="L68" s="81"/>
      <c r="M68" s="81"/>
      <c r="N68" s="19"/>
      <c r="O68" s="19"/>
      <c r="P68" s="19"/>
    </row>
    <row r="69" spans="1:16" x14ac:dyDescent="0.25">
      <c r="A69" s="58"/>
      <c r="I69" s="81"/>
      <c r="J69" s="81"/>
      <c r="K69" s="81"/>
      <c r="L69" s="81"/>
      <c r="M69" s="81"/>
      <c r="N69" s="19"/>
      <c r="O69" s="19"/>
      <c r="P69" s="19"/>
    </row>
    <row r="70" spans="1:16" x14ac:dyDescent="0.25">
      <c r="A70" s="58"/>
      <c r="I70" s="81"/>
      <c r="J70" s="81"/>
      <c r="K70" s="81"/>
      <c r="L70" s="81"/>
      <c r="M70" s="81"/>
      <c r="N70" s="19"/>
      <c r="O70" s="19"/>
      <c r="P70" s="19"/>
    </row>
    <row r="71" spans="1:16" x14ac:dyDescent="0.25">
      <c r="A71" s="58"/>
      <c r="I71" s="81"/>
      <c r="J71" s="81"/>
      <c r="K71" s="81"/>
      <c r="L71" s="81"/>
      <c r="M71" s="81"/>
      <c r="N71" s="19"/>
      <c r="O71" s="19"/>
      <c r="P71" s="19"/>
    </row>
    <row r="72" spans="1:16" x14ac:dyDescent="0.25">
      <c r="A72" s="58"/>
      <c r="I72" s="81"/>
      <c r="J72" s="81"/>
      <c r="K72" s="81"/>
      <c r="L72" s="81"/>
      <c r="M72" s="81"/>
      <c r="N72" s="19"/>
      <c r="O72" s="19"/>
      <c r="P72" s="19"/>
    </row>
    <row r="73" spans="1:16" x14ac:dyDescent="0.25">
      <c r="A73" s="58"/>
      <c r="I73" s="81"/>
      <c r="J73" s="81"/>
      <c r="K73" s="81"/>
      <c r="L73" s="81"/>
      <c r="M73" s="81"/>
      <c r="N73" s="19"/>
      <c r="O73" s="19"/>
      <c r="P73" s="19"/>
    </row>
    <row r="74" spans="1:16" x14ac:dyDescent="0.25">
      <c r="A74" s="58"/>
      <c r="I74" s="81"/>
      <c r="J74" s="81"/>
      <c r="K74" s="81"/>
      <c r="L74" s="81"/>
      <c r="M74" s="81"/>
      <c r="N74" s="19"/>
      <c r="O74" s="19"/>
      <c r="P74" s="19"/>
    </row>
    <row r="75" spans="1:16" x14ac:dyDescent="0.25">
      <c r="A75" s="58"/>
      <c r="I75" s="81"/>
      <c r="J75" s="81"/>
      <c r="K75" s="81"/>
      <c r="L75" s="81"/>
      <c r="M75" s="81"/>
      <c r="N75" s="19"/>
      <c r="O75" s="19"/>
      <c r="P75" s="19"/>
    </row>
    <row r="76" spans="1:16" x14ac:dyDescent="0.25">
      <c r="A76" s="58"/>
      <c r="I76" s="81"/>
      <c r="J76" s="81"/>
      <c r="K76" s="81"/>
      <c r="L76" s="81"/>
      <c r="M76" s="81"/>
      <c r="N76" s="19"/>
      <c r="O76" s="19"/>
      <c r="P76" s="19"/>
    </row>
    <row r="77" spans="1:16" x14ac:dyDescent="0.25">
      <c r="A77" s="58"/>
      <c r="I77" s="81"/>
      <c r="J77" s="81"/>
      <c r="K77" s="81"/>
      <c r="L77" s="81"/>
      <c r="M77" s="81"/>
      <c r="N77" s="19"/>
      <c r="O77" s="19"/>
      <c r="P77" s="19"/>
    </row>
    <row r="78" spans="1:16" x14ac:dyDescent="0.25">
      <c r="A78" s="58"/>
      <c r="I78" s="81"/>
      <c r="J78" s="81"/>
      <c r="K78" s="81"/>
      <c r="L78" s="81"/>
      <c r="M78" s="81"/>
      <c r="N78" s="19"/>
      <c r="O78" s="19"/>
      <c r="P78" s="19"/>
    </row>
    <row r="79" spans="1:16" x14ac:dyDescent="0.25">
      <c r="A79" s="58"/>
      <c r="I79" s="81"/>
      <c r="J79" s="81"/>
      <c r="K79" s="81"/>
      <c r="L79" s="81"/>
      <c r="M79" s="81"/>
      <c r="N79" s="19"/>
      <c r="O79" s="19"/>
      <c r="P79" s="19"/>
    </row>
    <row r="80" spans="1:16" x14ac:dyDescent="0.25">
      <c r="A80" s="64"/>
      <c r="I80" s="81"/>
      <c r="J80" s="81"/>
      <c r="K80" s="81"/>
      <c r="L80" s="81"/>
      <c r="M80" s="81"/>
      <c r="N80" s="19"/>
      <c r="O80" s="19"/>
      <c r="P80" s="19"/>
    </row>
    <row r="81" spans="1:16" x14ac:dyDescent="0.25">
      <c r="A81" s="64"/>
      <c r="I81" s="81"/>
      <c r="J81" s="81"/>
      <c r="K81" s="81"/>
      <c r="L81" s="81"/>
      <c r="M81" s="81"/>
      <c r="N81" s="19"/>
      <c r="O81" s="19"/>
      <c r="P81" s="19"/>
    </row>
    <row r="82" spans="1:16" x14ac:dyDescent="0.25">
      <c r="A82" s="64"/>
      <c r="I82" s="81"/>
      <c r="J82" s="81"/>
      <c r="K82" s="81"/>
      <c r="L82" s="81"/>
      <c r="M82" s="81"/>
      <c r="N82" s="19"/>
      <c r="O82" s="19"/>
      <c r="P82" s="19"/>
    </row>
    <row r="83" spans="1:16" x14ac:dyDescent="0.25">
      <c r="A83" s="64"/>
      <c r="I83" s="81"/>
      <c r="J83" s="81"/>
      <c r="K83" s="81"/>
      <c r="L83" s="81"/>
      <c r="M83" s="81"/>
      <c r="N83" s="19"/>
      <c r="O83" s="19"/>
      <c r="P83" s="19"/>
    </row>
    <row r="84" spans="1:16" x14ac:dyDescent="0.25">
      <c r="I84" s="81"/>
      <c r="J84" s="81"/>
      <c r="K84" s="81"/>
      <c r="L84" s="81"/>
      <c r="M84" s="81"/>
      <c r="N84" s="19"/>
      <c r="O84" s="19"/>
      <c r="P84" s="19"/>
    </row>
    <row r="85" spans="1:16" x14ac:dyDescent="0.25">
      <c r="I85" s="81"/>
      <c r="J85" s="81"/>
      <c r="K85" s="81"/>
      <c r="L85" s="81"/>
      <c r="M85" s="81"/>
      <c r="N85" s="19"/>
      <c r="O85" s="19"/>
      <c r="P85" s="19"/>
    </row>
    <row r="86" spans="1:16" x14ac:dyDescent="0.25">
      <c r="I86" s="81"/>
      <c r="J86" s="81"/>
      <c r="K86" s="81"/>
      <c r="L86" s="81"/>
      <c r="M86" s="81"/>
      <c r="N86" s="19"/>
      <c r="O86" s="19"/>
      <c r="P86" s="19"/>
    </row>
    <row r="87" spans="1:16" x14ac:dyDescent="0.25">
      <c r="I87" s="81"/>
      <c r="J87" s="81"/>
      <c r="K87" s="81"/>
      <c r="L87" s="81"/>
      <c r="M87" s="81"/>
      <c r="N87" s="19"/>
      <c r="O87" s="19"/>
      <c r="P87" s="19"/>
    </row>
    <row r="88" spans="1:16" x14ac:dyDescent="0.25">
      <c r="I88" s="81"/>
      <c r="J88" s="81"/>
      <c r="K88" s="81"/>
      <c r="L88" s="81"/>
      <c r="M88" s="81"/>
      <c r="N88" s="19"/>
      <c r="O88" s="19"/>
      <c r="P88" s="19"/>
    </row>
    <row r="89" spans="1:16" x14ac:dyDescent="0.25">
      <c r="I89" s="81"/>
      <c r="J89" s="81"/>
      <c r="K89" s="81"/>
      <c r="L89" s="81"/>
      <c r="M89" s="81"/>
      <c r="N89" s="19"/>
      <c r="O89" s="19"/>
      <c r="P89" s="19"/>
    </row>
    <row r="90" spans="1:16" x14ac:dyDescent="0.25">
      <c r="I90" s="81"/>
      <c r="J90" s="81"/>
      <c r="K90" s="81"/>
      <c r="L90" s="81"/>
      <c r="M90" s="81"/>
      <c r="N90" s="19"/>
      <c r="O90" s="19"/>
      <c r="P90" s="19"/>
    </row>
    <row r="91" spans="1:16" x14ac:dyDescent="0.25">
      <c r="I91" s="81"/>
      <c r="J91" s="81"/>
      <c r="K91" s="81"/>
      <c r="L91" s="81"/>
      <c r="M91" s="81"/>
      <c r="N91" s="19"/>
      <c r="O91" s="19"/>
      <c r="P91" s="19"/>
    </row>
    <row r="92" spans="1:16" x14ac:dyDescent="0.25">
      <c r="I92" s="81"/>
      <c r="J92" s="81"/>
      <c r="K92" s="81"/>
      <c r="L92" s="81"/>
      <c r="M92" s="81"/>
      <c r="N92" s="19"/>
      <c r="O92" s="19"/>
      <c r="P92" s="19"/>
    </row>
    <row r="93" spans="1:16" x14ac:dyDescent="0.25">
      <c r="I93" s="81"/>
      <c r="J93" s="81"/>
      <c r="K93" s="81"/>
      <c r="L93" s="81"/>
      <c r="M93" s="81"/>
      <c r="N93" s="19"/>
      <c r="O93" s="19"/>
      <c r="P93" s="19"/>
    </row>
    <row r="94" spans="1:16" x14ac:dyDescent="0.25">
      <c r="I94" s="81"/>
      <c r="J94" s="81"/>
      <c r="K94" s="81"/>
      <c r="L94" s="81"/>
      <c r="M94" s="81"/>
    </row>
    <row r="95" spans="1:16" x14ac:dyDescent="0.25">
      <c r="I95" s="81"/>
      <c r="J95" s="81"/>
      <c r="K95" s="81"/>
      <c r="L95" s="81"/>
      <c r="M95" s="81"/>
    </row>
    <row r="96" spans="1:16" x14ac:dyDescent="0.25">
      <c r="I96" s="81"/>
      <c r="J96" s="81"/>
      <c r="K96" s="81"/>
      <c r="L96" s="81"/>
      <c r="M96" s="81"/>
    </row>
    <row r="97" spans="9:13" x14ac:dyDescent="0.25">
      <c r="I97" s="81"/>
      <c r="J97" s="81"/>
      <c r="K97" s="81"/>
      <c r="L97" s="81"/>
      <c r="M97" s="81"/>
    </row>
    <row r="98" spans="9:13" x14ac:dyDescent="0.25">
      <c r="I98" s="81"/>
      <c r="J98" s="81"/>
      <c r="K98" s="81"/>
      <c r="L98" s="81"/>
      <c r="M98" s="81"/>
    </row>
    <row r="99" spans="9:13" x14ac:dyDescent="0.25">
      <c r="I99" s="81"/>
      <c r="J99" s="81"/>
      <c r="K99" s="81"/>
      <c r="L99" s="81"/>
      <c r="M99" s="81"/>
    </row>
    <row r="100" spans="9:13" x14ac:dyDescent="0.25">
      <c r="I100" s="81"/>
      <c r="J100" s="81"/>
      <c r="K100" s="81"/>
      <c r="L100" s="81"/>
      <c r="M100" s="81"/>
    </row>
  </sheetData>
  <autoFilter ref="A6:Q41"/>
  <mergeCells count="125">
    <mergeCell ref="H26:H28"/>
    <mergeCell ref="I26:I28"/>
    <mergeCell ref="G26:G28"/>
    <mergeCell ref="G20:G21"/>
    <mergeCell ref="A26:A28"/>
    <mergeCell ref="B26:B28"/>
    <mergeCell ref="C26:C28"/>
    <mergeCell ref="D26:D28"/>
    <mergeCell ref="E26:E28"/>
    <mergeCell ref="F26:F28"/>
    <mergeCell ref="H22:H23"/>
    <mergeCell ref="I22:I23"/>
    <mergeCell ref="C41:K41"/>
    <mergeCell ref="B44:K44"/>
    <mergeCell ref="A20:A21"/>
    <mergeCell ref="B20:B21"/>
    <mergeCell ref="C20:C21"/>
    <mergeCell ref="D20:D21"/>
    <mergeCell ref="E20:E21"/>
    <mergeCell ref="F20:F21"/>
    <mergeCell ref="I20:I21"/>
    <mergeCell ref="H20:H21"/>
    <mergeCell ref="G34:G36"/>
    <mergeCell ref="H34:H36"/>
    <mergeCell ref="I34:I36"/>
    <mergeCell ref="K34:K36"/>
    <mergeCell ref="C39:K39"/>
    <mergeCell ref="C40:K40"/>
    <mergeCell ref="A34:A36"/>
    <mergeCell ref="B34:B36"/>
    <mergeCell ref="C34:C36"/>
    <mergeCell ref="D34:D36"/>
    <mergeCell ref="E34:E36"/>
    <mergeCell ref="F34:F36"/>
    <mergeCell ref="F32:F33"/>
    <mergeCell ref="G32:G33"/>
    <mergeCell ref="H32:H33"/>
    <mergeCell ref="I32:I33"/>
    <mergeCell ref="K32:K33"/>
    <mergeCell ref="L32:L33"/>
    <mergeCell ref="A32:A33"/>
    <mergeCell ref="B32:B33"/>
    <mergeCell ref="C32:C33"/>
    <mergeCell ref="D32:D33"/>
    <mergeCell ref="E32:E33"/>
    <mergeCell ref="N22:N23"/>
    <mergeCell ref="Q22:Q23"/>
    <mergeCell ref="O20:O21"/>
    <mergeCell ref="P20:P21"/>
    <mergeCell ref="Q20:Q21"/>
    <mergeCell ref="A22:A23"/>
    <mergeCell ref="B22:B23"/>
    <mergeCell ref="C22:C23"/>
    <mergeCell ref="D22:D23"/>
    <mergeCell ref="E22:E23"/>
    <mergeCell ref="F22:F23"/>
    <mergeCell ref="G22:G23"/>
    <mergeCell ref="J20:J21"/>
    <mergeCell ref="K20:K21"/>
    <mergeCell ref="L20:L21"/>
    <mergeCell ref="M20:M21"/>
    <mergeCell ref="O13:O15"/>
    <mergeCell ref="P13:P15"/>
    <mergeCell ref="Q13:Q15"/>
    <mergeCell ref="H13:H19"/>
    <mergeCell ref="I13:I19"/>
    <mergeCell ref="J13:J15"/>
    <mergeCell ref="K13:K15"/>
    <mergeCell ref="L13:L15"/>
    <mergeCell ref="M13:M15"/>
    <mergeCell ref="A13:A19"/>
    <mergeCell ref="B13:B19"/>
    <mergeCell ref="C13:C19"/>
    <mergeCell ref="D13:D19"/>
    <mergeCell ref="E13:E19"/>
    <mergeCell ref="F13:F19"/>
    <mergeCell ref="G13:G19"/>
    <mergeCell ref="H10:H12"/>
    <mergeCell ref="I10:I12"/>
    <mergeCell ref="P7:P9"/>
    <mergeCell ref="Q7:Q9"/>
    <mergeCell ref="A10:A12"/>
    <mergeCell ref="B10:B12"/>
    <mergeCell ref="C10:C12"/>
    <mergeCell ref="D10:D12"/>
    <mergeCell ref="E10:E12"/>
    <mergeCell ref="F10:F12"/>
    <mergeCell ref="G10:G12"/>
    <mergeCell ref="H7:H9"/>
    <mergeCell ref="I7:I9"/>
    <mergeCell ref="J7:J9"/>
    <mergeCell ref="K7:K9"/>
    <mergeCell ref="L7:L9"/>
    <mergeCell ref="M7:M9"/>
    <mergeCell ref="O10:O12"/>
    <mergeCell ref="P10:P12"/>
    <mergeCell ref="Q10:Q12"/>
    <mergeCell ref="J10:J12"/>
    <mergeCell ref="K10:K12"/>
    <mergeCell ref="L10:L12"/>
    <mergeCell ref="M10:M12"/>
    <mergeCell ref="Q35:Q36"/>
    <mergeCell ref="M4:O4"/>
    <mergeCell ref="P4:P5"/>
    <mergeCell ref="Q4:Q5"/>
    <mergeCell ref="A7:A9"/>
    <mergeCell ref="B7:B9"/>
    <mergeCell ref="C7:C9"/>
    <mergeCell ref="D7:D9"/>
    <mergeCell ref="E7:E9"/>
    <mergeCell ref="F7:F9"/>
    <mergeCell ref="G7:G9"/>
    <mergeCell ref="G4:G5"/>
    <mergeCell ref="H4:H5"/>
    <mergeCell ref="I4:I5"/>
    <mergeCell ref="J4:J5"/>
    <mergeCell ref="K4:K5"/>
    <mergeCell ref="L4:L5"/>
    <mergeCell ref="A4:A5"/>
    <mergeCell ref="B4:B5"/>
    <mergeCell ref="C4:C5"/>
    <mergeCell ref="D4:D5"/>
    <mergeCell ref="E4:E5"/>
    <mergeCell ref="F4:F5"/>
    <mergeCell ref="O7:O9"/>
  </mergeCells>
  <pageMargins left="0.23622047244094491" right="0.23622047244094491" top="0.74803149606299213" bottom="0.74803149606299213" header="0.31496062992125984" footer="0.31496062992125984"/>
  <pageSetup paperSize="8" scale="60" fitToHeight="0" orientation="landscape" horizontalDpi="4294967293" verticalDpi="4294967293" r:id="rId1"/>
  <headerFooter>
    <oddFooter xml:space="preserve">&amp;CStránka &amp;P z &amp;N&amp;RZpracoval odbor finanční, stav k 1. 5. 2022
</oddFooter>
  </headerFooter>
  <colBreaks count="2" manualBreakCount="2">
    <brk id="11" max="1048575" man="1"/>
    <brk id="17"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MigrationSourceURL xmlns="c9e48692-194e-417d-af40-42e3d4ef737b" xsi:nil="true"/>
    <RoutingEnabled xmlns="http://schemas.microsoft.com/sharepoint/v3"/>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908836-A44B-4D5E-A635-DA47F139A9BC}"/>
</file>

<file path=customXml/itemProps2.xml><?xml version="1.0" encoding="utf-8"?>
<ds:datastoreItem xmlns:ds="http://schemas.openxmlformats.org/officeDocument/2006/customXml" ds:itemID="{50D1E5F8-4D77-41BE-B8F0-6848A847F202}"/>
</file>

<file path=customXml/itemProps3.xml><?xml version="1.0" encoding="utf-8"?>
<ds:datastoreItem xmlns:ds="http://schemas.openxmlformats.org/officeDocument/2006/customXml" ds:itemID="{27796A6A-E294-4511-A362-8BA68DF61B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2</vt:i4>
      </vt:variant>
    </vt:vector>
  </HeadingPairs>
  <TitlesOfParts>
    <vt:vector size="5" baseType="lpstr">
      <vt:lpstr>Přehled celkem</vt:lpstr>
      <vt:lpstr>KK_sledování </vt:lpstr>
      <vt:lpstr>PO_sledování</vt:lpstr>
      <vt:lpstr>'KK_sledování '!Názvy_tisku</vt:lpstr>
      <vt:lpstr>PO_sledování!Názvy_tisku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1 k usnesení z 82. zasedání Rady Karlovarského kraje, které se uskutečnilo dne 23.05.2022 (k bodu č. 6)</dc:title>
  <dc:creator/>
  <cp:lastModifiedBy/>
  <dcterms:created xsi:type="dcterms:W3CDTF">2006-09-16T00:00:00Z</dcterms:created>
  <dcterms:modified xsi:type="dcterms:W3CDTF">2022-05-24T07:28:36Z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