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50"/>
  </bookViews>
  <sheets>
    <sheet name="Přehled celkem" sheetId="78" r:id="rId1"/>
    <sheet name="Rekapitulace 1.4.2022" sheetId="84" r:id="rId2"/>
    <sheet name="A1_KK_vyřazení_1.4.20221_" sheetId="68" r:id="rId3"/>
    <sheet name="A2_PO_vyřazení_1.4.2022 " sheetId="75" r:id="rId4"/>
    <sheet name="B1_KK_sledování " sheetId="90" r:id="rId5"/>
    <sheet name="B2_PO_sledování" sheetId="89" r:id="rId6"/>
  </sheets>
  <definedNames>
    <definedName name="_xlnm._FilterDatabase" localSheetId="2" hidden="1">A1_KK_vyřazení_1.4.20221_!$A$5:$Q$9</definedName>
    <definedName name="_xlnm._FilterDatabase" localSheetId="3" hidden="1">'A2_PO_vyřazení_1.4.2022 '!$A$5:$Q$12</definedName>
    <definedName name="_xlnm._FilterDatabase" localSheetId="4" hidden="1">'B1_KK_sledování '!$A$6:$Q$19</definedName>
    <definedName name="_xlnm._FilterDatabase" localSheetId="5" hidden="1">B2_PO_sledování!$A$6:$Q$40</definedName>
    <definedName name="_xlnm.Print_Titles" localSheetId="2">A1_KK_vyřazení_1.4.20221_!$4:$5</definedName>
    <definedName name="_xlnm.Print_Titles" localSheetId="3">'A2_PO_vyřazení_1.4.2022 '!$4:$5</definedName>
    <definedName name="_xlnm.Print_Titles" localSheetId="4">'B1_KK_sledování '!$4:$6</definedName>
    <definedName name="_xlnm.Print_Titles" localSheetId="5">B2_PO_sledování!$4:$6</definedName>
  </definedNames>
  <calcPr calcId="162913"/>
</workbook>
</file>

<file path=xl/calcChain.xml><?xml version="1.0" encoding="utf-8"?>
<calcChain xmlns="http://schemas.openxmlformats.org/spreadsheetml/2006/main">
  <c r="C7" i="78" l="1"/>
  <c r="D7" i="78"/>
  <c r="E7" i="78"/>
  <c r="F7" i="78"/>
  <c r="F24" i="78" s="1"/>
  <c r="G7" i="78"/>
  <c r="H7" i="78"/>
  <c r="C16" i="78"/>
  <c r="C20" i="78" s="1"/>
  <c r="D16" i="78"/>
  <c r="D20" i="78" s="1"/>
  <c r="D14" i="78" s="1"/>
  <c r="D24" i="78" s="1"/>
  <c r="E16" i="78"/>
  <c r="E20" i="78" s="1"/>
  <c r="E14" i="78" s="1"/>
  <c r="E24" i="78" s="1"/>
  <c r="G16" i="78"/>
  <c r="H16" i="78"/>
  <c r="F20" i="78"/>
  <c r="F14" i="78" s="1"/>
  <c r="C21" i="78"/>
  <c r="G21" i="78" s="1"/>
  <c r="H21" i="78" s="1"/>
  <c r="D21" i="78"/>
  <c r="E21" i="78"/>
  <c r="F21" i="78"/>
  <c r="G20" i="78" l="1"/>
  <c r="C14" i="78"/>
  <c r="C24" i="78" s="1"/>
  <c r="G14" i="78" l="1"/>
  <c r="H20" i="78"/>
  <c r="H14" i="78" l="1"/>
  <c r="G24" i="78"/>
  <c r="F21" i="84"/>
  <c r="E22" i="84"/>
  <c r="E21" i="84"/>
  <c r="D21" i="84"/>
  <c r="C21" i="84"/>
  <c r="F20" i="84"/>
  <c r="E20" i="84"/>
  <c r="D20" i="84"/>
  <c r="C20" i="84"/>
  <c r="N38" i="89"/>
  <c r="N18" i="90"/>
  <c r="O19" i="90"/>
  <c r="N19" i="90"/>
  <c r="O17" i="90"/>
  <c r="N17" i="90"/>
  <c r="L17" i="90"/>
  <c r="G17" i="90"/>
  <c r="M14" i="90"/>
  <c r="P14" i="90" s="1"/>
  <c r="M12" i="90"/>
  <c r="P12" i="90" s="1"/>
  <c r="M10" i="90"/>
  <c r="P10" i="90" s="1"/>
  <c r="M8" i="90"/>
  <c r="P8" i="90" s="1"/>
  <c r="M7" i="90"/>
  <c r="P7" i="90" s="1"/>
  <c r="N40" i="89"/>
  <c r="N39" i="89"/>
  <c r="O37" i="89"/>
  <c r="O40" i="89" s="1"/>
  <c r="N37" i="89"/>
  <c r="L37" i="89"/>
  <c r="G37" i="89"/>
  <c r="M36" i="89"/>
  <c r="M35" i="89"/>
  <c r="M34" i="89"/>
  <c r="P34" i="89" s="1"/>
  <c r="M33" i="89"/>
  <c r="M32" i="89"/>
  <c r="M31" i="89"/>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M17" i="90" l="1"/>
  <c r="P17" i="90" s="1"/>
  <c r="M37" i="89"/>
  <c r="P37" i="89" s="1"/>
  <c r="Q12" i="75" l="1"/>
  <c r="O12" i="75"/>
  <c r="C8" i="84" l="1"/>
  <c r="C23" i="84"/>
  <c r="G21" i="84"/>
  <c r="H21" i="84" s="1"/>
  <c r="F23" i="84"/>
  <c r="E23" i="84"/>
  <c r="D23" i="84"/>
  <c r="G20" i="84"/>
  <c r="H23" i="84" l="1"/>
  <c r="H20" i="84"/>
  <c r="G23" i="84"/>
  <c r="L11" i="75"/>
  <c r="M11" i="75" s="1"/>
  <c r="L10" i="75"/>
  <c r="M10" i="75" s="1"/>
  <c r="L9" i="75"/>
  <c r="M9" i="75" s="1"/>
  <c r="L8" i="75"/>
  <c r="M8" i="75" s="1"/>
  <c r="L7" i="75"/>
  <c r="M7" i="75" s="1"/>
  <c r="L6" i="75"/>
  <c r="M6" i="75" s="1"/>
  <c r="L7" i="68"/>
  <c r="M7" i="68" s="1"/>
  <c r="L8" i="68"/>
  <c r="M8" i="68" s="1"/>
  <c r="M6" i="68"/>
  <c r="L6" i="68"/>
  <c r="Q9" i="68" l="1"/>
  <c r="H8" i="84" s="1"/>
  <c r="O9" i="68"/>
  <c r="G8" i="84" s="1"/>
  <c r="G9" i="68" l="1"/>
  <c r="F9" i="68"/>
  <c r="K9" i="68"/>
  <c r="D8" i="84" s="1"/>
  <c r="J9" i="68"/>
  <c r="K12" i="75" l="1"/>
  <c r="J12" i="75"/>
  <c r="D9" i="84" l="1"/>
  <c r="D10" i="84" s="1"/>
  <c r="C9" i="84"/>
  <c r="C10" i="84" s="1"/>
  <c r="F12" i="75"/>
  <c r="L9" i="68" l="1"/>
  <c r="E8" i="84" l="1"/>
  <c r="L12" i="75"/>
  <c r="E9" i="84" l="1"/>
  <c r="E10" i="84" s="1"/>
  <c r="F10" i="84" s="1"/>
  <c r="H9" i="84"/>
  <c r="H10" i="84" s="1"/>
  <c r="G9" i="84" l="1"/>
  <c r="G10" i="84" s="1"/>
  <c r="G9" i="75"/>
  <c r="G12" i="75" s="1"/>
  <c r="M12" i="75"/>
  <c r="F9" i="84" l="1"/>
  <c r="M9" i="68"/>
  <c r="F8" i="84" l="1"/>
</calcChain>
</file>

<file path=xl/sharedStrings.xml><?xml version="1.0" encoding="utf-8"?>
<sst xmlns="http://schemas.openxmlformats.org/spreadsheetml/2006/main" count="584" uniqueCount="341">
  <si>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</si>
  <si>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</si>
  <si>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</si>
  <si>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</si>
  <si>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</si>
  <si>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</si>
  <si>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</si>
  <si>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</si>
  <si>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</si>
  <si>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</si>
  <si>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</si>
  <si>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</si>
  <si>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</si>
  <si>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</si>
  <si>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</si>
  <si>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</si>
  <si>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</si>
  <si>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</si>
  <si>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</si>
  <si>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</si>
  <si>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</si>
  <si>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</si>
  <si>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</si>
  <si>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</si>
  <si>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</si>
  <si>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</si>
  <si>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</si>
  <si>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</si>
  <si>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</si>
  <si>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</si>
  <si>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</si>
  <si>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Výše škody</t>
  </si>
  <si>
    <t>Rozvoj dopravní infrastruktury silnic II. a III. třídy v Karlovarském kraji - III.etapa 
CZ.1.09/3.1.00/67.01128</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</si>
  <si>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</si>
  <si>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</si>
  <si>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</si>
  <si>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</si>
  <si>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</si>
  <si>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</si>
  <si>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</si>
  <si>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</si>
  <si>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</si>
  <si>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</si>
  <si>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</si>
  <si>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</si>
  <si>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</si>
  <si>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</si>
  <si>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</si>
  <si>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</si>
  <si>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</si>
  <si>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</si>
  <si>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</si>
  <si>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</si>
  <si>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</si>
  <si>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</si>
  <si>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</si>
  <si>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</si>
  <si>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</si>
  <si>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</si>
  <si>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</si>
  <si>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</si>
  <si>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</si>
  <si>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</si>
  <si>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</si>
  <si>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</si>
  <si>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</si>
  <si>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</si>
  <si>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</si>
  <si>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</si>
  <si>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</si>
  <si>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</si>
  <si>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</si>
  <si>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</si>
  <si>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</si>
  <si>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</si>
  <si>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</si>
  <si>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</si>
  <si>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</si>
  <si>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</si>
  <si>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</si>
  <si>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</si>
  <si>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</si>
  <si>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</si>
  <si>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</si>
  <si>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</si>
  <si>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</si>
  <si>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</si>
  <si>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Celkový objem projektu včetně nezpůsobilých výdajů </t>
  </si>
  <si>
    <t xml:space="preserve">Modernizace a vybavení přístrojového vybavení nemocnic KKN (ROP IV.)
CZ.1.09/1.3.00/78.01252 </t>
  </si>
  <si>
    <t>Tabulka  A1</t>
  </si>
  <si>
    <t>Operační program</t>
  </si>
  <si>
    <t xml:space="preserve">z toho doručený platební výměr/ vyměřená pokuta ÚOHS/ provedená korekce </t>
  </si>
  <si>
    <t>z toho očekávaný finanční postih - odvod/ pokuta nebo korekce</t>
  </si>
  <si>
    <t>Interaktivní galerie Karlovy Vary – Becherova vila  CZ.1.09/4.1.00/04.00021</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</si>
  <si>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</si>
  <si>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</si>
  <si>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</si>
  <si>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</si>
  <si>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</si>
  <si>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</si>
  <si>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</si>
  <si>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Operační program/ poměr financování - dotace a spolufinancování</t>
  </si>
  <si>
    <t>doprava</t>
  </si>
  <si>
    <t>Ing. Jan Zborník/
Ing. Petr Navrátil</t>
  </si>
  <si>
    <t>APDM</t>
  </si>
  <si>
    <t>JUDr. Martin Havel</t>
  </si>
  <si>
    <t xml:space="preserve">ROP 
92,5%
7,5%
</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</si>
  <si>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</si>
  <si>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</si>
  <si>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</si>
  <si>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</si>
  <si>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</si>
  <si>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</si>
  <si>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</si>
  <si>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</si>
  <si>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</si>
  <si>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</si>
  <si>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</si>
  <si>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</si>
  <si>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</si>
  <si>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</si>
  <si>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</si>
  <si>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</si>
  <si>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</si>
  <si>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</si>
  <si>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</si>
  <si>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</si>
  <si>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</si>
  <si>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</si>
  <si>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</si>
  <si>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</si>
  <si>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</si>
  <si>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</si>
  <si>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</si>
  <si>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</si>
  <si>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</si>
  <si>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</si>
  <si>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</si>
  <si>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</si>
  <si>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</si>
  <si>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</si>
  <si>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</si>
  <si>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</si>
  <si>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</si>
  <si>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</si>
  <si>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</si>
  <si>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</si>
  <si>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</si>
  <si>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</si>
  <si>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</si>
  <si>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</si>
  <si>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</si>
  <si>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</si>
  <si>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</si>
  <si>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</si>
  <si>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</si>
  <si>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</si>
  <si>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</si>
  <si>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</si>
  <si>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</si>
  <si>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</si>
  <si>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</si>
  <si>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</si>
  <si>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</si>
  <si>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</si>
  <si>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ÚRR 
neproplacení dotace</t>
  </si>
  <si>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</si>
  <si>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</si>
  <si>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</si>
  <si>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</si>
  <si>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</si>
  <si>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</si>
  <si>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</si>
  <si>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ÚRR
penále</t>
  </si>
  <si>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</si>
  <si>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</si>
  <si>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</si>
  <si>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Podpora procesu střednědobého plánování rozvoje sociálních služeb v Karlovarském kraji
CZ.03.2.63/0.0/0.0/15_007/0002269</t>
  </si>
  <si>
    <t>MPSV 
krácení dotace</t>
  </si>
  <si>
    <t>KK_12</t>
  </si>
  <si>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</si>
  <si>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</si>
  <si>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</si>
  <si>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</si>
  <si>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</si>
  <si>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</si>
  <si>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</si>
  <si>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</si>
  <si>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</si>
  <si>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</si>
  <si>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</si>
  <si>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</si>
  <si>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</si>
  <si>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</si>
  <si>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</si>
  <si>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</si>
  <si>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</si>
  <si>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</si>
  <si>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</si>
  <si>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</si>
  <si>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</si>
  <si>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</si>
  <si>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</si>
  <si>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</si>
  <si>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</si>
  <si>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</si>
  <si>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</si>
  <si>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</si>
  <si>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</si>
  <si>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</si>
  <si>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</si>
  <si>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</si>
  <si>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</si>
  <si>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</si>
  <si>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</si>
  <si>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</si>
  <si>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</si>
  <si>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</si>
  <si>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</si>
  <si>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</si>
  <si>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</si>
  <si>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</si>
  <si>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</si>
  <si>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</si>
  <si>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</si>
  <si>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</si>
  <si>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</si>
  <si>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</si>
  <si>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</si>
  <si>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</si>
  <si>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</si>
  <si>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</si>
  <si>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</si>
  <si>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vyřazení k 01.11.2021</t>
  </si>
  <si>
    <t>vyřazení k 01.05.2021</t>
  </si>
  <si>
    <t>vyřazení k 01.10.2019</t>
  </si>
  <si>
    <t>KK_40</t>
  </si>
  <si>
    <t xml:space="preserve">Poskytnutá dotace celkem 
(EU včetně státního rozpočtu) </t>
  </si>
  <si>
    <t>Střední průmyslová škola Ostrov, p.o.</t>
  </si>
  <si>
    <t>PO_4</t>
  </si>
  <si>
    <t>PO_11</t>
  </si>
  <si>
    <t>VŘ 007 - zajištění koordinátora -  umělé dělení veřejných zakázek (sankce 25%, tj. 30.597,88 Kč);
VŘ 004 - Autorský dozor - nevyhlášení VŘ (sankce 100%, tj. 203.643 Kč).</t>
  </si>
  <si>
    <t>První české gymnázium v Karlových Varech, p.o.</t>
  </si>
  <si>
    <t xml:space="preserve">Rekapitulace příloh </t>
  </si>
  <si>
    <t xml:space="preserve">stav k </t>
  </si>
  <si>
    <t>Tabulka č. 1:  Přehled finančních postihů určených k vyřazení ze sledování - přílohy A1 a A2</t>
  </si>
  <si>
    <t>Finanční postih v projektech</t>
  </si>
  <si>
    <t>Řešení škody</t>
  </si>
  <si>
    <t>Původně zjištěné pochybení v plné výši</t>
  </si>
  <si>
    <r>
      <t xml:space="preserve">Vyčíslení úspěchu v uskutečněné obraně v Kč
</t>
    </r>
    <r>
      <rPr>
        <i/>
        <sz val="11"/>
        <color rgb="FFFF0000"/>
        <rFont val="Calibri"/>
        <family val="2"/>
        <charset val="238"/>
        <scheme val="minor"/>
      </rPr>
      <t xml:space="preserve"> </t>
    </r>
  </si>
  <si>
    <t xml:space="preserve">Úspěch uskutečněné obrany v % 
</t>
  </si>
  <si>
    <t>sl.7
(sl. 5 - sl. 6)</t>
  </si>
  <si>
    <t>sl. 8 
(sl. 7/ sl. 5)</t>
  </si>
  <si>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</si>
  <si>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</si>
  <si>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t>Tabulka č. 2:  Přehled finančních postihů nadále sledovaných - přílohy B1 a B2</t>
  </si>
  <si>
    <t xml:space="preserve">Původně zjištěné pochybení v plné výši </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</si>
  <si>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</si>
  <si>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</si>
  <si>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 xml:space="preserve">z toho doručený a uhrazený platební výměr/ vyměřená a uhrazená pokuta ÚOHS/ provedená korekce </t>
  </si>
  <si>
    <t xml:space="preserve"> z toho očekávaný finanční postih - odvod (budoucí PV)/pokuta/ korekce</t>
  </si>
  <si>
    <t>sl. 6
(sl. 7 + sl. 8)</t>
  </si>
  <si>
    <t xml:space="preserve">sl. 8 </t>
  </si>
  <si>
    <t>sl. 9
(sl.5 - sl. 6)</t>
  </si>
  <si>
    <t>sl. 10 
(sl. 9/ sl. 5)</t>
  </si>
  <si>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</si>
  <si>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</si>
  <si>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</si>
  <si>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</si>
  <si>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</si>
  <si>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</si>
  <si>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</si>
  <si>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</si>
  <si>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</si>
  <si>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</si>
  <si>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</si>
  <si>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</si>
  <si>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</si>
  <si>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NEJEDNÁ SE 
O FINANČNÍ POSTIH ANI ŠKODU</t>
  </si>
  <si>
    <t>POSTIH ZRUŠEN</t>
  </si>
  <si>
    <t xml:space="preserve"> -</t>
  </si>
  <si>
    <r>
      <rPr>
        <b/>
        <sz val="11"/>
        <rFont val="Calibri"/>
        <family val="2"/>
        <charset val="238"/>
        <scheme val="minor"/>
      </rPr>
      <t>Dne 28. 7. 2011 podal KK zjednodušenou žádost o platbu, ve které požadoval uhradit částku ve výši 11.336.717,12 Kč za II. etapu projektu</t>
    </r>
    <r>
      <rPr>
        <sz val="11"/>
        <rFont val="Calibri"/>
        <family val="2"/>
        <charset val="238"/>
        <scheme val="minor"/>
      </rPr>
      <t>.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D</t>
    </r>
    <r>
      <rPr>
        <b/>
        <sz val="11"/>
        <rFont val="Calibri"/>
        <family val="2"/>
        <charset val="238"/>
        <scheme val="minor"/>
      </rPr>
      <t>ne 12. 8. 2020 obdržel KK od RRSZ výpověď smlouvy o poskytnutí dotace, a výzvu k vrácení částky ve výši 62.039.803,82 Kč.</t>
    </r>
    <r>
      <rPr>
        <sz val="11"/>
        <rFont val="Calibri"/>
        <family val="2"/>
        <charset val="238"/>
        <scheme val="minor"/>
      </rPr>
      <t xml:space="preserve"> </t>
    </r>
    <r>
      <rPr>
        <b/>
        <sz val="11"/>
        <rFont val="Calibri"/>
        <family val="2"/>
        <charset val="238"/>
        <scheme val="minor"/>
      </rPr>
      <t>Dne 8.11.2020 podal KK návrh na zahájení sporného řízení z veřejnoprávní smlouvy pro nepeněžité plnění - zrušení výpovědi smlouvy.</t>
    </r>
    <r>
      <rPr>
        <sz val="11"/>
        <rFont val="Calibri"/>
        <family val="2"/>
        <charset val="238"/>
        <scheme val="minor"/>
      </rPr>
      <t xml:space="preserve"> Dne 13.10.2020 podal KK návrh na předběžné opatření, kterému MFČR  dne 19.10.2020 vyhovělo a rozhodlo, že RRSZ je povinna se zdržet právního jednání s výpovědí smlouvy do doby rozhodnutí sporu. D</t>
    </r>
    <r>
      <rPr>
        <b/>
        <sz val="11"/>
        <rFont val="Calibri"/>
        <family val="2"/>
        <charset val="238"/>
        <scheme val="minor"/>
      </rPr>
      <t>ne 31. 5. 2021 obdržel KK Rozhodnutí č. j. MF-27598/2020/1203-21, kterým MFČR rozhodlo, že výpověď smlouvy o dotaci je neplatná.</t>
    </r>
    <r>
      <rPr>
        <sz val="11"/>
        <rFont val="Calibri"/>
        <family val="2"/>
        <charset val="238"/>
        <scheme val="minor"/>
      </rPr>
      <t xml:space="preserve"> Dne 11.10.2021 doručeno Oznámení o pokračování kontroly č.j. RRSZ 3567/2021. Dne 15.11.2021 obdržel KK Protokol o kontrole č.j. RRSZ 4162/2021 ze dne 12.11.2021 s provedenou finanční korekcí způsobilých výdajů ve výši 137.376,00 Kč za pojištění stavby (nejedná se o postih). </t>
    </r>
    <r>
      <rPr>
        <b/>
        <sz val="11"/>
        <rFont val="Calibri"/>
        <family val="2"/>
        <charset val="238"/>
        <scheme val="minor"/>
      </rPr>
      <t>Dne 30. 11. 2021 obdržel KK na bankovní účet proplacenou žádost o platbu za II. etapu projektu ve výši 11.209.644,80 Kč.</t>
    </r>
  </si>
  <si>
    <t>Dne 11.10.2021 doručeno Oznámení o pokračování kontroly č.j. RRSZ 3567/2021. Dne 15.11.2021 obdržel KK Protokol o kontrole č.j. RRSZ 4162/2021 ze dne 12.11.2021 s provedenou finanční korekcí způsobilých výdajů ve výši 137.376,00 Kč za pojištění stavby (nejedná se o finanční postih).</t>
  </si>
  <si>
    <r>
      <t xml:space="preserve">MPSV kontrola závěrečné zprávy o realizaci projektu a ŽoP - Oznámení o schválení zprávy o realizaci projektu a spolu s ní předložené žádosti o platbu ze dne 9.9.2019 a </t>
    </r>
    <r>
      <rPr>
        <b/>
        <sz val="11"/>
        <rFont val="Calibri"/>
        <family val="2"/>
        <charset val="238"/>
        <scheme val="minor"/>
      </rPr>
      <t>Výzva k vrácení dotace ve výši 604.924,37 Kč ze dne 9.9.2019</t>
    </r>
    <r>
      <rPr>
        <sz val="11"/>
        <rFont val="Calibri"/>
        <family val="2"/>
        <charset val="238"/>
        <scheme val="minor"/>
      </rPr>
      <t xml:space="preserve">.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 xml:space="preserve">Dne 15.9.2021 KK podal žalobu na společnost AUGUR Consulting s.r.o k Okresnímu soudu v Opavě 17 C 239/2021-8. </t>
    </r>
  </si>
  <si>
    <r>
      <t xml:space="preserve">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ve výši 509.410,00 Kč, ale bez příslušenství, tedy bez dlužného úroku, společnost již 9.4.2019 </t>
    </r>
    <r>
      <rPr>
        <b/>
        <sz val="11"/>
        <color theme="1"/>
        <rFont val="Calibri"/>
        <family val="2"/>
        <charset val="238"/>
        <scheme val="minor"/>
      </rPr>
      <t>uhradila KK smluvní pokutu za prodlení s dodáním díla ve výši 177.090,00 Kč.</t>
    </r>
    <r>
      <rPr>
        <sz val="11"/>
        <color theme="1"/>
        <rFont val="Calibri"/>
        <family val="2"/>
        <charset val="238"/>
        <scheme val="minor"/>
      </rPr>
      <t xml:space="preserve"> Rada usnesením č. RK 93/01/22 ze dne 24.1.2022 schválila návrh </t>
    </r>
    <r>
      <rPr>
        <b/>
        <sz val="11"/>
        <color theme="1"/>
        <rFont val="Calibri"/>
        <family val="2"/>
        <charset val="238"/>
        <scheme val="minor"/>
      </rPr>
      <t>dohody o narovnání a zániku závazku ve výši 509.410,00 Kč.</t>
    </r>
  </si>
  <si>
    <t>1.1.2007 - 28.7.2011
vyúčtování projektu bude ZKK předloženo v 5/2022</t>
  </si>
  <si>
    <r>
      <rPr>
        <b/>
        <sz val="11"/>
        <color theme="1"/>
        <rFont val="Calibri"/>
        <family val="2"/>
        <charset val="238"/>
        <scheme val="minor"/>
      </rPr>
      <t>Dne 16.12.2020 doručen platební výměr č. 8/2020 na penále ve výši 68.797,00 Kč</t>
    </r>
    <r>
      <rPr>
        <sz val="11"/>
        <color theme="1"/>
        <rFont val="Calibri"/>
        <family val="2"/>
        <charset val="238"/>
        <scheme val="minor"/>
      </rPr>
      <t>. Již dne 13. 11. 2015 podala SPŠ Ostrov žádost o prominutí odvodu daně a dosud nevyměřeného penále a uhradila příslušné správní poplatky. Penále ve výši 68.797,00 Kč uhradila škola dne 17.12.2020. Dne 11.1.2021 podala SPŠ opětovnou žádost o prominutí odvodu a penále. Dne 14.5.2021 Výbor Regionální rady rozhodl o částečném prominutí penále.</t>
    </r>
    <r>
      <rPr>
        <b/>
        <sz val="11"/>
        <color theme="1"/>
        <rFont val="Calibri"/>
        <family val="2"/>
        <charset val="238"/>
        <scheme val="minor"/>
      </rPr>
      <t xml:space="preserve"> Dle rozhodnutí RRSZ 2097/2021 z 16.6.2021 činí konečná výše penále 6.880,00 K</t>
    </r>
    <r>
      <rPr>
        <sz val="11"/>
        <color theme="1"/>
        <rFont val="Calibri"/>
        <family val="2"/>
        <charset val="238"/>
        <scheme val="minor"/>
      </rPr>
      <t>č. Částka ve výši 61.917,00 Kč je prominutá a ÚRR ji vrátil 24.6.2021 na bankovní účet školy.</t>
    </r>
  </si>
  <si>
    <t xml:space="preserve">Penále k platebnímu výměru č. 21/2015 - netransparentní hodnotící kritéria u VZ  na stavební práce „Centrum technického vzdělávání Ostrov – provádění stavby“ </t>
  </si>
  <si>
    <t>Penále k platebnímu výměru č. 22/2015 - netransparentní hodnocení nabídek u VZMR na „Zpracování žádostí o finanční podporu z Regionálního operačního programu NUTS II Severozápad pro období 2007 – 2013“</t>
  </si>
  <si>
    <t>Porušení zásady přiměřenosti výdaje odstoupením od smlouvy s dodavatelem společností AUGUR Consulting s.r.o. Faktura společnosti AUGUR Consulting s.r.o ve výši 509.410,00 Kč byla posouzena jako nezpůsobilá (část dotace 483.939,50 Kč) a příslušné nepřímé výdaje ve výši 25%, tj. 127.352,50 Kč (část dotace 120.984,87 Kč), tj. celkem604.924,37 Kč.</t>
  </si>
  <si>
    <t>Neproplacená dotace za II. etapu projektu; žádost o platbu podaná dne 28.7.2011.</t>
  </si>
  <si>
    <t>VŘ 008 - JŘBU úprava projektové dokumentace - jedná se o nezpůsobilé výdaje, jelikož na ně nebyla požadovaná dotace (215.985 Kč).</t>
  </si>
  <si>
    <t>Nedodržení lhůty 15 dnů pro uveřejnění dodatku č. 2 smlouvy o dílo na zhotovení stavby.</t>
  </si>
  <si>
    <t>1.7.2016 - 31.3.2019
projekt nebyl dosud vyúčtován</t>
  </si>
  <si>
    <t>Položka pojištění stavby - jedná se o nezpůsobilé výdaje jelikož dle přílohy č. 1 Pravidel způsobilých výdajů, Příručky pro příjemce není pojistné uvedeno ve výčtu způsobilých výdajů pro oblast podpory 4.1.</t>
  </si>
  <si>
    <r>
      <t>Dne 12.11.2014 ukončena veřejnosprávní kontrola poskytovatelem dotace - námitkám u VŘ 004 a VŘ 007 nebylo vyhověno. Dne 1.4.2019 škola podala návrh na zahájení sporu pro peněžité plnění ve výši 2.135.621,39 Kč (včetně VŘ 005), viz usnesení Rady KK  č. RK 47/01/19 z 28.1.2019.</t>
    </r>
    <r>
      <rPr>
        <b/>
        <sz val="11"/>
        <color theme="1"/>
        <rFont val="Calibri"/>
        <family val="2"/>
        <charset val="238"/>
        <scheme val="minor"/>
      </rPr>
      <t xml:space="preserve"> Dne 15.12.2021 doručeno Rozhodnutí  MFČR čj. MF-9030/2019/1203-39 - spor zamítnut. Rada KK usnesením č. RK 59/01/22 schválila nepodání správní žaloby. </t>
    </r>
    <r>
      <rPr>
        <sz val="11"/>
        <color theme="1"/>
        <rFont val="Calibri"/>
        <family val="2"/>
        <charset val="238"/>
        <scheme val="minor"/>
      </rPr>
      <t xml:space="preserve">U VŘ 004 a VŘ 007 ukončena právní obrana. </t>
    </r>
  </si>
  <si>
    <t>ADPM zkusilo požádat o proplacení, přestože výdaje k VŘ 008 úprava projektové dokumentace nebyly uplatněny v žádosti o dotaci, a proto částka ve výši 215.985 Kč za úpravu projektové dokumentace je nezpůsobilým výdajem.</t>
  </si>
  <si>
    <t>Dne 24.4.2015 ÚOHS zaslal oznámení o zahájení správního řízení. Dne 5.6.2015 udělil ÚOHS pokutu ve výši 1.000,00 Kč. Proti rozhodnutí mohla škola podat do 15 dnů rozklad, ale nepodala a pokutu uhradila. Dle vyjádření PČG se jednalo o administrativní pochybení v období hlavních prázdnin, kdy dochází k omezení personálního zajištění školy a kdy v souběhu intenzivně probíhaly stavební práce.</t>
  </si>
  <si>
    <t>Rada KK usnesením č. RK 47/01/19 ze dne 28.1.2019 uložila řediteli PČG řešit finanční postihy jako škodní případ. Protokol o škodě zpracoval ředitel PČG dne 31.12022. Škodní komise projednala škodu dne 8.2.2022, viz protokol o jednání škodní komise č. j. KK/761/FI/22 a doporučila škodu po odpovědné osobě (zaměstnanci PČG) vzhledem k promlčení  nevymáhat. Ředitel PČG rozhodnutím ze dne 14.2.2022 nestanovil žádnou náhradu škody.</t>
  </si>
  <si>
    <t>Rada KK usnesením č. RK 1315/12/20 ze dne 16. 12. 2021 uložila řediteli SPŠ Ostrov řešit finanční postihy jako škodní případ. Protokol o škodě zpracoval ředitel SPŠ Ostrov dne 7.2.2022. Škodní komise projednala škodu dne 10.2.2022, viz protokol o jednání škodní komise č. j. KK/831/FI/22 a doporučila škodu po členech hodnotící komise nevymáhat. Ve vztahu k zaměstnanci SPŠ Ostrov ředitel SPŠ Ostrov dne 15.2.2022 nestanovil žádnou náhradu škody. Projednáno v Radě KK dne 7.3.2022  s návrhem neuložit řediteli školy jako členu škodní komise žádnou náhradu škody.</t>
  </si>
  <si>
    <r>
      <rPr>
        <b/>
        <sz val="11"/>
        <color theme="1"/>
        <rFont val="Calibri"/>
        <family val="2"/>
        <charset val="238"/>
        <scheme val="minor"/>
      </rPr>
      <t>Dne 22. 1. 2020 obdržela SPŠ Ostrov Platební výměr č. 1/2021 na penále ve výši 88.653.154,00 Kč</t>
    </r>
    <r>
      <rPr>
        <sz val="11"/>
        <color theme="1"/>
        <rFont val="Calibri"/>
        <family val="2"/>
        <charset val="238"/>
        <scheme val="minor"/>
      </rPr>
      <t>. Již dne 13. 11. 2015 podala SPŠ Ostrov žádost o prominutí odvodu daně a dosud nevyměřeného penále a uhradila příslušné správní poplatky. Dne 11.1.2021 podala SPŠ Ostrov opětovnou žádost o prominutí odvodu a penále. Penále ve výši 88.653.154,00 Kč uhradila škola dne 1. 2.2021. Dne 14.5.2021 Výbor Regionální rady rozhodl o částečném prominutí penále.</t>
    </r>
    <r>
      <rPr>
        <b/>
        <sz val="11"/>
        <color theme="1"/>
        <rFont val="Calibri"/>
        <family val="2"/>
        <charset val="238"/>
        <scheme val="minor"/>
      </rPr>
      <t xml:space="preserve"> Dle rozhodnutí RRSZ 2096/2021 z 16.6.2021 činí konečná výše penále 750.000,00 Kč.</t>
    </r>
    <r>
      <rPr>
        <sz val="11"/>
        <color theme="1"/>
        <rFont val="Calibri"/>
        <family val="2"/>
        <charset val="238"/>
        <scheme val="minor"/>
      </rPr>
      <t xml:space="preserve"> Částka ve výši 87.903.154.00 Kč je prominutá a ÚRR ji vrátil 24.6.2021 na bankovní účet školy. Následně dne 28.6.2021 škola převedla částku na bankovní účet Karlovarského kraje, který poskytl škole příspěvek na úhradu penále.</t>
    </r>
  </si>
  <si>
    <t>Rada KK usnesením č. RK 1315/12/20 ze dne 16. 12. 2021 uložila řediteli SPŠ řešit finanční postihy jako škodní případ. Protokol o škodě zpracoval ředitel SPŠ Ostrov dne 7.2.2022. Škodní komise projednala škodu dne 10.2.2022, viz protokol o jednání škodní komise č. j. KK/831/FI/22 a doporučila škodu  po společnosti Veřejné zakázky nevymáhat, jelikož KK a SPŠ Ostrov byli neúspěšní v soudním sporu k vymožení pohledávky za společností Veřejné zakázky s.r.o. ve výši 300.000,00 Kč za pokutu ÚOHS, vzniklé z titulu náhrady škody. V případě penále ve výši 750.000,00 Kč se jednalo o totožné pochybení jako pochybení, za nějž byla ÚOHS uložena pokuta. 
V soudním sporu byli KK a SPŠ neúspěšní - viz   odůvodnění Rozsudku č. j. 39 C 188/2018-47 ze dne 22. 5. 2020 Obvodního soudu v Praze 1 a Rozsudku č. j. 68 Co 332/2020-151 ze dne 6. 1. 2021 Městského soudu v Praze, k němuž bylo podáno odvolání. Výsledek sporu byl  předložen Radě KK dne 19.4.2021, viz usnesení č. RK 406/04/21.
Závěry škodní komise projednala Rada KK dne 7.3.2022 s návrhem neuložit žádnou náhradu škody.</t>
  </si>
  <si>
    <t>Správní delikt - zadavatel nedodržel postup stanovený ZVZ a zásadu transparentnosti, když nestanovil v hodnotícím kritériu minimální požadavky u  VZ  na stavební práce „Centrum technického vzdělávání Ostrov – provádění stavby“ .</t>
  </si>
  <si>
    <r>
      <t xml:space="preserve">Dne 9.1.2014 ÚOHS vyměřil pokutu ve výši 300.000,00 Kč. ÚOHS 29.12.2014 zamítnul rozklad, rozhodnutí o pokutě nabylo právní moci, pokuta uhrazena 23.2.2015. Dne 24.2.2015 podaná správní žaloba na Krajský soud v Brně, dne 24.6.2015 doručeno stanovisko žalované strany. Dne 8.7. 2015 byla odeslána replika na Krajský soud v Brně. </t>
    </r>
    <r>
      <rPr>
        <b/>
        <sz val="11"/>
        <color theme="1"/>
        <rFont val="Calibri"/>
        <family val="2"/>
        <charset val="238"/>
        <scheme val="minor"/>
      </rPr>
      <t xml:space="preserve">Dne 30.6.2016 doručen rozsudek Krajského soudu v  Brně čj. 30 Af 15/2015-53 ze dne 16.6.2016 o zamítnutí správní žaloby. </t>
    </r>
    <r>
      <rPr>
        <sz val="11"/>
        <color theme="1"/>
        <rFont val="Calibri"/>
        <family val="2"/>
        <charset val="238"/>
        <scheme val="minor"/>
      </rPr>
      <t xml:space="preserve">RKK rozhodla usnesením č. RK 788/07/16 z 11.7.2016 o nepodání kasační stížnosti - ukončení právní obrany.
</t>
    </r>
    <r>
      <rPr>
        <b/>
        <sz val="11"/>
        <color theme="1"/>
        <rFont val="Calibri"/>
        <family val="2"/>
        <charset val="238"/>
        <scheme val="minor"/>
      </rPr>
      <t xml:space="preserve">RKK usnesením č. RK 444/04/18 ze dne 23.4.2018 schválila soudní vymáhání pohledávky ve výši 300.000,00 Kč po mandatáři Veřejné zakázky s.r.o. </t>
    </r>
  </si>
  <si>
    <t>Rada KK usnesením č. RK 47/01/19 ze dne 28.1.2019 uložila řediteli PČG řešit finanční postihy jako škodní případ. Protokol o škodě zpracoval ředitel PČG dne 31.12022. Škodní komise projednala škodu dne 8.2.2022, viz protokol o jednání škodní komise č. j. KK/761/FI/22. Škodní komise  vzhledem k nejednotné a neustálené rozhodovací praxi doporučila škodu po administrátorovi veřejných zakázek (APDM) nevymáhat. Projednáno v Radě KK dne 7.3.2022 a s návrhem neuložit žádnou náhradu škody.</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</si>
  <si>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</si>
  <si>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OČEKÁVÁME ROZSUDEK O KASACI A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</si>
  <si>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OČEKÁVÁME ROZSUDEK NNS O KASACI A ROZHODNUTÍ  O ŽÁDOSTI O VRÁCENÍ VRATITELNÉHO PŘEPLATKU U PV č. 9/2014 </t>
    </r>
  </si>
  <si>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</si>
  <si>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b/>
        <sz val="11"/>
        <rFont val="Calibri"/>
        <family val="2"/>
        <charset val="238"/>
      </rPr>
      <t>Dne 18.2.2022 podala škola na Městský soud v Praze žalobu na nečinnost MMR.
OČEKÁVÁME ROZSUDEK SOUDU A VYPLACENÍ VRATITELNÉHO PŘEPLATKU</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</si>
  <si>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</si>
  <si>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t>
    </r>
    <r>
      <rPr>
        <b/>
        <sz val="11"/>
        <rFont val="Calibri"/>
        <family val="2"/>
        <charset val="238"/>
        <scheme val="minor"/>
      </rPr>
      <t>OČEKÁVÁME ROZSUDEK VE VĚCI SPRÁVNÍ ŽALOBY PROTI ZAMÍTAVÉMU ROZHODNUTÍ O PROMINUTÍ</t>
    </r>
    <r>
      <rPr>
        <sz val="11"/>
        <rFont val="Calibri"/>
        <family val="2"/>
        <charset val="238"/>
        <scheme val="minor"/>
      </rPr>
      <t xml:space="preserve">
</t>
    </r>
    <r>
      <rPr>
        <b/>
        <sz val="11"/>
        <rFont val="Calibri"/>
        <family val="2"/>
        <charset val="238"/>
        <scheme val="minor"/>
      </rPr>
      <t/>
    </r>
  </si>
  <si>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</si>
  <si>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</si>
  <si>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</si>
  <si>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rPr>
      <t>OČEKÁVÁME ROZSUDEK KRAJSKÉHO  SOUDU O SPRÁVNÍ ŽALOBĚ (PV č. 21/2015) A ROZSUDKY O SPRÁVNÍCH ŽALOBÁCH VE VĚCI NEPROMINUTÍ ODVODU</t>
    </r>
  </si>
  <si>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</si>
  <si>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</si>
  <si>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</si>
  <si>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KONEĆNÝ STAV - ŠKOLA BUDE ŘEŠIT FINANČNÍ POSTIH JAKO ŠKODU PO DORUČENÉM ROZHODNUTÍ O ODVOLÁNÍ K PV č. 15/2018.</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</si>
  <si>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</si>
  <si>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předpoklad vyměření penále až do výše odvodu - dosud nevyměřeno</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</si>
  <si>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</si>
  <si>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se ke kasaci vyjádřilo dne 10.12.2021. 
</t>
    </r>
    <r>
      <rPr>
        <b/>
        <sz val="11"/>
        <rFont val="Calibri"/>
        <family val="2"/>
        <charset val="238"/>
        <scheme val="minor"/>
      </rPr>
      <t>OČEKÁVÁME ROZHODNUTÍ NSS O KASAČNÍ STÍŽNOSTI</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</si>
  <si>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t>
    </r>
    <r>
      <rPr>
        <b/>
        <sz val="11"/>
        <rFont val="Calibri"/>
        <family val="2"/>
        <charset val="238"/>
        <scheme val="minor"/>
      </rPr>
      <t>OČEKÁVÁME ROZHODNUTÍ NSS O KASAČNÍ STÍŽNOSTI</t>
    </r>
  </si>
  <si>
    <t>zadavatel postupoval v rozporu § 48 odst. 8 ve spojení s § 48 odst. 2 zákona č. 134/2016 Sb. (ZZVZ), když nevyloučil z účasti vybraného dodavatele (prokazování technické kvalifikace prostřednictvím poddodavatele FIRESTA-Fišer) - sankce 10%</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</si>
  <si>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</si>
  <si>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r>
      <t xml:space="preserve">2019 - 2020
</t>
    </r>
    <r>
      <rPr>
        <sz val="11"/>
        <color rgb="FF0070C0"/>
        <rFont val="Calibri"/>
        <family val="2"/>
        <charset val="238"/>
        <scheme val="minor"/>
      </rPr>
      <t>dosud nevyúčtovaný projekt</t>
    </r>
  </si>
  <si>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</si>
  <si>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</si>
  <si>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ODBOR ZDRAVOTNICTVÍ PŘEDLOŽÍ VYÚČTOVÁNÍ PROJEKTU ZKK V MĚSÍCI 4/2022
KKN BUDE ŘEŠIT FINANČNÍ POSTIH JAKO ŠKODU</t>
    </r>
  </si>
  <si>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</si>
  <si>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</si>
  <si>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</si>
  <si>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</si>
  <si>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</si>
  <si>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t>
    </r>
  </si>
  <si>
    <t>Tabulka  B1</t>
  </si>
  <si>
    <t>Tabulka  B2</t>
  </si>
  <si>
    <t>stav k 1. 4. 2022</t>
  </si>
  <si>
    <t>vyřazení k 01.04.2022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</si>
</sst>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1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i/>
      <sz val="9"/>
      <name val="Calibri"/>
      <family val="2"/>
      <charset val="238"/>
      <scheme val="minor"/>
    </font>
    <font>
      <i/>
      <sz val="9"/>
      <color theme="1"/>
      <name val="Calibri"/>
      <family val="2"/>
      <charset val="238"/>
      <scheme val="minor"/>
    </font>
    <font>
      <sz val="11"/>
      <color rgb="FF0070C0"/>
      <name val="Calibri"/>
      <family val="2"/>
      <scheme val="minor"/>
    </font>
    <font>
      <sz val="11"/>
      <color theme="9" tint="-0.249977111117893"/>
      <name val="Calibri"/>
      <family val="2"/>
      <scheme val="minor"/>
    </font>
    <font>
      <b/>
      <sz val="11"/>
      <color rgb="FFFF0000"/>
      <name val="Calibri"/>
      <family val="2"/>
      <charset val="238"/>
    </font>
    <font>
      <b/>
      <sz val="14"/>
      <color rgb="FF0070C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3">
    <xf numFmtId="0" fontId="0" fillId="0" borderId="0"/>
    <xf numFmtId="0" fontId="25" fillId="0" borderId="0"/>
    <xf numFmtId="0" fontId="23" fillId="0" borderId="0"/>
    <xf numFmtId="0" fontId="26" fillId="0" borderId="0"/>
    <xf numFmtId="0" fontId="27" fillId="0" borderId="0"/>
    <xf numFmtId="0" fontId="22" fillId="0" borderId="0"/>
    <xf numFmtId="0" fontId="21" fillId="0" borderId="0"/>
    <xf numFmtId="0" fontId="20" fillId="0" borderId="0"/>
    <xf numFmtId="0" fontId="19" fillId="0" borderId="0"/>
    <xf numFmtId="0" fontId="18" fillId="0" borderId="0"/>
    <xf numFmtId="0" fontId="18" fillId="0" borderId="0"/>
    <xf numFmtId="0" fontId="18"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2" fillId="0" borderId="0"/>
    <xf numFmtId="0" fontId="12" fillId="0" borderId="0"/>
    <xf numFmtId="0" fontId="12" fillId="0" borderId="0"/>
    <xf numFmtId="0" fontId="10" fillId="0" borderId="0"/>
    <xf numFmtId="0" fontId="10" fillId="0" borderId="0"/>
    <xf numFmtId="0" fontId="6" fillId="0" borderId="0"/>
    <xf numFmtId="0" fontId="6" fillId="0" borderId="0"/>
    <xf numFmtId="0" fontId="6" fillId="0" borderId="0"/>
    <xf numFmtId="0" fontId="6" fillId="0" borderId="0"/>
    <xf numFmtId="0" fontId="3" fillId="0" borderId="0"/>
    <xf numFmtId="0" fontId="3" fillId="0" borderId="0"/>
    <xf numFmtId="0" fontId="2" fillId="0" borderId="0"/>
    <xf numFmtId="0" fontId="2" fillId="0" borderId="0"/>
  </cellStyleXfs>
  <cellXfs count="800">
    <xf numFmtId="0" fontId="0" fillId="0" borderId="0" xfId="0"/>
    <xf numFmtId="164" fontId="0" fillId="0" borderId="0" xfId="0" applyNumberFormat="1" applyFill="1" applyBorder="1" applyAlignment="1">
      <alignment vertical="center" wrapText="1"/>
    </xf>
    <xf numFmtId="0" fontId="29" fillId="0" borderId="31" xfId="0" applyFont="1" applyFill="1" applyBorder="1" applyAlignment="1">
      <alignment vertical="center" wrapText="1"/>
    </xf>
    <xf numFmtId="0" fontId="29" fillId="0" borderId="3" xfId="0" applyFont="1" applyFill="1" applyBorder="1" applyAlignment="1">
      <alignment vertical="center" wrapText="1"/>
    </xf>
    <xf numFmtId="10" fontId="29" fillId="0" borderId="1" xfId="0" applyNumberFormat="1" applyFont="1" applyFill="1" applyBorder="1" applyAlignment="1">
      <alignment horizontal="center" vertical="center"/>
    </xf>
    <xf numFmtId="0" fontId="39" fillId="0" borderId="0" xfId="0" applyFont="1" applyFill="1" applyBorder="1" applyAlignment="1"/>
    <xf numFmtId="0" fontId="40" fillId="0" borderId="0" xfId="0" applyFont="1" applyFill="1" applyBorder="1" applyAlignment="1">
      <alignment horizontal="left"/>
    </xf>
    <xf numFmtId="0" fontId="40" fillId="0" borderId="0" xfId="0" applyFont="1" applyFill="1" applyBorder="1" applyAlignment="1">
      <alignment horizontal="right"/>
    </xf>
    <xf numFmtId="0" fontId="41" fillId="0" borderId="0" xfId="0" applyFont="1" applyFill="1" applyBorder="1" applyAlignment="1">
      <alignment horizontal="left"/>
    </xf>
    <xf numFmtId="0" fontId="40" fillId="0" borderId="0" xfId="0" applyFont="1" applyFill="1" applyBorder="1" applyAlignment="1"/>
    <xf numFmtId="0" fontId="42" fillId="0" borderId="0" xfId="0" applyFont="1" applyAlignment="1">
      <alignment horizontal="right"/>
    </xf>
    <xf numFmtId="0" fontId="34" fillId="3" borderId="44" xfId="0" applyFont="1" applyFill="1" applyBorder="1" applyAlignment="1">
      <alignment horizontal="left" vertical="center" wrapText="1"/>
    </xf>
    <xf numFmtId="0" fontId="45" fillId="3" borderId="19"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6"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32" xfId="0" applyFont="1" applyFill="1" applyBorder="1" applyAlignment="1">
      <alignment horizontal="center" vertical="center" wrapText="1"/>
    </xf>
    <xf numFmtId="0" fontId="45" fillId="3" borderId="47" xfId="0" applyFont="1" applyFill="1" applyBorder="1" applyAlignment="1">
      <alignment horizontal="center" vertical="center" wrapText="1"/>
    </xf>
    <xf numFmtId="0" fontId="45" fillId="3" borderId="33" xfId="0" applyFont="1" applyFill="1" applyBorder="1" applyAlignment="1">
      <alignment horizontal="center" vertical="center" wrapText="1"/>
    </xf>
    <xf numFmtId="0" fontId="45" fillId="3" borderId="16" xfId="0" applyFont="1" applyFill="1" applyBorder="1" applyAlignment="1">
      <alignment horizontal="center" vertical="center" wrapText="1"/>
    </xf>
    <xf numFmtId="4" fontId="47" fillId="0" borderId="48" xfId="0" applyNumberFormat="1" applyFont="1" applyFill="1" applyBorder="1" applyAlignment="1">
      <alignment horizontal="right" vertical="center" wrapText="1"/>
    </xf>
    <xf numFmtId="4" fontId="0" fillId="0" borderId="0" xfId="0" applyNumberFormat="1"/>
    <xf numFmtId="4" fontId="48" fillId="0" borderId="22" xfId="0" applyNumberFormat="1" applyFont="1" applyFill="1" applyBorder="1" applyAlignment="1">
      <alignment horizontal="right" vertical="center" wrapText="1"/>
    </xf>
    <xf numFmtId="4" fontId="49" fillId="0" borderId="18" xfId="0" applyNumberFormat="1" applyFont="1" applyFill="1" applyBorder="1" applyAlignment="1">
      <alignment horizontal="right" vertical="top" wrapText="1"/>
    </xf>
    <xf numFmtId="4" fontId="29" fillId="0" borderId="17" xfId="0" applyNumberFormat="1" applyFont="1" applyFill="1" applyBorder="1" applyAlignment="1">
      <alignment horizontal="right" vertical="center"/>
    </xf>
    <xf numFmtId="4" fontId="47" fillId="0" borderId="17" xfId="0" applyNumberFormat="1" applyFont="1" applyFill="1" applyBorder="1" applyAlignment="1">
      <alignment horizontal="right" vertical="center" wrapText="1"/>
    </xf>
    <xf numFmtId="0" fontId="0" fillId="0" borderId="0" xfId="0" applyBorder="1"/>
    <xf numFmtId="4" fontId="47" fillId="0" borderId="22" xfId="0" applyNumberFormat="1" applyFont="1" applyFill="1" applyBorder="1" applyAlignment="1">
      <alignment horizontal="right" vertical="center" wrapText="1"/>
    </xf>
    <xf numFmtId="4" fontId="49" fillId="0" borderId="49" xfId="0" applyNumberFormat="1" applyFont="1" applyFill="1" applyBorder="1" applyAlignment="1">
      <alignment horizontal="right" vertical="top" wrapText="1"/>
    </xf>
    <xf numFmtId="4" fontId="32" fillId="0" borderId="22" xfId="0" applyNumberFormat="1" applyFont="1" applyFill="1" applyBorder="1" applyAlignment="1">
      <alignment vertical="center" wrapText="1"/>
    </xf>
    <xf numFmtId="4" fontId="31" fillId="0" borderId="22" xfId="0" applyNumberFormat="1" applyFont="1" applyFill="1" applyBorder="1" applyAlignment="1">
      <alignment horizontal="right" wrapText="1"/>
    </xf>
    <xf numFmtId="4" fontId="37" fillId="0" borderId="18" xfId="0" applyNumberFormat="1" applyFont="1" applyFill="1" applyBorder="1" applyAlignment="1">
      <alignment horizontal="right" vertical="top" wrapText="1"/>
    </xf>
    <xf numFmtId="4" fontId="29" fillId="0" borderId="15" xfId="0" applyNumberFormat="1" applyFont="1" applyFill="1" applyBorder="1" applyAlignment="1">
      <alignment horizontal="right" vertical="center" wrapText="1"/>
    </xf>
    <xf numFmtId="4" fontId="51" fillId="0" borderId="17" xfId="0" applyNumberFormat="1" applyFont="1" applyFill="1" applyBorder="1" applyAlignment="1">
      <alignment horizontal="right" vertical="center" wrapText="1"/>
    </xf>
    <xf numFmtId="4" fontId="29" fillId="0" borderId="31" xfId="0" applyNumberFormat="1" applyFont="1" applyFill="1" applyBorder="1" applyAlignment="1">
      <alignment horizontal="right" vertical="center" wrapText="1"/>
    </xf>
    <xf numFmtId="4" fontId="32" fillId="0" borderId="17" xfId="0" applyNumberFormat="1" applyFont="1" applyFill="1" applyBorder="1" applyAlignment="1">
      <alignment horizontal="right" vertical="center" wrapText="1"/>
    </xf>
    <xf numFmtId="4" fontId="51" fillId="0" borderId="17" xfId="0" applyNumberFormat="1" applyFont="1" applyFill="1" applyBorder="1" applyAlignment="1">
      <alignment horizontal="right" vertical="center"/>
    </xf>
    <xf numFmtId="4" fontId="32" fillId="0" borderId="17" xfId="0" applyNumberFormat="1" applyFont="1" applyFill="1" applyBorder="1" applyAlignment="1">
      <alignment horizontal="right" vertical="center"/>
    </xf>
    <xf numFmtId="4" fontId="29" fillId="0" borderId="31" xfId="0" applyNumberFormat="1" applyFont="1" applyFill="1" applyBorder="1" applyAlignment="1">
      <alignment vertical="center"/>
    </xf>
    <xf numFmtId="4" fontId="29" fillId="0" borderId="20" xfId="0" applyNumberFormat="1" applyFont="1" applyFill="1" applyBorder="1" applyAlignment="1">
      <alignment vertical="center"/>
    </xf>
    <xf numFmtId="0" fontId="30" fillId="0" borderId="31" xfId="0" applyFont="1" applyFill="1" applyBorder="1" applyAlignment="1">
      <alignment vertical="center" wrapText="1"/>
    </xf>
    <xf numFmtId="4" fontId="29" fillId="0" borderId="51" xfId="0" applyNumberFormat="1" applyFont="1" applyFill="1" applyBorder="1" applyAlignment="1">
      <alignment vertical="center"/>
    </xf>
    <xf numFmtId="4" fontId="51"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4" fillId="0" borderId="57" xfId="0" applyFont="1" applyBorder="1" applyAlignment="1">
      <alignment horizontal="center" vertical="center"/>
    </xf>
    <xf numFmtId="0" fontId="52" fillId="0" borderId="41" xfId="0" applyFont="1" applyFill="1" applyBorder="1" applyAlignment="1">
      <alignment horizontal="right" vertical="center" wrapText="1"/>
    </xf>
    <xf numFmtId="4" fontId="29" fillId="0" borderId="51" xfId="0" applyNumberFormat="1" applyFont="1" applyFill="1" applyBorder="1" applyAlignment="1">
      <alignment horizontal="center" vertical="center"/>
    </xf>
    <xf numFmtId="4" fontId="53" fillId="0" borderId="49" xfId="0" applyNumberFormat="1" applyFont="1" applyFill="1" applyBorder="1" applyAlignment="1">
      <alignment vertical="center"/>
    </xf>
    <xf numFmtId="4" fontId="29" fillId="0" borderId="0" xfId="0" applyNumberFormat="1" applyFont="1" applyFill="1" applyBorder="1" applyAlignment="1">
      <alignment horizontal="center" vertical="center" wrapText="1"/>
    </xf>
    <xf numFmtId="0" fontId="29" fillId="0" borderId="51" xfId="0" applyFont="1" applyFill="1" applyBorder="1" applyAlignment="1">
      <alignment horizontal="center" vertical="center"/>
    </xf>
    <xf numFmtId="0" fontId="24" fillId="0" borderId="56" xfId="0" applyFont="1" applyBorder="1" applyAlignment="1">
      <alignment horizontal="center" vertical="center"/>
    </xf>
    <xf numFmtId="0" fontId="52" fillId="0" borderId="14" xfId="0" applyFont="1" applyFill="1" applyBorder="1" applyAlignment="1">
      <alignment horizontal="right" vertical="center" wrapText="1"/>
    </xf>
    <xf numFmtId="4" fontId="29" fillId="0" borderId="31" xfId="0" applyNumberFormat="1" applyFont="1" applyFill="1" applyBorder="1" applyAlignment="1">
      <alignment horizontal="center" vertical="center"/>
    </xf>
    <xf numFmtId="4" fontId="29" fillId="0" borderId="27" xfId="0" applyNumberFormat="1" applyFont="1" applyFill="1" applyBorder="1" applyAlignment="1">
      <alignment horizontal="center" vertical="center" wrapText="1"/>
    </xf>
    <xf numFmtId="0" fontId="29" fillId="0" borderId="31" xfId="0" applyFont="1" applyFill="1" applyBorder="1" applyAlignment="1">
      <alignment horizontal="center" vertical="center"/>
    </xf>
    <xf numFmtId="0" fontId="24" fillId="0" borderId="29" xfId="0" applyFont="1" applyBorder="1" applyAlignment="1">
      <alignment horizontal="center" vertical="center"/>
    </xf>
    <xf numFmtId="0" fontId="24" fillId="0" borderId="13" xfId="0" applyFont="1" applyBorder="1" applyAlignment="1">
      <alignment horizontal="right" vertical="center" wrapText="1"/>
    </xf>
    <xf numFmtId="4" fontId="29" fillId="0" borderId="60" xfId="0" applyNumberFormat="1" applyFont="1" applyBorder="1" applyAlignment="1">
      <alignment horizontal="center" vertical="center"/>
    </xf>
    <xf numFmtId="4" fontId="57" fillId="0" borderId="25" xfId="0" applyNumberFormat="1" applyFont="1" applyBorder="1" applyAlignment="1">
      <alignment vertical="center"/>
    </xf>
    <xf numFmtId="4" fontId="24"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9" fillId="0" borderId="0" xfId="0" applyFont="1" applyAlignment="1">
      <alignment horizontal="left" vertical="center"/>
    </xf>
    <xf numFmtId="0" fontId="0" fillId="0" borderId="0" xfId="0" applyAlignment="1">
      <alignment horizontal="center" vertical="center"/>
    </xf>
    <xf numFmtId="4" fontId="58" fillId="0" borderId="0" xfId="0" applyNumberFormat="1" applyFont="1" applyAlignment="1">
      <alignment horizontal="center" vertical="center"/>
    </xf>
    <xf numFmtId="4" fontId="0" fillId="0" borderId="0" xfId="0" applyNumberFormat="1" applyAlignment="1">
      <alignment vertical="center"/>
    </xf>
    <xf numFmtId="0" fontId="24" fillId="0" borderId="0" xfId="0" applyFont="1"/>
    <xf numFmtId="0" fontId="24"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9" fillId="0" borderId="0" xfId="0" applyFont="1" applyAlignment="1">
      <alignment horizontal="left"/>
    </xf>
    <xf numFmtId="4" fontId="28" fillId="0" borderId="0" xfId="0" applyNumberFormat="1" applyFont="1" applyBorder="1" applyAlignment="1">
      <alignment horizontal="right" vertical="center" wrapText="1"/>
    </xf>
    <xf numFmtId="10" fontId="28"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3" fillId="0" borderId="0" xfId="0" applyNumberFormat="1" applyFont="1" applyFill="1" applyBorder="1" applyAlignment="1">
      <alignment vertical="center"/>
    </xf>
    <xf numFmtId="4" fontId="54" fillId="0" borderId="0" xfId="0" applyNumberFormat="1" applyFont="1" applyFill="1" applyBorder="1" applyAlignment="1">
      <alignment horizontal="right" vertical="center"/>
    </xf>
    <xf numFmtId="4" fontId="57" fillId="0" borderId="0" xfId="0" applyNumberFormat="1" applyFont="1" applyBorder="1" applyAlignment="1">
      <alignment vertical="center"/>
    </xf>
    <xf numFmtId="4" fontId="24"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0" fillId="0" borderId="0" xfId="0" applyNumberFormat="1" applyFont="1" applyFill="1" applyBorder="1" applyAlignment="1">
      <alignment horizontal="right" vertical="center"/>
    </xf>
    <xf numFmtId="0" fontId="24" fillId="0" borderId="0" xfId="0" applyFont="1" applyFill="1" applyAlignment="1">
      <alignment vertical="center"/>
    </xf>
    <xf numFmtId="4" fontId="29" fillId="0" borderId="1" xfId="0" applyNumberFormat="1" applyFont="1" applyFill="1" applyBorder="1" applyAlignment="1">
      <alignment vertical="center"/>
    </xf>
    <xf numFmtId="4" fontId="29" fillId="0" borderId="1" xfId="0" applyNumberFormat="1" applyFont="1" applyBorder="1" applyAlignment="1">
      <alignment horizontal="right" vertical="center"/>
    </xf>
    <xf numFmtId="0" fontId="19" fillId="0" borderId="0" xfId="8" applyBorder="1" applyAlignment="1">
      <alignment vertical="center" wrapText="1"/>
    </xf>
    <xf numFmtId="0" fontId="19" fillId="0" borderId="0" xfId="8" applyFont="1" applyBorder="1" applyAlignment="1">
      <alignment vertical="center" wrapText="1"/>
    </xf>
    <xf numFmtId="0" fontId="19"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28" fillId="0" borderId="0" xfId="0" applyNumberFormat="1" applyFont="1" applyFill="1" applyBorder="1" applyAlignment="1">
      <alignment horizontal="center" vertical="center"/>
    </xf>
    <xf numFmtId="0" fontId="19" fillId="0" borderId="0" xfId="8" applyBorder="1"/>
    <xf numFmtId="0" fontId="19" fillId="0" borderId="0" xfId="8"/>
    <xf numFmtId="0" fontId="19" fillId="0" borderId="0" xfId="8" applyBorder="1" applyAlignment="1">
      <alignment horizontal="center"/>
    </xf>
    <xf numFmtId="0" fontId="19" fillId="0" borderId="0" xfId="8" applyBorder="1" applyAlignment="1">
      <alignment horizontal="center" vertical="center"/>
    </xf>
    <xf numFmtId="0" fontId="61" fillId="5" borderId="21" xfId="8" applyFont="1" applyFill="1" applyBorder="1" applyAlignment="1">
      <alignment horizontal="center" vertical="center" wrapText="1"/>
    </xf>
    <xf numFmtId="0" fontId="29" fillId="0" borderId="28" xfId="0" applyFont="1" applyBorder="1" applyAlignment="1">
      <alignment vertical="center" wrapText="1"/>
    </xf>
    <xf numFmtId="0" fontId="29" fillId="0" borderId="28" xfId="0" applyFont="1" applyFill="1" applyBorder="1" applyAlignment="1">
      <alignment vertical="center" wrapText="1"/>
    </xf>
    <xf numFmtId="0" fontId="19" fillId="0" borderId="0" xfId="8" applyFont="1"/>
    <xf numFmtId="164" fontId="24" fillId="5" borderId="1" xfId="0" applyNumberFormat="1" applyFont="1" applyFill="1" applyBorder="1" applyAlignment="1">
      <alignment vertical="center" wrapText="1"/>
    </xf>
    <xf numFmtId="0" fontId="19" fillId="0" borderId="0" xfId="8" applyAlignment="1">
      <alignment horizontal="center"/>
    </xf>
    <xf numFmtId="0" fontId="19" fillId="0" borderId="0" xfId="8" applyAlignment="1">
      <alignment horizontal="center" vertical="center"/>
    </xf>
    <xf numFmtId="0" fontId="44" fillId="4" borderId="1" xfId="8" applyFont="1" applyFill="1" applyBorder="1" applyAlignment="1">
      <alignment horizontal="center" vertical="center" wrapText="1"/>
    </xf>
    <xf numFmtId="0" fontId="44" fillId="4" borderId="2" xfId="8" applyFont="1" applyFill="1" applyBorder="1" applyAlignment="1">
      <alignment horizontal="center" vertical="center" wrapText="1"/>
    </xf>
    <xf numFmtId="0" fontId="44" fillId="4" borderId="14" xfId="8" applyFont="1" applyFill="1" applyBorder="1" applyAlignment="1">
      <alignment horizontal="center" vertical="center" wrapText="1"/>
    </xf>
    <xf numFmtId="0" fontId="61" fillId="4" borderId="5" xfId="8" applyFont="1" applyFill="1" applyBorder="1" applyAlignment="1">
      <alignment horizontal="center" vertical="center" wrapText="1"/>
    </xf>
    <xf numFmtId="0" fontId="61" fillId="4" borderId="4" xfId="8" applyFont="1" applyFill="1" applyBorder="1" applyAlignment="1">
      <alignment horizontal="center" vertical="center" wrapText="1"/>
    </xf>
    <xf numFmtId="0" fontId="61" fillId="4" borderId="21" xfId="8" applyFont="1" applyFill="1" applyBorder="1" applyAlignment="1">
      <alignment horizontal="center" vertical="center" wrapText="1"/>
    </xf>
    <xf numFmtId="0" fontId="61" fillId="4" borderId="11" xfId="8" applyFont="1" applyFill="1" applyBorder="1" applyAlignment="1">
      <alignment horizontal="center" vertical="center" wrapText="1"/>
    </xf>
    <xf numFmtId="0" fontId="24" fillId="4" borderId="1" xfId="8" applyFont="1" applyFill="1" applyBorder="1" applyAlignment="1">
      <alignment vertical="center" wrapText="1"/>
    </xf>
    <xf numFmtId="164" fontId="24" fillId="4" borderId="1" xfId="0" applyNumberFormat="1" applyFont="1" applyFill="1" applyBorder="1" applyAlignment="1">
      <alignment vertical="center" wrapText="1"/>
    </xf>
    <xf numFmtId="164" fontId="24" fillId="4" borderId="1" xfId="0" applyNumberFormat="1" applyFont="1" applyFill="1" applyBorder="1" applyAlignment="1">
      <alignment horizontal="left" vertical="center" wrapText="1"/>
    </xf>
    <xf numFmtId="10"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vertical="center" wrapText="1"/>
    </xf>
    <xf numFmtId="4" fontId="62" fillId="0" borderId="0" xfId="0" applyNumberFormat="1" applyFont="1"/>
    <xf numFmtId="0" fontId="61" fillId="4" borderId="1" xfId="8" applyFont="1" applyFill="1" applyBorder="1" applyAlignment="1">
      <alignment horizontal="center" vertical="center" wrapText="1"/>
    </xf>
    <xf numFmtId="164" fontId="19" fillId="0" borderId="0" xfId="8" applyNumberFormat="1" applyAlignment="1">
      <alignment horizontal="center"/>
    </xf>
    <xf numFmtId="0" fontId="64" fillId="0" borderId="0" xfId="8" applyFont="1"/>
    <xf numFmtId="4" fontId="29" fillId="0" borderId="3" xfId="0" applyNumberFormat="1" applyFont="1" applyFill="1" applyBorder="1" applyAlignment="1">
      <alignment vertical="center"/>
    </xf>
    <xf numFmtId="10" fontId="33" fillId="4" borderId="1" xfId="0" applyNumberFormat="1" applyFont="1" applyFill="1" applyBorder="1" applyAlignment="1">
      <alignment horizontal="center" vertical="center"/>
    </xf>
    <xf numFmtId="0" fontId="36" fillId="4" borderId="63" xfId="0" applyFont="1" applyFill="1" applyBorder="1" applyAlignment="1">
      <alignment vertical="center" wrapText="1"/>
    </xf>
    <xf numFmtId="0" fontId="36" fillId="4" borderId="45" xfId="0" applyFont="1" applyFill="1" applyBorder="1" applyAlignment="1">
      <alignment vertical="center" wrapText="1"/>
    </xf>
    <xf numFmtId="0" fontId="45" fillId="4" borderId="7" xfId="0" applyFont="1" applyFill="1" applyBorder="1" applyAlignment="1">
      <alignment horizontal="center" vertical="center" wrapText="1"/>
    </xf>
    <xf numFmtId="0" fontId="45" fillId="4" borderId="7" xfId="0" applyFont="1" applyFill="1" applyBorder="1" applyAlignment="1">
      <alignment horizontal="left" vertical="center" wrapText="1"/>
    </xf>
    <xf numFmtId="0" fontId="45" fillId="4" borderId="8"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4" borderId="30" xfId="0" applyFont="1" applyFill="1" applyBorder="1" applyAlignment="1">
      <alignment horizontal="center" vertical="center" wrapText="1"/>
    </xf>
    <xf numFmtId="0" fontId="45" fillId="4" borderId="19" xfId="0" applyFont="1" applyFill="1" applyBorder="1" applyAlignment="1">
      <alignment horizontal="center" vertical="center" wrapText="1"/>
    </xf>
    <xf numFmtId="4" fontId="29" fillId="2" borderId="31" xfId="0" applyNumberFormat="1" applyFont="1" applyFill="1" applyBorder="1" applyAlignment="1">
      <alignment horizontal="right" vertical="center"/>
    </xf>
    <xf numFmtId="4" fontId="29" fillId="2" borderId="28" xfId="0" applyNumberFormat="1" applyFont="1" applyFill="1" applyBorder="1" applyAlignment="1">
      <alignment horizontal="right" vertical="center"/>
    </xf>
    <xf numFmtId="4" fontId="29" fillId="2" borderId="56" xfId="0" applyNumberFormat="1" applyFont="1" applyFill="1" applyBorder="1" applyAlignment="1">
      <alignment horizontal="right" vertical="center"/>
    </xf>
    <xf numFmtId="0" fontId="29" fillId="0" borderId="0" xfId="0" applyFont="1" applyFill="1" applyBorder="1" applyAlignment="1">
      <alignment vertical="center" wrapText="1"/>
    </xf>
    <xf numFmtId="4" fontId="29" fillId="2" borderId="14" xfId="0" applyNumberFormat="1" applyFont="1" applyFill="1" applyBorder="1" applyAlignment="1">
      <alignment horizontal="right" vertical="center"/>
    </xf>
    <xf numFmtId="4" fontId="24" fillId="4" borderId="65" xfId="0" applyNumberFormat="1" applyFont="1" applyFill="1" applyBorder="1" applyAlignment="1">
      <alignment horizontal="right" vertical="center"/>
    </xf>
    <xf numFmtId="4" fontId="24" fillId="4" borderId="69" xfId="0" applyNumberFormat="1" applyFont="1" applyFill="1" applyBorder="1" applyAlignment="1">
      <alignment horizontal="right" vertical="center"/>
    </xf>
    <xf numFmtId="4" fontId="24" fillId="4" borderId="70" xfId="0" applyNumberFormat="1" applyFont="1" applyFill="1" applyBorder="1" applyAlignment="1">
      <alignment horizontal="right" vertical="center"/>
    </xf>
    <xf numFmtId="4" fontId="24" fillId="4" borderId="64" xfId="0" applyNumberFormat="1" applyFont="1" applyFill="1" applyBorder="1" applyAlignment="1">
      <alignment horizontal="right" vertical="center"/>
    </xf>
    <xf numFmtId="10" fontId="33" fillId="4" borderId="69" xfId="0" applyNumberFormat="1" applyFont="1" applyFill="1" applyBorder="1" applyAlignment="1">
      <alignment horizontal="center" vertical="center" wrapText="1"/>
    </xf>
    <xf numFmtId="0" fontId="24" fillId="0" borderId="4" xfId="0" applyFont="1" applyBorder="1" applyAlignment="1">
      <alignment horizontal="center" vertical="center"/>
    </xf>
    <xf numFmtId="0" fontId="53" fillId="0" borderId="15" xfId="0" applyFont="1" applyFill="1" applyBorder="1" applyAlignment="1">
      <alignment horizontal="right" vertical="center" wrapText="1"/>
    </xf>
    <xf numFmtId="0" fontId="29" fillId="0" borderId="15"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55"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43" xfId="0" applyFont="1" applyFill="1" applyBorder="1" applyAlignment="1">
      <alignment horizontal="center" vertical="center"/>
    </xf>
    <xf numFmtId="4" fontId="53" fillId="0" borderId="11" xfId="0" applyNumberFormat="1" applyFont="1" applyFill="1" applyBorder="1" applyAlignment="1">
      <alignment vertical="center"/>
    </xf>
    <xf numFmtId="4" fontId="29" fillId="0" borderId="4" xfId="0" applyNumberFormat="1" applyFont="1" applyFill="1" applyBorder="1" applyAlignment="1">
      <alignment horizontal="center" vertical="center" wrapText="1"/>
    </xf>
    <xf numFmtId="4" fontId="29" fillId="0" borderId="43" xfId="0" applyNumberFormat="1" applyFont="1" applyFill="1" applyBorder="1" applyAlignment="1">
      <alignment horizontal="center" vertical="center" wrapText="1"/>
    </xf>
    <xf numFmtId="0" fontId="24" fillId="0" borderId="14" xfId="0" applyFont="1" applyBorder="1" applyAlignment="1">
      <alignment horizontal="right" vertical="center" wrapText="1"/>
    </xf>
    <xf numFmtId="0" fontId="29" fillId="0" borderId="20" xfId="0" applyFont="1" applyBorder="1" applyAlignment="1">
      <alignment horizontal="center" vertical="center"/>
    </xf>
    <xf numFmtId="0" fontId="29" fillId="0" borderId="31" xfId="0" applyFont="1" applyBorder="1" applyAlignment="1">
      <alignment horizontal="center" vertical="center"/>
    </xf>
    <xf numFmtId="4" fontId="57" fillId="0" borderId="28" xfId="0" applyNumberFormat="1" applyFont="1" applyFill="1" applyBorder="1" applyAlignment="1">
      <alignment vertical="center"/>
    </xf>
    <xf numFmtId="4" fontId="24" fillId="0" borderId="2" xfId="0" applyNumberFormat="1" applyFont="1" applyFill="1" applyBorder="1" applyAlignment="1">
      <alignment vertical="center"/>
    </xf>
    <xf numFmtId="0" fontId="65" fillId="0" borderId="0" xfId="0" applyFont="1" applyBorder="1" applyAlignment="1">
      <alignment horizontal="center" vertical="center"/>
    </xf>
    <xf numFmtId="0" fontId="0" fillId="0" borderId="0" xfId="0" applyBorder="1" applyAlignment="1">
      <alignment horizontal="left" vertical="center" wrapText="1"/>
    </xf>
    <xf numFmtId="4" fontId="28" fillId="0" borderId="0" xfId="0" applyNumberFormat="1" applyFont="1" applyFill="1" applyBorder="1" applyAlignment="1">
      <alignment horizontal="right" vertical="center" wrapText="1"/>
    </xf>
    <xf numFmtId="4" fontId="37" fillId="0" borderId="0" xfId="0" applyNumberFormat="1" applyFont="1" applyFill="1" applyBorder="1" applyAlignment="1">
      <alignment horizontal="center" vertical="center"/>
    </xf>
    <xf numFmtId="4" fontId="37" fillId="0" borderId="0" xfId="0" applyNumberFormat="1" applyFont="1" applyBorder="1" applyAlignment="1">
      <alignment vertical="center"/>
    </xf>
    <xf numFmtId="4" fontId="37" fillId="0" borderId="0" xfId="0" applyNumberFormat="1" applyFont="1" applyBorder="1" applyAlignment="1">
      <alignment horizontal="right" vertical="center" wrapText="1"/>
    </xf>
    <xf numFmtId="4" fontId="0" fillId="0" borderId="0" xfId="0" applyNumberFormat="1" applyFill="1"/>
    <xf numFmtId="4" fontId="29" fillId="0" borderId="53" xfId="0" applyNumberFormat="1" applyFont="1" applyFill="1" applyBorder="1" applyAlignment="1">
      <alignment vertical="center"/>
    </xf>
    <xf numFmtId="4" fontId="51" fillId="0" borderId="22" xfId="0" applyNumberFormat="1" applyFont="1" applyFill="1" applyBorder="1" applyAlignment="1">
      <alignment horizontal="right" vertical="center" wrapText="1"/>
    </xf>
    <xf numFmtId="4" fontId="29" fillId="0" borderId="52" xfId="0" applyNumberFormat="1" applyFont="1" applyFill="1" applyBorder="1" applyAlignment="1">
      <alignment vertical="center"/>
    </xf>
    <xf numFmtId="10" fontId="29" fillId="0" borderId="53" xfId="0" applyNumberFormat="1" applyFont="1" applyFill="1" applyBorder="1" applyAlignment="1">
      <alignment horizontal="center" vertical="center"/>
    </xf>
    <xf numFmtId="0" fontId="29" fillId="0" borderId="53" xfId="0" applyFont="1" applyFill="1" applyBorder="1" applyAlignment="1">
      <alignment vertical="center" wrapText="1"/>
    </xf>
    <xf numFmtId="4" fontId="29" fillId="0" borderId="14" xfId="0" applyNumberFormat="1" applyFont="1" applyFill="1" applyBorder="1" applyAlignment="1">
      <alignment vertical="center" wrapText="1"/>
    </xf>
    <xf numFmtId="0" fontId="63" fillId="0" borderId="0" xfId="8" applyFont="1"/>
    <xf numFmtId="0" fontId="63" fillId="0" borderId="0" xfId="0" applyFont="1" applyFill="1"/>
    <xf numFmtId="0" fontId="66" fillId="0" borderId="0" xfId="0" applyFont="1" applyFill="1" applyBorder="1" applyAlignment="1"/>
    <xf numFmtId="0" fontId="44" fillId="5" borderId="1" xfId="5" applyFont="1" applyFill="1" applyBorder="1" applyAlignment="1">
      <alignment horizontal="center" vertical="center" wrapText="1"/>
    </xf>
    <xf numFmtId="0" fontId="44" fillId="4" borderId="1" xfId="5" applyFont="1" applyFill="1" applyBorder="1" applyAlignment="1">
      <alignment horizontal="center" vertical="center" wrapText="1"/>
    </xf>
    <xf numFmtId="0" fontId="0" fillId="0" borderId="1" xfId="0" applyBorder="1" applyAlignment="1">
      <alignment vertical="center" wrapText="1"/>
    </xf>
    <xf numFmtId="4" fontId="19" fillId="5" borderId="1" xfId="0" applyNumberFormat="1" applyFont="1" applyFill="1" applyBorder="1" applyAlignment="1">
      <alignment horizontal="right" vertical="center"/>
    </xf>
    <xf numFmtId="0" fontId="24" fillId="4" borderId="5" xfId="8" applyFont="1" applyFill="1" applyBorder="1" applyAlignment="1">
      <alignment vertical="center" wrapText="1"/>
    </xf>
    <xf numFmtId="164" fontId="19" fillId="0" borderId="0" xfId="8" applyNumberFormat="1"/>
    <xf numFmtId="164" fontId="24" fillId="4" borderId="1" xfId="0" applyNumberFormat="1" applyFont="1" applyFill="1" applyBorder="1" applyAlignment="1">
      <alignment horizontal="right" vertical="center" wrapText="1"/>
    </xf>
    <xf numFmtId="10" fontId="29" fillId="0" borderId="31" xfId="0" applyNumberFormat="1" applyFont="1" applyFill="1" applyBorder="1" applyAlignment="1">
      <alignment horizontal="center" vertical="center"/>
    </xf>
    <xf numFmtId="4" fontId="32" fillId="0" borderId="1" xfId="0" applyNumberFormat="1" applyFont="1" applyFill="1" applyBorder="1" applyAlignment="1">
      <alignment horizontal="right" vertical="center"/>
    </xf>
    <xf numFmtId="4" fontId="32" fillId="0" borderId="3" xfId="0" applyNumberFormat="1" applyFont="1" applyFill="1" applyBorder="1" applyAlignment="1">
      <alignment horizontal="right" vertical="center"/>
    </xf>
    <xf numFmtId="0" fontId="24" fillId="3" borderId="70" xfId="0" applyFont="1" applyFill="1" applyBorder="1" applyAlignment="1">
      <alignment horizontal="center" vertical="center"/>
    </xf>
    <xf numFmtId="0" fontId="24" fillId="3" borderId="66" xfId="0" applyFont="1" applyFill="1" applyBorder="1" applyAlignment="1">
      <alignment vertical="center" wrapText="1"/>
    </xf>
    <xf numFmtId="0" fontId="24" fillId="3" borderId="66" xfId="0" applyFont="1" applyFill="1" applyBorder="1" applyAlignment="1">
      <alignment horizontal="left" vertical="center" wrapText="1"/>
    </xf>
    <xf numFmtId="4" fontId="24" fillId="3" borderId="71" xfId="0" applyNumberFormat="1" applyFont="1" applyFill="1" applyBorder="1" applyAlignment="1">
      <alignment horizontal="right" vertical="center"/>
    </xf>
    <xf numFmtId="4" fontId="33" fillId="3" borderId="66" xfId="0" applyNumberFormat="1" applyFont="1" applyFill="1" applyBorder="1" applyAlignment="1">
      <alignment horizontal="left" vertical="center"/>
    </xf>
    <xf numFmtId="4" fontId="24" fillId="3" borderId="69" xfId="0" applyNumberFormat="1" applyFont="1" applyFill="1" applyBorder="1" applyAlignment="1">
      <alignment horizontal="right" vertical="center"/>
    </xf>
    <xf numFmtId="4" fontId="24" fillId="3" borderId="70" xfId="0" applyNumberFormat="1" applyFont="1" applyFill="1" applyBorder="1" applyAlignment="1">
      <alignment horizontal="right" vertical="center"/>
    </xf>
    <xf numFmtId="4" fontId="24" fillId="3" borderId="64" xfId="0" applyNumberFormat="1" applyFont="1" applyFill="1" applyBorder="1" applyAlignment="1">
      <alignment horizontal="right" vertical="center"/>
    </xf>
    <xf numFmtId="10" fontId="24" fillId="3" borderId="69" xfId="0" applyNumberFormat="1" applyFont="1" applyFill="1" applyBorder="1" applyAlignment="1">
      <alignment horizontal="center" vertical="center"/>
    </xf>
    <xf numFmtId="4" fontId="54" fillId="0" borderId="14" xfId="0" applyNumberFormat="1" applyFont="1" applyFill="1" applyBorder="1" applyAlignment="1">
      <alignment horizontal="right" vertical="center"/>
    </xf>
    <xf numFmtId="0" fontId="63" fillId="0" borderId="0" xfId="18" applyFont="1"/>
    <xf numFmtId="0" fontId="14" fillId="0" borderId="0" xfId="18" applyBorder="1" applyAlignment="1">
      <alignment vertical="center" wrapText="1"/>
    </xf>
    <xf numFmtId="0" fontId="14" fillId="0" borderId="0" xfId="18" applyFont="1" applyBorder="1" applyAlignment="1">
      <alignment vertical="center" wrapText="1"/>
    </xf>
    <xf numFmtId="0" fontId="14" fillId="0" borderId="0" xfId="18" applyBorder="1" applyAlignment="1">
      <alignment horizontal="left" vertical="center" wrapText="1"/>
    </xf>
    <xf numFmtId="164" fontId="28" fillId="0" borderId="0" xfId="0" applyNumberFormat="1" applyFont="1" applyFill="1" applyBorder="1" applyAlignment="1">
      <alignment vertical="center"/>
    </xf>
    <xf numFmtId="0" fontId="14" fillId="0" borderId="0" xfId="18"/>
    <xf numFmtId="0" fontId="14" fillId="0" borderId="0" xfId="18" applyBorder="1"/>
    <xf numFmtId="0" fontId="34" fillId="3" borderId="1" xfId="18" applyFont="1" applyFill="1" applyBorder="1" applyAlignment="1">
      <alignment horizontal="center" vertical="center" wrapText="1"/>
    </xf>
    <xf numFmtId="0" fontId="34" fillId="3" borderId="2" xfId="18" applyFont="1" applyFill="1" applyBorder="1" applyAlignment="1">
      <alignment horizontal="center" vertical="center" wrapText="1"/>
    </xf>
    <xf numFmtId="0" fontId="34" fillId="5" borderId="1" xfId="18" applyFont="1" applyFill="1" applyBorder="1" applyAlignment="1">
      <alignment horizontal="center" vertical="center" wrapText="1"/>
    </xf>
    <xf numFmtId="0" fontId="34" fillId="3" borderId="14" xfId="18" applyFont="1" applyFill="1" applyBorder="1" applyAlignment="1">
      <alignment horizontal="center" vertical="center" wrapText="1"/>
    </xf>
    <xf numFmtId="0" fontId="36" fillId="3" borderId="5" xfId="18" applyFont="1" applyFill="1" applyBorder="1" applyAlignment="1">
      <alignment horizontal="center" vertical="center" wrapText="1"/>
    </xf>
    <xf numFmtId="0" fontId="36" fillId="3" borderId="4" xfId="18" applyFont="1" applyFill="1" applyBorder="1" applyAlignment="1">
      <alignment horizontal="center" vertical="center" wrapText="1"/>
    </xf>
    <xf numFmtId="0" fontId="36" fillId="5" borderId="5" xfId="18" applyFont="1" applyFill="1" applyBorder="1" applyAlignment="1">
      <alignment horizontal="center" vertical="center" wrapText="1"/>
    </xf>
    <xf numFmtId="0" fontId="36" fillId="3" borderId="11" xfId="18" applyFont="1" applyFill="1" applyBorder="1" applyAlignment="1">
      <alignment horizontal="center" vertical="center" wrapText="1"/>
    </xf>
    <xf numFmtId="0" fontId="24" fillId="3" borderId="9" xfId="18" applyFont="1" applyFill="1" applyBorder="1" applyAlignment="1">
      <alignment vertical="center" wrapText="1"/>
    </xf>
    <xf numFmtId="0" fontId="24" fillId="3" borderId="13" xfId="18" applyFont="1" applyFill="1" applyBorder="1" applyAlignment="1">
      <alignment vertical="center" wrapText="1"/>
    </xf>
    <xf numFmtId="164" fontId="24" fillId="3" borderId="10" xfId="0" applyNumberFormat="1" applyFont="1" applyFill="1" applyBorder="1" applyAlignment="1">
      <alignment vertical="center" wrapText="1"/>
    </xf>
    <xf numFmtId="10" fontId="14" fillId="3" borderId="9" xfId="0" applyNumberFormat="1" applyFont="1" applyFill="1" applyBorder="1" applyAlignment="1">
      <alignment horizontal="center" vertical="center" wrapText="1"/>
    </xf>
    <xf numFmtId="164" fontId="24" fillId="5" borderId="10" xfId="0" applyNumberFormat="1" applyFont="1" applyFill="1" applyBorder="1" applyAlignment="1">
      <alignment vertical="center" wrapText="1"/>
    </xf>
    <xf numFmtId="164" fontId="14" fillId="3" borderId="10" xfId="0" applyNumberFormat="1" applyFont="1" applyFill="1" applyBorder="1" applyAlignment="1">
      <alignment vertical="center" wrapText="1"/>
    </xf>
    <xf numFmtId="4" fontId="14" fillId="0" borderId="0" xfId="18" applyNumberFormat="1"/>
    <xf numFmtId="4" fontId="29" fillId="0" borderId="43" xfId="0" applyNumberFormat="1" applyFont="1" applyFill="1" applyBorder="1" applyAlignment="1">
      <alignment vertical="center"/>
    </xf>
    <xf numFmtId="0" fontId="29" fillId="0" borderId="2" xfId="0" applyFont="1" applyFill="1" applyBorder="1" applyAlignment="1">
      <alignment horizontal="left" vertical="center" wrapText="1"/>
    </xf>
    <xf numFmtId="0" fontId="0" fillId="0" borderId="1" xfId="0" applyBorder="1" applyAlignment="1">
      <alignment horizontal="left" vertical="center" wrapText="1"/>
    </xf>
    <xf numFmtId="0" fontId="24" fillId="4" borderId="1" xfId="8" applyFont="1" applyFill="1" applyBorder="1" applyAlignment="1">
      <alignment horizontal="center" vertical="center"/>
    </xf>
    <xf numFmtId="0" fontId="11" fillId="0" borderId="1" xfId="8" applyFont="1" applyFill="1" applyBorder="1" applyAlignment="1">
      <alignment horizontal="left" vertical="center" wrapText="1"/>
    </xf>
    <xf numFmtId="0" fontId="71" fillId="0" borderId="0" xfId="0" applyFont="1"/>
    <xf numFmtId="0" fontId="71" fillId="0" borderId="0" xfId="0" applyFont="1" applyAlignment="1">
      <alignment horizontal="right"/>
    </xf>
    <xf numFmtId="0" fontId="72" fillId="5" borderId="11" xfId="0" applyFont="1" applyFill="1" applyBorder="1" applyAlignment="1">
      <alignment horizontal="left" vertical="center" wrapText="1"/>
    </xf>
    <xf numFmtId="0" fontId="72" fillId="5" borderId="5" xfId="0" applyFont="1" applyFill="1" applyBorder="1" applyAlignment="1">
      <alignment horizontal="left" vertical="center" wrapText="1"/>
    </xf>
    <xf numFmtId="0" fontId="72" fillId="5" borderId="4" xfId="0" applyFont="1" applyFill="1" applyBorder="1" applyAlignment="1">
      <alignment horizontal="left" vertical="center" wrapText="1"/>
    </xf>
    <xf numFmtId="4" fontId="74" fillId="4" borderId="57" xfId="0" applyNumberFormat="1" applyFont="1" applyFill="1" applyBorder="1" applyAlignment="1">
      <alignment horizontal="right" vertical="center"/>
    </xf>
    <xf numFmtId="4" fontId="74" fillId="5" borderId="74" xfId="0" applyNumberFormat="1" applyFont="1" applyFill="1" applyBorder="1" applyAlignment="1">
      <alignment horizontal="right" vertical="center"/>
    </xf>
    <xf numFmtId="4" fontId="77" fillId="8" borderId="75" xfId="0" applyNumberFormat="1" applyFont="1" applyFill="1" applyBorder="1" applyAlignment="1">
      <alignment horizontal="right" vertical="center"/>
    </xf>
    <xf numFmtId="4" fontId="74" fillId="5" borderId="61" xfId="0" applyNumberFormat="1" applyFont="1" applyFill="1" applyBorder="1" applyAlignment="1">
      <alignment horizontal="right" vertical="center"/>
    </xf>
    <xf numFmtId="4" fontId="74" fillId="5" borderId="62" xfId="0" applyNumberFormat="1" applyFont="1" applyFill="1" applyBorder="1" applyAlignment="1">
      <alignment horizontal="right" vertical="center"/>
    </xf>
    <xf numFmtId="10" fontId="75" fillId="5" borderId="18" xfId="0" applyNumberFormat="1" applyFont="1" applyFill="1" applyBorder="1" applyAlignment="1">
      <alignment horizontal="center" vertical="center"/>
    </xf>
    <xf numFmtId="0" fontId="0" fillId="0" borderId="76" xfId="0" applyFill="1" applyBorder="1" applyAlignment="1">
      <alignment vertical="center"/>
    </xf>
    <xf numFmtId="10" fontId="78" fillId="0" borderId="0" xfId="0" applyNumberFormat="1" applyFont="1" applyFill="1" applyBorder="1" applyAlignment="1">
      <alignment horizontal="center" vertical="center"/>
    </xf>
    <xf numFmtId="0" fontId="0" fillId="0" borderId="0" xfId="0" applyFill="1" applyBorder="1"/>
    <xf numFmtId="0" fontId="63" fillId="0" borderId="0" xfId="0" applyFont="1" applyFill="1" applyBorder="1" applyAlignment="1">
      <alignment vertical="center"/>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0" fontId="79" fillId="0" borderId="0" xfId="0" applyFont="1" applyFill="1" applyBorder="1" applyAlignment="1">
      <alignment horizontal="left" vertical="center" wrapText="1"/>
    </xf>
    <xf numFmtId="4" fontId="79" fillId="0" borderId="0" xfId="0" applyNumberFormat="1" applyFont="1" applyFill="1" applyBorder="1" applyAlignment="1">
      <alignment horizontal="right" vertical="center"/>
    </xf>
    <xf numFmtId="4" fontId="71" fillId="0" borderId="0" xfId="0" applyNumberFormat="1" applyFont="1" applyFill="1" applyBorder="1" applyAlignment="1">
      <alignment horizontal="right" vertical="center"/>
    </xf>
    <xf numFmtId="10" fontId="79" fillId="0" borderId="0" xfId="0" applyNumberFormat="1" applyFont="1" applyFill="1" applyBorder="1" applyAlignment="1">
      <alignment horizontal="center" vertical="center"/>
    </xf>
    <xf numFmtId="0" fontId="71" fillId="0" borderId="0" xfId="0" applyFont="1" applyFill="1" applyBorder="1" applyAlignment="1">
      <alignment horizontal="right"/>
    </xf>
    <xf numFmtId="0" fontId="74" fillId="0" borderId="2" xfId="0" applyFont="1" applyFill="1" applyBorder="1" applyAlignment="1">
      <alignment horizontal="right" vertical="center" wrapText="1"/>
    </xf>
    <xf numFmtId="0" fontId="74" fillId="0" borderId="2" xfId="0" applyFont="1" applyFill="1" applyBorder="1" applyAlignment="1">
      <alignment horizontal="left" vertical="center" wrapText="1"/>
    </xf>
    <xf numFmtId="4" fontId="76" fillId="0" borderId="2" xfId="0" applyNumberFormat="1" applyFont="1" applyFill="1" applyBorder="1" applyAlignment="1">
      <alignment horizontal="right" vertical="center"/>
    </xf>
    <xf numFmtId="4" fontId="77" fillId="0" borderId="2" xfId="0" applyNumberFormat="1" applyFont="1" applyFill="1" applyBorder="1" applyAlignment="1">
      <alignment horizontal="right" vertical="center"/>
    </xf>
    <xf numFmtId="4" fontId="74" fillId="8" borderId="2" xfId="0" applyNumberFormat="1" applyFont="1" applyFill="1" applyBorder="1" applyAlignment="1">
      <alignment horizontal="right" vertical="center"/>
    </xf>
    <xf numFmtId="0" fontId="75" fillId="0" borderId="0" xfId="0" applyFont="1"/>
    <xf numFmtId="10" fontId="75" fillId="0" borderId="0" xfId="0" applyNumberFormat="1" applyFont="1"/>
    <xf numFmtId="0" fontId="75" fillId="0" borderId="1" xfId="0" applyFont="1" applyBorder="1" applyAlignment="1">
      <alignment horizontal="center" vertical="top"/>
    </xf>
    <xf numFmtId="0" fontId="74" fillId="3" borderId="14" xfId="0" applyFont="1" applyFill="1" applyBorder="1" applyAlignment="1">
      <alignment horizontal="left" vertical="center" wrapText="1"/>
    </xf>
    <xf numFmtId="4" fontId="74" fillId="3" borderId="1" xfId="0" applyNumberFormat="1" applyFont="1" applyFill="1" applyBorder="1" applyAlignment="1">
      <alignment horizontal="right" vertical="center"/>
    </xf>
    <xf numFmtId="4" fontId="32" fillId="0" borderId="18" xfId="0" applyNumberFormat="1" applyFont="1" applyFill="1" applyBorder="1" applyAlignment="1">
      <alignment horizontal="right" vertical="center" wrapText="1"/>
    </xf>
    <xf numFmtId="4" fontId="32" fillId="2" borderId="17" xfId="0" applyNumberFormat="1" applyFont="1" applyFill="1" applyBorder="1" applyAlignment="1">
      <alignment vertical="center" wrapText="1"/>
    </xf>
    <xf numFmtId="0" fontId="29" fillId="0" borderId="17" xfId="0" applyFont="1" applyBorder="1" applyAlignment="1">
      <alignment vertical="center" wrapText="1"/>
    </xf>
    <xf numFmtId="4" fontId="10" fillId="0" borderId="1" xfId="0" applyNumberFormat="1" applyFont="1" applyFill="1" applyBorder="1" applyAlignment="1">
      <alignment horizontal="right" vertical="center"/>
    </xf>
    <xf numFmtId="4" fontId="32" fillId="0" borderId="63" xfId="0" applyNumberFormat="1" applyFont="1" applyFill="1" applyBorder="1" applyAlignment="1">
      <alignment horizontal="right" vertical="center"/>
    </xf>
    <xf numFmtId="4" fontId="51" fillId="0" borderId="17" xfId="0" applyNumberFormat="1" applyFont="1" applyFill="1" applyBorder="1" applyAlignment="1">
      <alignment vertical="center" wrapText="1"/>
    </xf>
    <xf numFmtId="0" fontId="33" fillId="0" borderId="31" xfId="0" applyFont="1" applyFill="1" applyBorder="1" applyAlignment="1">
      <alignment vertical="center" wrapText="1"/>
    </xf>
    <xf numFmtId="4" fontId="24" fillId="6" borderId="69" xfId="0" applyNumberFormat="1" applyFont="1" applyFill="1" applyBorder="1" applyAlignment="1">
      <alignment horizontal="right" vertical="center"/>
    </xf>
    <xf numFmtId="10" fontId="17" fillId="0" borderId="4" xfId="0" applyNumberFormat="1" applyFont="1" applyFill="1" applyBorder="1" applyAlignment="1">
      <alignment horizontal="center" vertical="center" wrapText="1"/>
    </xf>
    <xf numFmtId="164" fontId="17" fillId="5" borderId="5" xfId="0" applyNumberFormat="1" applyFont="1" applyFill="1" applyBorder="1" applyAlignment="1">
      <alignment horizontal="right" vertical="center" wrapText="1"/>
    </xf>
    <xf numFmtId="10" fontId="33" fillId="3" borderId="9" xfId="0" applyNumberFormat="1" applyFont="1" applyFill="1" applyBorder="1" applyAlignment="1">
      <alignment horizontal="center" vertical="center"/>
    </xf>
    <xf numFmtId="4" fontId="0" fillId="0" borderId="0" xfId="0" applyNumberFormat="1" applyFill="1" applyAlignment="1">
      <alignment horizontal="center" vertical="center"/>
    </xf>
    <xf numFmtId="4" fontId="24" fillId="0" borderId="0" xfId="0" applyNumberFormat="1" applyFont="1" applyFill="1" applyAlignment="1">
      <alignment vertical="center"/>
    </xf>
    <xf numFmtId="4" fontId="19" fillId="0" borderId="1" xfId="8" applyNumberFormat="1" applyFont="1" applyFill="1" applyBorder="1" applyAlignment="1">
      <alignment horizontal="right" vertical="center"/>
    </xf>
    <xf numFmtId="4" fontId="0" fillId="0" borderId="5" xfId="0" applyNumberFormat="1" applyBorder="1" applyAlignment="1">
      <alignment horizontal="center" vertical="center" wrapText="1"/>
    </xf>
    <xf numFmtId="4" fontId="29" fillId="0" borderId="1" xfId="0" applyNumberFormat="1" applyFont="1" applyFill="1" applyBorder="1" applyAlignment="1">
      <alignment horizontal="right" vertical="center" wrapText="1"/>
    </xf>
    <xf numFmtId="0" fontId="29" fillId="0" borderId="2" xfId="0" applyFont="1" applyFill="1" applyBorder="1" applyAlignment="1">
      <alignment vertical="center" wrapText="1"/>
    </xf>
    <xf numFmtId="0" fontId="28" fillId="0" borderId="1" xfId="0" applyFont="1" applyBorder="1" applyAlignment="1">
      <alignment vertical="center" wrapText="1"/>
    </xf>
    <xf numFmtId="4" fontId="74" fillId="4" borderId="15" xfId="0" applyNumberFormat="1" applyFont="1" applyFill="1" applyBorder="1" applyAlignment="1">
      <alignment horizontal="right" vertical="center"/>
    </xf>
    <xf numFmtId="0" fontId="73" fillId="5" borderId="32" xfId="0" applyFont="1" applyFill="1" applyBorder="1" applyAlignment="1">
      <alignment horizontal="center" vertical="center" wrapText="1"/>
    </xf>
    <xf numFmtId="0" fontId="73" fillId="5" borderId="19" xfId="0" applyFont="1" applyFill="1" applyBorder="1" applyAlignment="1">
      <alignment horizontal="center" vertical="center" wrapText="1"/>
    </xf>
    <xf numFmtId="0" fontId="73" fillId="5" borderId="7" xfId="0" applyFont="1" applyFill="1" applyBorder="1" applyAlignment="1">
      <alignment horizontal="center" vertical="center" wrapText="1"/>
    </xf>
    <xf numFmtId="0" fontId="73" fillId="5" borderId="8" xfId="0" applyFont="1" applyFill="1" applyBorder="1" applyAlignment="1">
      <alignment horizontal="center" vertical="center" wrapText="1"/>
    </xf>
    <xf numFmtId="4" fontId="74" fillId="4" borderId="18" xfId="0" applyNumberFormat="1" applyFont="1" applyFill="1" applyBorder="1" applyAlignment="1">
      <alignment horizontal="center" vertical="center"/>
    </xf>
    <xf numFmtId="4" fontId="74" fillId="4" borderId="25" xfId="0" applyNumberFormat="1" applyFont="1" applyFill="1" applyBorder="1" applyAlignment="1">
      <alignment horizontal="center" vertical="center"/>
    </xf>
    <xf numFmtId="4" fontId="75" fillId="0" borderId="25" xfId="0" applyNumberFormat="1" applyFont="1" applyBorder="1" applyAlignment="1">
      <alignment horizontal="center" vertical="center"/>
    </xf>
    <xf numFmtId="10" fontId="75" fillId="0" borderId="25" xfId="0" applyNumberFormat="1" applyFont="1" applyFill="1" applyBorder="1" applyAlignment="1">
      <alignment horizontal="center" vertical="center"/>
    </xf>
    <xf numFmtId="0" fontId="76" fillId="0" borderId="16" xfId="0" applyFont="1" applyFill="1" applyBorder="1" applyAlignment="1">
      <alignment horizontal="left" vertical="center" wrapText="1"/>
    </xf>
    <xf numFmtId="4" fontId="75" fillId="0" borderId="60" xfId="0" applyNumberFormat="1" applyFont="1" applyBorder="1" applyAlignment="1">
      <alignment horizontal="right" vertical="center"/>
    </xf>
    <xf numFmtId="4" fontId="75" fillId="0" borderId="12" xfId="0" applyNumberFormat="1" applyFont="1" applyBorder="1" applyAlignment="1">
      <alignment horizontal="right" vertical="center"/>
    </xf>
    <xf numFmtId="4" fontId="75" fillId="0" borderId="10" xfId="0" applyNumberFormat="1" applyFont="1" applyBorder="1" applyAlignment="1">
      <alignment horizontal="right" vertical="center"/>
    </xf>
    <xf numFmtId="4" fontId="75" fillId="0" borderId="0" xfId="0" applyNumberFormat="1" applyFont="1" applyFill="1" applyBorder="1" applyAlignment="1">
      <alignment horizontal="left" vertical="center" wrapText="1"/>
    </xf>
    <xf numFmtId="0" fontId="74" fillId="0" borderId="0" xfId="0" applyFont="1" applyFill="1" applyBorder="1" applyAlignment="1">
      <alignment horizontal="left" vertical="center" wrapText="1"/>
    </xf>
    <xf numFmtId="4" fontId="74" fillId="0" borderId="0" xfId="0" applyNumberFormat="1" applyFont="1" applyFill="1" applyBorder="1" applyAlignment="1">
      <alignment horizontal="right" vertical="center"/>
    </xf>
    <xf numFmtId="4" fontId="75" fillId="0" borderId="9" xfId="0" applyNumberFormat="1" applyFont="1" applyBorder="1" applyAlignment="1">
      <alignment horizontal="center" vertical="center"/>
    </xf>
    <xf numFmtId="4" fontId="77" fillId="3" borderId="11" xfId="0" applyNumberFormat="1" applyFont="1" applyFill="1" applyBorder="1" applyAlignment="1">
      <alignment horizontal="right" vertical="center"/>
    </xf>
    <xf numFmtId="4" fontId="74" fillId="4" borderId="11" xfId="0" applyNumberFormat="1" applyFont="1" applyFill="1" applyBorder="1" applyAlignment="1">
      <alignment horizontal="right" vertical="center"/>
    </xf>
    <xf numFmtId="0" fontId="73" fillId="5" borderId="22" xfId="0" applyFont="1" applyFill="1" applyBorder="1" applyAlignment="1">
      <alignment horizontal="center" vertical="center" wrapText="1"/>
    </xf>
    <xf numFmtId="4" fontId="74" fillId="4" borderId="73" xfId="0" applyNumberFormat="1" applyFont="1" applyFill="1" applyBorder="1" applyAlignment="1">
      <alignment horizontal="right" vertical="center"/>
    </xf>
    <xf numFmtId="4" fontId="80" fillId="0" borderId="4" xfId="0" applyNumberFormat="1" applyFont="1" applyFill="1" applyBorder="1" applyAlignment="1">
      <alignment horizontal="right" vertical="center"/>
    </xf>
    <xf numFmtId="0" fontId="75" fillId="0" borderId="1" xfId="0" applyFont="1" applyFill="1" applyBorder="1" applyAlignment="1">
      <alignment horizontal="center" vertical="top" wrapText="1"/>
    </xf>
    <xf numFmtId="0" fontId="42" fillId="0" borderId="0" xfId="0" applyFont="1" applyFill="1"/>
    <xf numFmtId="0" fontId="74" fillId="0" borderId="0" xfId="0" applyFont="1"/>
    <xf numFmtId="0" fontId="74" fillId="0" borderId="0" xfId="0" applyFont="1" applyFill="1" applyBorder="1" applyAlignment="1">
      <alignment vertical="center"/>
    </xf>
    <xf numFmtId="4" fontId="77" fillId="8" borderId="73" xfId="0" applyNumberFormat="1" applyFont="1" applyFill="1" applyBorder="1" applyAlignment="1">
      <alignment horizontal="right" vertical="center"/>
    </xf>
    <xf numFmtId="4" fontId="81" fillId="0" borderId="2" xfId="0" applyNumberFormat="1" applyFont="1" applyFill="1" applyBorder="1" applyAlignment="1">
      <alignment horizontal="right" vertical="center"/>
    </xf>
    <xf numFmtId="4" fontId="74" fillId="0" borderId="2" xfId="0" applyNumberFormat="1" applyFont="1" applyFill="1" applyBorder="1" applyAlignment="1">
      <alignment horizontal="right" vertical="center"/>
    </xf>
    <xf numFmtId="0" fontId="74" fillId="4" borderId="13" xfId="0" applyFont="1" applyFill="1" applyBorder="1" applyAlignment="1">
      <alignment horizontal="left" vertical="center" wrapText="1"/>
    </xf>
    <xf numFmtId="4" fontId="74" fillId="4" borderId="60" xfId="0" applyNumberFormat="1" applyFont="1" applyFill="1" applyBorder="1" applyAlignment="1">
      <alignment horizontal="right" vertical="center"/>
    </xf>
    <xf numFmtId="4" fontId="74" fillId="4" borderId="72" xfId="0" applyNumberFormat="1" applyFont="1" applyFill="1" applyBorder="1" applyAlignment="1">
      <alignment horizontal="right" vertical="center"/>
    </xf>
    <xf numFmtId="4" fontId="74" fillId="4" borderId="10" xfId="0" applyNumberFormat="1" applyFont="1" applyFill="1" applyBorder="1" applyAlignment="1">
      <alignment horizontal="right" vertical="center"/>
    </xf>
    <xf numFmtId="4" fontId="74" fillId="4" borderId="9" xfId="0" applyNumberFormat="1" applyFont="1" applyFill="1" applyBorder="1" applyAlignment="1">
      <alignment horizontal="right" vertical="center"/>
    </xf>
    <xf numFmtId="0" fontId="73" fillId="0" borderId="14" xfId="0" applyFont="1" applyFill="1" applyBorder="1" applyAlignment="1">
      <alignment horizontal="left" vertical="center" wrapText="1"/>
    </xf>
    <xf numFmtId="4" fontId="73" fillId="0" borderId="31" xfId="0" applyNumberFormat="1" applyFont="1" applyFill="1" applyBorder="1" applyAlignment="1">
      <alignment horizontal="right" vertical="center"/>
    </xf>
    <xf numFmtId="4" fontId="73" fillId="0" borderId="11" xfId="0" applyNumberFormat="1" applyFont="1" applyFill="1" applyBorder="1" applyAlignment="1">
      <alignment horizontal="right" vertical="center"/>
    </xf>
    <xf numFmtId="4" fontId="73" fillId="0" borderId="1"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4" fontId="73" fillId="0" borderId="17" xfId="0" applyNumberFormat="1" applyFont="1" applyFill="1" applyBorder="1" applyAlignment="1">
      <alignment horizontal="center" vertical="center"/>
    </xf>
    <xf numFmtId="165" fontId="74" fillId="4" borderId="18" xfId="0" applyNumberFormat="1" applyFont="1" applyFill="1" applyBorder="1" applyAlignment="1">
      <alignment horizontal="center" vertical="center"/>
    </xf>
    <xf numFmtId="165" fontId="73" fillId="0" borderId="17" xfId="0" applyNumberFormat="1" applyFont="1" applyFill="1" applyBorder="1" applyAlignment="1">
      <alignment horizontal="center" vertical="center"/>
    </xf>
    <xf numFmtId="165" fontId="74" fillId="4" borderId="25" xfId="0" applyNumberFormat="1" applyFont="1" applyFill="1" applyBorder="1" applyAlignment="1">
      <alignment horizontal="center" vertical="center"/>
    </xf>
    <xf numFmtId="0" fontId="0" fillId="0" borderId="3" xfId="0" applyBorder="1" applyAlignment="1">
      <alignment horizontal="left" vertical="center" wrapText="1"/>
    </xf>
    <xf numFmtId="0" fontId="77" fillId="0" borderId="14" xfId="0" applyFont="1" applyFill="1" applyBorder="1" applyAlignment="1">
      <alignment horizontal="left" vertical="center" wrapText="1"/>
    </xf>
    <xf numFmtId="4" fontId="77" fillId="0" borderId="31" xfId="0" applyNumberFormat="1" applyFont="1" applyFill="1" applyBorder="1" applyAlignment="1">
      <alignment horizontal="right" vertical="center"/>
    </xf>
    <xf numFmtId="4" fontId="77" fillId="0" borderId="56" xfId="0" applyNumberFormat="1" applyFont="1" applyFill="1" applyBorder="1" applyAlignment="1">
      <alignment horizontal="right" vertical="center"/>
    </xf>
    <xf numFmtId="4" fontId="77" fillId="0" borderId="1" xfId="0" applyNumberFormat="1" applyFont="1" applyFill="1" applyBorder="1" applyAlignment="1">
      <alignment horizontal="right" vertical="center"/>
    </xf>
    <xf numFmtId="4" fontId="77" fillId="0" borderId="20" xfId="0" applyNumberFormat="1" applyFont="1" applyFill="1" applyBorder="1" applyAlignment="1">
      <alignment horizontal="right" vertical="center"/>
    </xf>
    <xf numFmtId="4" fontId="77" fillId="0" borderId="17" xfId="0" applyNumberFormat="1" applyFont="1" applyFill="1" applyBorder="1" applyAlignment="1">
      <alignment horizontal="center" vertical="center"/>
    </xf>
    <xf numFmtId="165" fontId="77" fillId="0" borderId="17" xfId="0" applyNumberFormat="1" applyFont="1" applyFill="1" applyBorder="1" applyAlignment="1">
      <alignment horizontal="center" vertical="center"/>
    </xf>
    <xf numFmtId="0" fontId="7" fillId="2"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4" fontId="29" fillId="0" borderId="28" xfId="0" applyNumberFormat="1" applyFont="1" applyBorder="1" applyAlignment="1">
      <alignment horizontal="right" vertical="center"/>
    </xf>
    <xf numFmtId="4" fontId="7" fillId="2" borderId="1" xfId="0" applyNumberFormat="1" applyFont="1" applyFill="1" applyBorder="1" applyAlignment="1">
      <alignment horizontal="right" vertical="center"/>
    </xf>
    <xf numFmtId="0" fontId="7" fillId="0" borderId="3" xfId="8" applyFont="1" applyFill="1" applyBorder="1" applyAlignment="1">
      <alignment horizontal="left" vertical="center" wrapText="1"/>
    </xf>
    <xf numFmtId="4" fontId="7" fillId="0" borderId="1" xfId="0" applyNumberFormat="1" applyFont="1" applyFill="1" applyBorder="1" applyAlignment="1">
      <alignment horizontal="right" vertical="center"/>
    </xf>
    <xf numFmtId="4" fontId="29" fillId="0" borderId="2"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xf>
    <xf numFmtId="0" fontId="7" fillId="0" borderId="1" xfId="0" applyFont="1" applyFill="1" applyBorder="1" applyAlignment="1">
      <alignment vertical="center" wrapText="1"/>
    </xf>
    <xf numFmtId="0" fontId="34" fillId="0" borderId="17" xfId="0" applyFont="1" applyFill="1" applyBorder="1" applyAlignment="1">
      <alignment vertical="center" wrapText="1"/>
    </xf>
    <xf numFmtId="0" fontId="34" fillId="0" borderId="28" xfId="0" applyFont="1" applyFill="1" applyBorder="1" applyAlignment="1">
      <alignment vertical="center" wrapText="1"/>
    </xf>
    <xf numFmtId="0" fontId="34" fillId="5" borderId="1" xfId="25" applyFont="1" applyFill="1" applyBorder="1" applyAlignment="1">
      <alignment horizontal="center" vertical="center" wrapText="1"/>
    </xf>
    <xf numFmtId="0" fontId="34" fillId="0" borderId="2" xfId="25" applyFont="1" applyFill="1" applyBorder="1" applyAlignment="1">
      <alignment horizontal="center" vertical="center" wrapText="1"/>
    </xf>
    <xf numFmtId="0" fontId="34" fillId="0" borderId="17" xfId="25" applyFont="1" applyFill="1" applyBorder="1" applyAlignment="1">
      <alignment horizontal="center" vertical="center" wrapText="1"/>
    </xf>
    <xf numFmtId="0" fontId="34" fillId="0" borderId="27" xfId="25" applyFont="1" applyFill="1" applyBorder="1" applyAlignment="1">
      <alignment horizontal="center" vertical="center" wrapText="1"/>
    </xf>
    <xf numFmtId="0" fontId="82" fillId="0" borderId="19" xfId="0" applyFont="1" applyFill="1" applyBorder="1" applyAlignment="1">
      <alignment horizontal="center" vertical="center" wrapText="1"/>
    </xf>
    <xf numFmtId="0" fontId="82" fillId="0" borderId="7" xfId="0" applyFont="1" applyFill="1" applyBorder="1" applyAlignment="1">
      <alignment horizontal="center" vertical="center" wrapText="1"/>
    </xf>
    <xf numFmtId="0" fontId="82" fillId="5" borderId="7" xfId="0" applyFont="1" applyFill="1" applyBorder="1" applyAlignment="1">
      <alignment horizontal="center" vertical="center" wrapText="1"/>
    </xf>
    <xf numFmtId="0" fontId="82" fillId="0" borderId="8" xfId="0" applyFont="1" applyFill="1" applyBorder="1" applyAlignment="1">
      <alignment horizontal="center" vertical="center" wrapText="1"/>
    </xf>
    <xf numFmtId="0" fontId="83" fillId="0" borderId="33" xfId="0" applyFont="1" applyBorder="1" applyAlignment="1">
      <alignment horizontal="center" vertical="center"/>
    </xf>
    <xf numFmtId="165" fontId="24" fillId="5" borderId="9" xfId="0" applyNumberFormat="1" applyFont="1" applyFill="1" applyBorder="1" applyAlignment="1">
      <alignment horizontal="center" vertical="center"/>
    </xf>
    <xf numFmtId="0" fontId="0" fillId="0" borderId="0" xfId="0" applyFill="1" applyBorder="1" applyAlignment="1">
      <alignment vertical="center"/>
    </xf>
    <xf numFmtId="0" fontId="84" fillId="0" borderId="0" xfId="0" applyFont="1"/>
    <xf numFmtId="0" fontId="34" fillId="5" borderId="31" xfId="0" applyFont="1" applyFill="1" applyBorder="1" applyAlignment="1">
      <alignment horizontal="left" vertical="center" wrapText="1"/>
    </xf>
    <xf numFmtId="0" fontId="34" fillId="5" borderId="28"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82" fillId="2" borderId="56" xfId="0" applyFont="1" applyFill="1" applyBorder="1" applyAlignment="1">
      <alignment horizontal="center" vertical="center" wrapText="1"/>
    </xf>
    <xf numFmtId="0" fontId="82" fillId="2" borderId="31" xfId="0" applyFont="1" applyFill="1" applyBorder="1" applyAlignment="1">
      <alignment horizontal="center" vertical="center" wrapText="1"/>
    </xf>
    <xf numFmtId="0" fontId="82" fillId="2" borderId="28" xfId="0" applyFont="1" applyFill="1" applyBorder="1" applyAlignment="1">
      <alignment horizontal="center" vertical="center" wrapText="1"/>
    </xf>
    <xf numFmtId="0" fontId="82" fillId="2" borderId="27" xfId="0" applyFont="1" applyFill="1" applyBorder="1" applyAlignment="1">
      <alignment horizontal="center" vertical="center" wrapText="1"/>
    </xf>
    <xf numFmtId="0" fontId="82" fillId="5" borderId="28" xfId="0" applyFont="1" applyFill="1" applyBorder="1" applyAlignment="1">
      <alignment horizontal="center" vertical="center" wrapText="1"/>
    </xf>
    <xf numFmtId="165" fontId="24" fillId="5" borderId="26" xfId="0" applyNumberFormat="1" applyFont="1" applyFill="1" applyBorder="1" applyAlignment="1">
      <alignment horizontal="center" vertical="center"/>
    </xf>
    <xf numFmtId="0" fontId="62" fillId="0" borderId="0" xfId="0" applyFont="1"/>
    <xf numFmtId="0" fontId="85" fillId="0" borderId="0" xfId="0" applyFont="1" applyFill="1" applyAlignment="1">
      <alignment horizontal="right"/>
    </xf>
    <xf numFmtId="0" fontId="62" fillId="0" borderId="0" xfId="0" applyFont="1" applyAlignment="1">
      <alignment horizontal="right"/>
    </xf>
    <xf numFmtId="0" fontId="85" fillId="0" borderId="0" xfId="0" applyFont="1" applyFill="1"/>
    <xf numFmtId="4" fontId="62" fillId="0" borderId="0" xfId="0" applyNumberFormat="1" applyFont="1" applyBorder="1"/>
    <xf numFmtId="4" fontId="24" fillId="0"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xf>
    <xf numFmtId="10"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4" fontId="24" fillId="0" borderId="0" xfId="0" applyNumberFormat="1" applyFont="1" applyFill="1" applyBorder="1" applyAlignment="1">
      <alignment vertical="center"/>
    </xf>
    <xf numFmtId="0" fontId="63" fillId="0" borderId="0" xfId="26" applyFont="1"/>
    <xf numFmtId="4" fontId="29" fillId="0" borderId="31" xfId="0" applyNumberFormat="1" applyFont="1" applyFill="1" applyBorder="1" applyAlignment="1">
      <alignment vertical="center" wrapText="1"/>
    </xf>
    <xf numFmtId="4" fontId="29" fillId="0" borderId="43" xfId="0" applyNumberFormat="1" applyFont="1" applyFill="1" applyBorder="1" applyAlignment="1">
      <alignment vertical="center" wrapText="1"/>
    </xf>
    <xf numFmtId="0" fontId="29" fillId="0" borderId="43" xfId="0" applyFont="1" applyFill="1" applyBorder="1" applyAlignment="1">
      <alignment vertical="center" wrapText="1"/>
    </xf>
    <xf numFmtId="0" fontId="0" fillId="0" borderId="0" xfId="0" applyFill="1" applyAlignment="1">
      <alignment horizontal="right"/>
    </xf>
    <xf numFmtId="0" fontId="29" fillId="0" borderId="0" xfId="0" applyFont="1" applyFill="1" applyAlignment="1">
      <alignment horizontal="left"/>
    </xf>
    <xf numFmtId="4" fontId="32" fillId="0" borderId="0" xfId="0" applyNumberFormat="1" applyFont="1" applyFill="1" applyBorder="1" applyAlignment="1">
      <alignment vertical="center"/>
    </xf>
    <xf numFmtId="4" fontId="32" fillId="0" borderId="28" xfId="0" applyNumberFormat="1" applyFont="1" applyFill="1" applyBorder="1" applyAlignment="1">
      <alignment horizontal="right" vertical="center"/>
    </xf>
    <xf numFmtId="4" fontId="29" fillId="0" borderId="31" xfId="0" applyNumberFormat="1" applyFont="1" applyFill="1" applyBorder="1" applyAlignment="1">
      <alignment horizontal="right" vertical="center"/>
    </xf>
    <xf numFmtId="4" fontId="29" fillId="0" borderId="2" xfId="0" applyNumberFormat="1" applyFont="1" applyFill="1" applyBorder="1" applyAlignment="1">
      <alignment horizontal="right" vertical="center"/>
    </xf>
    <xf numFmtId="4" fontId="29" fillId="0" borderId="28" xfId="0" applyNumberFormat="1" applyFont="1" applyFill="1" applyBorder="1" applyAlignment="1">
      <alignment horizontal="right" vertical="center"/>
    </xf>
    <xf numFmtId="0" fontId="5" fillId="0" borderId="1" xfId="8" applyFont="1" applyBorder="1" applyAlignment="1">
      <alignment horizontal="center" vertical="center"/>
    </xf>
    <xf numFmtId="0" fontId="5" fillId="2" borderId="1" xfId="0" applyFont="1" applyFill="1" applyBorder="1" applyAlignment="1">
      <alignment horizontal="left" vertical="center" wrapText="1"/>
    </xf>
    <xf numFmtId="4" fontId="37" fillId="0" borderId="1" xfId="8" applyNumberFormat="1" applyFont="1" applyFill="1" applyBorder="1" applyAlignment="1">
      <alignment horizontal="right" vertical="center"/>
    </xf>
    <xf numFmtId="0" fontId="29" fillId="0" borderId="1" xfId="0" applyFont="1" applyFill="1" applyBorder="1" applyAlignment="1">
      <alignment horizontal="left" vertical="center" wrapText="1"/>
    </xf>
    <xf numFmtId="164" fontId="8" fillId="0" borderId="5" xfId="0" applyNumberFormat="1" applyFont="1" applyFill="1" applyBorder="1" applyAlignment="1">
      <alignment horizontal="right" vertical="center" wrapText="1"/>
    </xf>
    <xf numFmtId="164" fontId="9" fillId="0" borderId="5"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164" fontId="17" fillId="0" borderId="5" xfId="0" applyNumberFormat="1" applyFont="1" applyFill="1" applyBorder="1" applyAlignment="1">
      <alignment horizontal="right" vertical="center" wrapText="1"/>
    </xf>
    <xf numFmtId="164" fontId="24" fillId="3" borderId="12" xfId="0" applyNumberFormat="1" applyFont="1" applyFill="1" applyBorder="1" applyAlignment="1">
      <alignment horizontal="right" vertical="center" wrapText="1"/>
    </xf>
    <xf numFmtId="0" fontId="4" fillId="0"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10" fontId="4" fillId="0" borderId="1" xfId="0" applyNumberFormat="1" applyFont="1" applyFill="1" applyBorder="1" applyAlignment="1">
      <alignment horizontal="left" vertical="center" wrapText="1"/>
    </xf>
    <xf numFmtId="0" fontId="4" fillId="0" borderId="5" xfId="8" applyFont="1" applyFill="1" applyBorder="1" applyAlignment="1">
      <alignment horizontal="left" vertical="center" wrapText="1"/>
    </xf>
    <xf numFmtId="0" fontId="29" fillId="0" borderId="2"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7" fillId="0" borderId="1" xfId="0" applyFont="1" applyFill="1" applyBorder="1" applyAlignment="1">
      <alignment horizontal="left" vertical="center" wrapText="1"/>
    </xf>
    <xf numFmtId="4" fontId="84" fillId="0" borderId="0" xfId="0" applyNumberFormat="1" applyFont="1"/>
    <xf numFmtId="4" fontId="74" fillId="5" borderId="48" xfId="0" applyNumberFormat="1" applyFont="1" applyFill="1" applyBorder="1" applyAlignment="1">
      <alignment horizontal="center" vertical="center"/>
    </xf>
    <xf numFmtId="0" fontId="73" fillId="9" borderId="14" xfId="0" applyFont="1" applyFill="1" applyBorder="1" applyAlignment="1">
      <alignment horizontal="left" vertical="center" wrapText="1"/>
    </xf>
    <xf numFmtId="4" fontId="73" fillId="9" borderId="31" xfId="0" applyNumberFormat="1" applyFont="1" applyFill="1" applyBorder="1" applyAlignment="1">
      <alignment horizontal="right" vertical="center"/>
    </xf>
    <xf numFmtId="4" fontId="73" fillId="9" borderId="11" xfId="0" applyNumberFormat="1" applyFont="1" applyFill="1" applyBorder="1" applyAlignment="1">
      <alignment horizontal="right" vertical="center"/>
    </xf>
    <xf numFmtId="4" fontId="73" fillId="9" borderId="1" xfId="0" applyNumberFormat="1" applyFont="1" applyFill="1" applyBorder="1" applyAlignment="1">
      <alignment horizontal="right" vertical="center"/>
    </xf>
    <xf numFmtId="4" fontId="73" fillId="9" borderId="2" xfId="0" applyNumberFormat="1" applyFont="1" applyFill="1" applyBorder="1" applyAlignment="1">
      <alignment horizontal="right" vertical="center"/>
    </xf>
    <xf numFmtId="4" fontId="73" fillId="9" borderId="17" xfId="0" applyNumberFormat="1" applyFont="1" applyFill="1" applyBorder="1" applyAlignment="1">
      <alignment horizontal="center" vertical="center"/>
    </xf>
    <xf numFmtId="165" fontId="73" fillId="9" borderId="17" xfId="0" applyNumberFormat="1" applyFont="1" applyFill="1" applyBorder="1" applyAlignment="1">
      <alignment horizontal="center" vertical="center"/>
    </xf>
    <xf numFmtId="4" fontId="76" fillId="7" borderId="28" xfId="0" applyNumberFormat="1" applyFont="1" applyFill="1" applyBorder="1" applyAlignment="1">
      <alignment horizontal="right" vertical="center"/>
    </xf>
    <xf numFmtId="4" fontId="76" fillId="7" borderId="30" xfId="0" applyNumberFormat="1" applyFont="1" applyFill="1" applyBorder="1" applyAlignment="1">
      <alignment horizontal="right" vertical="center"/>
    </xf>
    <xf numFmtId="165" fontId="24" fillId="0" borderId="27" xfId="0" applyNumberFormat="1" applyFont="1" applyFill="1" applyBorder="1" applyAlignment="1">
      <alignment horizontal="center" vertical="center"/>
    </xf>
    <xf numFmtId="165" fontId="24" fillId="0" borderId="62" xfId="0" applyNumberFormat="1" applyFont="1" applyFill="1" applyBorder="1" applyAlignment="1">
      <alignment horizontal="center" vertical="center"/>
    </xf>
    <xf numFmtId="165" fontId="24" fillId="0" borderId="26" xfId="0" applyNumberFormat="1" applyFont="1" applyFill="1" applyBorder="1" applyAlignment="1">
      <alignment horizontal="center" vertical="center" wrapText="1"/>
    </xf>
    <xf numFmtId="4" fontId="24" fillId="0" borderId="28" xfId="0" applyNumberFormat="1" applyFont="1" applyFill="1" applyBorder="1" applyAlignment="1">
      <alignment horizontal="right" vertical="center"/>
    </xf>
    <xf numFmtId="4" fontId="6" fillId="0" borderId="79" xfId="0" applyNumberFormat="1" applyFont="1" applyFill="1" applyBorder="1" applyAlignment="1">
      <alignment horizontal="right" vertical="center"/>
    </xf>
    <xf numFmtId="4" fontId="6" fillId="0" borderId="26" xfId="0" applyNumberFormat="1" applyFont="1" applyFill="1" applyBorder="1" applyAlignment="1">
      <alignment horizontal="right" vertical="center"/>
    </xf>
    <xf numFmtId="4" fontId="6" fillId="0" borderId="27" xfId="0" applyNumberFormat="1" applyFont="1" applyFill="1" applyBorder="1" applyAlignment="1">
      <alignment horizontal="right" vertical="center"/>
    </xf>
    <xf numFmtId="4" fontId="24" fillId="5" borderId="26" xfId="0" applyNumberFormat="1" applyFont="1" applyFill="1" applyBorder="1" applyAlignment="1">
      <alignment horizontal="right" vertical="center"/>
    </xf>
    <xf numFmtId="4" fontId="24" fillId="5" borderId="12" xfId="0" applyNumberFormat="1" applyFont="1" applyFill="1" applyBorder="1" applyAlignment="1">
      <alignment horizontal="right" vertical="center"/>
    </xf>
    <xf numFmtId="4" fontId="6" fillId="0" borderId="56" xfId="0" applyNumberFormat="1" applyFont="1" applyFill="1" applyBorder="1" applyAlignment="1">
      <alignment horizontal="right" vertical="center" wrapText="1"/>
    </xf>
    <xf numFmtId="4" fontId="6" fillId="0" borderId="31" xfId="0" applyNumberFormat="1" applyFont="1" applyFill="1" applyBorder="1" applyAlignment="1">
      <alignment horizontal="right" vertical="center" wrapText="1"/>
    </xf>
    <xf numFmtId="4" fontId="6" fillId="0" borderId="28" xfId="0" applyNumberFormat="1" applyFont="1" applyFill="1" applyBorder="1" applyAlignment="1">
      <alignment horizontal="right" vertical="center"/>
    </xf>
    <xf numFmtId="4" fontId="6" fillId="0" borderId="30" xfId="0" applyNumberFormat="1" applyFont="1" applyFill="1" applyBorder="1" applyAlignment="1">
      <alignment horizontal="right" vertical="center"/>
    </xf>
    <xf numFmtId="4" fontId="24" fillId="5" borderId="29" xfId="0" applyNumberFormat="1" applyFont="1" applyFill="1" applyBorder="1" applyAlignment="1">
      <alignment horizontal="right" vertical="center"/>
    </xf>
    <xf numFmtId="4" fontId="33" fillId="5" borderId="60" xfId="0" applyNumberFormat="1" applyFont="1" applyFill="1" applyBorder="1" applyAlignment="1">
      <alignment horizontal="right" vertical="center"/>
    </xf>
    <xf numFmtId="4" fontId="6" fillId="0" borderId="48" xfId="0" applyNumberFormat="1" applyFont="1" applyFill="1" applyBorder="1" applyAlignment="1">
      <alignment horizontal="right" vertical="center"/>
    </xf>
    <xf numFmtId="4" fontId="6" fillId="0" borderId="61" xfId="0" applyNumberFormat="1" applyFont="1" applyFill="1" applyBorder="1" applyAlignment="1">
      <alignment horizontal="right" vertical="center"/>
    </xf>
    <xf numFmtId="4" fontId="24" fillId="5" borderId="61" xfId="0" applyNumberFormat="1" applyFont="1" applyFill="1" applyBorder="1" applyAlignment="1">
      <alignment horizontal="right" vertical="center"/>
    </xf>
    <xf numFmtId="4" fontId="6" fillId="0" borderId="25" xfId="0" applyNumberFormat="1" applyFont="1" applyFill="1" applyBorder="1" applyAlignment="1">
      <alignment horizontal="right" vertical="center"/>
    </xf>
    <xf numFmtId="4" fontId="6" fillId="0" borderId="10" xfId="0" applyNumberFormat="1" applyFont="1" applyFill="1" applyBorder="1" applyAlignment="1">
      <alignment horizontal="right" vertical="center"/>
    </xf>
    <xf numFmtId="4" fontId="24" fillId="5" borderId="10" xfId="0" applyNumberFormat="1" applyFont="1" applyFill="1" applyBorder="1" applyAlignment="1">
      <alignment horizontal="right" vertical="center"/>
    </xf>
    <xf numFmtId="4" fontId="24" fillId="5" borderId="25" xfId="0" applyNumberFormat="1" applyFont="1" applyFill="1" applyBorder="1" applyAlignment="1">
      <alignment horizontal="right" vertical="center"/>
    </xf>
    <xf numFmtId="4" fontId="24" fillId="5" borderId="80" xfId="0" applyNumberFormat="1" applyFont="1" applyFill="1" applyBorder="1" applyAlignment="1">
      <alignment horizontal="right" vertical="center"/>
    </xf>
    <xf numFmtId="4" fontId="24" fillId="5" borderId="64" xfId="0" applyNumberFormat="1" applyFont="1" applyFill="1" applyBorder="1" applyAlignment="1">
      <alignment horizontal="right" vertical="center"/>
    </xf>
    <xf numFmtId="4" fontId="29" fillId="0" borderId="43" xfId="0" applyNumberFormat="1" applyFont="1" applyFill="1" applyBorder="1" applyAlignment="1">
      <alignment horizontal="right" vertical="center" wrapText="1"/>
    </xf>
    <xf numFmtId="0" fontId="34" fillId="4" borderId="53" xfId="0" applyFont="1" applyFill="1" applyBorder="1" applyAlignment="1">
      <alignment vertical="center" wrapText="1"/>
    </xf>
    <xf numFmtId="0" fontId="29" fillId="0" borderId="53" xfId="0" applyFont="1" applyFill="1" applyBorder="1" applyAlignment="1">
      <alignment horizontal="left" vertical="center" wrapText="1"/>
    </xf>
    <xf numFmtId="0" fontId="29" fillId="0" borderId="51" xfId="0" applyFont="1" applyFill="1" applyBorder="1" applyAlignment="1">
      <alignment horizontal="left" vertical="center" wrapText="1"/>
    </xf>
    <xf numFmtId="0" fontId="34" fillId="3" borderId="17" xfId="0" applyFont="1" applyFill="1" applyBorder="1" applyAlignment="1">
      <alignment horizontal="left" vertical="center" wrapText="1"/>
    </xf>
    <xf numFmtId="0" fontId="34" fillId="3" borderId="4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6" xfId="0" applyFont="1" applyFill="1" applyBorder="1" applyAlignment="1">
      <alignment vertical="center" wrapText="1"/>
    </xf>
    <xf numFmtId="4" fontId="2" fillId="0" borderId="43" xfId="0" applyNumberFormat="1" applyFont="1" applyFill="1" applyBorder="1" applyAlignment="1">
      <alignment vertical="center"/>
    </xf>
    <xf numFmtId="10" fontId="2" fillId="0" borderId="43"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27" xfId="0" applyFont="1" applyFill="1" applyBorder="1" applyAlignment="1">
      <alignment vertical="center" wrapText="1"/>
    </xf>
    <xf numFmtId="4" fontId="2" fillId="0" borderId="31" xfId="0" applyNumberFormat="1" applyFont="1" applyFill="1" applyBorder="1" applyAlignment="1">
      <alignment horizontal="right" vertical="center" wrapText="1"/>
    </xf>
    <xf numFmtId="4" fontId="2" fillId="0" borderId="20" xfId="0" applyNumberFormat="1" applyFont="1" applyFill="1" applyBorder="1" applyAlignment="1">
      <alignment horizontal="right" vertical="center" wrapText="1"/>
    </xf>
    <xf numFmtId="10" fontId="2" fillId="0" borderId="53" xfId="0" applyNumberFormat="1" applyFont="1" applyFill="1" applyBorder="1" applyAlignment="1">
      <alignment vertical="center"/>
    </xf>
    <xf numFmtId="4" fontId="2" fillId="0" borderId="14" xfId="0" applyNumberFormat="1" applyFont="1" applyFill="1" applyBorder="1" applyAlignment="1">
      <alignment horizontal="right" vertical="center" wrapText="1"/>
    </xf>
    <xf numFmtId="0" fontId="2" fillId="0" borderId="27" xfId="0" applyFont="1" applyFill="1" applyBorder="1" applyAlignment="1">
      <alignment horizontal="left" vertical="center" wrapText="1"/>
    </xf>
    <xf numFmtId="10" fontId="2" fillId="0" borderId="31"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4" fontId="2" fillId="0" borderId="14" xfId="0" applyNumberFormat="1" applyFont="1" applyFill="1" applyBorder="1" applyAlignment="1">
      <alignment horizontal="right" vertical="center"/>
    </xf>
    <xf numFmtId="0" fontId="2" fillId="0" borderId="31" xfId="0" applyFont="1" applyFill="1" applyBorder="1" applyAlignment="1">
      <alignment vertical="center" wrapText="1"/>
    </xf>
    <xf numFmtId="0" fontId="2" fillId="0" borderId="22"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21" xfId="0" applyFont="1" applyFill="1" applyBorder="1" applyAlignment="1">
      <alignment horizontal="left" vertical="center" wrapText="1"/>
    </xf>
    <xf numFmtId="4" fontId="2" fillId="0" borderId="15" xfId="0" applyNumberFormat="1" applyFont="1" applyFill="1" applyBorder="1" applyAlignment="1">
      <alignment vertical="center"/>
    </xf>
    <xf numFmtId="0" fontId="2" fillId="0" borderId="5" xfId="0" applyFont="1" applyFill="1" applyBorder="1" applyAlignment="1">
      <alignment vertical="center" wrapText="1"/>
    </xf>
    <xf numFmtId="0" fontId="2" fillId="0" borderId="22" xfId="31" applyFont="1" applyFill="1" applyBorder="1" applyAlignment="1">
      <alignment horizontal="center" vertical="center" wrapText="1"/>
    </xf>
    <xf numFmtId="0" fontId="2" fillId="0" borderId="3" xfId="31" applyFont="1" applyFill="1" applyBorder="1" applyAlignment="1">
      <alignment vertical="center" wrapText="1"/>
    </xf>
    <xf numFmtId="4" fontId="2" fillId="0" borderId="31" xfId="0" applyNumberFormat="1" applyFont="1" applyFill="1" applyBorder="1" applyAlignment="1">
      <alignment vertical="center"/>
    </xf>
    <xf numFmtId="4" fontId="2" fillId="0" borderId="56" xfId="0" applyNumberFormat="1" applyFont="1" applyFill="1" applyBorder="1" applyAlignment="1">
      <alignment vertical="center"/>
    </xf>
    <xf numFmtId="4" fontId="2" fillId="0" borderId="14" xfId="0" applyNumberFormat="1" applyFont="1" applyFill="1" applyBorder="1" applyAlignment="1">
      <alignment vertical="center"/>
    </xf>
    <xf numFmtId="0" fontId="2" fillId="0" borderId="3" xfId="0" applyFont="1" applyBorder="1" applyAlignment="1">
      <alignment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4" fontId="2" fillId="0" borderId="31"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10" fontId="2" fillId="0" borderId="53" xfId="0" applyNumberFormat="1" applyFont="1" applyFill="1" applyBorder="1" applyAlignment="1">
      <alignment horizontal="center" vertical="center"/>
    </xf>
    <xf numFmtId="4" fontId="2" fillId="0" borderId="31" xfId="0" applyNumberFormat="1" applyFont="1" applyBorder="1" applyAlignment="1">
      <alignment horizontal="right" vertical="center"/>
    </xf>
    <xf numFmtId="4" fontId="2" fillId="0" borderId="3" xfId="0" applyNumberFormat="1" applyFont="1" applyFill="1" applyBorder="1" applyAlignment="1">
      <alignment horizontal="right" vertical="center"/>
    </xf>
    <xf numFmtId="4" fontId="2" fillId="0" borderId="53" xfId="0" applyNumberFormat="1" applyFont="1" applyFill="1" applyBorder="1" applyAlignment="1">
      <alignment horizontal="right" vertical="center"/>
    </xf>
    <xf numFmtId="4" fontId="2" fillId="0" borderId="76" xfId="0" applyNumberFormat="1" applyFont="1" applyFill="1" applyBorder="1" applyAlignment="1">
      <alignment horizontal="right" vertical="center"/>
    </xf>
    <xf numFmtId="0" fontId="2" fillId="0" borderId="25" xfId="31" applyFont="1" applyFill="1" applyBorder="1" applyAlignment="1">
      <alignment horizontal="center" vertical="center" wrapText="1"/>
    </xf>
    <xf numFmtId="0" fontId="2" fillId="0" borderId="10" xfId="31" applyFont="1" applyFill="1" applyBorder="1" applyAlignment="1">
      <alignment vertical="center" wrapText="1"/>
    </xf>
    <xf numFmtId="0" fontId="2" fillId="0" borderId="10" xfId="0" applyFont="1" applyFill="1" applyBorder="1" applyAlignment="1">
      <alignment vertical="center" wrapText="1"/>
    </xf>
    <xf numFmtId="0" fontId="29" fillId="0" borderId="10" xfId="0" applyFont="1" applyFill="1" applyBorder="1" applyAlignment="1">
      <alignment vertical="center" wrapText="1"/>
    </xf>
    <xf numFmtId="0" fontId="2" fillId="0" borderId="10" xfId="0" applyFont="1" applyBorder="1" applyAlignment="1">
      <alignment vertical="center" wrapText="1"/>
    </xf>
    <xf numFmtId="164" fontId="37" fillId="0" borderId="10" xfId="0" applyNumberFormat="1" applyFont="1" applyFill="1" applyBorder="1" applyAlignment="1">
      <alignment vertical="center" wrapText="1"/>
    </xf>
    <xf numFmtId="4" fontId="29" fillId="0" borderId="10" xfId="0" applyNumberFormat="1" applyFont="1" applyFill="1" applyBorder="1" applyAlignment="1">
      <alignment vertical="center" wrapText="1"/>
    </xf>
    <xf numFmtId="0" fontId="29" fillId="0" borderId="26" xfId="0" applyFont="1" applyFill="1" applyBorder="1" applyAlignment="1">
      <alignment vertical="center" wrapText="1"/>
    </xf>
    <xf numFmtId="4" fontId="32" fillId="0" borderId="18" xfId="0" applyNumberFormat="1" applyFont="1" applyFill="1" applyBorder="1" applyAlignment="1">
      <alignment vertical="center" wrapText="1"/>
    </xf>
    <xf numFmtId="4" fontId="29" fillId="0" borderId="15" xfId="0" applyNumberFormat="1" applyFont="1" applyFill="1" applyBorder="1" applyAlignment="1">
      <alignment vertical="center" wrapText="1"/>
    </xf>
    <xf numFmtId="0" fontId="33" fillId="0" borderId="43" xfId="0" applyFont="1" applyFill="1" applyBorder="1" applyAlignment="1">
      <alignment vertical="center" wrapText="1"/>
    </xf>
    <xf numFmtId="0" fontId="2" fillId="3" borderId="66" xfId="0" applyFont="1" applyFill="1" applyBorder="1" applyAlignment="1">
      <alignment horizontal="left" vertical="center" wrapText="1"/>
    </xf>
    <xf numFmtId="0" fontId="2" fillId="3" borderId="66" xfId="0" applyFont="1" applyFill="1" applyBorder="1" applyAlignment="1">
      <alignment horizontal="left" vertical="center"/>
    </xf>
    <xf numFmtId="0" fontId="2" fillId="3" borderId="66" xfId="0" applyFont="1" applyFill="1" applyBorder="1" applyAlignment="1">
      <alignment horizontal="center" vertical="center"/>
    </xf>
    <xf numFmtId="0" fontId="2" fillId="3" borderId="68" xfId="0" applyFont="1" applyFill="1" applyBorder="1" applyAlignment="1">
      <alignment horizontal="center" vertical="center"/>
    </xf>
    <xf numFmtId="0" fontId="2" fillId="3" borderId="69" xfId="0" applyFont="1" applyFill="1" applyBorder="1" applyAlignment="1">
      <alignment horizontal="center" vertical="center"/>
    </xf>
    <xf numFmtId="0" fontId="2" fillId="0" borderId="43" xfId="0" applyFont="1" applyBorder="1" applyAlignment="1">
      <alignment horizontal="center" vertical="center"/>
    </xf>
    <xf numFmtId="0" fontId="2" fillId="0" borderId="51" xfId="0" applyFont="1" applyBorder="1" applyAlignment="1">
      <alignment horizontal="center" vertical="center"/>
    </xf>
    <xf numFmtId="0" fontId="2" fillId="0" borderId="60" xfId="0" applyFont="1" applyBorder="1" applyAlignment="1">
      <alignment horizontal="center" vertical="center"/>
    </xf>
    <xf numFmtId="0" fontId="2" fillId="0" borderId="32" xfId="0" applyFont="1" applyBorder="1" applyAlignment="1">
      <alignment horizontal="center" vertical="center"/>
    </xf>
    <xf numFmtId="4" fontId="2" fillId="0" borderId="0"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0" borderId="1" xfId="0" applyNumberFormat="1" applyFont="1" applyFill="1" applyBorder="1" applyAlignment="1">
      <alignment vertical="center"/>
    </xf>
    <xf numFmtId="0" fontId="29" fillId="0" borderId="27" xfId="32" applyFont="1" applyBorder="1" applyAlignment="1">
      <alignment vertical="center" wrapText="1"/>
    </xf>
    <xf numFmtId="4" fontId="2" fillId="2" borderId="31" xfId="0" applyNumberFormat="1" applyFont="1" applyFill="1" applyBorder="1" applyAlignment="1">
      <alignment vertical="center"/>
    </xf>
    <xf numFmtId="4" fontId="2" fillId="0" borderId="27" xfId="0" applyNumberFormat="1" applyFont="1" applyBorder="1" applyAlignment="1">
      <alignment vertical="center"/>
    </xf>
    <xf numFmtId="10" fontId="2" fillId="0" borderId="31" xfId="0" applyNumberFormat="1" applyFont="1" applyBorder="1" applyAlignment="1">
      <alignment vertical="center"/>
    </xf>
    <xf numFmtId="0" fontId="2" fillId="2" borderId="1" xfId="0" applyFont="1" applyFill="1" applyBorder="1" applyAlignment="1">
      <alignment horizontal="left" vertical="center" wrapText="1"/>
    </xf>
    <xf numFmtId="4" fontId="2" fillId="2" borderId="2" xfId="0" applyNumberFormat="1" applyFont="1" applyFill="1" applyBorder="1" applyAlignment="1">
      <alignment horizontal="right" vertical="center"/>
    </xf>
    <xf numFmtId="10" fontId="2" fillId="0" borderId="31" xfId="0" applyNumberFormat="1" applyFont="1" applyBorder="1" applyAlignment="1">
      <alignment horizontal="center" vertical="center"/>
    </xf>
    <xf numFmtId="0" fontId="2" fillId="2" borderId="2"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2" borderId="24" xfId="0" applyFont="1" applyFill="1" applyBorder="1" applyAlignment="1">
      <alignment horizontal="left" vertical="center" wrapText="1"/>
    </xf>
    <xf numFmtId="4" fontId="2" fillId="0" borderId="27" xfId="0" applyNumberFormat="1" applyFont="1" applyFill="1" applyBorder="1" applyAlignment="1">
      <alignment horizontal="right" vertical="center"/>
    </xf>
    <xf numFmtId="0" fontId="2" fillId="4" borderId="65" xfId="0" applyFont="1" applyFill="1" applyBorder="1" applyAlignment="1">
      <alignment horizontal="center" vertical="center"/>
    </xf>
    <xf numFmtId="0" fontId="2" fillId="4" borderId="66" xfId="0" applyFont="1" applyFill="1" applyBorder="1" applyAlignment="1">
      <alignment horizontal="center" vertical="center"/>
    </xf>
    <xf numFmtId="0" fontId="2" fillId="4" borderId="68" xfId="0" applyFont="1" applyFill="1" applyBorder="1" applyAlignment="1">
      <alignment horizontal="center" vertical="center"/>
    </xf>
    <xf numFmtId="0" fontId="2" fillId="0" borderId="11" xfId="0" applyFont="1" applyBorder="1" applyAlignment="1">
      <alignment horizontal="center" vertical="center"/>
    </xf>
    <xf numFmtId="4" fontId="2" fillId="0" borderId="31" xfId="0" applyNumberFormat="1"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 fontId="2" fillId="0" borderId="0" xfId="0" applyNumberFormat="1" applyFont="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87" fillId="0" borderId="0" xfId="0" applyFont="1" applyFill="1" applyAlignment="1">
      <alignment horizontal="right"/>
    </xf>
    <xf numFmtId="14" fontId="87" fillId="0" borderId="0" xfId="0" applyNumberFormat="1" applyFont="1" applyFill="1" applyAlignment="1">
      <alignment horizontal="left"/>
    </xf>
    <xf numFmtId="0" fontId="63" fillId="0" borderId="0" xfId="0" applyFont="1"/>
    <xf numFmtId="4" fontId="6" fillId="0" borderId="44" xfId="0" applyNumberFormat="1" applyFont="1" applyFill="1" applyBorder="1" applyAlignment="1">
      <alignment vertical="center"/>
    </xf>
    <xf numFmtId="4" fontId="6" fillId="0" borderId="53" xfId="0" applyNumberFormat="1" applyFont="1" applyFill="1" applyBorder="1" applyAlignment="1">
      <alignment vertical="center"/>
    </xf>
    <xf numFmtId="4" fontId="6" fillId="0" borderId="45" xfId="0" applyNumberFormat="1" applyFont="1" applyFill="1" applyBorder="1" applyAlignment="1">
      <alignment vertical="center"/>
    </xf>
    <xf numFmtId="4" fontId="24" fillId="0" borderId="63" xfId="0" applyNumberFormat="1" applyFont="1" applyFill="1" applyBorder="1" applyAlignment="1">
      <alignment vertical="center"/>
    </xf>
    <xf numFmtId="165" fontId="24" fillId="0" borderId="45" xfId="0" applyNumberFormat="1" applyFont="1" applyFill="1" applyBorder="1" applyAlignment="1">
      <alignment vertical="center"/>
    </xf>
    <xf numFmtId="4" fontId="6" fillId="0" borderId="29" xfId="0" applyNumberFormat="1" applyFont="1" applyFill="1" applyBorder="1" applyAlignment="1">
      <alignment vertical="center"/>
    </xf>
    <xf numFmtId="4" fontId="6" fillId="0" borderId="60" xfId="0" applyNumberFormat="1" applyFont="1" applyFill="1" applyBorder="1" applyAlignment="1">
      <alignment vertical="center"/>
    </xf>
    <xf numFmtId="4" fontId="6" fillId="0" borderId="26" xfId="0" applyNumberFormat="1" applyFont="1" applyFill="1" applyBorder="1" applyAlignment="1">
      <alignment vertical="center"/>
    </xf>
    <xf numFmtId="4" fontId="24" fillId="0" borderId="12" xfId="0" applyNumberFormat="1" applyFont="1" applyFill="1" applyBorder="1" applyAlignment="1">
      <alignment vertical="center"/>
    </xf>
    <xf numFmtId="165" fontId="24" fillId="0" borderId="26" xfId="0" applyNumberFormat="1" applyFont="1" applyFill="1" applyBorder="1" applyAlignment="1">
      <alignment vertical="center"/>
    </xf>
    <xf numFmtId="4" fontId="74" fillId="3" borderId="0" xfId="0" applyNumberFormat="1" applyFont="1" applyFill="1" applyBorder="1" applyAlignment="1">
      <alignment horizontal="right" vertical="center"/>
    </xf>
    <xf numFmtId="4" fontId="74" fillId="3" borderId="15" xfId="0" applyNumberFormat="1" applyFont="1" applyFill="1" applyBorder="1" applyAlignment="1">
      <alignment horizontal="right" vertical="center"/>
    </xf>
    <xf numFmtId="4" fontId="74" fillId="3" borderId="51" xfId="0" applyNumberFormat="1" applyFont="1" applyFill="1" applyBorder="1" applyAlignment="1">
      <alignment horizontal="center" vertical="center"/>
    </xf>
    <xf numFmtId="4" fontId="74" fillId="3" borderId="43" xfId="0" applyNumberFormat="1" applyFont="1" applyFill="1" applyBorder="1" applyAlignment="1">
      <alignment horizontal="center" vertical="center"/>
    </xf>
    <xf numFmtId="165" fontId="74" fillId="3" borderId="49" xfId="0" applyNumberFormat="1" applyFont="1" applyFill="1" applyBorder="1" applyAlignment="1">
      <alignment horizontal="center" vertical="center"/>
    </xf>
    <xf numFmtId="165" fontId="74" fillId="3" borderId="18" xfId="0" applyNumberFormat="1" applyFont="1" applyFill="1" applyBorder="1" applyAlignment="1">
      <alignment horizontal="center" vertical="center"/>
    </xf>
    <xf numFmtId="4" fontId="74" fillId="3" borderId="77" xfId="0" applyNumberFormat="1" applyFont="1" applyFill="1" applyBorder="1" applyAlignment="1">
      <alignment horizontal="right" vertical="center"/>
    </xf>
    <xf numFmtId="4" fontId="74" fillId="3" borderId="78" xfId="0" applyNumberFormat="1" applyFont="1" applyFill="1" applyBorder="1" applyAlignment="1">
      <alignment horizontal="right" vertical="center"/>
    </xf>
    <xf numFmtId="4" fontId="77" fillId="0" borderId="2" xfId="0" applyNumberFormat="1" applyFont="1" applyFill="1" applyBorder="1" applyAlignment="1">
      <alignment horizontal="left" vertical="center"/>
    </xf>
    <xf numFmtId="4" fontId="77" fillId="0" borderId="14" xfId="0" applyNumberFormat="1" applyFont="1" applyFill="1" applyBorder="1" applyAlignment="1">
      <alignment horizontal="left" vertical="center"/>
    </xf>
    <xf numFmtId="4" fontId="77" fillId="0" borderId="28" xfId="0" applyNumberFormat="1" applyFont="1" applyFill="1" applyBorder="1" applyAlignment="1">
      <alignment horizontal="left" vertical="center"/>
    </xf>
    <xf numFmtId="4" fontId="75" fillId="0" borderId="1" xfId="0" applyNumberFormat="1" applyFont="1" applyFill="1" applyBorder="1" applyAlignment="1">
      <alignment horizontal="left" vertical="center" wrapText="1"/>
    </xf>
    <xf numFmtId="4" fontId="75" fillId="0" borderId="28" xfId="0" applyNumberFormat="1" applyFont="1" applyFill="1" applyBorder="1" applyAlignment="1">
      <alignment horizontal="left" vertical="center" wrapText="1"/>
    </xf>
    <xf numFmtId="4" fontId="76" fillId="0" borderId="14" xfId="0" applyNumberFormat="1" applyFont="1" applyFill="1" applyBorder="1" applyAlignment="1">
      <alignment horizontal="left" vertical="center"/>
    </xf>
    <xf numFmtId="4" fontId="76" fillId="0" borderId="28" xfId="0" applyNumberFormat="1" applyFont="1" applyFill="1" applyBorder="1" applyAlignment="1">
      <alignment horizontal="left" vertical="center"/>
    </xf>
    <xf numFmtId="4" fontId="81" fillId="0" borderId="14" xfId="0" applyNumberFormat="1" applyFont="1" applyFill="1" applyBorder="1" applyAlignment="1">
      <alignment horizontal="left" vertical="center" wrapText="1"/>
    </xf>
    <xf numFmtId="4" fontId="81" fillId="0" borderId="28" xfId="0" applyNumberFormat="1" applyFont="1" applyFill="1" applyBorder="1" applyAlignment="1">
      <alignment horizontal="left" vertical="center" wrapText="1"/>
    </xf>
    <xf numFmtId="0" fontId="74" fillId="0" borderId="6" xfId="0" applyFont="1" applyFill="1" applyBorder="1" applyAlignment="1">
      <alignment horizontal="center" vertical="center" wrapText="1"/>
    </xf>
    <xf numFmtId="0" fontId="74" fillId="0" borderId="24" xfId="0" applyFont="1" applyFill="1" applyBorder="1" applyAlignment="1">
      <alignment horizontal="center" vertical="center" wrapText="1"/>
    </xf>
    <xf numFmtId="0" fontId="74" fillId="0" borderId="9" xfId="0" applyFont="1" applyFill="1" applyBorder="1" applyAlignment="1">
      <alignment horizontal="center" vertical="center" wrapText="1"/>
    </xf>
    <xf numFmtId="0" fontId="74" fillId="5" borderId="2" xfId="0" applyFont="1" applyFill="1" applyBorder="1" applyAlignment="1">
      <alignment horizontal="left" vertical="center" wrapText="1"/>
    </xf>
    <xf numFmtId="0" fontId="74" fillId="5" borderId="14" xfId="0" applyFont="1" applyFill="1" applyBorder="1" applyAlignment="1">
      <alignment horizontal="left" vertical="center" wrapText="1"/>
    </xf>
    <xf numFmtId="0" fontId="74" fillId="5" borderId="28" xfId="0" applyFont="1" applyFill="1" applyBorder="1" applyAlignment="1">
      <alignment horizontal="left" vertical="center" wrapText="1"/>
    </xf>
    <xf numFmtId="4" fontId="74" fillId="3" borderId="53" xfId="0" applyNumberFormat="1" applyFont="1" applyFill="1" applyBorder="1" applyAlignment="1">
      <alignment horizontal="right" vertical="center"/>
    </xf>
    <xf numFmtId="4" fontId="74" fillId="3" borderId="60" xfId="0" applyNumberFormat="1" applyFont="1" applyFill="1" applyBorder="1" applyAlignment="1">
      <alignment horizontal="right" vertical="center"/>
    </xf>
    <xf numFmtId="4" fontId="74" fillId="3" borderId="22" xfId="0" applyNumberFormat="1" applyFont="1" applyFill="1" applyBorder="1" applyAlignment="1">
      <alignment horizontal="right" vertical="center"/>
    </xf>
    <xf numFmtId="4" fontId="74" fillId="3" borderId="25" xfId="0" applyNumberFormat="1" applyFont="1" applyFill="1" applyBorder="1" applyAlignment="1">
      <alignment horizontal="right" vertical="center"/>
    </xf>
    <xf numFmtId="4" fontId="74" fillId="3" borderId="45" xfId="0" applyNumberFormat="1" applyFont="1" applyFill="1" applyBorder="1" applyAlignment="1">
      <alignment horizontal="right" vertical="center"/>
    </xf>
    <xf numFmtId="4" fontId="74" fillId="3" borderId="26" xfId="0" applyNumberFormat="1" applyFont="1" applyFill="1" applyBorder="1" applyAlignment="1">
      <alignment horizontal="right" vertical="center"/>
    </xf>
    <xf numFmtId="4" fontId="74" fillId="3" borderId="53" xfId="0" applyNumberFormat="1" applyFont="1" applyFill="1" applyBorder="1" applyAlignment="1">
      <alignment horizontal="center" vertical="center"/>
    </xf>
    <xf numFmtId="4" fontId="74" fillId="3" borderId="60" xfId="0" applyNumberFormat="1" applyFont="1" applyFill="1" applyBorder="1" applyAlignment="1">
      <alignment horizontal="center" vertical="center"/>
    </xf>
    <xf numFmtId="165" fontId="74" fillId="3" borderId="22" xfId="0" applyNumberFormat="1" applyFont="1" applyFill="1" applyBorder="1" applyAlignment="1">
      <alignment horizontal="center" vertical="center"/>
    </xf>
    <xf numFmtId="165" fontId="74" fillId="3" borderId="25" xfId="0" applyNumberFormat="1" applyFont="1" applyFill="1" applyBorder="1" applyAlignment="1">
      <alignment horizontal="center" vertical="center"/>
    </xf>
    <xf numFmtId="4" fontId="74" fillId="0" borderId="14" xfId="0" applyNumberFormat="1" applyFont="1" applyFill="1" applyBorder="1" applyAlignment="1">
      <alignment horizontal="left" vertical="center"/>
    </xf>
    <xf numFmtId="4" fontId="74" fillId="0" borderId="28" xfId="0" applyNumberFormat="1" applyFont="1" applyFill="1" applyBorder="1" applyAlignment="1">
      <alignment horizontal="left" vertical="center"/>
    </xf>
    <xf numFmtId="4" fontId="80" fillId="0" borderId="14" xfId="0" applyNumberFormat="1" applyFont="1" applyFill="1" applyBorder="1" applyAlignment="1">
      <alignment horizontal="left" vertical="center" wrapText="1"/>
    </xf>
    <xf numFmtId="4" fontId="80" fillId="0" borderId="28" xfId="0" applyNumberFormat="1" applyFont="1" applyFill="1" applyBorder="1" applyAlignment="1">
      <alignment horizontal="left" vertical="center" wrapText="1"/>
    </xf>
    <xf numFmtId="0" fontId="74" fillId="0" borderId="9" xfId="0" applyFont="1" applyBorder="1" applyAlignment="1">
      <alignment horizontal="left" vertical="center" wrapText="1"/>
    </xf>
    <xf numFmtId="0" fontId="74" fillId="0" borderId="13" xfId="0" applyFont="1" applyBorder="1" applyAlignment="1">
      <alignment horizontal="left" vertical="center" wrapText="1"/>
    </xf>
    <xf numFmtId="0" fontId="74" fillId="5" borderId="61" xfId="0" applyFont="1" applyFill="1" applyBorder="1" applyAlignment="1">
      <alignment horizontal="left" vertical="center" wrapText="1"/>
    </xf>
    <xf numFmtId="0" fontId="74" fillId="5" borderId="62" xfId="0" applyFont="1" applyFill="1" applyBorder="1" applyAlignment="1">
      <alignment horizontal="left" vertical="center" wrapText="1"/>
    </xf>
    <xf numFmtId="0" fontId="24" fillId="0" borderId="0" xfId="0" applyFont="1" applyFill="1" applyBorder="1" applyAlignment="1">
      <alignment horizontal="left" wrapText="1"/>
    </xf>
    <xf numFmtId="0" fontId="74" fillId="0" borderId="1" xfId="0" applyFont="1" applyBorder="1" applyAlignment="1">
      <alignment horizontal="left" vertical="top" wrapText="1"/>
    </xf>
    <xf numFmtId="0" fontId="75" fillId="0" borderId="1" xfId="0" applyFont="1" applyBorder="1" applyAlignment="1">
      <alignment horizontal="left" vertical="top" wrapText="1"/>
    </xf>
    <xf numFmtId="0" fontId="75" fillId="0" borderId="2" xfId="0" applyFont="1" applyBorder="1" applyAlignment="1">
      <alignment horizontal="left" vertical="top" wrapText="1"/>
    </xf>
    <xf numFmtId="0" fontId="75" fillId="0" borderId="14" xfId="0" applyFont="1" applyBorder="1" applyAlignment="1">
      <alignment horizontal="left" vertical="top" wrapText="1"/>
    </xf>
    <xf numFmtId="0" fontId="75" fillId="0" borderId="28" xfId="0" applyFont="1" applyBorder="1" applyAlignment="1">
      <alignment horizontal="left" vertical="top" wrapText="1"/>
    </xf>
    <xf numFmtId="0" fontId="59" fillId="0" borderId="0" xfId="0" applyFont="1" applyAlignment="1">
      <alignment horizontal="center" wrapText="1"/>
    </xf>
    <xf numFmtId="0" fontId="72" fillId="5" borderId="1" xfId="0" applyFont="1" applyFill="1" applyBorder="1" applyAlignment="1">
      <alignment horizontal="left" vertical="center" wrapText="1"/>
    </xf>
    <xf numFmtId="0" fontId="72" fillId="5" borderId="2" xfId="0" applyFont="1" applyFill="1" applyBorder="1" applyAlignment="1">
      <alignment horizontal="left" vertical="center" wrapText="1"/>
    </xf>
    <xf numFmtId="0" fontId="72" fillId="5" borderId="31" xfId="0" applyFont="1" applyFill="1" applyBorder="1" applyAlignment="1">
      <alignment horizontal="left" vertical="center" wrapText="1"/>
    </xf>
    <xf numFmtId="0" fontId="72" fillId="5" borderId="56" xfId="0" applyFont="1" applyFill="1" applyBorder="1" applyAlignment="1">
      <alignment horizontal="center" vertical="center" wrapText="1"/>
    </xf>
    <xf numFmtId="0" fontId="72" fillId="5" borderId="14" xfId="0" applyFont="1" applyFill="1" applyBorder="1" applyAlignment="1">
      <alignment horizontal="center" vertical="center" wrapText="1"/>
    </xf>
    <xf numFmtId="0" fontId="72" fillId="5" borderId="20" xfId="0" applyFont="1" applyFill="1" applyBorder="1" applyAlignment="1">
      <alignment horizontal="center" vertical="center" wrapText="1"/>
    </xf>
    <xf numFmtId="0" fontId="72" fillId="5" borderId="17" xfId="0" applyFont="1" applyFill="1" applyBorder="1" applyAlignment="1">
      <alignment horizontal="left" vertical="center" wrapText="1"/>
    </xf>
    <xf numFmtId="0" fontId="73" fillId="5" borderId="8" xfId="0" applyFont="1" applyFill="1" applyBorder="1" applyAlignment="1">
      <alignment horizontal="center" vertical="center" wrapText="1"/>
    </xf>
    <xf numFmtId="0" fontId="73" fillId="5" borderId="16" xfId="0" applyFont="1" applyFill="1" applyBorder="1" applyAlignment="1">
      <alignment horizontal="center" vertical="center" wrapText="1"/>
    </xf>
    <xf numFmtId="0" fontId="74" fillId="4" borderId="5" xfId="0" applyFont="1" applyFill="1" applyBorder="1" applyAlignment="1">
      <alignment horizontal="left" vertical="center" wrapText="1"/>
    </xf>
    <xf numFmtId="0" fontId="74" fillId="4" borderId="4" xfId="0" applyFont="1" applyFill="1" applyBorder="1" applyAlignment="1">
      <alignment horizontal="left" vertical="center" wrapText="1"/>
    </xf>
    <xf numFmtId="0" fontId="74" fillId="3" borderId="24" xfId="0" applyFont="1" applyFill="1" applyBorder="1" applyAlignment="1">
      <alignment horizontal="left" vertical="center" wrapText="1"/>
    </xf>
    <xf numFmtId="0" fontId="74" fillId="3" borderId="54" xfId="0" applyFont="1" applyFill="1" applyBorder="1" applyAlignment="1">
      <alignment horizontal="left" vertical="center" wrapText="1"/>
    </xf>
    <xf numFmtId="4" fontId="74" fillId="3" borderId="58" xfId="0" applyNumberFormat="1" applyFont="1" applyFill="1" applyBorder="1" applyAlignment="1">
      <alignment horizontal="right" vertical="center"/>
    </xf>
    <xf numFmtId="4" fontId="74" fillId="3" borderId="57" xfId="0" applyNumberFormat="1" applyFont="1" applyFill="1" applyBorder="1" applyAlignment="1">
      <alignment horizontal="right" vertical="center"/>
    </xf>
    <xf numFmtId="0" fontId="76" fillId="7" borderId="2" xfId="0" applyFont="1" applyFill="1" applyBorder="1" applyAlignment="1">
      <alignment horizontal="left" vertical="center" wrapText="1"/>
    </xf>
    <xf numFmtId="0" fontId="76" fillId="7" borderId="20" xfId="0" applyFont="1" applyFill="1" applyBorder="1" applyAlignment="1">
      <alignment horizontal="left" vertical="center" wrapText="1"/>
    </xf>
    <xf numFmtId="0" fontId="34" fillId="0" borderId="17"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59" fillId="0" borderId="0" xfId="0" applyFont="1" applyAlignment="1">
      <alignment horizontal="center" vertical="center"/>
    </xf>
    <xf numFmtId="0" fontId="42" fillId="0" borderId="0" xfId="0" applyFont="1" applyAlignment="1">
      <alignment horizontal="left" vertical="center" wrapText="1"/>
    </xf>
    <xf numFmtId="0" fontId="0" fillId="0" borderId="38" xfId="0" applyBorder="1" applyAlignment="1">
      <alignment horizontal="center"/>
    </xf>
    <xf numFmtId="0" fontId="0" fillId="0" borderId="40" xfId="0" applyBorder="1" applyAlignment="1">
      <alignment horizont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8" xfId="0" applyFont="1" applyBorder="1" applyAlignment="1">
      <alignment horizontal="center" vertical="center"/>
    </xf>
    <xf numFmtId="0" fontId="24" fillId="0" borderId="79" xfId="0" applyFont="1" applyBorder="1" applyAlignment="1">
      <alignment horizontal="center" vertical="center"/>
    </xf>
    <xf numFmtId="0" fontId="82" fillId="0" borderId="19" xfId="0" applyFont="1" applyFill="1" applyBorder="1" applyAlignment="1">
      <alignment horizontal="center" vertical="center" wrapText="1"/>
    </xf>
    <xf numFmtId="0" fontId="82" fillId="0" borderId="8" xfId="0" applyFont="1" applyFill="1" applyBorder="1" applyAlignment="1">
      <alignment horizontal="center" vertical="center" wrapText="1"/>
    </xf>
    <xf numFmtId="0" fontId="24" fillId="4" borderId="18"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24" fillId="5" borderId="25"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82" fillId="2" borderId="17" xfId="0" applyFont="1" applyFill="1" applyBorder="1" applyAlignment="1">
      <alignment horizontal="center" vertical="center" wrapText="1"/>
    </xf>
    <xf numFmtId="0" fontId="82" fillId="2" borderId="2" xfId="0" applyFont="1" applyFill="1" applyBorder="1" applyAlignment="1">
      <alignment horizontal="center" vertical="center" wrapText="1"/>
    </xf>
    <xf numFmtId="0" fontId="24" fillId="4" borderId="17"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7" borderId="47" xfId="0" applyFont="1" applyFill="1" applyBorder="1" applyAlignment="1">
      <alignment horizontal="left" vertical="center" wrapText="1"/>
    </xf>
    <xf numFmtId="0" fontId="24" fillId="7" borderId="23" xfId="0" applyFont="1" applyFill="1" applyBorder="1" applyAlignment="1">
      <alignment horizontal="left" vertical="center" wrapText="1"/>
    </xf>
    <xf numFmtId="0" fontId="34" fillId="5" borderId="81" xfId="0" applyFont="1" applyFill="1" applyBorder="1" applyAlignment="1">
      <alignment horizontal="left" vertical="center" wrapText="1"/>
    </xf>
    <xf numFmtId="0" fontId="34" fillId="5" borderId="82" xfId="0" applyFont="1" applyFill="1" applyBorder="1" applyAlignment="1">
      <alignment horizontal="left" vertical="center" wrapText="1"/>
    </xf>
    <xf numFmtId="0" fontId="34" fillId="5" borderId="58" xfId="0" applyFont="1" applyFill="1" applyBorder="1" applyAlignment="1">
      <alignment horizontal="left" vertical="center" wrapText="1"/>
    </xf>
    <xf numFmtId="0" fontId="34" fillId="5" borderId="54" xfId="0" applyFont="1" applyFill="1" applyBorder="1" applyAlignment="1">
      <alignment horizontal="left" vertical="center" wrapText="1"/>
    </xf>
    <xf numFmtId="0" fontId="34" fillId="5" borderId="57" xfId="0" applyFont="1" applyFill="1" applyBorder="1" applyAlignment="1">
      <alignment horizontal="left" vertical="center" wrapText="1"/>
    </xf>
    <xf numFmtId="0" fontId="34" fillId="5" borderId="55" xfId="0" applyFont="1" applyFill="1" applyBorder="1" applyAlignment="1">
      <alignment horizontal="left" vertical="center" wrapText="1"/>
    </xf>
    <xf numFmtId="0" fontId="24" fillId="0" borderId="61" xfId="0" applyFont="1" applyBorder="1" applyAlignment="1">
      <alignment horizontal="center" vertical="center"/>
    </xf>
    <xf numFmtId="0" fontId="34" fillId="5" borderId="56" xfId="0" applyFont="1" applyFill="1" applyBorder="1" applyAlignment="1">
      <alignment horizontal="left" vertical="center" wrapText="1"/>
    </xf>
    <xf numFmtId="0" fontId="34" fillId="5" borderId="17"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27" xfId="0" applyFont="1" applyFill="1" applyBorder="1" applyAlignment="1">
      <alignment horizontal="center" vertical="center" wrapText="1"/>
    </xf>
    <xf numFmtId="0" fontId="34" fillId="5" borderId="28" xfId="0" applyFont="1" applyFill="1" applyBorder="1" applyAlignment="1">
      <alignment horizontal="left" vertical="center" wrapText="1"/>
    </xf>
    <xf numFmtId="4" fontId="19" fillId="0" borderId="3" xfId="8" applyNumberFormat="1" applyFont="1" applyFill="1" applyBorder="1" applyAlignment="1">
      <alignment horizontal="right" vertical="center"/>
    </xf>
    <xf numFmtId="4" fontId="19" fillId="0" borderId="5" xfId="8" applyNumberFormat="1" applyFont="1" applyFill="1" applyBorder="1" applyAlignment="1">
      <alignment horizontal="right" vertical="center"/>
    </xf>
    <xf numFmtId="0" fontId="24" fillId="4" borderId="3" xfId="8" applyFont="1" applyFill="1" applyBorder="1" applyAlignment="1">
      <alignment horizontal="center" vertical="center"/>
    </xf>
    <xf numFmtId="0" fontId="24" fillId="4" borderId="5" xfId="8" applyFont="1" applyFill="1" applyBorder="1" applyAlignment="1">
      <alignment horizontal="center" vertical="center"/>
    </xf>
    <xf numFmtId="0" fontId="11" fillId="0" borderId="3" xfId="8" applyFont="1" applyFill="1" applyBorder="1" applyAlignment="1">
      <alignment horizontal="left" vertical="center" wrapText="1"/>
    </xf>
    <xf numFmtId="0" fontId="11" fillId="0" borderId="5" xfId="8"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5" fillId="0" borderId="3" xfId="8" applyFont="1" applyFill="1" applyBorder="1" applyAlignment="1">
      <alignment horizontal="left" vertical="center" wrapText="1"/>
    </xf>
    <xf numFmtId="0" fontId="7" fillId="0" borderId="5" xfId="8"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4" fontId="13" fillId="0" borderId="3" xfId="0" applyNumberFormat="1" applyFont="1" applyBorder="1" applyAlignment="1">
      <alignment horizontal="right" vertical="center"/>
    </xf>
    <xf numFmtId="4" fontId="13" fillId="0" borderId="21" xfId="0" applyNumberFormat="1" applyFont="1" applyBorder="1" applyAlignment="1">
      <alignment horizontal="right" vertical="center"/>
    </xf>
    <xf numFmtId="4" fontId="13" fillId="0" borderId="5" xfId="0" applyNumberFormat="1" applyFont="1" applyBorder="1" applyAlignment="1">
      <alignment horizontal="right" vertical="center"/>
    </xf>
    <xf numFmtId="0" fontId="24" fillId="3" borderId="3" xfId="18" applyFont="1" applyFill="1" applyBorder="1" applyAlignment="1">
      <alignment horizontal="center" vertical="center"/>
    </xf>
    <xf numFmtId="0" fontId="24" fillId="3" borderId="21" xfId="18" applyFont="1" applyFill="1" applyBorder="1" applyAlignment="1">
      <alignment horizontal="center" vertical="center"/>
    </xf>
    <xf numFmtId="0" fontId="24" fillId="3" borderId="5" xfId="18"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4" fillId="4" borderId="3" xfId="0" applyFont="1" applyFill="1" applyBorder="1" applyAlignment="1">
      <alignment horizontal="center" vertical="center" textRotation="90" wrapText="1"/>
    </xf>
    <xf numFmtId="0" fontId="34" fillId="4" borderId="5" xfId="0" applyFont="1" applyFill="1" applyBorder="1" applyAlignment="1">
      <alignment horizontal="center" vertical="center" textRotation="90" wrapText="1"/>
    </xf>
    <xf numFmtId="0" fontId="34" fillId="4" borderId="1" xfId="0" applyFont="1" applyFill="1" applyBorder="1" applyAlignment="1">
      <alignment vertical="center" wrapText="1"/>
    </xf>
    <xf numFmtId="0" fontId="34" fillId="4" borderId="3" xfId="0" applyFont="1" applyFill="1" applyBorder="1" applyAlignment="1">
      <alignment vertical="center" wrapText="1"/>
    </xf>
    <xf numFmtId="0" fontId="0" fillId="0" borderId="5" xfId="0" applyBorder="1" applyAlignment="1">
      <alignment vertical="center" wrapText="1"/>
    </xf>
    <xf numFmtId="0" fontId="34" fillId="4" borderId="22" xfId="0" applyFont="1" applyFill="1" applyBorder="1" applyAlignment="1">
      <alignment vertical="center" wrapText="1"/>
    </xf>
    <xf numFmtId="0" fontId="34" fillId="4" borderId="49" xfId="0" applyFont="1" applyFill="1" applyBorder="1" applyAlignment="1">
      <alignment vertical="center" wrapText="1"/>
    </xf>
    <xf numFmtId="0" fontId="34" fillId="4" borderId="2" xfId="0" applyFont="1" applyFill="1" applyBorder="1" applyAlignment="1">
      <alignment vertical="center" wrapText="1"/>
    </xf>
    <xf numFmtId="0" fontId="34" fillId="4" borderId="6" xfId="0" applyFont="1" applyFill="1" applyBorder="1" applyAlignment="1">
      <alignment vertical="center" wrapText="1"/>
    </xf>
    <xf numFmtId="0" fontId="34" fillId="4" borderId="31" xfId="0" applyFont="1" applyFill="1" applyBorder="1" applyAlignment="1">
      <alignment vertical="center" wrapText="1"/>
    </xf>
    <xf numFmtId="0" fontId="34" fillId="4" borderId="5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4" fontId="29" fillId="0" borderId="3" xfId="0" applyNumberFormat="1" applyFont="1" applyFill="1" applyBorder="1" applyAlignment="1">
      <alignment horizontal="left" vertical="center"/>
    </xf>
    <xf numFmtId="4" fontId="29" fillId="0" borderId="5" xfId="0" applyNumberFormat="1" applyFont="1" applyFill="1" applyBorder="1" applyAlignment="1">
      <alignment horizontal="left" vertical="center"/>
    </xf>
    <xf numFmtId="0" fontId="24" fillId="4" borderId="56"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34" fillId="4" borderId="51" xfId="0" applyFont="1" applyFill="1" applyBorder="1" applyAlignment="1">
      <alignment vertical="center" wrapText="1"/>
    </xf>
    <xf numFmtId="0" fontId="43" fillId="4" borderId="1" xfId="0" applyFont="1" applyFill="1" applyBorder="1" applyAlignment="1">
      <alignment horizontal="left" vertical="center" wrapText="1"/>
    </xf>
    <xf numFmtId="0" fontId="43" fillId="4" borderId="3" xfId="0" applyFont="1" applyFill="1" applyBorder="1" applyAlignment="1">
      <alignment horizontal="left" vertical="center" wrapText="1"/>
    </xf>
    <xf numFmtId="4" fontId="29" fillId="0" borderId="45" xfId="0" applyNumberFormat="1" applyFont="1" applyFill="1" applyBorder="1" applyAlignment="1">
      <alignment horizontal="right" vertical="center" wrapText="1"/>
    </xf>
    <xf numFmtId="4" fontId="29" fillId="0" borderId="46" xfId="0" applyNumberFormat="1" applyFont="1" applyFill="1" applyBorder="1" applyAlignment="1">
      <alignment horizontal="right" vertical="center" wrapText="1"/>
    </xf>
    <xf numFmtId="10" fontId="2" fillId="0" borderId="53" xfId="0" applyNumberFormat="1" applyFont="1" applyBorder="1" applyAlignment="1">
      <alignment horizontal="center" vertical="center"/>
    </xf>
    <xf numFmtId="10" fontId="2" fillId="0" borderId="43" xfId="0" applyNumberFormat="1" applyFont="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9" fillId="2" borderId="22" xfId="0" applyFont="1" applyFill="1" applyBorder="1" applyAlignment="1">
      <alignment horizontal="left" vertical="center" wrapText="1"/>
    </xf>
    <xf numFmtId="0" fontId="29" fillId="2" borderId="18" xfId="0" applyFont="1" applyFill="1" applyBorder="1" applyAlignment="1">
      <alignment horizontal="left" vertical="center" wrapText="1"/>
    </xf>
    <xf numFmtId="4" fontId="2" fillId="0" borderId="3" xfId="0" applyNumberFormat="1" applyFont="1" applyFill="1" applyBorder="1" applyAlignment="1">
      <alignment horizontal="right" vertical="center" wrapText="1"/>
    </xf>
    <xf numFmtId="4" fontId="2" fillId="0" borderId="5" xfId="0" applyNumberFormat="1" applyFont="1" applyFill="1" applyBorder="1" applyAlignment="1">
      <alignment horizontal="righ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4" fontId="29" fillId="0" borderId="53"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4" fontId="2" fillId="2" borderId="53" xfId="0" applyNumberFormat="1" applyFont="1" applyFill="1" applyBorder="1" applyAlignment="1">
      <alignment horizontal="right" vertical="center"/>
    </xf>
    <xf numFmtId="4" fontId="2" fillId="2" borderId="43" xfId="0" applyNumberFormat="1" applyFont="1" applyFill="1" applyBorder="1" applyAlignment="1">
      <alignment horizontal="right" vertical="center"/>
    </xf>
    <xf numFmtId="4" fontId="32" fillId="2" borderId="22" xfId="0" applyNumberFormat="1" applyFont="1" applyFill="1" applyBorder="1" applyAlignment="1">
      <alignment horizontal="right" vertical="center" wrapText="1"/>
    </xf>
    <xf numFmtId="4" fontId="32" fillId="2" borderId="18" xfId="0" applyNumberFormat="1" applyFont="1" applyFill="1" applyBorder="1" applyAlignment="1">
      <alignment horizontal="right" vertical="center" wrapText="1"/>
    </xf>
    <xf numFmtId="4" fontId="2" fillId="0" borderId="53" xfId="0" applyNumberFormat="1" applyFont="1" applyFill="1" applyBorder="1" applyAlignment="1">
      <alignment horizontal="right" vertical="center"/>
    </xf>
    <xf numFmtId="4" fontId="2" fillId="0" borderId="43" xfId="0" applyNumberFormat="1" applyFont="1" applyFill="1" applyBorder="1" applyAlignment="1">
      <alignment horizontal="right" vertical="center"/>
    </xf>
    <xf numFmtId="4" fontId="32" fillId="2" borderId="22" xfId="0" applyNumberFormat="1" applyFont="1" applyFill="1" applyBorder="1" applyAlignment="1">
      <alignment horizontal="right" vertical="center"/>
    </xf>
    <xf numFmtId="4" fontId="32" fillId="2" borderId="18" xfId="0" applyNumberFormat="1" applyFont="1" applyFill="1" applyBorder="1" applyAlignment="1">
      <alignment horizontal="right" vertical="center"/>
    </xf>
    <xf numFmtId="4" fontId="2" fillId="2" borderId="45" xfId="0" applyNumberFormat="1" applyFont="1" applyFill="1" applyBorder="1" applyAlignment="1">
      <alignment horizontal="right" vertical="center"/>
    </xf>
    <xf numFmtId="4" fontId="2" fillId="2" borderId="46" xfId="0" applyNumberFormat="1" applyFont="1" applyFill="1" applyBorder="1" applyAlignment="1">
      <alignment horizontal="right" vertical="center"/>
    </xf>
    <xf numFmtId="0" fontId="24" fillId="4" borderId="65" xfId="0" applyFont="1" applyFill="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0" fontId="53" fillId="0" borderId="15" xfId="0" applyFont="1" applyFill="1" applyBorder="1" applyAlignment="1">
      <alignment horizontal="left" vertical="center" wrapText="1"/>
    </xf>
    <xf numFmtId="0" fontId="24" fillId="2" borderId="15" xfId="0" applyFont="1" applyFill="1" applyBorder="1" applyAlignment="1">
      <alignment horizontal="left" vertical="center" wrapText="1"/>
    </xf>
    <xf numFmtId="0" fontId="24" fillId="2" borderId="55" xfId="0" applyFont="1" applyFill="1" applyBorder="1" applyAlignment="1">
      <alignment horizontal="left" vertical="center" wrapText="1"/>
    </xf>
    <xf numFmtId="0" fontId="2" fillId="0" borderId="21" xfId="0" applyFont="1" applyFill="1" applyBorder="1" applyAlignment="1">
      <alignment horizontal="left" vertical="center" wrapText="1"/>
    </xf>
    <xf numFmtId="4" fontId="2" fillId="0" borderId="21" xfId="0" applyNumberFormat="1" applyFont="1" applyFill="1" applyBorder="1" applyAlignment="1">
      <alignment horizontal="right" vertical="center" wrapText="1"/>
    </xf>
    <xf numFmtId="0" fontId="2" fillId="0" borderId="21"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34" fillId="3" borderId="41" xfId="0" applyFont="1" applyFill="1" applyBorder="1" applyAlignment="1">
      <alignment horizontal="left" vertical="center" wrapText="1"/>
    </xf>
    <xf numFmtId="0" fontId="34" fillId="3" borderId="15" xfId="0" applyFont="1" applyFill="1" applyBorder="1" applyAlignment="1">
      <alignment horizontal="left" vertical="center" wrapText="1"/>
    </xf>
    <xf numFmtId="0" fontId="34" fillId="3" borderId="42" xfId="0" applyFont="1" applyFill="1" applyBorder="1" applyAlignment="1">
      <alignment horizontal="left" vertical="center" wrapText="1"/>
    </xf>
    <xf numFmtId="0" fontId="34" fillId="3" borderId="46"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21" xfId="0" applyFont="1" applyFill="1" applyBorder="1" applyAlignment="1">
      <alignment horizontal="left" vertical="center"/>
    </xf>
    <xf numFmtId="0" fontId="2" fillId="0" borderId="5" xfId="0" applyFont="1" applyFill="1" applyBorder="1" applyAlignment="1">
      <alignment horizontal="left" vertical="center"/>
    </xf>
    <xf numFmtId="0" fontId="2" fillId="0" borderId="35" xfId="0" applyFont="1" applyFill="1" applyBorder="1" applyAlignment="1">
      <alignment horizontal="left" vertical="center" wrapText="1"/>
    </xf>
    <xf numFmtId="0" fontId="2" fillId="0" borderId="35" xfId="31" applyFont="1" applyBorder="1" applyAlignment="1">
      <alignment horizontal="left" vertical="center" wrapText="1"/>
    </xf>
    <xf numFmtId="0" fontId="2" fillId="0" borderId="21" xfId="31" applyFont="1" applyBorder="1" applyAlignment="1">
      <alignment horizontal="left" vertical="center" wrapText="1"/>
    </xf>
    <xf numFmtId="0" fontId="2" fillId="0" borderId="5" xfId="31" applyFont="1" applyBorder="1" applyAlignment="1">
      <alignment horizontal="left" vertical="center" wrapText="1"/>
    </xf>
    <xf numFmtId="0" fontId="2" fillId="0" borderId="35" xfId="0" applyFont="1" applyBorder="1" applyAlignment="1">
      <alignment horizontal="left" vertical="center" wrapText="1"/>
    </xf>
    <xf numFmtId="0" fontId="2" fillId="0" borderId="21" xfId="0" applyFont="1" applyBorder="1" applyAlignment="1">
      <alignment horizontal="left" vertical="center" wrapText="1"/>
    </xf>
    <xf numFmtId="0" fontId="2" fillId="0" borderId="5" xfId="0" applyFont="1" applyBorder="1" applyAlignment="1">
      <alignment horizontal="left" vertical="center" wrapText="1"/>
    </xf>
    <xf numFmtId="4" fontId="2" fillId="0" borderId="35" xfId="0" applyNumberFormat="1" applyFont="1" applyBorder="1" applyAlignment="1">
      <alignment horizontal="right" vertical="center"/>
    </xf>
    <xf numFmtId="4" fontId="2" fillId="0" borderId="21" xfId="0" applyNumberFormat="1" applyFont="1" applyBorder="1" applyAlignment="1">
      <alignment horizontal="right" vertical="center"/>
    </xf>
    <xf numFmtId="4" fontId="2" fillId="0" borderId="5" xfId="0" applyNumberFormat="1" applyFont="1" applyBorder="1" applyAlignment="1">
      <alignment horizontal="right" vertical="center"/>
    </xf>
    <xf numFmtId="4" fontId="34" fillId="3" borderId="35" xfId="0" applyNumberFormat="1" applyFont="1" applyFill="1" applyBorder="1" applyAlignment="1">
      <alignment horizontal="left" vertical="center" wrapText="1"/>
    </xf>
    <xf numFmtId="4" fontId="34" fillId="3" borderId="5" xfId="0" applyNumberFormat="1" applyFont="1" applyFill="1" applyBorder="1" applyAlignment="1">
      <alignment horizontal="left" vertical="center" wrapText="1"/>
    </xf>
    <xf numFmtId="4" fontId="44" fillId="3" borderId="35" xfId="0" applyNumberFormat="1" applyFont="1" applyFill="1" applyBorder="1" applyAlignment="1">
      <alignment horizontal="center" vertical="center" wrapText="1"/>
    </xf>
    <xf numFmtId="4" fontId="44" fillId="3" borderId="5" xfId="0" applyNumberFormat="1" applyFont="1" applyFill="1" applyBorder="1" applyAlignment="1">
      <alignment horizontal="center" vertical="center" wrapText="1"/>
    </xf>
    <xf numFmtId="0" fontId="34" fillId="3" borderId="35"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36"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37" xfId="0" applyFont="1" applyFill="1" applyBorder="1" applyAlignment="1">
      <alignment horizontal="left" vertical="center" wrapText="1"/>
    </xf>
    <xf numFmtId="0" fontId="34" fillId="3" borderId="43" xfId="0" applyFont="1" applyFill="1" applyBorder="1" applyAlignment="1">
      <alignment horizontal="left" vertical="center" wrapText="1"/>
    </xf>
    <xf numFmtId="0" fontId="34" fillId="3" borderId="34" xfId="0" applyFont="1" applyFill="1" applyBorder="1" applyAlignment="1">
      <alignment horizontal="center" vertical="center" textRotation="90" wrapText="1"/>
    </xf>
    <xf numFmtId="0" fontId="34" fillId="3" borderId="18" xfId="0" applyFont="1" applyFill="1" applyBorder="1" applyAlignment="1">
      <alignment horizontal="center" vertical="center" textRotation="90" wrapText="1"/>
    </xf>
    <xf numFmtId="0" fontId="43" fillId="3" borderId="35" xfId="0" applyFont="1" applyFill="1" applyBorder="1" applyAlignment="1">
      <alignment horizontal="left" vertical="center" wrapText="1"/>
    </xf>
    <xf numFmtId="0" fontId="43" fillId="3" borderId="5" xfId="0" applyFont="1" applyFill="1" applyBorder="1" applyAlignment="1">
      <alignment horizontal="left" vertical="center" wrapText="1"/>
    </xf>
    <xf numFmtId="4" fontId="2"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2" fillId="0" borderId="37" xfId="0" applyNumberFormat="1" applyFont="1" applyFill="1" applyBorder="1" applyAlignment="1">
      <alignment horizontal="center" vertical="center"/>
    </xf>
    <xf numFmtId="10" fontId="2" fillId="0" borderId="51" xfId="0" applyNumberFormat="1" applyFont="1" applyFill="1" applyBorder="1" applyAlignment="1">
      <alignment horizontal="center" vertical="center"/>
    </xf>
    <xf numFmtId="10" fontId="2" fillId="0" borderId="43" xfId="0" applyNumberFormat="1" applyFont="1" applyFill="1" applyBorder="1" applyAlignment="1">
      <alignment horizontal="center" vertical="center"/>
    </xf>
    <xf numFmtId="0" fontId="2" fillId="0" borderId="37"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22" xfId="0" applyFont="1" applyFill="1" applyBorder="1" applyAlignment="1">
      <alignment horizontal="center" vertical="center"/>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2" fillId="0" borderId="42" xfId="0" applyFont="1" applyFill="1" applyBorder="1" applyAlignment="1">
      <alignment horizontal="left" vertical="center" wrapText="1"/>
    </xf>
    <xf numFmtId="0" fontId="2" fillId="0" borderId="50" xfId="0" applyFont="1" applyFill="1" applyBorder="1" applyAlignment="1">
      <alignment horizontal="left" vertical="center" wrapText="1"/>
    </xf>
    <xf numFmtId="4" fontId="2" fillId="0" borderId="37" xfId="0" applyNumberFormat="1" applyFont="1" applyFill="1" applyBorder="1" applyAlignment="1">
      <alignment horizontal="right" vertical="center"/>
    </xf>
    <xf numFmtId="4" fontId="2" fillId="0" borderId="51" xfId="0" applyNumberFormat="1" applyFont="1" applyFill="1" applyBorder="1" applyAlignment="1">
      <alignment horizontal="right" vertical="center"/>
    </xf>
    <xf numFmtId="4" fontId="2" fillId="0" borderId="45" xfId="0" applyNumberFormat="1" applyFont="1" applyFill="1" applyBorder="1" applyAlignment="1">
      <alignment horizontal="right" vertical="center"/>
    </xf>
    <xf numFmtId="4" fontId="2" fillId="0" borderId="50" xfId="0" applyNumberFormat="1" applyFont="1" applyFill="1" applyBorder="1" applyAlignment="1">
      <alignment horizontal="right" vertical="center"/>
    </xf>
    <xf numFmtId="4" fontId="2" fillId="0" borderId="46" xfId="0" applyNumberFormat="1" applyFont="1" applyFill="1" applyBorder="1" applyAlignment="1">
      <alignment horizontal="right" vertical="center"/>
    </xf>
    <xf numFmtId="10" fontId="2" fillId="0" borderId="53" xfId="0" applyNumberFormat="1" applyFont="1" applyFill="1" applyBorder="1" applyAlignment="1">
      <alignment horizontal="center" vertical="center"/>
    </xf>
    <xf numFmtId="0" fontId="2" fillId="0" borderId="53"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8" xfId="0" applyFont="1" applyFill="1" applyBorder="1" applyAlignment="1">
      <alignment horizontal="center" vertical="center" wrapText="1"/>
    </xf>
    <xf numFmtId="4" fontId="2" fillId="0" borderId="3" xfId="0" applyNumberFormat="1" applyFont="1" applyBorder="1" applyAlignment="1">
      <alignment horizontal="right" vertical="center"/>
    </xf>
    <xf numFmtId="0" fontId="29" fillId="0" borderId="53" xfId="0" applyFont="1" applyFill="1" applyBorder="1" applyAlignment="1">
      <alignment horizontal="left" vertical="center" wrapText="1"/>
    </xf>
    <xf numFmtId="0" fontId="29" fillId="0" borderId="51" xfId="0" applyFont="1" applyFill="1" applyBorder="1" applyAlignment="1">
      <alignment horizontal="left" vertical="center" wrapText="1"/>
    </xf>
    <xf numFmtId="4" fontId="51" fillId="0" borderId="22" xfId="0" applyNumberFormat="1" applyFont="1" applyFill="1" applyBorder="1" applyAlignment="1">
      <alignment horizontal="right" vertical="center"/>
    </xf>
    <xf numFmtId="4" fontId="51" fillId="0" borderId="18" xfId="0" applyNumberFormat="1" applyFont="1" applyFill="1" applyBorder="1" applyAlignment="1">
      <alignment horizontal="right" vertical="center"/>
    </xf>
    <xf numFmtId="0" fontId="29" fillId="0" borderId="4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4" fontId="29" fillId="0" borderId="3" xfId="0" applyNumberFormat="1" applyFont="1" applyFill="1" applyBorder="1" applyAlignment="1">
      <alignment horizontal="right" vertical="center"/>
    </xf>
    <xf numFmtId="4" fontId="29" fillId="0" borderId="5" xfId="0" applyNumberFormat="1" applyFont="1" applyFill="1" applyBorder="1" applyAlignment="1">
      <alignment horizontal="right" vertical="center"/>
    </xf>
    <xf numFmtId="0" fontId="24" fillId="2" borderId="13" xfId="0" applyFont="1" applyFill="1" applyBorder="1" applyAlignment="1">
      <alignment horizontal="left" vertical="center" wrapText="1"/>
    </xf>
    <xf numFmtId="0" fontId="24" fillId="2" borderId="59" xfId="0" applyFont="1" applyFill="1" applyBorder="1" applyAlignment="1">
      <alignment horizontal="left" vertical="center" wrapText="1"/>
    </xf>
    <xf numFmtId="0" fontId="2" fillId="0" borderId="0" xfId="0" applyFont="1" applyFill="1" applyBorder="1" applyAlignment="1">
      <alignment horizontal="left" vertical="top" wrapText="1"/>
    </xf>
    <xf numFmtId="164" fontId="37" fillId="0" borderId="3" xfId="0" applyNumberFormat="1" applyFont="1" applyFill="1" applyBorder="1" applyAlignment="1">
      <alignment horizontal="right" vertical="center" wrapText="1"/>
    </xf>
    <xf numFmtId="164" fontId="37" fillId="0" borderId="5" xfId="0" applyNumberFormat="1" applyFont="1" applyFill="1" applyBorder="1" applyAlignment="1">
      <alignment horizontal="right" vertical="center" wrapText="1"/>
    </xf>
    <xf numFmtId="4" fontId="29" fillId="0" borderId="3" xfId="0" applyNumberFormat="1" applyFont="1" applyFill="1" applyBorder="1" applyAlignment="1">
      <alignment horizontal="left" vertical="center" wrapText="1"/>
    </xf>
    <xf numFmtId="4" fontId="29" fillId="0" borderId="5" xfId="0" applyNumberFormat="1" applyFont="1" applyFill="1" applyBorder="1" applyAlignment="1">
      <alignment horizontal="left" vertical="center" wrapText="1"/>
    </xf>
    <xf numFmtId="0" fontId="29"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53" fillId="0" borderId="39" xfId="0" applyFont="1" applyFill="1" applyBorder="1" applyAlignment="1">
      <alignment horizontal="left" vertical="center" wrapText="1"/>
    </xf>
    <xf numFmtId="0" fontId="53" fillId="0" borderId="40" xfId="0" applyFont="1" applyFill="1" applyBorder="1" applyAlignment="1">
      <alignment horizontal="left" vertical="center" wrapText="1"/>
    </xf>
    <xf numFmtId="0" fontId="53" fillId="0" borderId="14" xfId="0" applyFont="1" applyFill="1" applyBorder="1" applyAlignment="1">
      <alignment horizontal="left" vertical="center" wrapText="1"/>
    </xf>
    <xf numFmtId="0" fontId="53" fillId="0" borderId="20" xfId="0" applyFont="1" applyFill="1" applyBorder="1" applyAlignment="1">
      <alignment horizontal="left" vertical="center" wrapText="1"/>
    </xf>
    <xf numFmtId="0" fontId="2" fillId="0" borderId="22" xfId="31" applyFont="1" applyFill="1" applyBorder="1" applyAlignment="1">
      <alignment horizontal="center" vertical="center" wrapText="1"/>
    </xf>
    <xf numFmtId="0" fontId="2" fillId="0" borderId="18" xfId="31" applyFont="1" applyFill="1" applyBorder="1" applyAlignment="1">
      <alignment horizontal="center" vertical="center" wrapText="1"/>
    </xf>
    <xf numFmtId="0" fontId="2" fillId="0" borderId="3" xfId="31" applyFont="1" applyFill="1" applyBorder="1" applyAlignment="1">
      <alignment horizontal="left" vertical="center" wrapText="1"/>
    </xf>
    <xf numFmtId="0" fontId="2" fillId="0" borderId="5" xfId="31" applyFont="1" applyFill="1" applyBorder="1" applyAlignment="1">
      <alignment horizontal="left" vertical="center" wrapText="1"/>
    </xf>
    <xf numFmtId="0" fontId="2" fillId="0" borderId="3" xfId="0" applyFont="1" applyBorder="1" applyAlignment="1">
      <alignment horizontal="left" vertical="center" wrapText="1"/>
    </xf>
    <xf numFmtId="4" fontId="29" fillId="0" borderId="21" xfId="0" applyNumberFormat="1" applyFont="1" applyFill="1" applyBorder="1" applyAlignment="1">
      <alignment horizontal="right" vertical="center"/>
    </xf>
  </cellXfs>
  <cellStyles count="3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5" xfId="25"/>
  </cellStyles>
  <dxfs count="0"/>
  <tableStyles count="0" defaultTableStyle="TableStyleMedium2" defaultPivotStyle="PivotStyleMedium9"/>
  <colors>
    <mruColors>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topLeftCell="A15" zoomScale="70" zoomScaleNormal="70" workbookViewId="0">
      <selection activeCell="K19" sqref="K19"/>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0" ht="57" customHeight="1" x14ac:dyDescent="0.4">
      <c r="A1" s="575" t="s">
        <v>180</v>
      </c>
      <c r="B1" s="575"/>
      <c r="C1" s="575"/>
      <c r="D1" s="575"/>
      <c r="E1" s="575"/>
      <c r="F1" s="575"/>
      <c r="G1" s="575"/>
      <c r="H1" s="575"/>
    </row>
    <row r="2" spans="1:10" ht="21" customHeight="1" x14ac:dyDescent="0.3">
      <c r="H2" s="515" t="s">
        <v>339</v>
      </c>
    </row>
    <row r="3" spans="1:10" ht="15.75" x14ac:dyDescent="0.25">
      <c r="A3" s="295" t="s">
        <v>181</v>
      </c>
      <c r="B3" s="221"/>
      <c r="C3" s="221"/>
      <c r="D3" s="221"/>
      <c r="E3" s="221"/>
      <c r="F3" s="221"/>
      <c r="G3" s="221"/>
      <c r="H3" s="222" t="s">
        <v>182</v>
      </c>
    </row>
    <row r="4" spans="1:10" ht="32.25" customHeight="1" x14ac:dyDescent="0.25">
      <c r="A4" s="576" t="s">
        <v>1</v>
      </c>
      <c r="B4" s="577"/>
      <c r="C4" s="578" t="s">
        <v>48</v>
      </c>
      <c r="D4" s="579" t="s">
        <v>49</v>
      </c>
      <c r="E4" s="580"/>
      <c r="F4" s="581"/>
      <c r="G4" s="582" t="s">
        <v>219</v>
      </c>
      <c r="H4" s="582" t="s">
        <v>220</v>
      </c>
    </row>
    <row r="5" spans="1:10" ht="70.900000000000006" customHeight="1" x14ac:dyDescent="0.25">
      <c r="A5" s="576"/>
      <c r="B5" s="577"/>
      <c r="C5" s="578"/>
      <c r="D5" s="223" t="s">
        <v>52</v>
      </c>
      <c r="E5" s="224" t="s">
        <v>223</v>
      </c>
      <c r="F5" s="225" t="s">
        <v>222</v>
      </c>
      <c r="G5" s="582"/>
      <c r="H5" s="582"/>
    </row>
    <row r="6" spans="1:10" ht="30" customHeight="1" thickBot="1" x14ac:dyDescent="0.3">
      <c r="A6" s="583" t="s">
        <v>2</v>
      </c>
      <c r="B6" s="584"/>
      <c r="C6" s="272" t="s">
        <v>3</v>
      </c>
      <c r="D6" s="290" t="s">
        <v>217</v>
      </c>
      <c r="E6" s="274" t="s">
        <v>5</v>
      </c>
      <c r="F6" s="275" t="s">
        <v>6</v>
      </c>
      <c r="G6" s="273" t="s">
        <v>218</v>
      </c>
      <c r="H6" s="273" t="s">
        <v>221</v>
      </c>
    </row>
    <row r="7" spans="1:10" ht="37.15" customHeight="1" thickBot="1" x14ac:dyDescent="0.3">
      <c r="A7" s="585" t="s">
        <v>204</v>
      </c>
      <c r="B7" s="586"/>
      <c r="C7" s="226">
        <f>C12+C13</f>
        <v>251090459.67999998</v>
      </c>
      <c r="D7" s="291">
        <f>D12+D13</f>
        <v>55361046.159999996</v>
      </c>
      <c r="E7" s="289">
        <f>E12+E13</f>
        <v>55361046.159999996</v>
      </c>
      <c r="F7" s="271">
        <f>F12+F13</f>
        <v>0</v>
      </c>
      <c r="G7" s="276">
        <f>G12+G13</f>
        <v>195729413.51999998</v>
      </c>
      <c r="H7" s="311">
        <f>G7/C7</f>
        <v>0.77951752435933097</v>
      </c>
      <c r="J7" s="393"/>
    </row>
    <row r="8" spans="1:10" ht="15.75" x14ac:dyDescent="0.25">
      <c r="A8" s="545" t="s">
        <v>77</v>
      </c>
      <c r="B8" s="395" t="s">
        <v>340</v>
      </c>
      <c r="C8" s="396">
        <v>11941641.970000001</v>
      </c>
      <c r="D8" s="397">
        <v>604924.37</v>
      </c>
      <c r="E8" s="398">
        <v>604924.37</v>
      </c>
      <c r="F8" s="399">
        <v>0</v>
      </c>
      <c r="G8" s="400">
        <v>11336717.600000001</v>
      </c>
      <c r="H8" s="401">
        <v>0.94934328365230669</v>
      </c>
      <c r="J8" s="344"/>
    </row>
    <row r="9" spans="1:10" ht="18.399999999999999" customHeight="1" x14ac:dyDescent="0.25">
      <c r="A9" s="546"/>
      <c r="B9" s="305" t="s">
        <v>233</v>
      </c>
      <c r="C9" s="306">
        <v>76605501.930000007</v>
      </c>
      <c r="D9" s="307">
        <v>7591001</v>
      </c>
      <c r="E9" s="308">
        <v>7591001</v>
      </c>
      <c r="F9" s="309">
        <v>0</v>
      </c>
      <c r="G9" s="310">
        <v>69014500.930000007</v>
      </c>
      <c r="H9" s="312">
        <v>0.90090788770059305</v>
      </c>
      <c r="J9" s="344"/>
    </row>
    <row r="10" spans="1:10" ht="18.399999999999999" customHeight="1" x14ac:dyDescent="0.25">
      <c r="A10" s="546"/>
      <c r="B10" s="305" t="s">
        <v>234</v>
      </c>
      <c r="C10" s="306">
        <v>104321626.48999999</v>
      </c>
      <c r="D10" s="307">
        <v>6636420.4800000004</v>
      </c>
      <c r="E10" s="308">
        <v>6636420.4800000004</v>
      </c>
      <c r="F10" s="309">
        <v>0</v>
      </c>
      <c r="G10" s="310">
        <v>97685206.00999999</v>
      </c>
      <c r="H10" s="312">
        <v>0.93638499797895547</v>
      </c>
      <c r="J10" s="344"/>
    </row>
    <row r="11" spans="1:10" ht="15.75" x14ac:dyDescent="0.25">
      <c r="A11" s="546"/>
      <c r="B11" s="305" t="s">
        <v>235</v>
      </c>
      <c r="C11" s="306">
        <v>21187467.819999997</v>
      </c>
      <c r="D11" s="307">
        <v>3494478.8400000003</v>
      </c>
      <c r="E11" s="308">
        <v>3494478.8400000003</v>
      </c>
      <c r="F11" s="309">
        <v>0</v>
      </c>
      <c r="G11" s="310">
        <v>17692988.979999997</v>
      </c>
      <c r="H11" s="312">
        <v>0.83506859480860796</v>
      </c>
      <c r="J11" s="344"/>
    </row>
    <row r="12" spans="1:10" ht="31.5" x14ac:dyDescent="0.25">
      <c r="A12" s="546"/>
      <c r="B12" s="315" t="s">
        <v>232</v>
      </c>
      <c r="C12" s="316">
        <v>214056238.20999998</v>
      </c>
      <c r="D12" s="317">
        <v>18326824.690000001</v>
      </c>
      <c r="E12" s="318">
        <v>18326824.690000001</v>
      </c>
      <c r="F12" s="319">
        <v>0</v>
      </c>
      <c r="G12" s="320">
        <v>195729413.51999998</v>
      </c>
      <c r="H12" s="321">
        <v>0.9143831320065503</v>
      </c>
      <c r="J12" s="344"/>
    </row>
    <row r="13" spans="1:10" ht="37.5" customHeight="1" thickBot="1" x14ac:dyDescent="0.3">
      <c r="A13" s="547"/>
      <c r="B13" s="300" t="s">
        <v>183</v>
      </c>
      <c r="C13" s="301">
        <v>37034221.469999999</v>
      </c>
      <c r="D13" s="302">
        <v>37034221.469999999</v>
      </c>
      <c r="E13" s="303">
        <v>37034221.469999999</v>
      </c>
      <c r="F13" s="304">
        <v>0</v>
      </c>
      <c r="G13" s="277">
        <v>0</v>
      </c>
      <c r="H13" s="313">
        <v>0</v>
      </c>
      <c r="J13" s="344"/>
    </row>
    <row r="14" spans="1:10" ht="45" customHeight="1" x14ac:dyDescent="0.25">
      <c r="A14" s="587" t="s">
        <v>205</v>
      </c>
      <c r="B14" s="588"/>
      <c r="C14" s="589">
        <f>C20+C21</f>
        <v>1003162790.71</v>
      </c>
      <c r="D14" s="534">
        <f>D20+D21</f>
        <v>308246555.30000001</v>
      </c>
      <c r="E14" s="288">
        <f>E20+E21</f>
        <v>347339174.55000001</v>
      </c>
      <c r="F14" s="528">
        <f>F20+F21</f>
        <v>0</v>
      </c>
      <c r="G14" s="530">
        <f>G20+G21</f>
        <v>694916235.40999997</v>
      </c>
      <c r="H14" s="532">
        <f>G14/C14</f>
        <v>0.69272529029726571</v>
      </c>
      <c r="J14" s="393"/>
    </row>
    <row r="15" spans="1:10" ht="30" customHeight="1" thickBot="1" x14ac:dyDescent="0.3">
      <c r="A15" s="591" t="s">
        <v>184</v>
      </c>
      <c r="B15" s="592"/>
      <c r="C15" s="590"/>
      <c r="D15" s="535"/>
      <c r="E15" s="402">
        <v>-39092619.25</v>
      </c>
      <c r="F15" s="529"/>
      <c r="G15" s="531"/>
      <c r="H15" s="533"/>
      <c r="J15" s="21"/>
    </row>
    <row r="16" spans="1:10" ht="15.75" x14ac:dyDescent="0.25">
      <c r="A16" s="545" t="s">
        <v>77</v>
      </c>
      <c r="B16" s="395" t="s">
        <v>340</v>
      </c>
      <c r="C16" s="396">
        <f>'A2_PO_vyřazení_1.4.2022 '!J12</f>
        <v>89473176.879999995</v>
      </c>
      <c r="D16" s="397">
        <f>'A2_PO_vyřazení_1.4.2022 '!K12</f>
        <v>1292120.8799999999</v>
      </c>
      <c r="E16" s="398">
        <f>'A2_PO_vyřazení_1.4.2022 '!K12</f>
        <v>1292120.8799999999</v>
      </c>
      <c r="F16" s="399">
        <v>0</v>
      </c>
      <c r="G16" s="400">
        <f>'A2_PO_vyřazení_1.4.2022 '!L12</f>
        <v>88181056</v>
      </c>
      <c r="H16" s="401">
        <f>'A2_PO_vyřazení_1.4.2022 '!M12</f>
        <v>0.98555856710293221</v>
      </c>
    </row>
    <row r="17" spans="1:11" ht="15.75" x14ac:dyDescent="0.25">
      <c r="A17" s="546"/>
      <c r="B17" s="305" t="s">
        <v>233</v>
      </c>
      <c r="C17" s="306">
        <v>96180191.329999998</v>
      </c>
      <c r="D17" s="307">
        <v>91927709.819999993</v>
      </c>
      <c r="E17" s="308">
        <v>91927709.819999993</v>
      </c>
      <c r="F17" s="309">
        <v>0</v>
      </c>
      <c r="G17" s="310">
        <v>4252481.5100000054</v>
      </c>
      <c r="H17" s="312">
        <v>4.4213693601518077E-2</v>
      </c>
    </row>
    <row r="18" spans="1:11" ht="17.649999999999999" customHeight="1" x14ac:dyDescent="0.25">
      <c r="A18" s="546"/>
      <c r="B18" s="305" t="s">
        <v>234</v>
      </c>
      <c r="C18" s="306">
        <v>8678834.4600000009</v>
      </c>
      <c r="D18" s="307">
        <v>393513.53</v>
      </c>
      <c r="E18" s="308">
        <v>393513.53</v>
      </c>
      <c r="F18" s="309">
        <v>0</v>
      </c>
      <c r="G18" s="310">
        <v>8285320.9300000006</v>
      </c>
      <c r="H18" s="312">
        <v>0.95465825142607919</v>
      </c>
    </row>
    <row r="19" spans="1:11" ht="15.75" x14ac:dyDescent="0.25">
      <c r="A19" s="546"/>
      <c r="B19" s="305" t="s">
        <v>235</v>
      </c>
      <c r="C19" s="306">
        <v>71321160.010000005</v>
      </c>
      <c r="D19" s="307">
        <v>32504964.609999999</v>
      </c>
      <c r="E19" s="308">
        <v>32504964.609999999</v>
      </c>
      <c r="F19" s="309">
        <v>0</v>
      </c>
      <c r="G19" s="310">
        <v>38816195.400000006</v>
      </c>
      <c r="H19" s="312">
        <v>0.54424514960998327</v>
      </c>
    </row>
    <row r="20" spans="1:11" ht="31.5" x14ac:dyDescent="0.25">
      <c r="A20" s="546"/>
      <c r="B20" s="315" t="s">
        <v>232</v>
      </c>
      <c r="C20" s="316">
        <f>C16+C17+C18+C19</f>
        <v>265653362.68000001</v>
      </c>
      <c r="D20" s="317">
        <f>D16+D17+D18+D19</f>
        <v>126118308.83999999</v>
      </c>
      <c r="E20" s="318">
        <f>E16+E17+E18+E19</f>
        <v>126118308.83999999</v>
      </c>
      <c r="F20" s="319">
        <f>F16+F19</f>
        <v>0</v>
      </c>
      <c r="G20" s="320">
        <f>C20-D20</f>
        <v>139535053.84000003</v>
      </c>
      <c r="H20" s="321">
        <f>G20/C20</f>
        <v>0.52525235303752127</v>
      </c>
      <c r="J20" s="21"/>
      <c r="K20" s="21"/>
    </row>
    <row r="21" spans="1:11" ht="34.5" customHeight="1" x14ac:dyDescent="0.25">
      <c r="A21" s="546"/>
      <c r="B21" s="251" t="s">
        <v>183</v>
      </c>
      <c r="C21" s="551">
        <f>B2_PO_sledování!L37</f>
        <v>737509428.02999997</v>
      </c>
      <c r="D21" s="553">
        <f>B2_PO_sledování!M37</f>
        <v>182128246.46000001</v>
      </c>
      <c r="E21" s="252">
        <f>B2_PO_sledování!N37</f>
        <v>221220865.71000001</v>
      </c>
      <c r="F21" s="555">
        <f>B2_PO_sledování!O37</f>
        <v>0</v>
      </c>
      <c r="G21" s="557">
        <f>C21-D21</f>
        <v>555381181.56999993</v>
      </c>
      <c r="H21" s="559">
        <f>G21/C21</f>
        <v>0.75304960243492436</v>
      </c>
    </row>
    <row r="22" spans="1:11" ht="22.15" customHeight="1" thickBot="1" x14ac:dyDescent="0.3">
      <c r="A22" s="547"/>
      <c r="B22" s="280" t="s">
        <v>185</v>
      </c>
      <c r="C22" s="552"/>
      <c r="D22" s="554"/>
      <c r="E22" s="403">
        <v>-39092619.25</v>
      </c>
      <c r="F22" s="556"/>
      <c r="G22" s="558"/>
      <c r="H22" s="560"/>
    </row>
    <row r="23" spans="1:11" ht="49.5" customHeight="1" thickBot="1" x14ac:dyDescent="0.3">
      <c r="A23" s="565" t="s">
        <v>186</v>
      </c>
      <c r="B23" s="566"/>
      <c r="C23" s="281">
        <v>2065000000</v>
      </c>
      <c r="D23" s="282">
        <v>307867530</v>
      </c>
      <c r="E23" s="283">
        <v>307867530</v>
      </c>
      <c r="F23" s="287" t="s">
        <v>76</v>
      </c>
      <c r="G23" s="278" t="s">
        <v>76</v>
      </c>
      <c r="H23" s="279" t="s">
        <v>76</v>
      </c>
    </row>
    <row r="24" spans="1:11" ht="32.25" customHeight="1" x14ac:dyDescent="0.25">
      <c r="A24" s="567" t="s">
        <v>0</v>
      </c>
      <c r="B24" s="568"/>
      <c r="C24" s="227">
        <f>C7+C14+C23</f>
        <v>3319253250.3900003</v>
      </c>
      <c r="D24" s="228">
        <f>D7+D14+D23</f>
        <v>671475131.46000004</v>
      </c>
      <c r="E24" s="229">
        <f>E7+E14+E15+E23</f>
        <v>671475131.46000004</v>
      </c>
      <c r="F24" s="230">
        <f>F7+F14</f>
        <v>0</v>
      </c>
      <c r="G24" s="394">
        <f>G7+G14</f>
        <v>890645648.92999995</v>
      </c>
      <c r="H24" s="231" t="s">
        <v>76</v>
      </c>
    </row>
    <row r="25" spans="1:11" s="82" customFormat="1" x14ac:dyDescent="0.25">
      <c r="A25" s="88"/>
      <c r="B25" s="232"/>
      <c r="C25" s="232"/>
      <c r="D25" s="232"/>
      <c r="E25" s="232"/>
      <c r="F25" s="87"/>
      <c r="G25" s="233"/>
      <c r="H25" s="234"/>
    </row>
    <row r="26" spans="1:11" s="82" customFormat="1" ht="12.6" customHeight="1" x14ac:dyDescent="0.25">
      <c r="A26" s="569"/>
      <c r="B26" s="569"/>
      <c r="C26" s="569"/>
      <c r="D26" s="569"/>
      <c r="E26" s="569"/>
      <c r="F26" s="87"/>
      <c r="G26" s="233"/>
      <c r="H26" s="234"/>
    </row>
    <row r="27" spans="1:11" s="82" customFormat="1" ht="23.25" x14ac:dyDescent="0.25">
      <c r="A27" s="235" t="s">
        <v>224</v>
      </c>
      <c r="B27" s="236"/>
      <c r="C27" s="237"/>
      <c r="D27" s="237"/>
      <c r="E27" s="87"/>
      <c r="F27" s="87"/>
      <c r="G27" s="233"/>
      <c r="H27" s="234"/>
    </row>
    <row r="28" spans="1:11" s="82" customFormat="1" ht="15" customHeight="1" x14ac:dyDescent="0.25">
      <c r="A28" s="236"/>
      <c r="B28" s="236"/>
      <c r="C28" s="237"/>
      <c r="D28" s="237"/>
      <c r="E28" s="87"/>
      <c r="F28" s="87"/>
      <c r="G28" s="233"/>
      <c r="H28" s="234"/>
    </row>
    <row r="29" spans="1:11" s="82" customFormat="1" ht="14.25" customHeight="1" thickBot="1" x14ac:dyDescent="0.3">
      <c r="A29" s="295" t="s">
        <v>187</v>
      </c>
      <c r="B29" s="238"/>
      <c r="C29" s="239"/>
      <c r="D29" s="239"/>
      <c r="E29" s="240"/>
      <c r="F29" s="240"/>
      <c r="G29" s="241"/>
      <c r="H29" s="242"/>
    </row>
    <row r="30" spans="1:11" s="82" customFormat="1" ht="33" customHeight="1" thickBot="1" x14ac:dyDescent="0.3">
      <c r="A30" s="536" t="s">
        <v>188</v>
      </c>
      <c r="B30" s="537"/>
      <c r="C30" s="537"/>
      <c r="D30" s="297">
        <v>363607601.46000004</v>
      </c>
      <c r="E30" s="540" t="s">
        <v>230</v>
      </c>
      <c r="F30" s="539"/>
      <c r="G30" s="539"/>
      <c r="H30" s="539"/>
      <c r="J30" s="164"/>
      <c r="K30" s="164"/>
    </row>
    <row r="31" spans="1:11" s="82" customFormat="1" ht="45.6" customHeight="1" x14ac:dyDescent="0.25">
      <c r="A31" s="243" t="s">
        <v>77</v>
      </c>
      <c r="B31" s="563" t="s">
        <v>189</v>
      </c>
      <c r="C31" s="564"/>
      <c r="D31" s="292">
        <v>351535249.30000001</v>
      </c>
      <c r="E31" s="539" t="s">
        <v>190</v>
      </c>
      <c r="F31" s="539"/>
      <c r="G31" s="539"/>
      <c r="H31" s="539"/>
      <c r="K31" s="164"/>
    </row>
    <row r="32" spans="1:11" s="82" customFormat="1" ht="30" customHeight="1" x14ac:dyDescent="0.25">
      <c r="A32" s="244"/>
      <c r="B32" s="541" t="s">
        <v>185</v>
      </c>
      <c r="C32" s="542"/>
      <c r="D32" s="245">
        <v>-39092619.25</v>
      </c>
      <c r="E32" s="539" t="s">
        <v>191</v>
      </c>
      <c r="F32" s="539"/>
      <c r="G32" s="539"/>
      <c r="H32" s="539"/>
      <c r="J32" s="164"/>
    </row>
    <row r="33" spans="1:8" s="82" customFormat="1" ht="30" customHeight="1" x14ac:dyDescent="0.25">
      <c r="A33" s="244"/>
      <c r="B33" s="543" t="s">
        <v>192</v>
      </c>
      <c r="C33" s="544"/>
      <c r="D33" s="298">
        <v>51164971.409999996</v>
      </c>
      <c r="E33" s="539" t="s">
        <v>190</v>
      </c>
      <c r="F33" s="539"/>
      <c r="G33" s="539"/>
      <c r="H33" s="539"/>
    </row>
    <row r="34" spans="1:8" s="82" customFormat="1" ht="30" customHeight="1" x14ac:dyDescent="0.25">
      <c r="A34" s="244"/>
      <c r="B34" s="561" t="s">
        <v>193</v>
      </c>
      <c r="C34" s="562"/>
      <c r="D34" s="299">
        <v>0</v>
      </c>
      <c r="E34" s="539" t="s">
        <v>190</v>
      </c>
      <c r="F34" s="539"/>
      <c r="G34" s="539"/>
      <c r="H34" s="539"/>
    </row>
    <row r="35" spans="1:8" s="82" customFormat="1" ht="30" customHeight="1" x14ac:dyDescent="0.25">
      <c r="A35" s="536" t="s">
        <v>194</v>
      </c>
      <c r="B35" s="537"/>
      <c r="C35" s="538"/>
      <c r="D35" s="246">
        <v>307867530</v>
      </c>
      <c r="E35" s="539" t="s">
        <v>195</v>
      </c>
      <c r="F35" s="539"/>
      <c r="G35" s="539"/>
      <c r="H35" s="539"/>
    </row>
    <row r="36" spans="1:8" s="82" customFormat="1" ht="49.5" customHeight="1" x14ac:dyDescent="0.25">
      <c r="A36" s="548" t="s">
        <v>196</v>
      </c>
      <c r="B36" s="549"/>
      <c r="C36" s="550"/>
      <c r="D36" s="247">
        <v>671475131.46000004</v>
      </c>
      <c r="E36" s="539" t="s">
        <v>231</v>
      </c>
      <c r="F36" s="539"/>
      <c r="G36" s="539"/>
      <c r="H36" s="539"/>
    </row>
    <row r="37" spans="1:8" s="82" customFormat="1" ht="15.75" x14ac:dyDescent="0.25">
      <c r="A37" s="285"/>
      <c r="B37" s="285"/>
      <c r="C37" s="285"/>
      <c r="D37" s="286"/>
      <c r="E37" s="284"/>
      <c r="F37" s="284"/>
      <c r="G37" s="284"/>
      <c r="H37" s="284"/>
    </row>
    <row r="38" spans="1:8" ht="18.75" x14ac:dyDescent="0.3">
      <c r="A38" s="296" t="s">
        <v>197</v>
      </c>
      <c r="B38" s="294"/>
      <c r="C38" s="248"/>
      <c r="D38" s="248"/>
      <c r="E38" s="248"/>
      <c r="F38" s="248"/>
      <c r="G38" s="249"/>
      <c r="H38" s="248"/>
    </row>
    <row r="39" spans="1:8" ht="64.150000000000006" customHeight="1" x14ac:dyDescent="0.25">
      <c r="A39" s="250" t="s">
        <v>3</v>
      </c>
      <c r="B39" s="570" t="s">
        <v>198</v>
      </c>
      <c r="C39" s="570"/>
      <c r="D39" s="571" t="s">
        <v>199</v>
      </c>
      <c r="E39" s="571"/>
      <c r="F39" s="571"/>
      <c r="G39" s="571"/>
      <c r="H39" s="571"/>
    </row>
    <row r="40" spans="1:8" ht="41.65" customHeight="1" x14ac:dyDescent="0.25">
      <c r="A40" s="250" t="s">
        <v>4</v>
      </c>
      <c r="B40" s="570" t="s">
        <v>200</v>
      </c>
      <c r="C40" s="570"/>
      <c r="D40" s="572" t="s">
        <v>225</v>
      </c>
      <c r="E40" s="573"/>
      <c r="F40" s="573"/>
      <c r="G40" s="573"/>
      <c r="H40" s="574"/>
    </row>
    <row r="41" spans="1:8" ht="98.65" customHeight="1" x14ac:dyDescent="0.25">
      <c r="A41" s="250" t="s">
        <v>5</v>
      </c>
      <c r="B41" s="570" t="s">
        <v>201</v>
      </c>
      <c r="C41" s="570"/>
      <c r="D41" s="571" t="s">
        <v>226</v>
      </c>
      <c r="E41" s="571"/>
      <c r="F41" s="571"/>
      <c r="G41" s="571"/>
      <c r="H41" s="571"/>
    </row>
    <row r="42" spans="1:8" ht="53.65" customHeight="1" x14ac:dyDescent="0.25">
      <c r="A42" s="250" t="s">
        <v>6</v>
      </c>
      <c r="B42" s="570" t="s">
        <v>202</v>
      </c>
      <c r="C42" s="570"/>
      <c r="D42" s="571" t="s">
        <v>203</v>
      </c>
      <c r="E42" s="571"/>
      <c r="F42" s="571"/>
      <c r="G42" s="571"/>
      <c r="H42" s="571"/>
    </row>
    <row r="43" spans="1:8" ht="40.15" customHeight="1" x14ac:dyDescent="0.25">
      <c r="A43" s="293" t="s">
        <v>228</v>
      </c>
      <c r="B43" s="570" t="s">
        <v>227</v>
      </c>
      <c r="C43" s="570"/>
      <c r="D43" s="571" t="s">
        <v>229</v>
      </c>
      <c r="E43" s="571"/>
      <c r="F43" s="571"/>
      <c r="G43" s="571"/>
      <c r="H43" s="571"/>
    </row>
  </sheetData>
  <mergeCells count="49">
    <mergeCell ref="A6:B6"/>
    <mergeCell ref="A7:B7"/>
    <mergeCell ref="A14:B14"/>
    <mergeCell ref="C14:C15"/>
    <mergeCell ref="A15:B15"/>
    <mergeCell ref="A8:A13"/>
    <mergeCell ref="A1:H1"/>
    <mergeCell ref="A4:B5"/>
    <mergeCell ref="C4:C5"/>
    <mergeCell ref="D4:F4"/>
    <mergeCell ref="G4:G5"/>
    <mergeCell ref="H4:H5"/>
    <mergeCell ref="B43:C43"/>
    <mergeCell ref="D43:H43"/>
    <mergeCell ref="B39:C39"/>
    <mergeCell ref="D39:H39"/>
    <mergeCell ref="B40:C40"/>
    <mergeCell ref="D40:H40"/>
    <mergeCell ref="B41:C41"/>
    <mergeCell ref="D41:H41"/>
    <mergeCell ref="B42:C42"/>
    <mergeCell ref="D42:H42"/>
    <mergeCell ref="A36:C36"/>
    <mergeCell ref="E36:H36"/>
    <mergeCell ref="C21:C22"/>
    <mergeCell ref="D21:D22"/>
    <mergeCell ref="F21:F22"/>
    <mergeCell ref="G21:G22"/>
    <mergeCell ref="H21:H22"/>
    <mergeCell ref="B34:C34"/>
    <mergeCell ref="E34:H34"/>
    <mergeCell ref="B31:C31"/>
    <mergeCell ref="E31:H31"/>
    <mergeCell ref="A23:B23"/>
    <mergeCell ref="A24:B24"/>
    <mergeCell ref="A26:E26"/>
    <mergeCell ref="A30:C30"/>
    <mergeCell ref="F14:F15"/>
    <mergeCell ref="G14:G15"/>
    <mergeCell ref="H14:H15"/>
    <mergeCell ref="D14:D15"/>
    <mergeCell ref="A35:C35"/>
    <mergeCell ref="E35:H35"/>
    <mergeCell ref="E30:H30"/>
    <mergeCell ref="B32:C32"/>
    <mergeCell ref="E32:H32"/>
    <mergeCell ref="B33:C33"/>
    <mergeCell ref="E33:H33"/>
    <mergeCell ref="A16:A22"/>
  </mergeCells>
  <printOptions horizontalCentered="1"/>
  <pageMargins left="0.51181102362204722" right="0.51181102362204722" top="0.74803149606299213" bottom="0.74803149606299213" header="0.31496062992125984" footer="0.31496062992125984"/>
  <pageSetup paperSize="9" scale="53" orientation="portrait" horizontalDpi="4294967293" verticalDpi="4294967293" r:id="rId1"/>
  <headerFooter>
    <oddFooter xml:space="preserve">&amp;R&amp;12Zpracoval odbor finanční, stav k 1. 4.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45"/>
  <sheetViews>
    <sheetView topLeftCell="A10" zoomScale="70" zoomScaleNormal="70" workbookViewId="0">
      <selection activeCell="C21" sqref="C21:H21"/>
    </sheetView>
  </sheetViews>
  <sheetFormatPr defaultRowHeight="15" x14ac:dyDescent="0.25"/>
  <cols>
    <col min="1" max="1" width="14.28515625" customWidth="1"/>
    <col min="2" max="2" width="17.140625" customWidth="1"/>
    <col min="3" max="3" width="18.7109375" customWidth="1"/>
    <col min="4" max="4" width="19.5703125" customWidth="1"/>
    <col min="5" max="5" width="17.5703125" customWidth="1"/>
    <col min="6" max="7" width="16.7109375" customWidth="1"/>
    <col min="8" max="8" width="16.140625" customWidth="1"/>
    <col min="9" max="9" width="17.28515625" customWidth="1"/>
    <col min="10" max="10" width="7" customWidth="1"/>
    <col min="11" max="11" width="14.7109375" customWidth="1"/>
    <col min="12" max="12" width="10.85546875" bestFit="1" customWidth="1"/>
  </cols>
  <sheetData>
    <row r="1" spans="1:12" ht="31.9" customHeight="1" x14ac:dyDescent="0.25">
      <c r="A1" s="595" t="s">
        <v>243</v>
      </c>
      <c r="B1" s="595"/>
      <c r="C1" s="595"/>
      <c r="D1" s="595"/>
      <c r="E1" s="595"/>
      <c r="F1" s="595"/>
      <c r="G1" s="595"/>
      <c r="H1" s="595"/>
    </row>
    <row r="2" spans="1:12" ht="18.75" x14ac:dyDescent="0.3">
      <c r="G2" s="515" t="s">
        <v>244</v>
      </c>
      <c r="H2" s="516">
        <v>44652</v>
      </c>
    </row>
    <row r="3" spans="1:12" ht="25.9" customHeight="1" x14ac:dyDescent="0.25">
      <c r="A3" s="596" t="s">
        <v>245</v>
      </c>
      <c r="B3" s="596"/>
      <c r="C3" s="596"/>
      <c r="D3" s="596"/>
      <c r="E3" s="596"/>
      <c r="F3" s="596"/>
      <c r="G3" s="596"/>
      <c r="H3" s="596"/>
    </row>
    <row r="4" spans="1:12" ht="8.4499999999999993" customHeight="1" thickBot="1" x14ac:dyDescent="0.3">
      <c r="B4" s="72"/>
    </row>
    <row r="5" spans="1:12" ht="24" customHeight="1" x14ac:dyDescent="0.25">
      <c r="A5" s="597"/>
      <c r="B5" s="598"/>
      <c r="C5" s="599" t="s">
        <v>246</v>
      </c>
      <c r="D5" s="600"/>
      <c r="E5" s="600"/>
      <c r="F5" s="600"/>
      <c r="G5" s="601" t="s">
        <v>247</v>
      </c>
      <c r="H5" s="602"/>
    </row>
    <row r="6" spans="1:12" ht="63.6" customHeight="1" x14ac:dyDescent="0.25">
      <c r="A6" s="593" t="s">
        <v>1</v>
      </c>
      <c r="B6" s="594"/>
      <c r="C6" s="331" t="s">
        <v>248</v>
      </c>
      <c r="D6" s="332" t="s">
        <v>38</v>
      </c>
      <c r="E6" s="333" t="s">
        <v>249</v>
      </c>
      <c r="F6" s="334" t="s">
        <v>250</v>
      </c>
      <c r="G6" s="335" t="s">
        <v>31</v>
      </c>
      <c r="H6" s="336" t="s">
        <v>19</v>
      </c>
    </row>
    <row r="7" spans="1:12" ht="24.75" thickBot="1" x14ac:dyDescent="0.3">
      <c r="A7" s="603" t="s">
        <v>2</v>
      </c>
      <c r="B7" s="604"/>
      <c r="C7" s="337" t="s">
        <v>6</v>
      </c>
      <c r="D7" s="338" t="s">
        <v>7</v>
      </c>
      <c r="E7" s="339" t="s">
        <v>251</v>
      </c>
      <c r="F7" s="340" t="s">
        <v>252</v>
      </c>
      <c r="G7" s="337" t="s">
        <v>10</v>
      </c>
      <c r="H7" s="341" t="s">
        <v>11</v>
      </c>
    </row>
    <row r="8" spans="1:12" ht="34.9" customHeight="1" x14ac:dyDescent="0.25">
      <c r="A8" s="605" t="s">
        <v>253</v>
      </c>
      <c r="B8" s="606"/>
      <c r="C8" s="419">
        <f>A1_KK_vyřazení_1.4.20221_!J9</f>
        <v>11941641.970000001</v>
      </c>
      <c r="D8" s="420">
        <f>A1_KK_vyřazení_1.4.20221_!K9</f>
        <v>604924.37</v>
      </c>
      <c r="E8" s="421">
        <f>A1_KK_vyřazení_1.4.20221_!L9</f>
        <v>11336717.600000001</v>
      </c>
      <c r="F8" s="405">
        <f>A1_KK_vyřazení_1.4.20221_!M9</f>
        <v>0.94934328365230669</v>
      </c>
      <c r="G8" s="419">
        <f>A1_KK_vyřazení_1.4.20221_!O9</f>
        <v>604924.37</v>
      </c>
      <c r="H8" s="408">
        <f>A1_KK_vyřazení_1.4.20221_!Q9</f>
        <v>686500</v>
      </c>
    </row>
    <row r="9" spans="1:12" ht="34.9" customHeight="1" thickBot="1" x14ac:dyDescent="0.3">
      <c r="A9" s="607" t="s">
        <v>254</v>
      </c>
      <c r="B9" s="608"/>
      <c r="C9" s="422">
        <f>'A2_PO_vyřazení_1.4.2022 '!J12</f>
        <v>89473176.879999995</v>
      </c>
      <c r="D9" s="423">
        <f>'A2_PO_vyřazení_1.4.2022 '!K12</f>
        <v>1292120.8799999999</v>
      </c>
      <c r="E9" s="424">
        <f>'A2_PO_vyřazení_1.4.2022 '!L12</f>
        <v>88181056</v>
      </c>
      <c r="F9" s="406">
        <f>'A2_PO_vyřazení_1.4.2022 '!M12</f>
        <v>0.98555856710293221</v>
      </c>
      <c r="G9" s="422">
        <f>'A2_PO_vyřazení_1.4.2022 '!O12</f>
        <v>1292120.8799999999</v>
      </c>
      <c r="H9" s="409">
        <f>'A2_PO_vyřazení_1.4.2022 '!Q12</f>
        <v>0</v>
      </c>
    </row>
    <row r="10" spans="1:12" ht="34.9" customHeight="1" thickBot="1" x14ac:dyDescent="0.3">
      <c r="A10" s="609" t="s">
        <v>0</v>
      </c>
      <c r="B10" s="610"/>
      <c r="C10" s="425">
        <f t="shared" ref="C10:H10" si="0">SUM(C8:C9)</f>
        <v>101414818.84999999</v>
      </c>
      <c r="D10" s="424">
        <f t="shared" si="0"/>
        <v>1897045.25</v>
      </c>
      <c r="E10" s="424">
        <f t="shared" si="0"/>
        <v>99517773.599999994</v>
      </c>
      <c r="F10" s="342">
        <f>E10/C10</f>
        <v>0.98129420067489481</v>
      </c>
      <c r="G10" s="426">
        <f t="shared" si="0"/>
        <v>1897045.25</v>
      </c>
      <c r="H10" s="427">
        <f t="shared" si="0"/>
        <v>686500</v>
      </c>
    </row>
    <row r="11" spans="1:12" s="82" customFormat="1" x14ac:dyDescent="0.25">
      <c r="A11" s="88"/>
      <c r="B11" s="343"/>
      <c r="C11" s="343"/>
      <c r="D11" s="343"/>
      <c r="E11" s="343"/>
      <c r="F11" s="87"/>
      <c r="G11" s="87"/>
    </row>
    <row r="12" spans="1:12" s="82" customFormat="1" x14ac:dyDescent="0.25">
      <c r="A12" s="88"/>
      <c r="B12" s="343"/>
      <c r="C12" s="343"/>
      <c r="D12" s="343"/>
      <c r="E12" s="343"/>
      <c r="F12" s="87"/>
      <c r="G12" s="87"/>
    </row>
    <row r="13" spans="1:12" x14ac:dyDescent="0.25">
      <c r="A13" s="69"/>
      <c r="G13" s="21"/>
      <c r="K13" s="344"/>
      <c r="L13" s="344"/>
    </row>
    <row r="14" spans="1:12" ht="18.75" x14ac:dyDescent="0.25">
      <c r="A14" s="596" t="s">
        <v>255</v>
      </c>
      <c r="B14" s="596"/>
      <c r="C14" s="596"/>
      <c r="D14" s="596"/>
      <c r="E14" s="596"/>
      <c r="F14" s="596"/>
      <c r="G14" s="596"/>
      <c r="H14" s="596"/>
      <c r="J14" s="344"/>
      <c r="K14" s="344"/>
      <c r="L14" s="344"/>
    </row>
    <row r="15" spans="1:12" ht="15.75" thickBot="1" x14ac:dyDescent="0.3">
      <c r="A15" s="69"/>
      <c r="E15" s="344"/>
      <c r="J15" s="344"/>
      <c r="K15" s="344"/>
      <c r="L15" s="344"/>
    </row>
    <row r="16" spans="1:12" ht="28.9" customHeight="1" x14ac:dyDescent="0.25">
      <c r="A16" s="620" t="s">
        <v>1</v>
      </c>
      <c r="B16" s="621"/>
      <c r="C16" s="601" t="s">
        <v>246</v>
      </c>
      <c r="D16" s="626"/>
      <c r="E16" s="626"/>
      <c r="F16" s="626"/>
      <c r="G16" s="626"/>
      <c r="H16" s="602"/>
    </row>
    <row r="17" spans="1:8" ht="34.9" customHeight="1" x14ac:dyDescent="0.25">
      <c r="A17" s="622"/>
      <c r="B17" s="623"/>
      <c r="C17" s="627" t="s">
        <v>256</v>
      </c>
      <c r="D17" s="628" t="s">
        <v>49</v>
      </c>
      <c r="E17" s="629"/>
      <c r="F17" s="630"/>
      <c r="G17" s="631" t="s">
        <v>257</v>
      </c>
      <c r="H17" s="611" t="s">
        <v>258</v>
      </c>
    </row>
    <row r="18" spans="1:8" ht="120" x14ac:dyDescent="0.25">
      <c r="A18" s="624"/>
      <c r="B18" s="625"/>
      <c r="C18" s="627"/>
      <c r="D18" s="345" t="s">
        <v>52</v>
      </c>
      <c r="E18" s="346" t="s">
        <v>259</v>
      </c>
      <c r="F18" s="347" t="s">
        <v>260</v>
      </c>
      <c r="G18" s="631"/>
      <c r="H18" s="611"/>
    </row>
    <row r="19" spans="1:8" ht="24" x14ac:dyDescent="0.25">
      <c r="A19" s="612" t="s">
        <v>2</v>
      </c>
      <c r="B19" s="613"/>
      <c r="C19" s="348" t="s">
        <v>6</v>
      </c>
      <c r="D19" s="349" t="s">
        <v>261</v>
      </c>
      <c r="E19" s="350" t="s">
        <v>60</v>
      </c>
      <c r="F19" s="351" t="s">
        <v>262</v>
      </c>
      <c r="G19" s="352" t="s">
        <v>263</v>
      </c>
      <c r="H19" s="351" t="s">
        <v>264</v>
      </c>
    </row>
    <row r="20" spans="1:8" ht="34.9" customHeight="1" x14ac:dyDescent="0.25">
      <c r="A20" s="614" t="s">
        <v>265</v>
      </c>
      <c r="B20" s="615"/>
      <c r="C20" s="413">
        <f>'B1_KK_sledování '!L17</f>
        <v>37034221.469999999</v>
      </c>
      <c r="D20" s="414">
        <f>'B1_KK_sledování '!M17</f>
        <v>37034221.469999999</v>
      </c>
      <c r="E20" s="415">
        <f>'B1_KK_sledování '!N17</f>
        <v>37034221.469999999</v>
      </c>
      <c r="F20" s="410">
        <f>'B1_KK_sledování '!O17</f>
        <v>0</v>
      </c>
      <c r="G20" s="407">
        <f>C20-D20</f>
        <v>0</v>
      </c>
      <c r="H20" s="404">
        <f>G20/C20</f>
        <v>0</v>
      </c>
    </row>
    <row r="21" spans="1:8" ht="34.9" customHeight="1" x14ac:dyDescent="0.25">
      <c r="A21" s="616" t="s">
        <v>266</v>
      </c>
      <c r="B21" s="617"/>
      <c r="C21" s="518">
        <f>B2_PO_sledování!L37</f>
        <v>737509428.02999997</v>
      </c>
      <c r="D21" s="519">
        <f>B2_PO_sledování!M37</f>
        <v>182128246.46000001</v>
      </c>
      <c r="E21" s="415">
        <f>B2_PO_sledování!N37</f>
        <v>221220865.71000001</v>
      </c>
      <c r="F21" s="520">
        <f>B2_PO_sledování!O37</f>
        <v>0</v>
      </c>
      <c r="G21" s="521">
        <f>C21-D21</f>
        <v>555381181.56999993</v>
      </c>
      <c r="H21" s="522">
        <f>G21/C21</f>
        <v>0.75304960243492436</v>
      </c>
    </row>
    <row r="22" spans="1:8" ht="34.9" customHeight="1" thickBot="1" x14ac:dyDescent="0.3">
      <c r="A22" s="618" t="s">
        <v>267</v>
      </c>
      <c r="B22" s="619"/>
      <c r="C22" s="523"/>
      <c r="D22" s="524"/>
      <c r="E22" s="416">
        <f>-(B2_PO_sledování!N39)</f>
        <v>-39092619.25</v>
      </c>
      <c r="F22" s="525"/>
      <c r="G22" s="526"/>
      <c r="H22" s="527"/>
    </row>
    <row r="23" spans="1:8" ht="34.9" customHeight="1" thickBot="1" x14ac:dyDescent="0.3">
      <c r="A23" s="609" t="s">
        <v>0</v>
      </c>
      <c r="B23" s="610"/>
      <c r="C23" s="417">
        <f t="shared" ref="C23:G23" si="1">SUM(C20:C22)</f>
        <v>774543649.5</v>
      </c>
      <c r="D23" s="418">
        <f t="shared" si="1"/>
        <v>219162467.93000001</v>
      </c>
      <c r="E23" s="412">
        <f t="shared" si="1"/>
        <v>219162467.93000001</v>
      </c>
      <c r="F23" s="411">
        <f t="shared" si="1"/>
        <v>0</v>
      </c>
      <c r="G23" s="412">
        <f t="shared" si="1"/>
        <v>555381181.56999993</v>
      </c>
      <c r="H23" s="353">
        <f>D23/C23</f>
        <v>0.28295689735688678</v>
      </c>
    </row>
    <row r="27" spans="1:8" x14ac:dyDescent="0.25">
      <c r="E27" s="21"/>
    </row>
    <row r="28" spans="1:8" x14ac:dyDescent="0.25">
      <c r="D28" s="354"/>
      <c r="E28" s="119"/>
      <c r="G28" s="344"/>
    </row>
    <row r="29" spans="1:8" x14ac:dyDescent="0.25">
      <c r="D29" s="344"/>
      <c r="E29" s="344"/>
      <c r="F29" s="344"/>
    </row>
    <row r="30" spans="1:8" x14ac:dyDescent="0.25">
      <c r="D30" s="344"/>
      <c r="E30" s="355"/>
      <c r="F30" s="356"/>
      <c r="G30" s="354"/>
    </row>
    <row r="31" spans="1:8" x14ac:dyDescent="0.25">
      <c r="D31" s="344"/>
      <c r="E31" s="357"/>
      <c r="F31" s="119"/>
      <c r="G31" s="354"/>
    </row>
    <row r="32" spans="1:8" x14ac:dyDescent="0.25">
      <c r="D32" s="344"/>
      <c r="E32" s="357"/>
      <c r="F32" s="119"/>
      <c r="G32" s="354"/>
    </row>
    <row r="33" spans="2:7" x14ac:dyDescent="0.25">
      <c r="D33" s="344"/>
      <c r="E33" s="357"/>
      <c r="F33" s="119"/>
      <c r="G33" s="354"/>
    </row>
    <row r="34" spans="2:7" x14ac:dyDescent="0.25">
      <c r="D34" s="344"/>
      <c r="E34" s="357"/>
      <c r="F34" s="358"/>
      <c r="G34" s="354"/>
    </row>
    <row r="35" spans="2:7" x14ac:dyDescent="0.25">
      <c r="C35" s="359"/>
      <c r="D35" s="359"/>
      <c r="E35" s="360"/>
      <c r="F35" s="361"/>
    </row>
    <row r="36" spans="2:7" x14ac:dyDescent="0.25">
      <c r="C36" s="362"/>
      <c r="D36" s="363"/>
      <c r="E36" s="360"/>
      <c r="F36" s="361"/>
    </row>
    <row r="37" spans="2:7" x14ac:dyDescent="0.25">
      <c r="C37" s="362"/>
      <c r="D37" s="363"/>
      <c r="E37" s="360"/>
      <c r="F37" s="362"/>
    </row>
    <row r="38" spans="2:7" x14ac:dyDescent="0.25">
      <c r="C38" s="21"/>
      <c r="D38" s="21"/>
      <c r="E38" s="21"/>
      <c r="F38" s="361"/>
    </row>
    <row r="45" spans="2:7" ht="23.25" x14ac:dyDescent="0.35">
      <c r="B45" s="364"/>
    </row>
  </sheetData>
  <mergeCells count="22">
    <mergeCell ref="A23:B23"/>
    <mergeCell ref="H17:H18"/>
    <mergeCell ref="A19:B19"/>
    <mergeCell ref="A20:B20"/>
    <mergeCell ref="A21:B21"/>
    <mergeCell ref="A22:B22"/>
    <mergeCell ref="A16:B18"/>
    <mergeCell ref="C16:H16"/>
    <mergeCell ref="C17:C18"/>
    <mergeCell ref="D17:F17"/>
    <mergeCell ref="G17:G18"/>
    <mergeCell ref="A7:B7"/>
    <mergeCell ref="A8:B8"/>
    <mergeCell ref="A9:B9"/>
    <mergeCell ref="A10:B10"/>
    <mergeCell ref="A14:H14"/>
    <mergeCell ref="A6:B6"/>
    <mergeCell ref="A1:H1"/>
    <mergeCell ref="A3:H3"/>
    <mergeCell ref="A5:B5"/>
    <mergeCell ref="C5:F5"/>
    <mergeCell ref="G5:H5"/>
  </mergeCells>
  <printOptions horizontalCentered="1"/>
  <pageMargins left="0.70866141732283472" right="0.70866141732283472" top="0.74803149606299213" bottom="0.74803149606299213" header="0.31496062992125984" footer="0.31496062992125984"/>
  <pageSetup paperSize="9" scale="63" orientation="portrait" horizontalDpi="4294967293" verticalDpi="4294967293" r:id="rId1"/>
  <headerFooter>
    <oddFooter>&amp;R&amp;12Zpracoval odbor finanční, stav k 1. 4.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6"/>
  <sheetViews>
    <sheetView zoomScale="65" zoomScaleNormal="65" zoomScaleSheetLayoutView="71" workbookViewId="0">
      <pane xSplit="1" ySplit="5" topLeftCell="B12" activePane="bottomRight" state="frozen"/>
      <selection pane="topRight" activeCell="B1" sqref="B1"/>
      <selection pane="bottomLeft" activeCell="A7" sqref="A7"/>
      <selection pane="bottomRight" activeCell="E6" sqref="E6:E7"/>
    </sheetView>
  </sheetViews>
  <sheetFormatPr defaultColWidth="9.140625" defaultRowHeight="15" x14ac:dyDescent="0.25"/>
  <cols>
    <col min="1" max="2" width="9.28515625" style="97" customWidth="1"/>
    <col min="3" max="3" width="36.42578125" style="97" customWidth="1"/>
    <col min="4" max="4" width="12.85546875" style="97" customWidth="1"/>
    <col min="5" max="5" width="11.42578125" style="97" customWidth="1"/>
    <col min="6" max="7" width="16.28515625" style="97" customWidth="1"/>
    <col min="8" max="8" width="13.140625" style="97" customWidth="1"/>
    <col min="9" max="9" width="33.28515625" style="97" customWidth="1"/>
    <col min="10" max="10" width="15.42578125" style="97" customWidth="1"/>
    <col min="11" max="11" width="13.7109375" style="97" customWidth="1"/>
    <col min="12" max="13" width="14.85546875" style="97" customWidth="1"/>
    <col min="14" max="14" width="51.7109375" style="97" customWidth="1"/>
    <col min="15" max="15" width="18.28515625" style="105" customWidth="1"/>
    <col min="16" max="16" width="46" style="97" customWidth="1"/>
    <col min="17" max="17" width="14.85546875" style="106" customWidth="1"/>
    <col min="18" max="16384" width="9.140625" style="97"/>
  </cols>
  <sheetData>
    <row r="1" spans="1:17" ht="24" customHeight="1" x14ac:dyDescent="0.35">
      <c r="A1" s="171" t="s">
        <v>89</v>
      </c>
      <c r="B1" s="91"/>
      <c r="C1" s="92"/>
      <c r="D1" s="93"/>
      <c r="E1" s="93"/>
      <c r="F1" s="93"/>
      <c r="G1" s="93"/>
      <c r="H1" s="93"/>
      <c r="I1" s="93"/>
      <c r="J1" s="93"/>
      <c r="K1" s="93"/>
      <c r="L1" s="93"/>
      <c r="M1" s="93"/>
      <c r="N1" s="1"/>
      <c r="O1" s="94"/>
      <c r="P1" s="1"/>
      <c r="Q1" s="95"/>
    </row>
    <row r="2" spans="1:17" ht="40.15" customHeight="1" x14ac:dyDescent="0.35">
      <c r="A2" s="122" t="s">
        <v>95</v>
      </c>
      <c r="B2" s="91"/>
      <c r="C2" s="92"/>
      <c r="D2" s="93"/>
      <c r="E2" s="93"/>
      <c r="F2" s="93"/>
      <c r="G2" s="93"/>
      <c r="H2" s="93"/>
      <c r="I2" s="93"/>
      <c r="J2" s="93"/>
      <c r="K2" s="93"/>
      <c r="L2" s="93"/>
      <c r="M2" s="93"/>
      <c r="N2" s="1"/>
      <c r="O2" s="94"/>
      <c r="P2" s="1"/>
      <c r="Q2" s="95"/>
    </row>
    <row r="3" spans="1:17" ht="9" customHeight="1" x14ac:dyDescent="0.25">
      <c r="A3" s="96"/>
      <c r="B3" s="96"/>
      <c r="C3" s="96"/>
      <c r="D3" s="96"/>
      <c r="E3" s="96"/>
      <c r="F3" s="96"/>
      <c r="G3" s="96"/>
      <c r="H3" s="96"/>
      <c r="I3" s="96"/>
      <c r="J3" s="96"/>
      <c r="K3" s="96"/>
      <c r="L3" s="96"/>
      <c r="M3" s="96"/>
      <c r="N3" s="96"/>
      <c r="O3" s="98"/>
      <c r="P3" s="96"/>
      <c r="Q3" s="99"/>
    </row>
    <row r="4" spans="1:17" ht="121.5" customHeight="1" x14ac:dyDescent="0.25">
      <c r="A4" s="107" t="s">
        <v>13</v>
      </c>
      <c r="B4" s="107" t="s">
        <v>1</v>
      </c>
      <c r="C4" s="107" t="s">
        <v>33</v>
      </c>
      <c r="D4" s="107" t="s">
        <v>35</v>
      </c>
      <c r="E4" s="107" t="s">
        <v>101</v>
      </c>
      <c r="F4" s="108" t="s">
        <v>87</v>
      </c>
      <c r="G4" s="108" t="s">
        <v>237</v>
      </c>
      <c r="H4" s="107" t="s">
        <v>23</v>
      </c>
      <c r="I4" s="107" t="s">
        <v>25</v>
      </c>
      <c r="J4" s="107" t="s">
        <v>21</v>
      </c>
      <c r="K4" s="107" t="s">
        <v>38</v>
      </c>
      <c r="L4" s="174" t="s">
        <v>96</v>
      </c>
      <c r="M4" s="175" t="s">
        <v>97</v>
      </c>
      <c r="N4" s="107" t="s">
        <v>34</v>
      </c>
      <c r="O4" s="107" t="s">
        <v>31</v>
      </c>
      <c r="P4" s="109" t="s">
        <v>20</v>
      </c>
      <c r="Q4" s="107" t="s">
        <v>19</v>
      </c>
    </row>
    <row r="5" spans="1:17" ht="18" customHeight="1" x14ac:dyDescent="0.25">
      <c r="A5" s="110" t="s">
        <v>2</v>
      </c>
      <c r="B5" s="110" t="s">
        <v>3</v>
      </c>
      <c r="C5" s="110" t="s">
        <v>4</v>
      </c>
      <c r="D5" s="110" t="s">
        <v>5</v>
      </c>
      <c r="E5" s="110" t="s">
        <v>6</v>
      </c>
      <c r="F5" s="111" t="s">
        <v>7</v>
      </c>
      <c r="G5" s="110" t="s">
        <v>8</v>
      </c>
      <c r="H5" s="120" t="s">
        <v>9</v>
      </c>
      <c r="I5" s="112" t="s">
        <v>10</v>
      </c>
      <c r="J5" s="112" t="s">
        <v>11</v>
      </c>
      <c r="K5" s="112" t="s">
        <v>12</v>
      </c>
      <c r="L5" s="100" t="s">
        <v>14</v>
      </c>
      <c r="M5" s="110" t="s">
        <v>15</v>
      </c>
      <c r="N5" s="110" t="s">
        <v>16</v>
      </c>
      <c r="O5" s="113" t="s">
        <v>17</v>
      </c>
      <c r="P5" s="110" t="s">
        <v>22</v>
      </c>
      <c r="Q5" s="110" t="s">
        <v>39</v>
      </c>
    </row>
    <row r="6" spans="1:17" ht="408.6" customHeight="1" x14ac:dyDescent="0.25">
      <c r="A6" s="634" t="s">
        <v>179</v>
      </c>
      <c r="B6" s="636" t="s">
        <v>82</v>
      </c>
      <c r="C6" s="638" t="s">
        <v>93</v>
      </c>
      <c r="D6" s="640" t="s">
        <v>285</v>
      </c>
      <c r="E6" s="636" t="s">
        <v>106</v>
      </c>
      <c r="F6" s="632">
        <v>87687163</v>
      </c>
      <c r="G6" s="632">
        <v>74477012.620000005</v>
      </c>
      <c r="H6" s="322" t="s">
        <v>165</v>
      </c>
      <c r="I6" s="384" t="s">
        <v>290</v>
      </c>
      <c r="J6" s="256">
        <v>11209644.800000001</v>
      </c>
      <c r="K6" s="90">
        <v>0</v>
      </c>
      <c r="L6" s="177">
        <f>J6-K6</f>
        <v>11209644.800000001</v>
      </c>
      <c r="M6" s="4">
        <f>L6/J6</f>
        <v>1</v>
      </c>
      <c r="N6" s="101" t="s">
        <v>281</v>
      </c>
      <c r="O6" s="267" t="s">
        <v>279</v>
      </c>
      <c r="P6" s="375" t="s">
        <v>280</v>
      </c>
      <c r="Q6" s="267" t="s">
        <v>280</v>
      </c>
    </row>
    <row r="7" spans="1:17" ht="105" x14ac:dyDescent="0.25">
      <c r="A7" s="635"/>
      <c r="B7" s="637"/>
      <c r="C7" s="639"/>
      <c r="D7" s="641"/>
      <c r="E7" s="637"/>
      <c r="F7" s="633"/>
      <c r="G7" s="633"/>
      <c r="H7" s="322" t="s">
        <v>174</v>
      </c>
      <c r="I7" s="384" t="s">
        <v>294</v>
      </c>
      <c r="J7" s="325">
        <v>127072.8</v>
      </c>
      <c r="K7" s="374">
        <v>0</v>
      </c>
      <c r="L7" s="177">
        <f>J7-K7</f>
        <v>127072.8</v>
      </c>
      <c r="M7" s="4">
        <f>L7/J7</f>
        <v>1</v>
      </c>
      <c r="N7" s="101" t="s">
        <v>282</v>
      </c>
      <c r="O7" s="267" t="s">
        <v>278</v>
      </c>
      <c r="P7" s="375" t="s">
        <v>280</v>
      </c>
      <c r="Q7" s="267" t="s">
        <v>280</v>
      </c>
    </row>
    <row r="8" spans="1:17" ht="210" x14ac:dyDescent="0.25">
      <c r="A8" s="219" t="s">
        <v>236</v>
      </c>
      <c r="B8" s="220" t="s">
        <v>82</v>
      </c>
      <c r="C8" s="176" t="s">
        <v>177</v>
      </c>
      <c r="D8" s="388" t="s">
        <v>293</v>
      </c>
      <c r="E8" s="326" t="s">
        <v>123</v>
      </c>
      <c r="F8" s="266">
        <v>11405686.25</v>
      </c>
      <c r="G8" s="377">
        <v>10835401.93</v>
      </c>
      <c r="H8" s="314" t="s">
        <v>178</v>
      </c>
      <c r="I8" s="386" t="s">
        <v>289</v>
      </c>
      <c r="J8" s="327">
        <v>604924.37</v>
      </c>
      <c r="K8" s="324">
        <v>604924.37</v>
      </c>
      <c r="L8" s="177">
        <f>J8-K8</f>
        <v>0</v>
      </c>
      <c r="M8" s="4">
        <f>L8/J8</f>
        <v>0</v>
      </c>
      <c r="N8" s="101" t="s">
        <v>283</v>
      </c>
      <c r="O8" s="324">
        <v>604924.37</v>
      </c>
      <c r="P8" s="376" t="s">
        <v>284</v>
      </c>
      <c r="Q8" s="379">
        <v>686500</v>
      </c>
    </row>
    <row r="9" spans="1:17" ht="32.25" customHeight="1" x14ac:dyDescent="0.25">
      <c r="A9" s="114" t="s">
        <v>0</v>
      </c>
      <c r="B9" s="114"/>
      <c r="C9" s="114"/>
      <c r="D9" s="178"/>
      <c r="E9" s="114"/>
      <c r="F9" s="115">
        <f>SUM(F6:F8)</f>
        <v>99092849.25</v>
      </c>
      <c r="G9" s="115">
        <f>SUM(G6:G8)</f>
        <v>85312414.550000012</v>
      </c>
      <c r="H9" s="116"/>
      <c r="I9" s="117"/>
      <c r="J9" s="115">
        <f>SUM(J6:J8)</f>
        <v>11941641.970000001</v>
      </c>
      <c r="K9" s="115">
        <f>SUM(K6:K8)</f>
        <v>604924.37</v>
      </c>
      <c r="L9" s="104">
        <f>SUM(L6:L8)</f>
        <v>11336717.600000001</v>
      </c>
      <c r="M9" s="124">
        <f>L9/J9</f>
        <v>0.94934328365230669</v>
      </c>
      <c r="N9" s="114"/>
      <c r="O9" s="180">
        <f>SUM(O6:O8)</f>
        <v>604924.37</v>
      </c>
      <c r="P9" s="118"/>
      <c r="Q9" s="180">
        <f>SUM(Q6:Q8)</f>
        <v>686500</v>
      </c>
    </row>
    <row r="11" spans="1:17" x14ac:dyDescent="0.25">
      <c r="B11" s="103"/>
    </row>
    <row r="12" spans="1:17" x14ac:dyDescent="0.25">
      <c r="O12" s="121"/>
    </row>
    <row r="16" spans="1:17" x14ac:dyDescent="0.25">
      <c r="K16" s="179"/>
      <c r="L16" s="179"/>
    </row>
  </sheetData>
  <autoFilter ref="A5:Q9"/>
  <mergeCells count="7">
    <mergeCell ref="G6:G7"/>
    <mergeCell ref="A6:A7"/>
    <mergeCell ref="B6:B7"/>
    <mergeCell ref="C6:C7"/>
    <mergeCell ref="D6:D7"/>
    <mergeCell ref="E6:E7"/>
    <mergeCell ref="F6:F7"/>
  </mergeCells>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4. 2022</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22"/>
  <sheetViews>
    <sheetView zoomScale="56" zoomScaleNormal="56" workbookViewId="0">
      <pane xSplit="1" ySplit="5" topLeftCell="B6" activePane="bottomRight" state="frozen"/>
      <selection activeCell="B14" sqref="B14"/>
      <selection pane="topRight" activeCell="B14" sqref="B14"/>
      <selection pane="bottomLeft" activeCell="B14" sqref="B14"/>
      <selection pane="bottomRight" activeCell="K24" sqref="K24"/>
    </sheetView>
  </sheetViews>
  <sheetFormatPr defaultColWidth="9.140625" defaultRowHeight="15" x14ac:dyDescent="0.25"/>
  <cols>
    <col min="1" max="1" width="9.28515625" style="199" customWidth="1"/>
    <col min="2" max="2" width="13.28515625" style="199" customWidth="1"/>
    <col min="3" max="3" width="36.42578125" style="199" customWidth="1"/>
    <col min="4" max="4" width="12.85546875" style="199" customWidth="1"/>
    <col min="5" max="5" width="11.42578125" style="199" customWidth="1"/>
    <col min="6" max="7" width="16.28515625" style="199" customWidth="1"/>
    <col min="8" max="8" width="13.140625" style="199" customWidth="1"/>
    <col min="9" max="9" width="33.28515625" style="199" customWidth="1"/>
    <col min="10" max="10" width="14" style="199" customWidth="1"/>
    <col min="11" max="11" width="15.42578125" style="199" customWidth="1"/>
    <col min="12" max="12" width="15" style="199" customWidth="1"/>
    <col min="13" max="13" width="12.42578125" style="199" customWidth="1"/>
    <col min="14" max="14" width="51.5703125" style="199" customWidth="1"/>
    <col min="15" max="15" width="19.140625" style="199" customWidth="1"/>
    <col min="16" max="16" width="37.140625" style="199" customWidth="1"/>
    <col min="17" max="17" width="14.85546875" style="199" customWidth="1"/>
    <col min="18" max="16384" width="9.140625" style="199"/>
  </cols>
  <sheetData>
    <row r="1" spans="1:17" ht="23.25" x14ac:dyDescent="0.35">
      <c r="A1" s="194" t="s">
        <v>166</v>
      </c>
      <c r="B1" s="195"/>
      <c r="C1" s="196"/>
      <c r="D1" s="197"/>
      <c r="E1" s="197"/>
      <c r="F1" s="197"/>
      <c r="G1" s="197"/>
      <c r="H1" s="197"/>
      <c r="I1" s="197"/>
      <c r="J1" s="197"/>
      <c r="K1" s="197"/>
      <c r="L1" s="197"/>
      <c r="M1" s="197"/>
      <c r="N1" s="1"/>
      <c r="O1" s="1"/>
      <c r="P1" s="1"/>
      <c r="Q1" s="198"/>
    </row>
    <row r="2" spans="1:17" ht="35.450000000000003" customHeight="1" x14ac:dyDescent="0.35">
      <c r="A2" s="194" t="s">
        <v>167</v>
      </c>
      <c r="B2" s="195"/>
      <c r="C2" s="196"/>
      <c r="D2" s="197"/>
      <c r="E2" s="197"/>
      <c r="F2" s="197"/>
      <c r="G2" s="197"/>
      <c r="H2" s="197"/>
      <c r="I2" s="197"/>
      <c r="J2" s="197"/>
      <c r="K2" s="197"/>
      <c r="L2" s="197"/>
      <c r="M2" s="197"/>
      <c r="N2" s="1"/>
      <c r="O2" s="1"/>
      <c r="P2" s="1"/>
      <c r="Q2" s="198"/>
    </row>
    <row r="3" spans="1:17" ht="9" customHeight="1" x14ac:dyDescent="0.25">
      <c r="A3" s="200"/>
      <c r="B3" s="200"/>
      <c r="C3" s="200"/>
      <c r="D3" s="200"/>
      <c r="E3" s="200"/>
      <c r="F3" s="200"/>
      <c r="G3" s="200"/>
      <c r="H3" s="200"/>
      <c r="I3" s="200"/>
      <c r="J3" s="200"/>
      <c r="K3" s="200"/>
      <c r="L3" s="200"/>
      <c r="M3" s="200"/>
      <c r="N3" s="200"/>
      <c r="O3" s="200"/>
      <c r="P3" s="200"/>
      <c r="Q3" s="200"/>
    </row>
    <row r="4" spans="1:17" ht="121.5" customHeight="1" x14ac:dyDescent="0.25">
      <c r="A4" s="201" t="s">
        <v>13</v>
      </c>
      <c r="B4" s="201" t="s">
        <v>1</v>
      </c>
      <c r="C4" s="201" t="s">
        <v>33</v>
      </c>
      <c r="D4" s="201" t="s">
        <v>35</v>
      </c>
      <c r="E4" s="201" t="s">
        <v>168</v>
      </c>
      <c r="F4" s="202" t="s">
        <v>169</v>
      </c>
      <c r="G4" s="202" t="s">
        <v>40</v>
      </c>
      <c r="H4" s="201" t="s">
        <v>23</v>
      </c>
      <c r="I4" s="201" t="s">
        <v>25</v>
      </c>
      <c r="J4" s="201" t="s">
        <v>21</v>
      </c>
      <c r="K4" s="201" t="s">
        <v>38</v>
      </c>
      <c r="L4" s="203" t="s">
        <v>170</v>
      </c>
      <c r="M4" s="201" t="s">
        <v>171</v>
      </c>
      <c r="N4" s="201" t="s">
        <v>34</v>
      </c>
      <c r="O4" s="201" t="s">
        <v>31</v>
      </c>
      <c r="P4" s="204" t="s">
        <v>20</v>
      </c>
      <c r="Q4" s="201" t="s">
        <v>19</v>
      </c>
    </row>
    <row r="5" spans="1:17" ht="18" customHeight="1" x14ac:dyDescent="0.25">
      <c r="A5" s="205" t="s">
        <v>2</v>
      </c>
      <c r="B5" s="205" t="s">
        <v>3</v>
      </c>
      <c r="C5" s="205" t="s">
        <v>4</v>
      </c>
      <c r="D5" s="205" t="s">
        <v>5</v>
      </c>
      <c r="E5" s="205" t="s">
        <v>6</v>
      </c>
      <c r="F5" s="206" t="s">
        <v>7</v>
      </c>
      <c r="G5" s="205" t="s">
        <v>8</v>
      </c>
      <c r="H5" s="205" t="s">
        <v>9</v>
      </c>
      <c r="I5" s="205" t="s">
        <v>10</v>
      </c>
      <c r="J5" s="205" t="s">
        <v>11</v>
      </c>
      <c r="K5" s="205" t="s">
        <v>12</v>
      </c>
      <c r="L5" s="207" t="s">
        <v>14</v>
      </c>
      <c r="M5" s="205" t="s">
        <v>15</v>
      </c>
      <c r="N5" s="205" t="s">
        <v>16</v>
      </c>
      <c r="O5" s="205" t="s">
        <v>17</v>
      </c>
      <c r="P5" s="208" t="s">
        <v>22</v>
      </c>
      <c r="Q5" s="205" t="s">
        <v>39</v>
      </c>
    </row>
    <row r="6" spans="1:17" ht="255" x14ac:dyDescent="0.25">
      <c r="A6" s="647" t="s">
        <v>239</v>
      </c>
      <c r="B6" s="650" t="s">
        <v>238</v>
      </c>
      <c r="C6" s="650" t="s">
        <v>172</v>
      </c>
      <c r="D6" s="650" t="s">
        <v>137</v>
      </c>
      <c r="E6" s="650" t="s">
        <v>126</v>
      </c>
      <c r="F6" s="644">
        <v>433013258.18000001</v>
      </c>
      <c r="G6" s="644">
        <v>370953454.17000002</v>
      </c>
      <c r="H6" s="217" t="s">
        <v>173</v>
      </c>
      <c r="I6" s="384" t="s">
        <v>288</v>
      </c>
      <c r="J6" s="328">
        <v>68797</v>
      </c>
      <c r="K6" s="329">
        <v>6880</v>
      </c>
      <c r="L6" s="262">
        <f t="shared" ref="L6:L11" si="0">J6-K6</f>
        <v>61917</v>
      </c>
      <c r="M6" s="261">
        <f t="shared" ref="M6:M11" si="1">L6/J6</f>
        <v>0.89999563934473892</v>
      </c>
      <c r="N6" s="385" t="s">
        <v>286</v>
      </c>
      <c r="O6" s="329">
        <v>6880</v>
      </c>
      <c r="P6" s="384" t="s">
        <v>299</v>
      </c>
      <c r="Q6" s="379">
        <v>0</v>
      </c>
    </row>
    <row r="7" spans="1:17" ht="225" x14ac:dyDescent="0.25">
      <c r="A7" s="648"/>
      <c r="B7" s="651"/>
      <c r="C7" s="651"/>
      <c r="D7" s="651"/>
      <c r="E7" s="651"/>
      <c r="F7" s="645"/>
      <c r="G7" s="645"/>
      <c r="H7" s="217" t="s">
        <v>173</v>
      </c>
      <c r="I7" s="384" t="s">
        <v>287</v>
      </c>
      <c r="J7" s="328">
        <v>88653154</v>
      </c>
      <c r="K7" s="329">
        <v>750000</v>
      </c>
      <c r="L7" s="262">
        <f t="shared" si="0"/>
        <v>87903154</v>
      </c>
      <c r="M7" s="261">
        <f t="shared" si="1"/>
        <v>0.9915400641019495</v>
      </c>
      <c r="N7" s="384" t="s">
        <v>300</v>
      </c>
      <c r="O7" s="329">
        <v>750000</v>
      </c>
      <c r="P7" s="642" t="s">
        <v>301</v>
      </c>
      <c r="Q7" s="380">
        <v>0</v>
      </c>
    </row>
    <row r="8" spans="1:17" ht="225" x14ac:dyDescent="0.25">
      <c r="A8" s="649"/>
      <c r="B8" s="652"/>
      <c r="C8" s="652"/>
      <c r="D8" s="652"/>
      <c r="E8" s="652"/>
      <c r="F8" s="646"/>
      <c r="G8" s="646"/>
      <c r="H8" s="378" t="s">
        <v>139</v>
      </c>
      <c r="I8" s="384" t="s">
        <v>302</v>
      </c>
      <c r="J8" s="328">
        <v>300000</v>
      </c>
      <c r="K8" s="329">
        <v>300000</v>
      </c>
      <c r="L8" s="262">
        <f t="shared" si="0"/>
        <v>0</v>
      </c>
      <c r="M8" s="261">
        <f t="shared" si="1"/>
        <v>0</v>
      </c>
      <c r="N8" s="384" t="s">
        <v>303</v>
      </c>
      <c r="O8" s="329">
        <v>300000</v>
      </c>
      <c r="P8" s="643"/>
      <c r="Q8" s="380">
        <v>0</v>
      </c>
    </row>
    <row r="9" spans="1:17" ht="210" x14ac:dyDescent="0.25">
      <c r="A9" s="647" t="s">
        <v>240</v>
      </c>
      <c r="B9" s="650" t="s">
        <v>242</v>
      </c>
      <c r="C9" s="650" t="s">
        <v>74</v>
      </c>
      <c r="D9" s="650" t="s">
        <v>148</v>
      </c>
      <c r="E9" s="650" t="s">
        <v>126</v>
      </c>
      <c r="F9" s="644">
        <v>50983386.560000002</v>
      </c>
      <c r="G9" s="644">
        <f>'A2_PO_vyřazení_1.4.2022 '!O12</f>
        <v>1292120.8799999999</v>
      </c>
      <c r="H9" s="330" t="s">
        <v>116</v>
      </c>
      <c r="I9" s="323" t="s">
        <v>241</v>
      </c>
      <c r="J9" s="89">
        <v>234240.88</v>
      </c>
      <c r="K9" s="89">
        <v>234240.88</v>
      </c>
      <c r="L9" s="262">
        <f t="shared" si="0"/>
        <v>0</v>
      </c>
      <c r="M9" s="261">
        <f t="shared" si="1"/>
        <v>0</v>
      </c>
      <c r="N9" s="385" t="s">
        <v>295</v>
      </c>
      <c r="O9" s="89">
        <v>234240.88</v>
      </c>
      <c r="P9" s="269" t="s">
        <v>304</v>
      </c>
      <c r="Q9" s="381"/>
    </row>
    <row r="10" spans="1:17" ht="75" x14ac:dyDescent="0.25">
      <c r="A10" s="648"/>
      <c r="B10" s="651"/>
      <c r="C10" s="651"/>
      <c r="D10" s="651"/>
      <c r="E10" s="651"/>
      <c r="F10" s="645"/>
      <c r="G10" s="645"/>
      <c r="H10" s="391" t="s">
        <v>174</v>
      </c>
      <c r="I10" s="384" t="s">
        <v>291</v>
      </c>
      <c r="J10" s="89">
        <v>215985</v>
      </c>
      <c r="K10" s="89">
        <v>0</v>
      </c>
      <c r="L10" s="262">
        <f t="shared" si="0"/>
        <v>215985</v>
      </c>
      <c r="M10" s="261">
        <f t="shared" si="1"/>
        <v>1</v>
      </c>
      <c r="N10" s="385" t="s">
        <v>296</v>
      </c>
      <c r="O10" s="267" t="s">
        <v>278</v>
      </c>
      <c r="P10" s="389" t="s">
        <v>280</v>
      </c>
      <c r="Q10" s="390" t="s">
        <v>280</v>
      </c>
    </row>
    <row r="11" spans="1:17" ht="180" x14ac:dyDescent="0.25">
      <c r="A11" s="649"/>
      <c r="B11" s="652"/>
      <c r="C11" s="652"/>
      <c r="D11" s="652"/>
      <c r="E11" s="652"/>
      <c r="F11" s="646"/>
      <c r="G11" s="646"/>
      <c r="H11" s="392" t="s">
        <v>139</v>
      </c>
      <c r="I11" s="384" t="s">
        <v>292</v>
      </c>
      <c r="J11" s="268">
        <v>1000</v>
      </c>
      <c r="K11" s="268">
        <v>1000</v>
      </c>
      <c r="L11" s="262">
        <f t="shared" si="0"/>
        <v>0</v>
      </c>
      <c r="M11" s="261">
        <f t="shared" si="1"/>
        <v>0</v>
      </c>
      <c r="N11" s="387" t="s">
        <v>297</v>
      </c>
      <c r="O11" s="268">
        <v>1000</v>
      </c>
      <c r="P11" s="270" t="s">
        <v>298</v>
      </c>
      <c r="Q11" s="382">
        <v>0</v>
      </c>
    </row>
    <row r="12" spans="1:17" ht="32.25" customHeight="1" thickBot="1" x14ac:dyDescent="0.3">
      <c r="A12" s="209" t="s">
        <v>0</v>
      </c>
      <c r="B12" s="210"/>
      <c r="C12" s="210"/>
      <c r="D12" s="210"/>
      <c r="E12" s="210"/>
      <c r="F12" s="211">
        <f>SUM(F6:F11)</f>
        <v>483996644.74000001</v>
      </c>
      <c r="G12" s="211">
        <f>SUM(G6:G11)</f>
        <v>372245575.05000001</v>
      </c>
      <c r="H12" s="211"/>
      <c r="I12" s="212"/>
      <c r="J12" s="211">
        <f>SUM(J6:J11)</f>
        <v>89473176.879999995</v>
      </c>
      <c r="K12" s="211">
        <f>SUM(K6:K11)</f>
        <v>1292120.8799999999</v>
      </c>
      <c r="L12" s="213">
        <f>SUM(L6:L11)</f>
        <v>88181056</v>
      </c>
      <c r="M12" s="263">
        <f t="shared" ref="M12" si="2">L12/J12</f>
        <v>0.98555856710293221</v>
      </c>
      <c r="N12" s="209"/>
      <c r="O12" s="211">
        <f>SUM(O6:O11)</f>
        <v>1292120.8799999999</v>
      </c>
      <c r="P12" s="214"/>
      <c r="Q12" s="383">
        <f>SUM(Q6:Q11)</f>
        <v>0</v>
      </c>
    </row>
    <row r="17" spans="10:13" x14ac:dyDescent="0.25">
      <c r="J17" s="215"/>
      <c r="K17" s="215"/>
      <c r="L17" s="215"/>
      <c r="M17" s="215"/>
    </row>
    <row r="18" spans="10:13" x14ac:dyDescent="0.25">
      <c r="J18" s="215"/>
      <c r="K18" s="215"/>
      <c r="L18" s="215"/>
      <c r="M18" s="215"/>
    </row>
    <row r="19" spans="10:13" x14ac:dyDescent="0.25">
      <c r="J19" s="215"/>
      <c r="K19" s="215"/>
      <c r="L19" s="215"/>
      <c r="M19" s="215"/>
    </row>
    <row r="20" spans="10:13" x14ac:dyDescent="0.25">
      <c r="J20" s="215"/>
      <c r="K20" s="215"/>
      <c r="L20" s="215"/>
      <c r="M20" s="215"/>
    </row>
    <row r="21" spans="10:13" x14ac:dyDescent="0.25">
      <c r="J21" s="215"/>
      <c r="K21" s="215"/>
      <c r="L21" s="215"/>
      <c r="M21" s="215"/>
    </row>
    <row r="22" spans="10:13" x14ac:dyDescent="0.25">
      <c r="J22" s="215"/>
      <c r="K22" s="215"/>
      <c r="L22" s="215"/>
      <c r="M22" s="215"/>
    </row>
  </sheetData>
  <autoFilter ref="A5:Q12"/>
  <mergeCells count="15">
    <mergeCell ref="P7:P8"/>
    <mergeCell ref="F9:F11"/>
    <mergeCell ref="G9:G11"/>
    <mergeCell ref="A9:A11"/>
    <mergeCell ref="B9:B11"/>
    <mergeCell ref="C9:C11"/>
    <mergeCell ref="D9:D11"/>
    <mergeCell ref="E9:E11"/>
    <mergeCell ref="A6:A8"/>
    <mergeCell ref="G6:G8"/>
    <mergeCell ref="F6:F8"/>
    <mergeCell ref="E6:E8"/>
    <mergeCell ref="B6:B8"/>
    <mergeCell ref="C6:C8"/>
    <mergeCell ref="D6:D8"/>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4.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topLeftCell="A13" zoomScale="59" zoomScaleNormal="59" zoomScaleSheetLayoutView="42" zoomScalePageLayoutView="70" workbookViewId="0">
      <selection activeCell="C1" sqref="C1"/>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517" t="s">
        <v>337</v>
      </c>
      <c r="B1" s="517"/>
    </row>
    <row r="2" spans="1:22" ht="33" customHeight="1" x14ac:dyDescent="0.35">
      <c r="A2" s="172" t="s">
        <v>98</v>
      </c>
      <c r="C2" s="83"/>
      <c r="D2" s="83"/>
      <c r="E2" s="83"/>
      <c r="F2" s="83"/>
      <c r="G2" s="83"/>
      <c r="H2" s="83"/>
      <c r="I2" s="83"/>
      <c r="J2" s="83"/>
      <c r="K2" s="83"/>
      <c r="L2" s="83"/>
      <c r="M2" s="83"/>
      <c r="N2" s="83"/>
      <c r="O2" s="83"/>
      <c r="P2" s="83"/>
      <c r="Q2" s="10"/>
    </row>
    <row r="3" spans="1:22" ht="10.15" customHeight="1" x14ac:dyDescent="0.35">
      <c r="A3" s="172"/>
      <c r="C3" s="83"/>
      <c r="D3" s="83"/>
      <c r="E3" s="83"/>
      <c r="F3" s="83"/>
      <c r="G3" s="83"/>
      <c r="H3" s="83"/>
      <c r="I3" s="83"/>
      <c r="J3" s="83"/>
      <c r="K3" s="83"/>
      <c r="L3" s="83"/>
      <c r="M3" s="83"/>
      <c r="N3" s="83"/>
      <c r="O3" s="83"/>
      <c r="P3" s="83"/>
      <c r="Q3" s="10"/>
    </row>
    <row r="4" spans="1:22" ht="38.25" customHeight="1" x14ac:dyDescent="0.25">
      <c r="A4" s="653" t="s">
        <v>41</v>
      </c>
      <c r="B4" s="655" t="s">
        <v>42</v>
      </c>
      <c r="C4" s="655" t="s">
        <v>33</v>
      </c>
      <c r="D4" s="656" t="s">
        <v>43</v>
      </c>
      <c r="E4" s="655" t="s">
        <v>44</v>
      </c>
      <c r="F4" s="672" t="s">
        <v>90</v>
      </c>
      <c r="G4" s="655" t="s">
        <v>18</v>
      </c>
      <c r="H4" s="656" t="s">
        <v>46</v>
      </c>
      <c r="I4" s="655" t="s">
        <v>47</v>
      </c>
      <c r="J4" s="655" t="s">
        <v>23</v>
      </c>
      <c r="K4" s="660" t="s">
        <v>25</v>
      </c>
      <c r="L4" s="662" t="s">
        <v>48</v>
      </c>
      <c r="M4" s="668" t="s">
        <v>49</v>
      </c>
      <c r="N4" s="669"/>
      <c r="O4" s="670"/>
      <c r="P4" s="663" t="s">
        <v>206</v>
      </c>
      <c r="Q4" s="658" t="s">
        <v>51</v>
      </c>
    </row>
    <row r="5" spans="1:22" ht="90" x14ac:dyDescent="0.25">
      <c r="A5" s="654"/>
      <c r="B5" s="656"/>
      <c r="C5" s="656"/>
      <c r="D5" s="657"/>
      <c r="E5" s="656"/>
      <c r="F5" s="673"/>
      <c r="G5" s="656"/>
      <c r="H5" s="657"/>
      <c r="I5" s="656"/>
      <c r="J5" s="656"/>
      <c r="K5" s="661"/>
      <c r="L5" s="663"/>
      <c r="M5" s="429" t="s">
        <v>52</v>
      </c>
      <c r="N5" s="125" t="s">
        <v>91</v>
      </c>
      <c r="O5" s="126" t="s">
        <v>92</v>
      </c>
      <c r="P5" s="671"/>
      <c r="Q5" s="659"/>
    </row>
    <row r="6" spans="1:22" ht="26.25" customHeight="1" thickBot="1" x14ac:dyDescent="0.3">
      <c r="A6" s="127" t="s">
        <v>54</v>
      </c>
      <c r="B6" s="127" t="s">
        <v>55</v>
      </c>
      <c r="C6" s="127" t="s">
        <v>56</v>
      </c>
      <c r="D6" s="127" t="s">
        <v>57</v>
      </c>
      <c r="E6" s="127" t="s">
        <v>58</v>
      </c>
      <c r="F6" s="128" t="s">
        <v>59</v>
      </c>
      <c r="G6" s="127" t="s">
        <v>60</v>
      </c>
      <c r="H6" s="127" t="s">
        <v>61</v>
      </c>
      <c r="I6" s="127" t="s">
        <v>62</v>
      </c>
      <c r="J6" s="127" t="s">
        <v>63</v>
      </c>
      <c r="K6" s="129" t="s">
        <v>64</v>
      </c>
      <c r="L6" s="130" t="s">
        <v>65</v>
      </c>
      <c r="M6" s="130" t="s">
        <v>66</v>
      </c>
      <c r="N6" s="131" t="s">
        <v>67</v>
      </c>
      <c r="O6" s="129" t="s">
        <v>68</v>
      </c>
      <c r="P6" s="130" t="s">
        <v>69</v>
      </c>
      <c r="Q6" s="132" t="s">
        <v>207</v>
      </c>
    </row>
    <row r="7" spans="1:22" ht="389.1" customHeight="1" x14ac:dyDescent="0.25">
      <c r="A7" s="438">
        <v>19</v>
      </c>
      <c r="B7" s="491" t="s">
        <v>82</v>
      </c>
      <c r="C7" s="491" t="s">
        <v>84</v>
      </c>
      <c r="D7" s="491" t="s">
        <v>107</v>
      </c>
      <c r="E7" s="491" t="s">
        <v>108</v>
      </c>
      <c r="F7" s="491" t="s">
        <v>109</v>
      </c>
      <c r="G7" s="492">
        <v>144128467</v>
      </c>
      <c r="H7" s="491" t="s">
        <v>110</v>
      </c>
      <c r="I7" s="491" t="s">
        <v>105</v>
      </c>
      <c r="J7" s="491" t="s">
        <v>83</v>
      </c>
      <c r="K7" s="493" t="s">
        <v>331</v>
      </c>
      <c r="L7" s="494">
        <v>9222024</v>
      </c>
      <c r="M7" s="494">
        <f t="shared" ref="M7:M8" si="0">N7+O7</f>
        <v>9222024</v>
      </c>
      <c r="N7" s="254">
        <v>9222024</v>
      </c>
      <c r="O7" s="495">
        <v>0</v>
      </c>
      <c r="P7" s="496">
        <f t="shared" ref="P7:P8" si="1">M7/L7</f>
        <v>1</v>
      </c>
      <c r="Q7" s="255" t="s">
        <v>332</v>
      </c>
    </row>
    <row r="8" spans="1:22" ht="364.9" customHeight="1" x14ac:dyDescent="0.25">
      <c r="A8" s="678">
        <v>26</v>
      </c>
      <c r="B8" s="664" t="s">
        <v>82</v>
      </c>
      <c r="C8" s="664" t="s">
        <v>88</v>
      </c>
      <c r="D8" s="664" t="s">
        <v>111</v>
      </c>
      <c r="E8" s="664" t="s">
        <v>112</v>
      </c>
      <c r="F8" s="664" t="s">
        <v>113</v>
      </c>
      <c r="G8" s="666">
        <v>32851203.190000001</v>
      </c>
      <c r="H8" s="664" t="s">
        <v>114</v>
      </c>
      <c r="I8" s="664" t="s">
        <v>115</v>
      </c>
      <c r="J8" s="664" t="s">
        <v>116</v>
      </c>
      <c r="K8" s="684" t="s">
        <v>117</v>
      </c>
      <c r="L8" s="686">
        <v>732271.43</v>
      </c>
      <c r="M8" s="688">
        <f t="shared" si="0"/>
        <v>732271.43</v>
      </c>
      <c r="N8" s="690">
        <v>732271.43</v>
      </c>
      <c r="O8" s="674">
        <v>0</v>
      </c>
      <c r="P8" s="676">
        <f t="shared" si="1"/>
        <v>1</v>
      </c>
      <c r="Q8" s="680" t="s">
        <v>274</v>
      </c>
    </row>
    <row r="9" spans="1:22" ht="272.10000000000002" customHeight="1" x14ac:dyDescent="0.25">
      <c r="A9" s="679"/>
      <c r="B9" s="665"/>
      <c r="C9" s="665"/>
      <c r="D9" s="665"/>
      <c r="E9" s="665"/>
      <c r="F9" s="665"/>
      <c r="G9" s="667"/>
      <c r="H9" s="665"/>
      <c r="I9" s="665"/>
      <c r="J9" s="665"/>
      <c r="K9" s="685"/>
      <c r="L9" s="687"/>
      <c r="M9" s="689"/>
      <c r="N9" s="691"/>
      <c r="O9" s="675"/>
      <c r="P9" s="677"/>
      <c r="Q9" s="681"/>
    </row>
    <row r="10" spans="1:22" ht="320.25" customHeight="1" x14ac:dyDescent="0.25">
      <c r="A10" s="678">
        <v>27</v>
      </c>
      <c r="B10" s="664" t="s">
        <v>82</v>
      </c>
      <c r="C10" s="664" t="s">
        <v>85</v>
      </c>
      <c r="D10" s="664" t="s">
        <v>111</v>
      </c>
      <c r="E10" s="664" t="s">
        <v>118</v>
      </c>
      <c r="F10" s="664" t="s">
        <v>119</v>
      </c>
      <c r="G10" s="682">
        <v>37057739.189999998</v>
      </c>
      <c r="H10" s="678" t="s">
        <v>104</v>
      </c>
      <c r="I10" s="678" t="s">
        <v>105</v>
      </c>
      <c r="J10" s="497" t="s">
        <v>70</v>
      </c>
      <c r="K10" s="446" t="s">
        <v>333</v>
      </c>
      <c r="L10" s="463">
        <v>5932671</v>
      </c>
      <c r="M10" s="463">
        <f>N10+O10</f>
        <v>5932671</v>
      </c>
      <c r="N10" s="371">
        <v>5932671</v>
      </c>
      <c r="O10" s="498">
        <v>0</v>
      </c>
      <c r="P10" s="499">
        <f t="shared" ref="P10:P17" si="2">M10/L10</f>
        <v>1</v>
      </c>
      <c r="Q10" s="102" t="s">
        <v>334</v>
      </c>
    </row>
    <row r="11" spans="1:22" ht="57" customHeight="1" x14ac:dyDescent="0.25">
      <c r="A11" s="679"/>
      <c r="B11" s="665"/>
      <c r="C11" s="665"/>
      <c r="D11" s="665"/>
      <c r="E11" s="665"/>
      <c r="F11" s="665"/>
      <c r="G11" s="683"/>
      <c r="H11" s="679"/>
      <c r="I11" s="679"/>
      <c r="J11" s="218" t="s">
        <v>120</v>
      </c>
      <c r="K11" s="500" t="s">
        <v>321</v>
      </c>
      <c r="L11" s="135">
        <v>0</v>
      </c>
      <c r="M11" s="133">
        <v>0</v>
      </c>
      <c r="N11" s="134">
        <v>0</v>
      </c>
      <c r="O11" s="134">
        <v>0</v>
      </c>
      <c r="P11" s="499">
        <v>0</v>
      </c>
      <c r="Q11" s="102" t="s">
        <v>275</v>
      </c>
    </row>
    <row r="12" spans="1:22" ht="409.6" customHeight="1" x14ac:dyDescent="0.25">
      <c r="A12" s="678">
        <v>28</v>
      </c>
      <c r="B12" s="678" t="s">
        <v>82</v>
      </c>
      <c r="C12" s="664" t="s">
        <v>86</v>
      </c>
      <c r="D12" s="664" t="s">
        <v>111</v>
      </c>
      <c r="E12" s="664" t="s">
        <v>121</v>
      </c>
      <c r="F12" s="664" t="s">
        <v>113</v>
      </c>
      <c r="G12" s="682">
        <v>135462141.78</v>
      </c>
      <c r="H12" s="664" t="s">
        <v>104</v>
      </c>
      <c r="I12" s="664" t="s">
        <v>105</v>
      </c>
      <c r="J12" s="638" t="s">
        <v>116</v>
      </c>
      <c r="K12" s="501" t="s">
        <v>122</v>
      </c>
      <c r="L12" s="692">
        <v>1779352.04</v>
      </c>
      <c r="M12" s="688">
        <f>N12+O12</f>
        <v>1779352.04</v>
      </c>
      <c r="N12" s="694">
        <v>1779352.04</v>
      </c>
      <c r="O12" s="696">
        <v>0</v>
      </c>
      <c r="P12" s="676">
        <f t="shared" si="2"/>
        <v>1</v>
      </c>
      <c r="Q12" s="680" t="s">
        <v>175</v>
      </c>
      <c r="T12" s="136"/>
      <c r="U12" s="26"/>
      <c r="V12" s="26"/>
    </row>
    <row r="13" spans="1:22" ht="223.9" customHeight="1" x14ac:dyDescent="0.25">
      <c r="A13" s="706"/>
      <c r="B13" s="706"/>
      <c r="C13" s="704"/>
      <c r="D13" s="704"/>
      <c r="E13" s="704"/>
      <c r="F13" s="704"/>
      <c r="G13" s="705"/>
      <c r="H13" s="704"/>
      <c r="I13" s="704"/>
      <c r="J13" s="639"/>
      <c r="K13" s="502"/>
      <c r="L13" s="693"/>
      <c r="M13" s="689"/>
      <c r="N13" s="695"/>
      <c r="O13" s="697"/>
      <c r="P13" s="677"/>
      <c r="Q13" s="681"/>
      <c r="T13" s="136"/>
      <c r="U13" s="26"/>
      <c r="V13" s="26"/>
    </row>
    <row r="14" spans="1:22" ht="198" customHeight="1" x14ac:dyDescent="0.25">
      <c r="A14" s="706"/>
      <c r="B14" s="706"/>
      <c r="C14" s="704"/>
      <c r="D14" s="704"/>
      <c r="E14" s="704"/>
      <c r="F14" s="704"/>
      <c r="G14" s="705"/>
      <c r="H14" s="704"/>
      <c r="I14" s="704"/>
      <c r="J14" s="218" t="s">
        <v>70</v>
      </c>
      <c r="K14" s="500" t="s">
        <v>335</v>
      </c>
      <c r="L14" s="372">
        <v>19367903</v>
      </c>
      <c r="M14" s="372">
        <f>N14+O14</f>
        <v>19367903</v>
      </c>
      <c r="N14" s="374">
        <v>19367903</v>
      </c>
      <c r="O14" s="373">
        <v>0</v>
      </c>
      <c r="P14" s="499">
        <f t="shared" si="2"/>
        <v>1</v>
      </c>
      <c r="Q14" s="102" t="s">
        <v>176</v>
      </c>
    </row>
    <row r="15" spans="1:22" ht="48.6" customHeight="1" x14ac:dyDescent="0.25">
      <c r="A15" s="706"/>
      <c r="B15" s="706"/>
      <c r="C15" s="704"/>
      <c r="D15" s="704"/>
      <c r="E15" s="704"/>
      <c r="F15" s="704"/>
      <c r="G15" s="705"/>
      <c r="H15" s="704"/>
      <c r="I15" s="704"/>
      <c r="J15" s="218" t="s">
        <v>120</v>
      </c>
      <c r="K15" s="500" t="s">
        <v>321</v>
      </c>
      <c r="L15" s="463">
        <v>0</v>
      </c>
      <c r="M15" s="463">
        <v>0</v>
      </c>
      <c r="N15" s="137">
        <v>0</v>
      </c>
      <c r="O15" s="503">
        <v>0</v>
      </c>
      <c r="P15" s="499">
        <v>0</v>
      </c>
      <c r="Q15" s="102" t="s">
        <v>276</v>
      </c>
    </row>
    <row r="16" spans="1:22" ht="53.45" customHeight="1" thickBot="1" x14ac:dyDescent="0.3">
      <c r="A16" s="679"/>
      <c r="B16" s="679"/>
      <c r="C16" s="665"/>
      <c r="D16" s="665"/>
      <c r="E16" s="665"/>
      <c r="F16" s="665"/>
      <c r="G16" s="683"/>
      <c r="H16" s="665"/>
      <c r="I16" s="665"/>
      <c r="J16" s="218" t="s">
        <v>120</v>
      </c>
      <c r="K16" s="500" t="s">
        <v>321</v>
      </c>
      <c r="L16" s="463">
        <v>0</v>
      </c>
      <c r="M16" s="463">
        <v>0</v>
      </c>
      <c r="N16" s="137">
        <v>0</v>
      </c>
      <c r="O16" s="503">
        <v>0</v>
      </c>
      <c r="P16" s="499">
        <v>0</v>
      </c>
      <c r="Q16" s="102" t="s">
        <v>277</v>
      </c>
    </row>
    <row r="17" spans="1:17" ht="32.25" customHeight="1" thickBot="1" x14ac:dyDescent="0.3">
      <c r="A17" s="698" t="s">
        <v>0</v>
      </c>
      <c r="B17" s="699"/>
      <c r="C17" s="699"/>
      <c r="D17" s="699"/>
      <c r="E17" s="699"/>
      <c r="F17" s="700"/>
      <c r="G17" s="138">
        <f>SUM(G7:G16)</f>
        <v>349499551.15999997</v>
      </c>
      <c r="H17" s="138"/>
      <c r="I17" s="504"/>
      <c r="J17" s="505"/>
      <c r="K17" s="506"/>
      <c r="L17" s="139">
        <f>SUM(L7:L16)</f>
        <v>37034221.469999999</v>
      </c>
      <c r="M17" s="139">
        <f>SUM(M7:M16)</f>
        <v>37034221.469999999</v>
      </c>
      <c r="N17" s="140">
        <f>SUM(N7:N16)</f>
        <v>37034221.469999999</v>
      </c>
      <c r="O17" s="141">
        <f>SUM(O7:O16)</f>
        <v>0</v>
      </c>
      <c r="P17" s="142">
        <f t="shared" si="2"/>
        <v>1</v>
      </c>
      <c r="Q17" s="506" t="s">
        <v>76</v>
      </c>
    </row>
    <row r="18" spans="1:17" ht="28.5" customHeight="1" x14ac:dyDescent="0.25">
      <c r="A18" s="143"/>
      <c r="B18" s="144" t="s">
        <v>77</v>
      </c>
      <c r="C18" s="701" t="s">
        <v>78</v>
      </c>
      <c r="D18" s="701"/>
      <c r="E18" s="701"/>
      <c r="F18" s="701"/>
      <c r="G18" s="145"/>
      <c r="H18" s="145"/>
      <c r="I18" s="146"/>
      <c r="J18" s="146"/>
      <c r="K18" s="147"/>
      <c r="L18" s="148" t="s">
        <v>76</v>
      </c>
      <c r="M18" s="149" t="s">
        <v>76</v>
      </c>
      <c r="N18" s="150">
        <f>N7+N8+N12+N10</f>
        <v>17666318.469999999</v>
      </c>
      <c r="O18" s="151" t="s">
        <v>76</v>
      </c>
      <c r="P18" s="152" t="s">
        <v>76</v>
      </c>
      <c r="Q18" s="507" t="s">
        <v>76</v>
      </c>
    </row>
    <row r="19" spans="1:17" ht="27" customHeight="1" x14ac:dyDescent="0.25">
      <c r="A19" s="143"/>
      <c r="B19" s="153" t="s">
        <v>77</v>
      </c>
      <c r="C19" s="702" t="s">
        <v>94</v>
      </c>
      <c r="D19" s="702"/>
      <c r="E19" s="702"/>
      <c r="F19" s="702"/>
      <c r="G19" s="702"/>
      <c r="H19" s="702"/>
      <c r="I19" s="702"/>
      <c r="J19" s="702"/>
      <c r="K19" s="703"/>
      <c r="L19" s="154" t="s">
        <v>76</v>
      </c>
      <c r="M19" s="155" t="s">
        <v>76</v>
      </c>
      <c r="N19" s="156">
        <f>N14</f>
        <v>19367903</v>
      </c>
      <c r="O19" s="157">
        <f>O17</f>
        <v>0</v>
      </c>
      <c r="P19" s="508" t="s">
        <v>76</v>
      </c>
      <c r="Q19" s="509" t="s">
        <v>76</v>
      </c>
    </row>
    <row r="20" spans="1:17" x14ac:dyDescent="0.25">
      <c r="A20" s="158"/>
      <c r="B20" s="510"/>
      <c r="C20" s="75"/>
      <c r="D20" s="75"/>
      <c r="E20" s="159"/>
      <c r="F20" s="511"/>
      <c r="G20" s="511"/>
      <c r="H20" s="511"/>
      <c r="I20" s="511"/>
      <c r="J20" s="511"/>
      <c r="K20" s="511"/>
      <c r="L20" s="511"/>
      <c r="M20" s="511"/>
      <c r="N20" s="512"/>
      <c r="O20" s="75"/>
      <c r="P20" s="75"/>
    </row>
    <row r="21" spans="1:17" x14ac:dyDescent="0.25">
      <c r="A21" s="158"/>
      <c r="B21" s="513"/>
      <c r="C21" s="160"/>
      <c r="D21" s="160"/>
      <c r="E21" s="77"/>
      <c r="F21" s="514"/>
      <c r="G21" s="514"/>
      <c r="H21" s="514"/>
      <c r="I21" s="514"/>
      <c r="J21" s="514"/>
      <c r="K21" s="514"/>
      <c r="L21" s="514"/>
      <c r="M21" s="161"/>
      <c r="N21" s="162"/>
      <c r="O21" s="163"/>
      <c r="P21" s="75"/>
    </row>
    <row r="22" spans="1:17" x14ac:dyDescent="0.25">
      <c r="A22" s="60"/>
      <c r="F22" s="83"/>
      <c r="G22" s="83"/>
      <c r="H22" s="83"/>
      <c r="I22" s="83"/>
      <c r="J22" s="83"/>
      <c r="K22" s="83"/>
      <c r="L22" s="83"/>
      <c r="M22" s="83"/>
      <c r="N22" s="21"/>
      <c r="O22" s="21"/>
      <c r="P22" s="21"/>
    </row>
    <row r="23" spans="1:17" x14ac:dyDescent="0.25">
      <c r="A23" s="60"/>
      <c r="F23" s="83"/>
      <c r="G23" s="83"/>
      <c r="H23" s="83"/>
      <c r="I23" s="83"/>
      <c r="J23" s="83"/>
      <c r="K23" s="83"/>
      <c r="L23" s="83"/>
      <c r="M23" s="83"/>
      <c r="N23" s="21"/>
      <c r="O23" s="21"/>
      <c r="P23" s="21"/>
    </row>
    <row r="24" spans="1:17" x14ac:dyDescent="0.25">
      <c r="A24" s="60"/>
      <c r="F24" s="83"/>
      <c r="G24" s="83"/>
      <c r="H24" s="83"/>
      <c r="I24" s="83"/>
      <c r="J24" s="83"/>
      <c r="K24" s="83"/>
      <c r="L24" s="83"/>
      <c r="M24" s="83"/>
      <c r="N24" s="21"/>
      <c r="O24" s="21"/>
      <c r="P24" s="21"/>
    </row>
    <row r="25" spans="1:17" x14ac:dyDescent="0.25">
      <c r="A25" s="60"/>
      <c r="F25" s="83"/>
      <c r="G25" s="83"/>
      <c r="H25" s="83"/>
      <c r="I25" s="83"/>
      <c r="J25" s="83"/>
      <c r="K25" s="83"/>
      <c r="L25" s="83"/>
      <c r="M25" s="83"/>
      <c r="N25" s="21"/>
      <c r="O25" s="21"/>
      <c r="P25" s="21"/>
    </row>
    <row r="26" spans="1:17" x14ac:dyDescent="0.25">
      <c r="A26" s="60"/>
      <c r="F26" s="83"/>
      <c r="G26" s="83"/>
      <c r="H26" s="83"/>
      <c r="I26" s="83"/>
      <c r="J26" s="83"/>
      <c r="K26" s="83"/>
      <c r="L26" s="83"/>
      <c r="M26" s="83"/>
      <c r="N26" s="21"/>
      <c r="O26" s="21"/>
      <c r="P26" s="21"/>
    </row>
    <row r="27" spans="1:17" x14ac:dyDescent="0.25">
      <c r="A27" s="60"/>
      <c r="F27" s="83"/>
      <c r="G27" s="83"/>
      <c r="H27" s="83"/>
      <c r="I27" s="83"/>
      <c r="J27" s="83"/>
      <c r="K27" s="83"/>
      <c r="L27" s="83"/>
      <c r="M27" s="83"/>
      <c r="N27" s="21"/>
      <c r="O27" s="21"/>
      <c r="P27" s="21"/>
    </row>
    <row r="28" spans="1:17" x14ac:dyDescent="0.25">
      <c r="A28" s="60"/>
      <c r="F28" s="83"/>
      <c r="G28" s="83"/>
      <c r="H28" s="83"/>
      <c r="I28" s="83"/>
      <c r="J28" s="83"/>
      <c r="K28" s="83"/>
      <c r="L28" s="83"/>
      <c r="M28" s="83"/>
      <c r="N28" s="21"/>
      <c r="O28" s="21"/>
      <c r="P28" s="21"/>
    </row>
    <row r="29" spans="1:17" x14ac:dyDescent="0.25">
      <c r="A29" s="60"/>
      <c r="F29" s="83"/>
      <c r="G29" s="83"/>
      <c r="H29" s="83"/>
      <c r="I29" s="83"/>
      <c r="J29" s="83"/>
      <c r="K29" s="83"/>
      <c r="L29" s="83"/>
      <c r="M29" s="83"/>
      <c r="N29" s="21"/>
      <c r="O29" s="21"/>
      <c r="P29" s="21"/>
    </row>
    <row r="30" spans="1:17" x14ac:dyDescent="0.25">
      <c r="A30" s="60"/>
      <c r="F30" s="83"/>
      <c r="G30" s="83"/>
      <c r="H30" s="83"/>
      <c r="I30" s="83"/>
      <c r="J30" s="83"/>
      <c r="K30" s="83"/>
      <c r="L30" s="83"/>
      <c r="M30" s="83"/>
      <c r="N30" s="21"/>
      <c r="O30" s="21"/>
      <c r="P30" s="21"/>
    </row>
    <row r="31" spans="1:17" x14ac:dyDescent="0.25">
      <c r="A31" s="60"/>
      <c r="F31" s="83"/>
      <c r="G31" s="83"/>
      <c r="H31" s="83"/>
      <c r="I31" s="83"/>
      <c r="J31" s="83"/>
      <c r="K31" s="83"/>
      <c r="L31" s="83"/>
      <c r="M31" s="83"/>
      <c r="N31" s="21"/>
      <c r="O31" s="21"/>
      <c r="P31" s="21"/>
    </row>
    <row r="32" spans="1:17" x14ac:dyDescent="0.25">
      <c r="A32" s="60"/>
      <c r="F32" s="83"/>
      <c r="G32" s="83"/>
      <c r="H32" s="83"/>
      <c r="I32" s="83"/>
      <c r="J32" s="83"/>
      <c r="K32" s="83"/>
      <c r="L32" s="83"/>
      <c r="M32" s="83"/>
      <c r="N32" s="21"/>
      <c r="O32" s="21"/>
      <c r="P32" s="21"/>
    </row>
    <row r="33" spans="1:16" x14ac:dyDescent="0.25">
      <c r="A33" s="60"/>
      <c r="F33" s="83"/>
      <c r="G33" s="83"/>
      <c r="H33" s="83"/>
      <c r="I33" s="83"/>
      <c r="J33" s="83"/>
      <c r="K33" s="83"/>
      <c r="L33" s="83"/>
      <c r="M33" s="83"/>
      <c r="N33" s="21"/>
      <c r="O33" s="21"/>
      <c r="P33" s="21"/>
    </row>
    <row r="34" spans="1:16" x14ac:dyDescent="0.25">
      <c r="A34" s="60"/>
      <c r="F34" s="83"/>
      <c r="G34" s="83"/>
      <c r="H34" s="83"/>
      <c r="I34" s="83"/>
      <c r="J34" s="83"/>
      <c r="K34" s="83"/>
      <c r="L34" s="83"/>
      <c r="M34" s="83"/>
      <c r="N34" s="21"/>
      <c r="O34" s="21"/>
      <c r="P34" s="21"/>
    </row>
    <row r="35" spans="1:16" x14ac:dyDescent="0.25">
      <c r="A35" s="60"/>
      <c r="F35" s="83"/>
      <c r="G35" s="83"/>
      <c r="H35" s="83"/>
      <c r="I35" s="83"/>
      <c r="J35" s="83"/>
      <c r="K35" s="83"/>
      <c r="L35" s="83"/>
      <c r="M35" s="83"/>
      <c r="N35" s="21"/>
      <c r="O35" s="21"/>
      <c r="P35" s="21"/>
    </row>
    <row r="36" spans="1:16" x14ac:dyDescent="0.25">
      <c r="A36" s="60"/>
      <c r="F36" s="83"/>
      <c r="G36" s="83"/>
      <c r="H36" s="83"/>
      <c r="I36" s="83"/>
      <c r="J36" s="83"/>
      <c r="K36" s="83"/>
      <c r="L36" s="83"/>
      <c r="M36" s="83"/>
      <c r="N36" s="21"/>
      <c r="O36" s="21"/>
      <c r="P36" s="21"/>
    </row>
    <row r="37" spans="1:16" x14ac:dyDescent="0.25">
      <c r="A37" s="60"/>
      <c r="F37" s="83"/>
      <c r="G37" s="83"/>
      <c r="H37" s="83"/>
      <c r="I37" s="83"/>
      <c r="J37" s="83"/>
      <c r="K37" s="83"/>
      <c r="L37" s="83"/>
      <c r="M37" s="83"/>
      <c r="N37" s="21"/>
      <c r="O37" s="21"/>
      <c r="P37" s="21"/>
    </row>
    <row r="38" spans="1:16" x14ac:dyDescent="0.25">
      <c r="A38" s="60"/>
      <c r="F38" s="83"/>
      <c r="G38" s="83"/>
      <c r="H38" s="83"/>
      <c r="I38" s="83"/>
      <c r="J38" s="83"/>
      <c r="K38" s="83"/>
      <c r="L38" s="83"/>
      <c r="M38" s="83"/>
      <c r="N38" s="21"/>
      <c r="O38" s="21"/>
      <c r="P38" s="21"/>
    </row>
    <row r="39" spans="1:16" x14ac:dyDescent="0.25">
      <c r="A39" s="60"/>
      <c r="F39" s="83"/>
      <c r="G39" s="83"/>
      <c r="H39" s="83"/>
      <c r="I39" s="83"/>
      <c r="J39" s="83"/>
      <c r="K39" s="83"/>
      <c r="L39" s="83"/>
      <c r="M39" s="83"/>
      <c r="N39" s="21"/>
      <c r="O39" s="21"/>
      <c r="P39" s="21"/>
    </row>
    <row r="40" spans="1:16" x14ac:dyDescent="0.25">
      <c r="A40" s="60"/>
      <c r="F40" s="83"/>
      <c r="G40" s="83"/>
      <c r="H40" s="83"/>
      <c r="I40" s="83"/>
      <c r="J40" s="83"/>
      <c r="K40" s="83"/>
      <c r="L40" s="83"/>
      <c r="M40" s="83"/>
      <c r="N40" s="21"/>
      <c r="O40" s="21"/>
      <c r="P40" s="21"/>
    </row>
    <row r="41" spans="1:16" x14ac:dyDescent="0.25">
      <c r="A41" s="60"/>
      <c r="F41" s="83"/>
      <c r="G41" s="83"/>
      <c r="H41" s="83"/>
      <c r="I41" s="83"/>
      <c r="J41" s="83"/>
      <c r="K41" s="83"/>
      <c r="L41" s="83"/>
      <c r="M41" s="83"/>
      <c r="N41" s="21"/>
      <c r="O41" s="21"/>
      <c r="P41" s="21"/>
    </row>
    <row r="42" spans="1:16" x14ac:dyDescent="0.25">
      <c r="A42" s="60"/>
      <c r="F42" s="83"/>
      <c r="G42" s="83"/>
      <c r="H42" s="83"/>
      <c r="I42" s="83"/>
      <c r="J42" s="83"/>
      <c r="K42" s="83"/>
      <c r="L42" s="83"/>
      <c r="M42" s="83"/>
      <c r="N42" s="21"/>
      <c r="O42" s="21"/>
      <c r="P42" s="21"/>
    </row>
    <row r="43" spans="1:16" x14ac:dyDescent="0.25">
      <c r="A43" s="60"/>
      <c r="F43" s="83"/>
      <c r="G43" s="83"/>
      <c r="H43" s="83"/>
      <c r="I43" s="83"/>
      <c r="J43" s="83"/>
      <c r="K43" s="83"/>
      <c r="L43" s="83"/>
      <c r="M43" s="83"/>
      <c r="N43" s="21"/>
      <c r="O43" s="21"/>
      <c r="P43" s="21"/>
    </row>
    <row r="44" spans="1:16" x14ac:dyDescent="0.25">
      <c r="A44" s="60"/>
      <c r="F44" s="83"/>
      <c r="G44" s="83"/>
      <c r="H44" s="83"/>
      <c r="I44" s="83"/>
      <c r="J44" s="83"/>
      <c r="K44" s="83"/>
      <c r="L44" s="83"/>
      <c r="M44" s="83"/>
      <c r="N44" s="21"/>
      <c r="O44" s="21"/>
      <c r="P44" s="21"/>
    </row>
    <row r="45" spans="1:16" x14ac:dyDescent="0.25">
      <c r="A45" s="60"/>
      <c r="F45" s="83"/>
      <c r="G45" s="83"/>
      <c r="H45" s="83"/>
      <c r="I45" s="83"/>
      <c r="J45" s="83"/>
      <c r="K45" s="83"/>
      <c r="L45" s="83"/>
      <c r="M45" s="83"/>
      <c r="N45" s="21"/>
      <c r="O45" s="21"/>
      <c r="P45" s="21"/>
    </row>
    <row r="46" spans="1:16" x14ac:dyDescent="0.25">
      <c r="A46" s="60"/>
      <c r="F46" s="83"/>
      <c r="G46" s="83"/>
      <c r="H46" s="83"/>
      <c r="I46" s="83"/>
      <c r="J46" s="83"/>
      <c r="K46" s="83"/>
      <c r="L46" s="83"/>
      <c r="M46" s="83"/>
      <c r="N46" s="21"/>
      <c r="O46" s="21"/>
      <c r="P46" s="21"/>
    </row>
    <row r="47" spans="1:16" x14ac:dyDescent="0.25">
      <c r="A47" s="60"/>
      <c r="F47" s="83"/>
      <c r="G47" s="83"/>
      <c r="H47" s="83"/>
      <c r="I47" s="83"/>
      <c r="J47" s="83"/>
      <c r="K47" s="83"/>
      <c r="L47" s="83"/>
      <c r="M47" s="83"/>
      <c r="N47" s="21"/>
      <c r="O47" s="21"/>
      <c r="P47" s="21"/>
    </row>
    <row r="48" spans="1:16" x14ac:dyDescent="0.25">
      <c r="A48" s="66"/>
      <c r="F48" s="83"/>
      <c r="G48" s="83"/>
      <c r="H48" s="83"/>
      <c r="I48" s="83"/>
      <c r="J48" s="83"/>
      <c r="K48" s="83"/>
      <c r="L48" s="83"/>
      <c r="M48" s="83"/>
      <c r="N48" s="21"/>
      <c r="O48" s="21"/>
      <c r="P48" s="21"/>
    </row>
    <row r="49" spans="1:16" x14ac:dyDescent="0.25">
      <c r="A49" s="66"/>
      <c r="F49" s="83"/>
      <c r="G49" s="83"/>
      <c r="H49" s="83"/>
      <c r="I49" s="83"/>
      <c r="J49" s="83"/>
      <c r="K49" s="83"/>
      <c r="L49" s="83"/>
      <c r="M49" s="83"/>
      <c r="N49" s="21"/>
      <c r="O49" s="21"/>
      <c r="P49" s="21"/>
    </row>
    <row r="50" spans="1:16" x14ac:dyDescent="0.25">
      <c r="A50" s="66"/>
      <c r="F50" s="83"/>
      <c r="G50" s="83"/>
      <c r="H50" s="83"/>
      <c r="I50" s="83"/>
      <c r="J50" s="83"/>
      <c r="K50" s="83"/>
      <c r="L50" s="83"/>
      <c r="M50" s="83"/>
      <c r="N50" s="21"/>
      <c r="O50" s="21"/>
      <c r="P50" s="21"/>
    </row>
    <row r="51" spans="1:16" x14ac:dyDescent="0.25">
      <c r="A51" s="66"/>
      <c r="F51" s="83"/>
      <c r="G51" s="83"/>
      <c r="H51" s="83"/>
      <c r="I51" s="83"/>
      <c r="J51" s="83"/>
      <c r="K51" s="83"/>
      <c r="L51" s="83"/>
      <c r="M51" s="83"/>
      <c r="N51" s="21"/>
      <c r="O51" s="21"/>
      <c r="P51" s="21"/>
    </row>
    <row r="52" spans="1:16" x14ac:dyDescent="0.25">
      <c r="F52" s="83"/>
      <c r="G52" s="83"/>
      <c r="H52" s="83"/>
      <c r="I52" s="83"/>
      <c r="J52" s="83"/>
      <c r="K52" s="83"/>
      <c r="L52" s="83"/>
      <c r="M52" s="83"/>
      <c r="N52" s="21"/>
      <c r="O52" s="21"/>
      <c r="P52" s="21"/>
    </row>
    <row r="53" spans="1:16" x14ac:dyDescent="0.25">
      <c r="F53" s="83"/>
      <c r="G53" s="83"/>
      <c r="H53" s="83"/>
      <c r="I53" s="83"/>
      <c r="J53" s="83"/>
      <c r="K53" s="83"/>
      <c r="L53" s="83"/>
      <c r="M53" s="83"/>
      <c r="N53" s="21"/>
      <c r="O53" s="21"/>
      <c r="P53" s="21"/>
    </row>
    <row r="54" spans="1:16" x14ac:dyDescent="0.25">
      <c r="F54" s="83"/>
      <c r="G54" s="83"/>
      <c r="H54" s="83"/>
      <c r="I54" s="83"/>
      <c r="J54" s="83"/>
      <c r="K54" s="83"/>
      <c r="L54" s="83"/>
      <c r="M54" s="83"/>
      <c r="N54" s="21"/>
      <c r="O54" s="21"/>
      <c r="P54" s="21"/>
    </row>
    <row r="55" spans="1:16" x14ac:dyDescent="0.25">
      <c r="F55" s="83"/>
      <c r="G55" s="83"/>
      <c r="H55" s="83"/>
      <c r="I55" s="83"/>
      <c r="J55" s="83"/>
      <c r="K55" s="83"/>
      <c r="L55" s="83"/>
      <c r="M55" s="83"/>
      <c r="N55" s="21"/>
      <c r="O55" s="21"/>
      <c r="P55" s="21"/>
    </row>
    <row r="56" spans="1:16" x14ac:dyDescent="0.25">
      <c r="F56" s="83"/>
      <c r="G56" s="83"/>
      <c r="H56" s="83"/>
      <c r="I56" s="83"/>
      <c r="J56" s="83"/>
      <c r="K56" s="83"/>
      <c r="L56" s="83"/>
      <c r="M56" s="83"/>
      <c r="N56" s="21"/>
      <c r="O56" s="21"/>
      <c r="P56" s="21"/>
    </row>
    <row r="57" spans="1:16" x14ac:dyDescent="0.25">
      <c r="F57" s="83"/>
      <c r="G57" s="83"/>
      <c r="H57" s="83"/>
      <c r="I57" s="83"/>
      <c r="J57" s="83"/>
      <c r="K57" s="83"/>
      <c r="L57" s="83"/>
      <c r="M57" s="83"/>
      <c r="N57" s="21"/>
      <c r="O57" s="21"/>
      <c r="P57" s="21"/>
    </row>
    <row r="58" spans="1:16" x14ac:dyDescent="0.25">
      <c r="F58" s="83"/>
      <c r="G58" s="83"/>
      <c r="H58" s="83"/>
      <c r="I58" s="83"/>
      <c r="J58" s="83"/>
      <c r="K58" s="83"/>
      <c r="L58" s="83"/>
      <c r="M58" s="83"/>
      <c r="N58" s="21"/>
      <c r="O58" s="21"/>
      <c r="P58" s="21"/>
    </row>
    <row r="59" spans="1:16" x14ac:dyDescent="0.25">
      <c r="F59" s="83"/>
      <c r="G59" s="83"/>
      <c r="H59" s="83"/>
      <c r="I59" s="83"/>
      <c r="J59" s="83"/>
      <c r="K59" s="83"/>
      <c r="L59" s="83"/>
      <c r="M59" s="83"/>
      <c r="N59" s="21"/>
      <c r="O59" s="21"/>
      <c r="P59" s="21"/>
    </row>
    <row r="60" spans="1:16" x14ac:dyDescent="0.25">
      <c r="F60" s="83"/>
      <c r="G60" s="83"/>
      <c r="H60" s="83"/>
      <c r="I60" s="83"/>
      <c r="J60" s="83"/>
      <c r="K60" s="83"/>
      <c r="L60" s="83"/>
      <c r="M60" s="83"/>
      <c r="N60" s="21"/>
      <c r="O60" s="21"/>
      <c r="P60" s="21"/>
    </row>
    <row r="61" spans="1:16" x14ac:dyDescent="0.25">
      <c r="F61" s="83"/>
      <c r="G61" s="83"/>
      <c r="H61" s="83"/>
      <c r="I61" s="83"/>
      <c r="J61" s="83"/>
      <c r="K61" s="83"/>
      <c r="L61" s="83"/>
      <c r="M61" s="83"/>
      <c r="N61" s="21"/>
      <c r="O61" s="21"/>
      <c r="P61" s="21"/>
    </row>
    <row r="62" spans="1:16" x14ac:dyDescent="0.25">
      <c r="F62" s="83"/>
      <c r="G62" s="83"/>
      <c r="H62" s="83"/>
      <c r="I62" s="83"/>
      <c r="J62" s="83"/>
      <c r="K62" s="83"/>
      <c r="L62" s="83"/>
      <c r="M62" s="83"/>
    </row>
    <row r="63" spans="1:16" x14ac:dyDescent="0.25">
      <c r="F63" s="83"/>
      <c r="G63" s="83"/>
      <c r="H63" s="83"/>
      <c r="I63" s="83"/>
      <c r="J63" s="83"/>
      <c r="K63" s="83"/>
      <c r="L63" s="83"/>
      <c r="M63" s="83"/>
    </row>
    <row r="64" spans="1:16" x14ac:dyDescent="0.25">
      <c r="F64" s="83"/>
      <c r="G64" s="83"/>
      <c r="H64" s="83"/>
      <c r="I64" s="83"/>
      <c r="J64" s="83"/>
      <c r="K64" s="83"/>
      <c r="L64" s="83"/>
      <c r="M64" s="83"/>
    </row>
    <row r="65" spans="6:13" x14ac:dyDescent="0.25">
      <c r="F65" s="83"/>
      <c r="G65" s="83"/>
      <c r="H65" s="83"/>
      <c r="I65" s="83"/>
      <c r="J65" s="83"/>
      <c r="K65" s="83"/>
      <c r="L65" s="83"/>
      <c r="M65" s="83"/>
    </row>
    <row r="66" spans="6:13" x14ac:dyDescent="0.25">
      <c r="F66" s="83"/>
      <c r="G66" s="83"/>
      <c r="H66" s="83"/>
      <c r="I66" s="83"/>
      <c r="J66" s="83"/>
      <c r="K66" s="83"/>
      <c r="L66" s="83"/>
      <c r="M66" s="83"/>
    </row>
    <row r="67" spans="6:13" x14ac:dyDescent="0.25">
      <c r="F67" s="83"/>
      <c r="G67" s="83"/>
      <c r="H67" s="83"/>
      <c r="I67" s="83"/>
      <c r="J67" s="83"/>
      <c r="K67" s="83"/>
      <c r="L67" s="83"/>
      <c r="M67" s="83"/>
    </row>
    <row r="68" spans="6:13" x14ac:dyDescent="0.25">
      <c r="F68" s="83"/>
      <c r="G68" s="83"/>
      <c r="H68" s="83"/>
      <c r="I68" s="83"/>
      <c r="J68" s="83"/>
      <c r="K68" s="83"/>
      <c r="L68" s="83"/>
      <c r="M68" s="83"/>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4. 2022
</oddFooter>
  </headerFooter>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99"/>
  <sheetViews>
    <sheetView topLeftCell="E34" zoomScale="58" zoomScaleNormal="58" zoomScaleSheetLayoutView="39" zoomScalePageLayoutView="55" workbookViewId="0">
      <selection activeCell="Y32" sqref="Y32"/>
    </sheetView>
  </sheetViews>
  <sheetFormatPr defaultRowHeight="15" x14ac:dyDescent="0.25"/>
  <cols>
    <col min="1" max="1" width="4.7109375" customWidth="1"/>
    <col min="2" max="2" width="14.28515625" customWidth="1"/>
    <col min="3" max="3" width="23.42578125" style="72" customWidth="1"/>
    <col min="4" max="4" width="17.28515625" style="72" customWidth="1"/>
    <col min="5" max="5" width="11.7109375" style="72" customWidth="1"/>
    <col min="6" max="6" width="8.7109375" style="72" customWidth="1"/>
    <col min="7" max="7" width="18.7109375" style="73" customWidth="1"/>
    <col min="8" max="8" width="13.7109375" style="74"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517" t="s">
        <v>338</v>
      </c>
    </row>
    <row r="2" spans="1:76" ht="37.9" customHeight="1" x14ac:dyDescent="0.45">
      <c r="A2" s="173" t="s">
        <v>99</v>
      </c>
      <c r="C2" s="6"/>
      <c r="D2" s="6"/>
      <c r="E2" s="6"/>
      <c r="F2" s="6"/>
      <c r="G2" s="7"/>
      <c r="H2" s="8"/>
      <c r="I2" s="9"/>
      <c r="J2" s="9"/>
      <c r="K2" s="9"/>
      <c r="L2" s="9"/>
      <c r="M2" s="9"/>
      <c r="N2" s="9"/>
      <c r="O2" s="9"/>
      <c r="P2" s="9"/>
      <c r="Q2" s="10"/>
    </row>
    <row r="3" spans="1:76" ht="15" customHeight="1" thickBot="1" x14ac:dyDescent="0.5">
      <c r="B3" s="5"/>
      <c r="C3" s="6"/>
      <c r="D3" s="6"/>
      <c r="E3" s="6"/>
      <c r="F3" s="6"/>
      <c r="G3" s="7"/>
      <c r="H3" s="8"/>
      <c r="I3" s="9"/>
      <c r="J3" s="9"/>
      <c r="K3" s="9"/>
      <c r="L3" s="9"/>
      <c r="M3" s="9"/>
      <c r="N3" s="9"/>
      <c r="O3" s="9"/>
      <c r="P3" s="9"/>
      <c r="Q3" s="10"/>
    </row>
    <row r="4" spans="1:76" ht="39" customHeight="1" x14ac:dyDescent="0.25">
      <c r="A4" s="740" t="s">
        <v>41</v>
      </c>
      <c r="B4" s="734" t="s">
        <v>42</v>
      </c>
      <c r="C4" s="734" t="s">
        <v>33</v>
      </c>
      <c r="D4" s="734" t="s">
        <v>43</v>
      </c>
      <c r="E4" s="734" t="s">
        <v>44</v>
      </c>
      <c r="F4" s="742" t="s">
        <v>45</v>
      </c>
      <c r="G4" s="730" t="s">
        <v>18</v>
      </c>
      <c r="H4" s="732" t="s">
        <v>46</v>
      </c>
      <c r="I4" s="734" t="s">
        <v>47</v>
      </c>
      <c r="J4" s="734" t="s">
        <v>23</v>
      </c>
      <c r="K4" s="736" t="s">
        <v>25</v>
      </c>
      <c r="L4" s="738" t="s">
        <v>48</v>
      </c>
      <c r="M4" s="707" t="s">
        <v>49</v>
      </c>
      <c r="N4" s="708"/>
      <c r="O4" s="709"/>
      <c r="P4" s="710" t="s">
        <v>50</v>
      </c>
      <c r="Q4" s="712" t="s">
        <v>51</v>
      </c>
    </row>
    <row r="5" spans="1:76" ht="148.15" customHeight="1" x14ac:dyDescent="0.25">
      <c r="A5" s="741"/>
      <c r="B5" s="735"/>
      <c r="C5" s="735"/>
      <c r="D5" s="639"/>
      <c r="E5" s="735"/>
      <c r="F5" s="743"/>
      <c r="G5" s="731"/>
      <c r="H5" s="733"/>
      <c r="I5" s="735"/>
      <c r="J5" s="735"/>
      <c r="K5" s="737"/>
      <c r="L5" s="739"/>
      <c r="M5" s="11" t="s">
        <v>52</v>
      </c>
      <c r="N5" s="432" t="s">
        <v>91</v>
      </c>
      <c r="O5" s="433" t="s">
        <v>53</v>
      </c>
      <c r="P5" s="711"/>
      <c r="Q5" s="713"/>
    </row>
    <row r="6" spans="1:76" ht="32.450000000000003" customHeight="1" thickBot="1" x14ac:dyDescent="0.3">
      <c r="A6" s="12" t="s">
        <v>54</v>
      </c>
      <c r="B6" s="13" t="s">
        <v>55</v>
      </c>
      <c r="C6" s="13" t="s">
        <v>56</v>
      </c>
      <c r="D6" s="13" t="s">
        <v>57</v>
      </c>
      <c r="E6" s="13" t="s">
        <v>58</v>
      </c>
      <c r="F6" s="13" t="s">
        <v>59</v>
      </c>
      <c r="G6" s="13" t="s">
        <v>60</v>
      </c>
      <c r="H6" s="14" t="s">
        <v>61</v>
      </c>
      <c r="I6" s="13" t="s">
        <v>62</v>
      </c>
      <c r="J6" s="15" t="s">
        <v>63</v>
      </c>
      <c r="K6" s="15" t="s">
        <v>64</v>
      </c>
      <c r="L6" s="16" t="s">
        <v>65</v>
      </c>
      <c r="M6" s="17" t="s">
        <v>66</v>
      </c>
      <c r="N6" s="12" t="s">
        <v>67</v>
      </c>
      <c r="O6" s="18" t="s">
        <v>68</v>
      </c>
      <c r="P6" s="19" t="s">
        <v>69</v>
      </c>
      <c r="Q6" s="18" t="s">
        <v>207</v>
      </c>
    </row>
    <row r="7" spans="1:76" ht="198" customHeight="1" x14ac:dyDescent="0.25">
      <c r="A7" s="714">
        <v>1</v>
      </c>
      <c r="B7" s="717" t="s">
        <v>27</v>
      </c>
      <c r="C7" s="720" t="s">
        <v>26</v>
      </c>
      <c r="D7" s="720" t="s">
        <v>102</v>
      </c>
      <c r="E7" s="721" t="s">
        <v>125</v>
      </c>
      <c r="F7" s="724" t="s">
        <v>126</v>
      </c>
      <c r="G7" s="727">
        <v>362375172.18000001</v>
      </c>
      <c r="H7" s="720" t="s">
        <v>27</v>
      </c>
      <c r="I7" s="720" t="s">
        <v>103</v>
      </c>
      <c r="J7" s="720" t="s">
        <v>70</v>
      </c>
      <c r="K7" s="756" t="s">
        <v>305</v>
      </c>
      <c r="L7" s="758">
        <v>101386743</v>
      </c>
      <c r="M7" s="758">
        <f>N7+O7</f>
        <v>1004341.5</v>
      </c>
      <c r="N7" s="20">
        <v>1004341.5</v>
      </c>
      <c r="O7" s="744">
        <v>0</v>
      </c>
      <c r="P7" s="747">
        <f>M7/L7</f>
        <v>9.9060436333377432E-3</v>
      </c>
      <c r="Q7" s="750" t="s">
        <v>306</v>
      </c>
      <c r="R7" s="21"/>
    </row>
    <row r="8" spans="1:76" ht="121.9" customHeight="1" x14ac:dyDescent="0.25">
      <c r="A8" s="715"/>
      <c r="B8" s="718"/>
      <c r="C8" s="704"/>
      <c r="D8" s="704"/>
      <c r="E8" s="722"/>
      <c r="F8" s="725"/>
      <c r="G8" s="728"/>
      <c r="H8" s="704"/>
      <c r="I8" s="704"/>
      <c r="J8" s="704"/>
      <c r="K8" s="757"/>
      <c r="L8" s="759"/>
      <c r="M8" s="759"/>
      <c r="N8" s="22" t="s">
        <v>127</v>
      </c>
      <c r="O8" s="745"/>
      <c r="P8" s="748"/>
      <c r="Q8" s="751"/>
      <c r="R8" s="21"/>
    </row>
    <row r="9" spans="1:76" ht="199.15" customHeight="1" x14ac:dyDescent="0.25">
      <c r="A9" s="716"/>
      <c r="B9" s="719"/>
      <c r="C9" s="665"/>
      <c r="D9" s="665"/>
      <c r="E9" s="723"/>
      <c r="F9" s="726"/>
      <c r="G9" s="729"/>
      <c r="H9" s="665"/>
      <c r="I9" s="665"/>
      <c r="J9" s="665"/>
      <c r="K9" s="685"/>
      <c r="L9" s="693"/>
      <c r="M9" s="693"/>
      <c r="N9" s="23">
        <v>5641832.5</v>
      </c>
      <c r="O9" s="746"/>
      <c r="P9" s="749"/>
      <c r="Q9" s="752"/>
      <c r="R9" s="21"/>
    </row>
    <row r="10" spans="1:76" ht="59.45" customHeight="1" x14ac:dyDescent="0.25">
      <c r="A10" s="753">
        <v>2</v>
      </c>
      <c r="B10" s="754" t="s">
        <v>27</v>
      </c>
      <c r="C10" s="754" t="s">
        <v>71</v>
      </c>
      <c r="D10" s="754" t="s">
        <v>102</v>
      </c>
      <c r="E10" s="754" t="s">
        <v>128</v>
      </c>
      <c r="F10" s="754" t="s">
        <v>126</v>
      </c>
      <c r="G10" s="755">
        <v>462724796.58999997</v>
      </c>
      <c r="H10" s="754" t="s">
        <v>27</v>
      </c>
      <c r="I10" s="754" t="s">
        <v>129</v>
      </c>
      <c r="J10" s="754" t="s">
        <v>70</v>
      </c>
      <c r="K10" s="765" t="s">
        <v>130</v>
      </c>
      <c r="L10" s="692">
        <v>13225052</v>
      </c>
      <c r="M10" s="692">
        <f>N10+O10</f>
        <v>96798.25</v>
      </c>
      <c r="N10" s="25">
        <v>96798.25</v>
      </c>
      <c r="O10" s="760">
        <v>0</v>
      </c>
      <c r="P10" s="763">
        <f>M10/L10</f>
        <v>7.3193095951531988E-3</v>
      </c>
      <c r="Q10" s="764" t="s">
        <v>307</v>
      </c>
      <c r="R10" s="21"/>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row>
    <row r="11" spans="1:76" ht="69" customHeight="1" x14ac:dyDescent="0.25">
      <c r="A11" s="715"/>
      <c r="B11" s="754"/>
      <c r="C11" s="754"/>
      <c r="D11" s="754"/>
      <c r="E11" s="754"/>
      <c r="F11" s="754"/>
      <c r="G11" s="755"/>
      <c r="H11" s="754"/>
      <c r="I11" s="754"/>
      <c r="J11" s="754"/>
      <c r="K11" s="766"/>
      <c r="L11" s="759"/>
      <c r="M11" s="759"/>
      <c r="N11" s="27" t="s">
        <v>131</v>
      </c>
      <c r="O11" s="761"/>
      <c r="P11" s="748"/>
      <c r="Q11" s="751"/>
      <c r="R11" s="21"/>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row>
    <row r="12" spans="1:76" ht="128.44999999999999" customHeight="1" x14ac:dyDescent="0.25">
      <c r="A12" s="716"/>
      <c r="B12" s="754"/>
      <c r="C12" s="754"/>
      <c r="D12" s="754"/>
      <c r="E12" s="754"/>
      <c r="F12" s="754"/>
      <c r="G12" s="755"/>
      <c r="H12" s="754"/>
      <c r="I12" s="754"/>
      <c r="J12" s="754"/>
      <c r="K12" s="767"/>
      <c r="L12" s="693"/>
      <c r="M12" s="693"/>
      <c r="N12" s="28">
        <v>290394.75</v>
      </c>
      <c r="O12" s="762"/>
      <c r="P12" s="749"/>
      <c r="Q12" s="752"/>
      <c r="R12" s="21"/>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row>
    <row r="13" spans="1:76" ht="237" customHeight="1" x14ac:dyDescent="0.25">
      <c r="A13" s="768">
        <v>3</v>
      </c>
      <c r="B13" s="678" t="s">
        <v>28</v>
      </c>
      <c r="C13" s="664" t="s">
        <v>29</v>
      </c>
      <c r="D13" s="664" t="s">
        <v>132</v>
      </c>
      <c r="E13" s="664" t="s">
        <v>133</v>
      </c>
      <c r="F13" s="664" t="s">
        <v>126</v>
      </c>
      <c r="G13" s="771">
        <v>400418989.25999999</v>
      </c>
      <c r="H13" s="664" t="s">
        <v>134</v>
      </c>
      <c r="I13" s="664" t="s">
        <v>135</v>
      </c>
      <c r="J13" s="664" t="s">
        <v>70</v>
      </c>
      <c r="K13" s="684" t="s">
        <v>308</v>
      </c>
      <c r="L13" s="692">
        <v>178471075</v>
      </c>
      <c r="M13" s="692">
        <f>N13+O13</f>
        <v>11053466</v>
      </c>
      <c r="N13" s="29">
        <v>11053466</v>
      </c>
      <c r="O13" s="760">
        <v>0</v>
      </c>
      <c r="P13" s="763">
        <f>M13/L13</f>
        <v>6.1934215390365074E-2</v>
      </c>
      <c r="Q13" s="772" t="s">
        <v>309</v>
      </c>
      <c r="R13" s="21"/>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row>
    <row r="14" spans="1:76" ht="176.25" customHeight="1" x14ac:dyDescent="0.25">
      <c r="A14" s="769"/>
      <c r="B14" s="706"/>
      <c r="C14" s="704"/>
      <c r="D14" s="704"/>
      <c r="E14" s="704"/>
      <c r="F14" s="704"/>
      <c r="G14" s="728"/>
      <c r="H14" s="704"/>
      <c r="I14" s="704"/>
      <c r="J14" s="704"/>
      <c r="K14" s="757"/>
      <c r="L14" s="759"/>
      <c r="M14" s="759"/>
      <c r="N14" s="30" t="s">
        <v>136</v>
      </c>
      <c r="O14" s="761"/>
      <c r="P14" s="748"/>
      <c r="Q14" s="773"/>
      <c r="R14" s="21"/>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row>
    <row r="15" spans="1:76" ht="176.65" customHeight="1" x14ac:dyDescent="0.25">
      <c r="A15" s="769"/>
      <c r="B15" s="706"/>
      <c r="C15" s="704"/>
      <c r="D15" s="704"/>
      <c r="E15" s="704"/>
      <c r="F15" s="704"/>
      <c r="G15" s="728"/>
      <c r="H15" s="704"/>
      <c r="I15" s="704"/>
      <c r="J15" s="704"/>
      <c r="K15" s="685"/>
      <c r="L15" s="693"/>
      <c r="M15" s="693"/>
      <c r="N15" s="31">
        <v>33160392</v>
      </c>
      <c r="O15" s="762"/>
      <c r="P15" s="749"/>
      <c r="Q15" s="773"/>
      <c r="R15" s="21"/>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row>
    <row r="16" spans="1:76" s="26" customFormat="1" ht="355.9" customHeight="1" x14ac:dyDescent="0.25">
      <c r="A16" s="769"/>
      <c r="B16" s="706"/>
      <c r="C16" s="704"/>
      <c r="D16" s="704"/>
      <c r="E16" s="704"/>
      <c r="F16" s="704"/>
      <c r="G16" s="728"/>
      <c r="H16" s="704"/>
      <c r="I16" s="704"/>
      <c r="J16" s="434" t="s">
        <v>116</v>
      </c>
      <c r="K16" s="435" t="s">
        <v>310</v>
      </c>
      <c r="L16" s="428">
        <v>40518449.969999999</v>
      </c>
      <c r="M16" s="436">
        <f t="shared" ref="M16:M18" si="0">N16+O16</f>
        <v>39887710.969999999</v>
      </c>
      <c r="N16" s="253">
        <v>39887710.969999999</v>
      </c>
      <c r="O16" s="32">
        <v>0</v>
      </c>
      <c r="P16" s="437">
        <f t="shared" ref="P16:P29" si="1">M16/L16</f>
        <v>0.98443328902100147</v>
      </c>
      <c r="Q16" s="2" t="s">
        <v>336</v>
      </c>
      <c r="R16" s="21"/>
    </row>
    <row r="17" spans="1:76" s="26" customFormat="1" ht="253.9" customHeight="1" x14ac:dyDescent="0.25">
      <c r="A17" s="769"/>
      <c r="B17" s="706"/>
      <c r="C17" s="704"/>
      <c r="D17" s="704"/>
      <c r="E17" s="704"/>
      <c r="F17" s="704"/>
      <c r="G17" s="728"/>
      <c r="H17" s="704"/>
      <c r="I17" s="704"/>
      <c r="J17" s="438" t="s">
        <v>70</v>
      </c>
      <c r="K17" s="439" t="s">
        <v>268</v>
      </c>
      <c r="L17" s="365">
        <v>823671</v>
      </c>
      <c r="M17" s="440">
        <f t="shared" si="0"/>
        <v>823671</v>
      </c>
      <c r="N17" s="35">
        <v>823671</v>
      </c>
      <c r="O17" s="441">
        <v>0</v>
      </c>
      <c r="P17" s="442">
        <f t="shared" si="1"/>
        <v>1</v>
      </c>
      <c r="Q17" s="2" t="s">
        <v>311</v>
      </c>
      <c r="R17" s="21"/>
    </row>
    <row r="18" spans="1:76" s="26" customFormat="1" ht="183.6" customHeight="1" x14ac:dyDescent="0.25">
      <c r="A18" s="769"/>
      <c r="B18" s="706"/>
      <c r="C18" s="704"/>
      <c r="D18" s="704"/>
      <c r="E18" s="704"/>
      <c r="F18" s="704"/>
      <c r="G18" s="728"/>
      <c r="H18" s="704"/>
      <c r="I18" s="704"/>
      <c r="J18" s="438" t="s">
        <v>70</v>
      </c>
      <c r="K18" s="439" t="s">
        <v>312</v>
      </c>
      <c r="L18" s="366">
        <v>5878388</v>
      </c>
      <c r="M18" s="440">
        <f t="shared" si="0"/>
        <v>5878388</v>
      </c>
      <c r="N18" s="33">
        <v>5878388</v>
      </c>
      <c r="O18" s="443">
        <v>0</v>
      </c>
      <c r="P18" s="442">
        <f t="shared" si="1"/>
        <v>1</v>
      </c>
      <c r="Q18" s="367" t="s">
        <v>269</v>
      </c>
      <c r="R18" s="21"/>
      <c r="S18" s="86"/>
    </row>
    <row r="19" spans="1:76" s="26" customFormat="1" ht="154.9" customHeight="1" x14ac:dyDescent="0.25">
      <c r="A19" s="770"/>
      <c r="B19" s="679"/>
      <c r="C19" s="665"/>
      <c r="D19" s="665"/>
      <c r="E19" s="665"/>
      <c r="F19" s="665"/>
      <c r="G19" s="729"/>
      <c r="H19" s="665"/>
      <c r="I19" s="665"/>
      <c r="J19" s="434" t="s">
        <v>173</v>
      </c>
      <c r="K19" s="444" t="s">
        <v>313</v>
      </c>
      <c r="L19" s="34">
        <v>823671</v>
      </c>
      <c r="M19" s="440">
        <f>N19+O19</f>
        <v>50000</v>
      </c>
      <c r="N19" s="35">
        <v>50000</v>
      </c>
      <c r="O19" s="443">
        <v>0</v>
      </c>
      <c r="P19" s="445">
        <f t="shared" si="1"/>
        <v>6.0703848988248946E-2</v>
      </c>
      <c r="Q19" s="431" t="s">
        <v>270</v>
      </c>
      <c r="R19" s="21"/>
      <c r="S19" s="86"/>
    </row>
    <row r="20" spans="1:76" ht="221.1" customHeight="1" x14ac:dyDescent="0.25">
      <c r="A20" s="768">
        <v>4</v>
      </c>
      <c r="B20" s="664" t="s">
        <v>72</v>
      </c>
      <c r="C20" s="664" t="s">
        <v>172</v>
      </c>
      <c r="D20" s="664" t="s">
        <v>132</v>
      </c>
      <c r="E20" s="664" t="s">
        <v>137</v>
      </c>
      <c r="F20" s="664" t="s">
        <v>126</v>
      </c>
      <c r="G20" s="771">
        <v>433013258.18000001</v>
      </c>
      <c r="H20" s="664" t="s">
        <v>134</v>
      </c>
      <c r="I20" s="664" t="s">
        <v>138</v>
      </c>
      <c r="J20" s="664" t="s">
        <v>70</v>
      </c>
      <c r="K20" s="684" t="s">
        <v>314</v>
      </c>
      <c r="L20" s="686">
        <v>354887803</v>
      </c>
      <c r="M20" s="692">
        <f>N20+O20+N21</f>
        <v>88721951</v>
      </c>
      <c r="N20" s="37">
        <v>88653154</v>
      </c>
      <c r="O20" s="760">
        <v>0</v>
      </c>
      <c r="P20" s="763">
        <f t="shared" si="1"/>
        <v>0.250000000704448</v>
      </c>
      <c r="Q20" s="772" t="s">
        <v>315</v>
      </c>
      <c r="R20" s="21"/>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row>
    <row r="21" spans="1:76" ht="115.9" customHeight="1" x14ac:dyDescent="0.25">
      <c r="A21" s="770"/>
      <c r="B21" s="665"/>
      <c r="C21" s="665"/>
      <c r="D21" s="665"/>
      <c r="E21" s="665"/>
      <c r="F21" s="665"/>
      <c r="G21" s="729"/>
      <c r="H21" s="665"/>
      <c r="I21" s="665"/>
      <c r="J21" s="665"/>
      <c r="K21" s="685"/>
      <c r="L21" s="687"/>
      <c r="M21" s="693"/>
      <c r="N21" s="37">
        <v>68797</v>
      </c>
      <c r="O21" s="762"/>
      <c r="P21" s="749"/>
      <c r="Q21" s="776"/>
      <c r="R21" s="21"/>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row>
    <row r="22" spans="1:76" ht="103.5" customHeight="1" x14ac:dyDescent="0.25">
      <c r="A22" s="753">
        <v>5</v>
      </c>
      <c r="B22" s="777" t="s">
        <v>27</v>
      </c>
      <c r="C22" s="777" t="s">
        <v>73</v>
      </c>
      <c r="D22" s="777" t="s">
        <v>102</v>
      </c>
      <c r="E22" s="777" t="s">
        <v>140</v>
      </c>
      <c r="F22" s="777" t="s">
        <v>141</v>
      </c>
      <c r="G22" s="779">
        <v>383980487.01999998</v>
      </c>
      <c r="H22" s="777" t="s">
        <v>27</v>
      </c>
      <c r="I22" s="777" t="s">
        <v>142</v>
      </c>
      <c r="J22" s="434" t="s">
        <v>70</v>
      </c>
      <c r="K22" s="446" t="s">
        <v>316</v>
      </c>
      <c r="L22" s="34">
        <v>89233</v>
      </c>
      <c r="M22" s="436">
        <v>89233</v>
      </c>
      <c r="N22" s="774">
        <v>393223</v>
      </c>
      <c r="O22" s="447">
        <v>0</v>
      </c>
      <c r="P22" s="445">
        <f t="shared" si="1"/>
        <v>1</v>
      </c>
      <c r="Q22" s="764" t="s">
        <v>143</v>
      </c>
      <c r="R22" s="21"/>
    </row>
    <row r="23" spans="1:76" ht="88.15" customHeight="1" x14ac:dyDescent="0.25">
      <c r="A23" s="716"/>
      <c r="B23" s="778"/>
      <c r="C23" s="778"/>
      <c r="D23" s="778"/>
      <c r="E23" s="778"/>
      <c r="F23" s="778"/>
      <c r="G23" s="780"/>
      <c r="H23" s="778"/>
      <c r="I23" s="778"/>
      <c r="J23" s="434" t="s">
        <v>70</v>
      </c>
      <c r="K23" s="446" t="s">
        <v>317</v>
      </c>
      <c r="L23" s="34">
        <v>303990</v>
      </c>
      <c r="M23" s="436">
        <v>303990</v>
      </c>
      <c r="N23" s="775"/>
      <c r="O23" s="447">
        <v>0</v>
      </c>
      <c r="P23" s="445">
        <f t="shared" si="1"/>
        <v>1</v>
      </c>
      <c r="Q23" s="752"/>
      <c r="R23" s="21"/>
    </row>
    <row r="24" spans="1:76" ht="164.1" customHeight="1" x14ac:dyDescent="0.25">
      <c r="A24" s="449">
        <v>6</v>
      </c>
      <c r="B24" s="450" t="s">
        <v>27</v>
      </c>
      <c r="C24" s="451" t="s">
        <v>36</v>
      </c>
      <c r="D24" s="451" t="s">
        <v>102</v>
      </c>
      <c r="E24" s="451" t="s">
        <v>144</v>
      </c>
      <c r="F24" s="451" t="s">
        <v>145</v>
      </c>
      <c r="G24" s="123">
        <v>77718036.650000006</v>
      </c>
      <c r="H24" s="451" t="s">
        <v>27</v>
      </c>
      <c r="I24" s="451" t="s">
        <v>142</v>
      </c>
      <c r="J24" s="434" t="s">
        <v>70</v>
      </c>
      <c r="K24" s="446" t="s">
        <v>318</v>
      </c>
      <c r="L24" s="34">
        <v>44293.75</v>
      </c>
      <c r="M24" s="436">
        <f t="shared" ref="M24:M25" si="2">N24+O24</f>
        <v>37650</v>
      </c>
      <c r="N24" s="36">
        <v>37650</v>
      </c>
      <c r="O24" s="447">
        <v>0</v>
      </c>
      <c r="P24" s="445">
        <f t="shared" si="1"/>
        <v>0.85000705517144071</v>
      </c>
      <c r="Q24" s="448" t="s">
        <v>146</v>
      </c>
      <c r="R24" s="21"/>
    </row>
    <row r="25" spans="1:76" ht="145.15" customHeight="1" x14ac:dyDescent="0.25">
      <c r="A25" s="449">
        <v>7</v>
      </c>
      <c r="B25" s="450" t="s">
        <v>27</v>
      </c>
      <c r="C25" s="451" t="s">
        <v>37</v>
      </c>
      <c r="D25" s="451" t="s">
        <v>102</v>
      </c>
      <c r="E25" s="451" t="s">
        <v>144</v>
      </c>
      <c r="F25" s="451" t="s">
        <v>141</v>
      </c>
      <c r="G25" s="123">
        <v>429420138.85000002</v>
      </c>
      <c r="H25" s="451" t="s">
        <v>27</v>
      </c>
      <c r="I25" s="451" t="s">
        <v>142</v>
      </c>
      <c r="J25" s="452" t="s">
        <v>70</v>
      </c>
      <c r="K25" s="446" t="s">
        <v>317</v>
      </c>
      <c r="L25" s="34">
        <v>397500</v>
      </c>
      <c r="M25" s="436">
        <f t="shared" si="2"/>
        <v>337875</v>
      </c>
      <c r="N25" s="36">
        <v>337875</v>
      </c>
      <c r="O25" s="447">
        <v>0</v>
      </c>
      <c r="P25" s="445">
        <f t="shared" si="1"/>
        <v>0.85</v>
      </c>
      <c r="Q25" s="448" t="s">
        <v>147</v>
      </c>
      <c r="R25" s="21"/>
    </row>
    <row r="26" spans="1:76" ht="384" customHeight="1" x14ac:dyDescent="0.25">
      <c r="A26" s="768">
        <v>11</v>
      </c>
      <c r="B26" s="664" t="s">
        <v>242</v>
      </c>
      <c r="C26" s="664" t="s">
        <v>74</v>
      </c>
      <c r="D26" s="664" t="s">
        <v>132</v>
      </c>
      <c r="E26" s="664" t="s">
        <v>148</v>
      </c>
      <c r="F26" s="664" t="s">
        <v>141</v>
      </c>
      <c r="G26" s="779">
        <v>50983386.560000002</v>
      </c>
      <c r="H26" s="664" t="s">
        <v>134</v>
      </c>
      <c r="I26" s="664" t="s">
        <v>149</v>
      </c>
      <c r="J26" s="451" t="s">
        <v>116</v>
      </c>
      <c r="K26" s="446" t="s">
        <v>271</v>
      </c>
      <c r="L26" s="38">
        <v>9399552</v>
      </c>
      <c r="M26" s="453">
        <f>N26+O26</f>
        <v>1901380.51</v>
      </c>
      <c r="N26" s="35">
        <v>1901380.51</v>
      </c>
      <c r="O26" s="39">
        <v>0</v>
      </c>
      <c r="P26" s="445">
        <f t="shared" si="1"/>
        <v>0.20228416311756134</v>
      </c>
      <c r="Q26" s="448" t="s">
        <v>319</v>
      </c>
      <c r="R26" s="21"/>
      <c r="S26" s="21"/>
    </row>
    <row r="27" spans="1:76" ht="190.5" customHeight="1" x14ac:dyDescent="0.25">
      <c r="A27" s="769"/>
      <c r="B27" s="704"/>
      <c r="C27" s="704"/>
      <c r="D27" s="704"/>
      <c r="E27" s="704"/>
      <c r="F27" s="704"/>
      <c r="G27" s="799"/>
      <c r="H27" s="704"/>
      <c r="I27" s="704"/>
      <c r="J27" s="434" t="s">
        <v>70</v>
      </c>
      <c r="K27" s="446" t="s">
        <v>150</v>
      </c>
      <c r="L27" s="34">
        <v>6773775.2599999998</v>
      </c>
      <c r="M27" s="436">
        <f>N27+O27</f>
        <v>7605522</v>
      </c>
      <c r="N27" s="36">
        <v>7605522</v>
      </c>
      <c r="O27" s="447">
        <v>0</v>
      </c>
      <c r="P27" s="445">
        <f t="shared" si="1"/>
        <v>1.1227892435273974</v>
      </c>
      <c r="Q27" s="448" t="s">
        <v>320</v>
      </c>
      <c r="R27" s="21"/>
    </row>
    <row r="28" spans="1:76" ht="64.900000000000006" customHeight="1" x14ac:dyDescent="0.25">
      <c r="A28" s="770"/>
      <c r="B28" s="665"/>
      <c r="C28" s="665"/>
      <c r="D28" s="665"/>
      <c r="E28" s="665"/>
      <c r="F28" s="665"/>
      <c r="G28" s="780"/>
      <c r="H28" s="665"/>
      <c r="I28" s="665"/>
      <c r="J28" s="452" t="s">
        <v>151</v>
      </c>
      <c r="K28" s="446" t="s">
        <v>321</v>
      </c>
      <c r="L28" s="34">
        <v>0</v>
      </c>
      <c r="M28" s="436">
        <f>N28+O28</f>
        <v>0</v>
      </c>
      <c r="N28" s="24">
        <v>0</v>
      </c>
      <c r="O28" s="447">
        <v>0</v>
      </c>
      <c r="P28" s="445">
        <v>0</v>
      </c>
      <c r="Q28" s="40" t="s">
        <v>152</v>
      </c>
      <c r="R28" s="21"/>
    </row>
    <row r="29" spans="1:76" ht="130.9" customHeight="1" x14ac:dyDescent="0.25">
      <c r="A29" s="455">
        <v>13</v>
      </c>
      <c r="B29" s="456" t="s">
        <v>27</v>
      </c>
      <c r="C29" s="456" t="s">
        <v>30</v>
      </c>
      <c r="D29" s="456" t="s">
        <v>102</v>
      </c>
      <c r="E29" s="451" t="s">
        <v>272</v>
      </c>
      <c r="F29" s="451" t="s">
        <v>141</v>
      </c>
      <c r="G29" s="123">
        <v>75726679.859999999</v>
      </c>
      <c r="H29" s="123" t="s">
        <v>27</v>
      </c>
      <c r="I29" s="3" t="s">
        <v>153</v>
      </c>
      <c r="J29" s="434" t="s">
        <v>70</v>
      </c>
      <c r="K29" s="444" t="s">
        <v>154</v>
      </c>
      <c r="L29" s="457">
        <v>259240</v>
      </c>
      <c r="M29" s="458">
        <f>N29+O29</f>
        <v>259240</v>
      </c>
      <c r="N29" s="33">
        <v>259240</v>
      </c>
      <c r="O29" s="459">
        <v>0</v>
      </c>
      <c r="P29" s="445">
        <f t="shared" si="1"/>
        <v>1</v>
      </c>
      <c r="Q29" s="448" t="s">
        <v>155</v>
      </c>
      <c r="R29" s="21"/>
    </row>
    <row r="30" spans="1:76" ht="120" x14ac:dyDescent="0.25">
      <c r="A30" s="455">
        <v>14</v>
      </c>
      <c r="B30" s="456" t="s">
        <v>27</v>
      </c>
      <c r="C30" s="456" t="s">
        <v>75</v>
      </c>
      <c r="D30" s="456" t="s">
        <v>102</v>
      </c>
      <c r="E30" s="451" t="s">
        <v>156</v>
      </c>
      <c r="F30" s="460" t="s">
        <v>141</v>
      </c>
      <c r="G30" s="123">
        <v>114144662.22</v>
      </c>
      <c r="H30" s="123" t="s">
        <v>27</v>
      </c>
      <c r="I30" s="3" t="s">
        <v>142</v>
      </c>
      <c r="J30" s="434" t="s">
        <v>70</v>
      </c>
      <c r="K30" s="461" t="s">
        <v>157</v>
      </c>
      <c r="L30" s="41">
        <v>186679.77</v>
      </c>
      <c r="M30" s="436">
        <f t="shared" ref="M30:M31" si="3">N30+O30</f>
        <v>195663</v>
      </c>
      <c r="N30" s="42">
        <v>195663</v>
      </c>
      <c r="O30" s="453">
        <v>0</v>
      </c>
      <c r="P30" s="437">
        <f>M30/L30</f>
        <v>1.0481210685014237</v>
      </c>
      <c r="Q30" s="448" t="s">
        <v>158</v>
      </c>
      <c r="R30" s="21"/>
    </row>
    <row r="31" spans="1:76" ht="127.5" customHeight="1" x14ac:dyDescent="0.25">
      <c r="A31" s="455">
        <v>15</v>
      </c>
      <c r="B31" s="456" t="s">
        <v>27</v>
      </c>
      <c r="C31" s="456" t="s">
        <v>32</v>
      </c>
      <c r="D31" s="456" t="s">
        <v>102</v>
      </c>
      <c r="E31" s="451" t="s">
        <v>156</v>
      </c>
      <c r="F31" s="460" t="s">
        <v>141</v>
      </c>
      <c r="G31" s="123">
        <v>97275841.819999993</v>
      </c>
      <c r="H31" s="123" t="s">
        <v>27</v>
      </c>
      <c r="I31" s="3" t="s">
        <v>142</v>
      </c>
      <c r="J31" s="452" t="s">
        <v>70</v>
      </c>
      <c r="K31" s="462" t="s">
        <v>159</v>
      </c>
      <c r="L31" s="165">
        <v>910378.05</v>
      </c>
      <c r="M31" s="38">
        <f t="shared" si="3"/>
        <v>751433</v>
      </c>
      <c r="N31" s="166">
        <v>751433</v>
      </c>
      <c r="O31" s="167">
        <v>0</v>
      </c>
      <c r="P31" s="168">
        <v>1</v>
      </c>
      <c r="Q31" s="169" t="s">
        <v>160</v>
      </c>
      <c r="R31" s="21"/>
    </row>
    <row r="32" spans="1:76" ht="157.9" customHeight="1" x14ac:dyDescent="0.25">
      <c r="A32" s="753">
        <v>32</v>
      </c>
      <c r="B32" s="664" t="s">
        <v>161</v>
      </c>
      <c r="C32" s="664" t="s">
        <v>162</v>
      </c>
      <c r="D32" s="664" t="s">
        <v>111</v>
      </c>
      <c r="E32" s="664" t="s">
        <v>208</v>
      </c>
      <c r="F32" s="664" t="s">
        <v>123</v>
      </c>
      <c r="G32" s="784">
        <v>4146520.73</v>
      </c>
      <c r="H32" s="664" t="s">
        <v>161</v>
      </c>
      <c r="I32" s="664" t="s">
        <v>163</v>
      </c>
      <c r="J32" s="438" t="s">
        <v>124</v>
      </c>
      <c r="K32" s="664" t="s">
        <v>322</v>
      </c>
      <c r="L32" s="692">
        <v>740806.74</v>
      </c>
      <c r="M32" s="463">
        <f>N32+O32</f>
        <v>414621.75</v>
      </c>
      <c r="N32" s="182">
        <v>414621.75</v>
      </c>
      <c r="O32" s="464">
        <v>0</v>
      </c>
      <c r="P32" s="465">
        <v>0</v>
      </c>
      <c r="Q32" s="2" t="s">
        <v>323</v>
      </c>
      <c r="R32" s="21"/>
    </row>
    <row r="33" spans="1:18" ht="104.45" customHeight="1" x14ac:dyDescent="0.25">
      <c r="A33" s="716"/>
      <c r="B33" s="665"/>
      <c r="C33" s="665"/>
      <c r="D33" s="665"/>
      <c r="E33" s="665"/>
      <c r="F33" s="665"/>
      <c r="G33" s="785"/>
      <c r="H33" s="665"/>
      <c r="I33" s="665"/>
      <c r="J33" s="454" t="s">
        <v>164</v>
      </c>
      <c r="K33" s="665"/>
      <c r="L33" s="693"/>
      <c r="M33" s="466">
        <f>N33+O33</f>
        <v>326184.99</v>
      </c>
      <c r="N33" s="183">
        <v>326184.99</v>
      </c>
      <c r="O33" s="467">
        <v>0</v>
      </c>
      <c r="P33" s="445">
        <v>0</v>
      </c>
      <c r="Q33" s="367" t="s">
        <v>324</v>
      </c>
      <c r="R33" s="21"/>
    </row>
    <row r="34" spans="1:18" ht="134.44999999999999" customHeight="1" x14ac:dyDescent="0.25">
      <c r="A34" s="794">
        <v>33</v>
      </c>
      <c r="B34" s="796" t="s">
        <v>27</v>
      </c>
      <c r="C34" s="664" t="s">
        <v>209</v>
      </c>
      <c r="D34" s="664" t="s">
        <v>102</v>
      </c>
      <c r="E34" s="777" t="s">
        <v>210</v>
      </c>
      <c r="F34" s="798" t="s">
        <v>211</v>
      </c>
      <c r="G34" s="784">
        <v>179363388.91</v>
      </c>
      <c r="H34" s="786" t="s">
        <v>212</v>
      </c>
      <c r="I34" s="678"/>
      <c r="J34" s="451" t="s">
        <v>139</v>
      </c>
      <c r="K34" s="788" t="s">
        <v>325</v>
      </c>
      <c r="L34" s="468">
        <v>51000</v>
      </c>
      <c r="M34" s="38">
        <f t="shared" ref="M34:M36" si="4">N34+O34</f>
        <v>51000</v>
      </c>
      <c r="N34" s="257">
        <v>51000</v>
      </c>
      <c r="O34" s="469">
        <v>0</v>
      </c>
      <c r="P34" s="445">
        <f>M34/L34</f>
        <v>1</v>
      </c>
      <c r="Q34" s="430" t="s">
        <v>213</v>
      </c>
      <c r="R34" s="21"/>
    </row>
    <row r="35" spans="1:18" ht="106.15" customHeight="1" x14ac:dyDescent="0.25">
      <c r="A35" s="795"/>
      <c r="B35" s="797"/>
      <c r="C35" s="665"/>
      <c r="D35" s="665"/>
      <c r="E35" s="778"/>
      <c r="F35" s="726"/>
      <c r="G35" s="785"/>
      <c r="H35" s="787"/>
      <c r="I35" s="679"/>
      <c r="J35" s="438" t="s">
        <v>100</v>
      </c>
      <c r="K35" s="789"/>
      <c r="L35" s="38">
        <v>16338074.41</v>
      </c>
      <c r="M35" s="216">
        <f t="shared" si="4"/>
        <v>16338074.41</v>
      </c>
      <c r="N35" s="258">
        <v>16338074.41</v>
      </c>
      <c r="O35" s="170">
        <v>0</v>
      </c>
      <c r="P35" s="181">
        <v>1</v>
      </c>
      <c r="Q35" s="259" t="s">
        <v>326</v>
      </c>
      <c r="R35" s="21"/>
    </row>
    <row r="36" spans="1:18" ht="194.45" customHeight="1" thickBot="1" x14ac:dyDescent="0.3">
      <c r="A36" s="470">
        <v>34</v>
      </c>
      <c r="B36" s="471" t="s">
        <v>24</v>
      </c>
      <c r="C36" s="472" t="s">
        <v>214</v>
      </c>
      <c r="D36" s="472" t="s">
        <v>111</v>
      </c>
      <c r="E36" s="473" t="s">
        <v>327</v>
      </c>
      <c r="F36" s="474" t="s">
        <v>215</v>
      </c>
      <c r="G36" s="475">
        <v>41312631</v>
      </c>
      <c r="H36" s="476" t="s">
        <v>328</v>
      </c>
      <c r="I36" s="472"/>
      <c r="J36" s="454" t="s">
        <v>216</v>
      </c>
      <c r="K36" s="477" t="s">
        <v>329</v>
      </c>
      <c r="L36" s="216">
        <v>6000052.0800000001</v>
      </c>
      <c r="M36" s="216">
        <f t="shared" si="4"/>
        <v>6000052.0800000001</v>
      </c>
      <c r="N36" s="478">
        <v>6000052.0800000001</v>
      </c>
      <c r="O36" s="479">
        <v>0</v>
      </c>
      <c r="P36" s="181">
        <v>1</v>
      </c>
      <c r="Q36" s="480" t="s">
        <v>330</v>
      </c>
      <c r="R36" s="21"/>
    </row>
    <row r="37" spans="1:18" ht="31.9" customHeight="1" thickBot="1" x14ac:dyDescent="0.3">
      <c r="A37" s="184"/>
      <c r="B37" s="185" t="s">
        <v>0</v>
      </c>
      <c r="C37" s="186"/>
      <c r="D37" s="186"/>
      <c r="E37" s="481"/>
      <c r="F37" s="482"/>
      <c r="G37" s="187">
        <f>SUM(G7:G36)</f>
        <v>3112603989.8299999</v>
      </c>
      <c r="H37" s="188"/>
      <c r="I37" s="483"/>
      <c r="J37" s="483"/>
      <c r="K37" s="484"/>
      <c r="L37" s="189">
        <f>SUM(L7:L36)</f>
        <v>737509428.02999997</v>
      </c>
      <c r="M37" s="260">
        <f>SUM(M7:M36)</f>
        <v>182128246.46000001</v>
      </c>
      <c r="N37" s="190">
        <f>SUM(N7:N36)</f>
        <v>221220865.71000001</v>
      </c>
      <c r="O37" s="191">
        <f>SUM(O7:O36)</f>
        <v>0</v>
      </c>
      <c r="P37" s="192">
        <f t="shared" ref="P37" si="5">M37/L37</f>
        <v>0.24695039756507561</v>
      </c>
      <c r="Q37" s="485" t="s">
        <v>76</v>
      </c>
      <c r="R37" s="21"/>
    </row>
    <row r="38" spans="1:18" ht="30" customHeight="1" x14ac:dyDescent="0.25">
      <c r="A38" s="44"/>
      <c r="B38" s="45" t="s">
        <v>77</v>
      </c>
      <c r="C38" s="790" t="s">
        <v>78</v>
      </c>
      <c r="D38" s="790"/>
      <c r="E38" s="790"/>
      <c r="F38" s="790"/>
      <c r="G38" s="790"/>
      <c r="H38" s="790"/>
      <c r="I38" s="790"/>
      <c r="J38" s="790"/>
      <c r="K38" s="791"/>
      <c r="L38" s="46" t="s">
        <v>76</v>
      </c>
      <c r="M38" s="46" t="s">
        <v>76</v>
      </c>
      <c r="N38" s="47">
        <f>N7+N10+N13+N16+N17+N19+N20+N21+N26+N32+N33+N34+N36</f>
        <v>150331178.05000001</v>
      </c>
      <c r="O38" s="48" t="s">
        <v>76</v>
      </c>
      <c r="P38" s="49" t="s">
        <v>76</v>
      </c>
      <c r="Q38" s="486" t="s">
        <v>76</v>
      </c>
    </row>
    <row r="39" spans="1:18" ht="30" customHeight="1" x14ac:dyDescent="0.25">
      <c r="A39" s="50"/>
      <c r="B39" s="51" t="s">
        <v>77</v>
      </c>
      <c r="C39" s="792" t="s">
        <v>79</v>
      </c>
      <c r="D39" s="792"/>
      <c r="E39" s="792"/>
      <c r="F39" s="792"/>
      <c r="G39" s="792"/>
      <c r="H39" s="792"/>
      <c r="I39" s="792"/>
      <c r="J39" s="792"/>
      <c r="K39" s="793"/>
      <c r="L39" s="52" t="s">
        <v>76</v>
      </c>
      <c r="M39" s="52" t="s">
        <v>76</v>
      </c>
      <c r="N39" s="193">
        <f>N9+N12+N15</f>
        <v>39092619.25</v>
      </c>
      <c r="O39" s="53" t="s">
        <v>76</v>
      </c>
      <c r="P39" s="54" t="s">
        <v>76</v>
      </c>
      <c r="Q39" s="487" t="s">
        <v>76</v>
      </c>
    </row>
    <row r="40" spans="1:18" ht="30.75" customHeight="1" thickBot="1" x14ac:dyDescent="0.3">
      <c r="A40" s="55"/>
      <c r="B40" s="56" t="s">
        <v>77</v>
      </c>
      <c r="C40" s="781" t="s">
        <v>80</v>
      </c>
      <c r="D40" s="781"/>
      <c r="E40" s="781"/>
      <c r="F40" s="781"/>
      <c r="G40" s="781"/>
      <c r="H40" s="781"/>
      <c r="I40" s="781"/>
      <c r="J40" s="781"/>
      <c r="K40" s="782"/>
      <c r="L40" s="57" t="s">
        <v>76</v>
      </c>
      <c r="M40" s="57" t="s">
        <v>76</v>
      </c>
      <c r="N40" s="58">
        <f>N22+N24+N25+N27+N29+N30+N31+N18+N35</f>
        <v>31797068.41</v>
      </c>
      <c r="O40" s="59">
        <f>O37</f>
        <v>0</v>
      </c>
      <c r="P40" s="488" t="s">
        <v>76</v>
      </c>
      <c r="Q40" s="489" t="s">
        <v>76</v>
      </c>
    </row>
    <row r="41" spans="1:18" x14ac:dyDescent="0.25">
      <c r="A41" s="60"/>
      <c r="B41" s="61"/>
      <c r="C41" s="62"/>
      <c r="D41" s="62"/>
      <c r="E41" s="63"/>
      <c r="F41" s="63"/>
      <c r="G41" s="64"/>
      <c r="H41" s="65"/>
      <c r="I41" s="66"/>
      <c r="J41" s="66"/>
      <c r="K41" s="66"/>
      <c r="L41" s="66"/>
      <c r="M41" s="66"/>
      <c r="N41" s="67"/>
      <c r="O41" s="68"/>
      <c r="P41" s="68"/>
    </row>
    <row r="42" spans="1:18" x14ac:dyDescent="0.25">
      <c r="A42" s="69"/>
      <c r="B42" s="88" t="s">
        <v>81</v>
      </c>
      <c r="C42" s="62"/>
      <c r="D42" s="62"/>
      <c r="E42" s="71"/>
      <c r="F42" s="71"/>
      <c r="G42" s="368"/>
      <c r="H42" s="369"/>
      <c r="I42" s="82"/>
      <c r="J42" s="82"/>
      <c r="K42" s="82"/>
      <c r="L42" s="490"/>
      <c r="M42" s="490"/>
      <c r="N42" s="370"/>
      <c r="O42" s="75"/>
      <c r="P42" s="76"/>
    </row>
    <row r="43" spans="1:18" ht="67.150000000000006" customHeight="1" x14ac:dyDescent="0.25">
      <c r="A43" s="60"/>
      <c r="B43" s="783" t="s">
        <v>273</v>
      </c>
      <c r="C43" s="783"/>
      <c r="D43" s="783"/>
      <c r="E43" s="783"/>
      <c r="F43" s="783"/>
      <c r="G43" s="783"/>
      <c r="H43" s="783"/>
      <c r="I43" s="783"/>
      <c r="J43" s="783"/>
      <c r="K43" s="783"/>
      <c r="L43" s="264"/>
      <c r="M43" s="265"/>
      <c r="N43" s="164"/>
      <c r="O43" s="68"/>
      <c r="P43" s="68"/>
    </row>
    <row r="44" spans="1:18" x14ac:dyDescent="0.25">
      <c r="A44" s="60"/>
      <c r="B44" s="70"/>
      <c r="C44" s="77"/>
      <c r="D44" s="77"/>
      <c r="E44" s="63"/>
      <c r="F44" s="63"/>
      <c r="G44" s="64"/>
      <c r="H44" s="65"/>
      <c r="I44" s="66"/>
      <c r="J44" s="66"/>
      <c r="K44" s="66"/>
      <c r="L44" s="66"/>
      <c r="M44" s="68"/>
      <c r="N44" s="78"/>
      <c r="O44" s="48"/>
      <c r="P44" s="43"/>
    </row>
    <row r="45" spans="1:18" x14ac:dyDescent="0.25">
      <c r="A45" s="60"/>
      <c r="B45" s="70"/>
      <c r="C45" s="77"/>
      <c r="D45" s="77"/>
      <c r="E45" s="63"/>
      <c r="F45" s="63"/>
      <c r="G45" s="64"/>
      <c r="H45" s="65"/>
      <c r="I45" s="66"/>
      <c r="J45" s="66"/>
      <c r="K45" s="66"/>
      <c r="L45" s="66"/>
      <c r="M45" s="68"/>
      <c r="N45" s="79"/>
      <c r="O45" s="48"/>
      <c r="P45" s="43"/>
    </row>
    <row r="46" spans="1:18" x14ac:dyDescent="0.25">
      <c r="A46" s="60"/>
      <c r="B46" s="70"/>
      <c r="C46" s="77"/>
      <c r="D46" s="77"/>
      <c r="E46" s="63"/>
      <c r="F46" s="63"/>
      <c r="G46" s="64"/>
      <c r="H46" s="65"/>
      <c r="I46" s="66"/>
      <c r="J46" s="66"/>
      <c r="K46" s="66"/>
      <c r="L46" s="66"/>
      <c r="M46" s="68"/>
      <c r="N46" s="80"/>
      <c r="O46" s="81"/>
      <c r="P46" s="43"/>
    </row>
    <row r="47" spans="1:18" x14ac:dyDescent="0.25">
      <c r="A47" s="60"/>
      <c r="B47" s="82"/>
      <c r="C47" s="71"/>
      <c r="D47" s="71"/>
      <c r="I47" s="83"/>
      <c r="J47" s="83"/>
      <c r="K47" s="83"/>
      <c r="L47" s="84"/>
      <c r="M47" s="84"/>
      <c r="N47" s="85"/>
      <c r="O47" s="85"/>
      <c r="P47" s="85"/>
    </row>
    <row r="48" spans="1:18" x14ac:dyDescent="0.25">
      <c r="A48" s="60"/>
      <c r="B48" s="82"/>
      <c r="C48" s="71"/>
      <c r="D48" s="71"/>
      <c r="I48" s="83"/>
      <c r="J48" s="83"/>
      <c r="K48" s="83"/>
      <c r="L48" s="84"/>
      <c r="M48" s="84"/>
      <c r="N48" s="85"/>
      <c r="O48" s="85"/>
      <c r="P48" s="86"/>
    </row>
    <row r="49" spans="1:16" x14ac:dyDescent="0.25">
      <c r="A49" s="60"/>
      <c r="I49" s="83"/>
      <c r="J49" s="83"/>
      <c r="K49" s="83"/>
      <c r="L49" s="84"/>
      <c r="M49" s="84"/>
      <c r="N49" s="85"/>
      <c r="O49" s="85"/>
      <c r="P49" s="86"/>
    </row>
    <row r="50" spans="1:16" x14ac:dyDescent="0.25">
      <c r="A50" s="60"/>
      <c r="I50" s="83"/>
      <c r="J50" s="83"/>
      <c r="K50" s="83"/>
      <c r="L50" s="84"/>
      <c r="M50" s="84"/>
      <c r="N50" s="85"/>
      <c r="O50" s="85"/>
      <c r="P50" s="86"/>
    </row>
    <row r="51" spans="1:16" x14ac:dyDescent="0.25">
      <c r="A51" s="60"/>
      <c r="I51" s="83"/>
      <c r="J51" s="83"/>
      <c r="K51" s="83"/>
      <c r="L51" s="83"/>
      <c r="M51" s="83"/>
      <c r="N51" s="86"/>
      <c r="O51" s="86"/>
      <c r="P51" s="86"/>
    </row>
    <row r="52" spans="1:16" x14ac:dyDescent="0.25">
      <c r="A52" s="60"/>
      <c r="I52" s="83"/>
      <c r="J52" s="83"/>
      <c r="K52" s="83"/>
      <c r="L52" s="83"/>
      <c r="M52" s="83"/>
      <c r="N52" s="86"/>
      <c r="O52" s="86"/>
      <c r="P52" s="86"/>
    </row>
    <row r="53" spans="1:16" x14ac:dyDescent="0.25">
      <c r="A53" s="60"/>
      <c r="I53" s="83"/>
      <c r="J53" s="72"/>
      <c r="K53" s="83"/>
      <c r="L53" s="83"/>
      <c r="M53" s="83"/>
      <c r="N53" s="21"/>
      <c r="O53" s="21"/>
      <c r="P53" s="21"/>
    </row>
    <row r="54" spans="1:16" x14ac:dyDescent="0.25">
      <c r="A54" s="60"/>
      <c r="I54" s="83"/>
      <c r="J54" s="72"/>
      <c r="K54" s="83"/>
      <c r="L54" s="83"/>
      <c r="M54" s="83"/>
      <c r="N54" s="21"/>
      <c r="O54" s="21"/>
      <c r="P54" s="21"/>
    </row>
    <row r="55" spans="1:16" x14ac:dyDescent="0.25">
      <c r="A55" s="60"/>
      <c r="I55" s="83"/>
      <c r="J55" s="83"/>
      <c r="K55" s="83"/>
      <c r="L55" s="83"/>
      <c r="M55" s="83"/>
      <c r="N55" s="21"/>
      <c r="O55" s="21"/>
      <c r="P55" s="21"/>
    </row>
    <row r="56" spans="1:16" x14ac:dyDescent="0.25">
      <c r="A56" s="60"/>
      <c r="I56" s="83"/>
      <c r="J56" s="83"/>
      <c r="K56" s="83"/>
      <c r="L56" s="83"/>
      <c r="M56" s="83"/>
      <c r="N56" s="21"/>
      <c r="O56" s="21"/>
      <c r="P56" s="21"/>
    </row>
    <row r="57" spans="1:16" x14ac:dyDescent="0.25">
      <c r="A57" s="60"/>
      <c r="I57" s="83"/>
      <c r="J57" s="83"/>
      <c r="K57" s="83"/>
      <c r="L57" s="83"/>
      <c r="M57" s="83"/>
      <c r="N57" s="21"/>
      <c r="O57" s="21"/>
      <c r="P57" s="21"/>
    </row>
    <row r="58" spans="1:16" x14ac:dyDescent="0.25">
      <c r="A58" s="60"/>
      <c r="I58" s="83"/>
      <c r="J58" s="83"/>
      <c r="K58" s="83"/>
      <c r="L58" s="83"/>
      <c r="M58" s="83"/>
      <c r="N58" s="21"/>
      <c r="O58" s="21"/>
      <c r="P58" s="21"/>
    </row>
    <row r="59" spans="1:16" x14ac:dyDescent="0.25">
      <c r="A59" s="60"/>
      <c r="I59" s="83"/>
      <c r="J59" s="83"/>
      <c r="K59" s="83"/>
      <c r="L59" s="83"/>
      <c r="M59" s="83"/>
      <c r="N59" s="21"/>
      <c r="O59" s="21"/>
      <c r="P59" s="21"/>
    </row>
    <row r="60" spans="1:16" x14ac:dyDescent="0.25">
      <c r="A60" s="60"/>
      <c r="I60" s="83"/>
      <c r="J60" s="83"/>
      <c r="K60" s="83"/>
      <c r="L60" s="83"/>
      <c r="M60" s="83"/>
      <c r="N60" s="21"/>
      <c r="O60" s="21"/>
      <c r="P60" s="21"/>
    </row>
    <row r="61" spans="1:16" x14ac:dyDescent="0.25">
      <c r="A61" s="60"/>
      <c r="I61" s="83"/>
      <c r="J61" s="83"/>
      <c r="K61" s="83"/>
      <c r="L61" s="83"/>
      <c r="M61" s="83"/>
      <c r="N61" s="21"/>
      <c r="O61" s="21"/>
      <c r="P61" s="21"/>
    </row>
    <row r="62" spans="1:16" x14ac:dyDescent="0.25">
      <c r="A62" s="60"/>
      <c r="I62" s="83"/>
      <c r="J62" s="83"/>
      <c r="K62" s="83"/>
      <c r="L62" s="83"/>
      <c r="M62" s="83"/>
      <c r="N62" s="21"/>
      <c r="O62" s="21"/>
      <c r="P62" s="21"/>
    </row>
    <row r="63" spans="1:16" x14ac:dyDescent="0.25">
      <c r="A63" s="60"/>
      <c r="I63" s="83"/>
      <c r="J63" s="83"/>
      <c r="K63" s="83"/>
      <c r="L63" s="83"/>
      <c r="M63" s="83"/>
      <c r="N63" s="21"/>
      <c r="O63" s="21"/>
      <c r="P63" s="21"/>
    </row>
    <row r="64" spans="1:16" x14ac:dyDescent="0.25">
      <c r="A64" s="60"/>
      <c r="I64" s="83"/>
      <c r="J64" s="83"/>
      <c r="K64" s="83"/>
      <c r="L64" s="83"/>
      <c r="M64" s="83"/>
      <c r="N64" s="21"/>
      <c r="O64" s="21"/>
      <c r="P64" s="21"/>
    </row>
    <row r="65" spans="1:16" x14ac:dyDescent="0.25">
      <c r="A65" s="60"/>
      <c r="I65" s="83"/>
      <c r="J65" s="83"/>
      <c r="K65" s="83"/>
      <c r="L65" s="83"/>
      <c r="M65" s="83"/>
      <c r="N65" s="21"/>
      <c r="O65" s="21"/>
      <c r="P65" s="21"/>
    </row>
    <row r="66" spans="1:16" x14ac:dyDescent="0.25">
      <c r="A66" s="60"/>
      <c r="I66" s="83"/>
      <c r="J66" s="83"/>
      <c r="K66" s="83"/>
      <c r="L66" s="83"/>
      <c r="M66" s="83"/>
      <c r="N66" s="21"/>
      <c r="O66" s="21"/>
      <c r="P66" s="21"/>
    </row>
    <row r="67" spans="1:16" x14ac:dyDescent="0.25">
      <c r="A67" s="60"/>
      <c r="I67" s="83"/>
      <c r="J67" s="83"/>
      <c r="K67" s="83"/>
      <c r="L67" s="83"/>
      <c r="M67" s="83"/>
      <c r="N67" s="21"/>
      <c r="O67" s="21"/>
      <c r="P67" s="21"/>
    </row>
    <row r="68" spans="1:16" x14ac:dyDescent="0.25">
      <c r="A68" s="60"/>
      <c r="I68" s="83"/>
      <c r="J68" s="83"/>
      <c r="K68" s="83"/>
      <c r="L68" s="83"/>
      <c r="M68" s="83"/>
      <c r="N68" s="21"/>
      <c r="O68" s="21"/>
      <c r="P68" s="21"/>
    </row>
    <row r="69" spans="1:16" x14ac:dyDescent="0.25">
      <c r="A69" s="60"/>
      <c r="I69" s="83"/>
      <c r="J69" s="83"/>
      <c r="K69" s="83"/>
      <c r="L69" s="83"/>
      <c r="M69" s="83"/>
      <c r="N69" s="21"/>
      <c r="O69" s="21"/>
      <c r="P69" s="21"/>
    </row>
    <row r="70" spans="1:16" x14ac:dyDescent="0.25">
      <c r="A70" s="60"/>
      <c r="I70" s="83"/>
      <c r="J70" s="83"/>
      <c r="K70" s="83"/>
      <c r="L70" s="83"/>
      <c r="M70" s="83"/>
      <c r="N70" s="21"/>
      <c r="O70" s="21"/>
      <c r="P70" s="21"/>
    </row>
    <row r="71" spans="1:16" x14ac:dyDescent="0.25">
      <c r="A71" s="60"/>
      <c r="I71" s="83"/>
      <c r="J71" s="83"/>
      <c r="K71" s="83"/>
      <c r="L71" s="83"/>
      <c r="M71" s="83"/>
      <c r="N71" s="21"/>
      <c r="O71" s="21"/>
      <c r="P71" s="21"/>
    </row>
    <row r="72" spans="1:16" x14ac:dyDescent="0.25">
      <c r="A72" s="60"/>
      <c r="I72" s="83"/>
      <c r="J72" s="83"/>
      <c r="K72" s="83"/>
      <c r="L72" s="83"/>
      <c r="M72" s="83"/>
      <c r="N72" s="21"/>
      <c r="O72" s="21"/>
      <c r="P72" s="21"/>
    </row>
    <row r="73" spans="1:16" x14ac:dyDescent="0.25">
      <c r="A73" s="60"/>
      <c r="I73" s="83"/>
      <c r="J73" s="83"/>
      <c r="K73" s="83"/>
      <c r="L73" s="83"/>
      <c r="M73" s="83"/>
      <c r="N73" s="21"/>
      <c r="O73" s="21"/>
      <c r="P73" s="21"/>
    </row>
    <row r="74" spans="1:16" x14ac:dyDescent="0.25">
      <c r="A74" s="60"/>
      <c r="I74" s="83"/>
      <c r="J74" s="83"/>
      <c r="K74" s="83"/>
      <c r="L74" s="83"/>
      <c r="M74" s="83"/>
      <c r="N74" s="21"/>
      <c r="O74" s="21"/>
      <c r="P74" s="21"/>
    </row>
    <row r="75" spans="1:16" x14ac:dyDescent="0.25">
      <c r="A75" s="60"/>
      <c r="I75" s="83"/>
      <c r="J75" s="83"/>
      <c r="K75" s="83"/>
      <c r="L75" s="83"/>
      <c r="M75" s="83"/>
      <c r="N75" s="21"/>
      <c r="O75" s="21"/>
      <c r="P75" s="21"/>
    </row>
    <row r="76" spans="1:16" x14ac:dyDescent="0.25">
      <c r="A76" s="60"/>
      <c r="I76" s="83"/>
      <c r="J76" s="83"/>
      <c r="K76" s="83"/>
      <c r="L76" s="83"/>
      <c r="M76" s="83"/>
      <c r="N76" s="21"/>
      <c r="O76" s="21"/>
      <c r="P76" s="21"/>
    </row>
    <row r="77" spans="1:16" x14ac:dyDescent="0.25">
      <c r="A77" s="60"/>
      <c r="I77" s="83"/>
      <c r="J77" s="83"/>
      <c r="K77" s="83"/>
      <c r="L77" s="83"/>
      <c r="M77" s="83"/>
      <c r="N77" s="21"/>
      <c r="O77" s="21"/>
      <c r="P77" s="21"/>
    </row>
    <row r="78" spans="1:16" x14ac:dyDescent="0.25">
      <c r="A78" s="60"/>
      <c r="I78" s="83"/>
      <c r="J78" s="83"/>
      <c r="K78" s="83"/>
      <c r="L78" s="83"/>
      <c r="M78" s="83"/>
      <c r="N78" s="21"/>
      <c r="O78" s="21"/>
      <c r="P78" s="21"/>
    </row>
    <row r="79" spans="1:16" x14ac:dyDescent="0.25">
      <c r="A79" s="66"/>
      <c r="I79" s="83"/>
      <c r="J79" s="83"/>
      <c r="K79" s="83"/>
      <c r="L79" s="83"/>
      <c r="M79" s="83"/>
      <c r="N79" s="21"/>
      <c r="O79" s="21"/>
      <c r="P79" s="21"/>
    </row>
    <row r="80" spans="1:16" x14ac:dyDescent="0.25">
      <c r="A80" s="66"/>
      <c r="I80" s="83"/>
      <c r="J80" s="83"/>
      <c r="K80" s="83"/>
      <c r="L80" s="83"/>
      <c r="M80" s="83"/>
      <c r="N80" s="21"/>
      <c r="O80" s="21"/>
      <c r="P80" s="21"/>
    </row>
    <row r="81" spans="1:16" x14ac:dyDescent="0.25">
      <c r="A81" s="66"/>
      <c r="I81" s="83"/>
      <c r="J81" s="83"/>
      <c r="K81" s="83"/>
      <c r="L81" s="83"/>
      <c r="M81" s="83"/>
      <c r="N81" s="21"/>
      <c r="O81" s="21"/>
      <c r="P81" s="21"/>
    </row>
    <row r="82" spans="1:16" x14ac:dyDescent="0.25">
      <c r="A82" s="66"/>
      <c r="I82" s="83"/>
      <c r="J82" s="83"/>
      <c r="K82" s="83"/>
      <c r="L82" s="83"/>
      <c r="M82" s="83"/>
      <c r="N82" s="21"/>
      <c r="O82" s="21"/>
      <c r="P82" s="21"/>
    </row>
    <row r="83" spans="1:16" x14ac:dyDescent="0.25">
      <c r="I83" s="83"/>
      <c r="J83" s="83"/>
      <c r="K83" s="83"/>
      <c r="L83" s="83"/>
      <c r="M83" s="83"/>
      <c r="N83" s="21"/>
      <c r="O83" s="21"/>
      <c r="P83" s="21"/>
    </row>
    <row r="84" spans="1:16" x14ac:dyDescent="0.25">
      <c r="I84" s="83"/>
      <c r="J84" s="83"/>
      <c r="K84" s="83"/>
      <c r="L84" s="83"/>
      <c r="M84" s="83"/>
      <c r="N84" s="21"/>
      <c r="O84" s="21"/>
      <c r="P84" s="21"/>
    </row>
    <row r="85" spans="1:16" x14ac:dyDescent="0.25">
      <c r="I85" s="83"/>
      <c r="J85" s="83"/>
      <c r="K85" s="83"/>
      <c r="L85" s="83"/>
      <c r="M85" s="83"/>
      <c r="N85" s="21"/>
      <c r="O85" s="21"/>
      <c r="P85" s="21"/>
    </row>
    <row r="86" spans="1:16" x14ac:dyDescent="0.25">
      <c r="I86" s="83"/>
      <c r="J86" s="83"/>
      <c r="K86" s="83"/>
      <c r="L86" s="83"/>
      <c r="M86" s="83"/>
      <c r="N86" s="21"/>
      <c r="O86" s="21"/>
      <c r="P86" s="21"/>
    </row>
    <row r="87" spans="1:16" x14ac:dyDescent="0.25">
      <c r="I87" s="83"/>
      <c r="J87" s="83"/>
      <c r="K87" s="83"/>
      <c r="L87" s="83"/>
      <c r="M87" s="83"/>
      <c r="N87" s="21"/>
      <c r="O87" s="21"/>
      <c r="P87" s="21"/>
    </row>
    <row r="88" spans="1:16" x14ac:dyDescent="0.25">
      <c r="I88" s="83"/>
      <c r="J88" s="83"/>
      <c r="K88" s="83"/>
      <c r="L88" s="83"/>
      <c r="M88" s="83"/>
      <c r="N88" s="21"/>
      <c r="O88" s="21"/>
      <c r="P88" s="21"/>
    </row>
    <row r="89" spans="1:16" x14ac:dyDescent="0.25">
      <c r="I89" s="83"/>
      <c r="J89" s="83"/>
      <c r="K89" s="83"/>
      <c r="L89" s="83"/>
      <c r="M89" s="83"/>
      <c r="N89" s="21"/>
      <c r="O89" s="21"/>
      <c r="P89" s="21"/>
    </row>
    <row r="90" spans="1:16" x14ac:dyDescent="0.25">
      <c r="I90" s="83"/>
      <c r="J90" s="83"/>
      <c r="K90" s="83"/>
      <c r="L90" s="83"/>
      <c r="M90" s="83"/>
      <c r="N90" s="21"/>
      <c r="O90" s="21"/>
      <c r="P90" s="21"/>
    </row>
    <row r="91" spans="1:16" x14ac:dyDescent="0.25">
      <c r="I91" s="83"/>
      <c r="J91" s="83"/>
      <c r="K91" s="83"/>
      <c r="L91" s="83"/>
      <c r="M91" s="83"/>
      <c r="N91" s="21"/>
      <c r="O91" s="21"/>
      <c r="P91" s="21"/>
    </row>
    <row r="92" spans="1:16" x14ac:dyDescent="0.25">
      <c r="I92" s="83"/>
      <c r="J92" s="83"/>
      <c r="K92" s="83"/>
      <c r="L92" s="83"/>
      <c r="M92" s="83"/>
      <c r="N92" s="21"/>
      <c r="O92" s="21"/>
      <c r="P92" s="21"/>
    </row>
    <row r="93" spans="1:16" x14ac:dyDescent="0.25">
      <c r="I93" s="83"/>
      <c r="J93" s="83"/>
      <c r="K93" s="83"/>
      <c r="L93" s="83"/>
      <c r="M93" s="83"/>
    </row>
    <row r="94" spans="1:16" x14ac:dyDescent="0.25">
      <c r="I94" s="83"/>
      <c r="J94" s="83"/>
      <c r="K94" s="83"/>
      <c r="L94" s="83"/>
      <c r="M94" s="83"/>
    </row>
    <row r="95" spans="1:16" x14ac:dyDescent="0.25">
      <c r="I95" s="83"/>
      <c r="J95" s="83"/>
      <c r="K95" s="83"/>
      <c r="L95" s="83"/>
      <c r="M95" s="83"/>
    </row>
    <row r="96" spans="1:16" x14ac:dyDescent="0.25">
      <c r="I96" s="83"/>
      <c r="J96" s="83"/>
      <c r="K96" s="83"/>
      <c r="L96" s="83"/>
      <c r="M96" s="83"/>
    </row>
    <row r="97" spans="9:13" x14ac:dyDescent="0.25">
      <c r="I97" s="83"/>
      <c r="J97" s="83"/>
      <c r="K97" s="83"/>
      <c r="L97" s="83"/>
      <c r="M97" s="83"/>
    </row>
    <row r="98" spans="9:13" x14ac:dyDescent="0.25">
      <c r="I98" s="83"/>
      <c r="J98" s="83"/>
      <c r="K98" s="83"/>
      <c r="L98" s="83"/>
      <c r="M98" s="83"/>
    </row>
    <row r="99" spans="9:13" x14ac:dyDescent="0.25">
      <c r="I99" s="83"/>
      <c r="J99" s="83"/>
      <c r="K99" s="83"/>
      <c r="L99" s="83"/>
      <c r="M99" s="83"/>
    </row>
  </sheetData>
  <autoFilter ref="A6:Q40"/>
  <mergeCells count="124">
    <mergeCell ref="H26:H28"/>
    <mergeCell ref="I26:I28"/>
    <mergeCell ref="G26:G28"/>
    <mergeCell ref="G20:G21"/>
    <mergeCell ref="A26:A28"/>
    <mergeCell ref="B26:B28"/>
    <mergeCell ref="C26:C28"/>
    <mergeCell ref="D26:D28"/>
    <mergeCell ref="E26:E28"/>
    <mergeCell ref="F26:F28"/>
    <mergeCell ref="H22:H23"/>
    <mergeCell ref="I22:I23"/>
    <mergeCell ref="C40:K40"/>
    <mergeCell ref="B43:K43"/>
    <mergeCell ref="A20:A21"/>
    <mergeCell ref="B20:B21"/>
    <mergeCell ref="C20:C21"/>
    <mergeCell ref="D20:D21"/>
    <mergeCell ref="E20:E21"/>
    <mergeCell ref="F20:F21"/>
    <mergeCell ref="I20:I21"/>
    <mergeCell ref="H20:H21"/>
    <mergeCell ref="G34:G35"/>
    <mergeCell ref="H34:H35"/>
    <mergeCell ref="I34:I35"/>
    <mergeCell ref="K34:K35"/>
    <mergeCell ref="C38:K38"/>
    <mergeCell ref="C39:K39"/>
    <mergeCell ref="A34:A35"/>
    <mergeCell ref="B34:B35"/>
    <mergeCell ref="C34:C35"/>
    <mergeCell ref="D34:D35"/>
    <mergeCell ref="E34:E35"/>
    <mergeCell ref="F34:F35"/>
    <mergeCell ref="F32:F33"/>
    <mergeCell ref="G32:G33"/>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4.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1AC4FF05-6415-4E23-99D4-6196BCA36FA5}"/>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4</vt:i4>
      </vt:variant>
    </vt:vector>
  </HeadingPairs>
  <TitlesOfParts>
    <vt:vector size="10" baseType="lpstr">
      <vt:lpstr>Přehled celkem</vt:lpstr>
      <vt:lpstr>Rekapitulace 1.4.2022</vt:lpstr>
      <vt:lpstr>A1_KK_vyřazení_1.4.20221_</vt:lpstr>
      <vt:lpstr>A2_PO_vyřazení_1.4.2022 </vt:lpstr>
      <vt:lpstr>B1_KK_sledování </vt:lpstr>
      <vt:lpstr>B2_PO_sledování</vt:lpstr>
      <vt:lpstr>A1_KK_vyřazení_1.4.20221_!Názvy_tisku</vt:lpstr>
      <vt:lpstr>'A2_PO_vyřazení_1.4.2022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72. zasedání Rady Karlovarského kraje, které se uskutečnilo dne 04.04.2022 (k bodu č. 3)</dc:title>
  <dc:creator/>
  <cp:lastModifiedBy/>
  <dcterms:created xsi:type="dcterms:W3CDTF">2006-09-16T00:00:00Z</dcterms:created>
  <dcterms:modified xsi:type="dcterms:W3CDTF">2022-04-04T12:08:09Z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