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'!$A$5:$Q$21</definedName>
    <definedName name="_xlnm._FilterDatabase" localSheetId="2" hidden="1">PO_sledování!$A$5:$Q$46</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M6" i="70" l="1"/>
  <c r="G16" i="71" l="1"/>
  <c r="N44" i="70" l="1"/>
  <c r="M30" i="70"/>
  <c r="P30" i="70" s="1"/>
  <c r="M29" i="70"/>
  <c r="P29" i="70" s="1"/>
  <c r="N21" i="69" l="1"/>
  <c r="N20" i="69"/>
  <c r="P17" i="70" l="1"/>
  <c r="M17" i="70"/>
  <c r="M16" i="70"/>
  <c r="N19" i="69" l="1"/>
  <c r="L19" i="69"/>
  <c r="M7" i="69"/>
  <c r="P7" i="69" s="1"/>
  <c r="N46" i="70" l="1"/>
  <c r="M18" i="70" l="1"/>
  <c r="P18" i="70" s="1"/>
  <c r="D26" i="71" l="1"/>
  <c r="M15" i="69" l="1"/>
  <c r="L43" i="70" l="1"/>
  <c r="O43" i="70"/>
  <c r="N43" i="70"/>
  <c r="M42" i="70"/>
  <c r="M40" i="70" l="1"/>
  <c r="P40" i="70" l="1"/>
  <c r="G43" i="70"/>
  <c r="M41" i="70" l="1"/>
  <c r="E14" i="71" l="1"/>
  <c r="M22" i="70" l="1"/>
  <c r="P22" i="70" s="1"/>
  <c r="M31" i="70" l="1"/>
  <c r="P31" i="70" s="1"/>
  <c r="M9" i="69" l="1"/>
  <c r="P9" i="69" l="1"/>
  <c r="M21" i="70" l="1"/>
  <c r="P21" i="70" s="1"/>
  <c r="M19" i="70" l="1"/>
  <c r="G19" i="69" l="1"/>
  <c r="O19" i="69"/>
  <c r="M18" i="69" l="1"/>
  <c r="F13" i="71" l="1"/>
  <c r="F10" i="71" s="1"/>
  <c r="E13" i="71"/>
  <c r="E10" i="71" s="1"/>
  <c r="C13" i="71"/>
  <c r="C10" i="71" s="1"/>
  <c r="M39" i="70"/>
  <c r="M38" i="70"/>
  <c r="N45" i="70" l="1"/>
  <c r="D24" i="71" s="1"/>
  <c r="D25" i="71" l="1"/>
  <c r="P18" i="69"/>
  <c r="O46" i="70" l="1"/>
  <c r="M37" i="70"/>
  <c r="M36" i="70"/>
  <c r="P36" i="70" s="1"/>
  <c r="M35" i="70"/>
  <c r="M34" i="70"/>
  <c r="M33" i="70"/>
  <c r="P33" i="70" s="1"/>
  <c r="P32" i="70"/>
  <c r="M28" i="70"/>
  <c r="M27" i="70"/>
  <c r="P27" i="70" s="1"/>
  <c r="M26" i="70"/>
  <c r="P26" i="70" s="1"/>
  <c r="P25" i="70"/>
  <c r="P24" i="70"/>
  <c r="M23" i="70"/>
  <c r="P19" i="70"/>
  <c r="P16" i="70"/>
  <c r="M15" i="70"/>
  <c r="P15" i="70" s="1"/>
  <c r="M12" i="70"/>
  <c r="M9" i="70"/>
  <c r="P9" i="70" s="1"/>
  <c r="M43" i="70" l="1"/>
  <c r="P23" i="70"/>
  <c r="P35" i="70"/>
  <c r="P12" i="70"/>
  <c r="P28" i="70"/>
  <c r="P6" i="70"/>
  <c r="D13" i="71" l="1"/>
  <c r="P43" i="70"/>
  <c r="M13" i="69"/>
  <c r="M11" i="69"/>
  <c r="P11" i="69" s="1"/>
  <c r="M8" i="69"/>
  <c r="M19" i="69" l="1"/>
  <c r="G13" i="71"/>
  <c r="D10" i="71"/>
  <c r="P13" i="69"/>
  <c r="D9" i="71"/>
  <c r="D7" i="71" s="1"/>
  <c r="P8" i="69"/>
  <c r="C9" i="71"/>
  <c r="C7" i="71" s="1"/>
  <c r="E9" i="71"/>
  <c r="E7" i="71" s="1"/>
  <c r="F9" i="71"/>
  <c r="F7" i="71" s="1"/>
  <c r="P6" i="69"/>
  <c r="O21" i="69"/>
  <c r="P15" i="69"/>
  <c r="D23" i="71" l="1"/>
  <c r="H13" i="71"/>
  <c r="G10" i="71"/>
  <c r="H10" i="71" s="1"/>
  <c r="G9" i="71"/>
  <c r="D27" i="71"/>
  <c r="F16" i="71"/>
  <c r="D16" i="71"/>
  <c r="P19" i="69"/>
  <c r="H9" i="71" l="1"/>
  <c r="G7" i="71"/>
  <c r="H7" i="71" s="1"/>
  <c r="C16" i="71"/>
  <c r="E16" i="71" l="1"/>
  <c r="D29" i="71" l="1"/>
</calcChain>
</file>

<file path=xl/sharedStrings.xml><?xml version="1.0" encoding="utf-8"?>
<sst xmlns="http://schemas.openxmlformats.org/spreadsheetml/2006/main" count="436" uniqueCount="267">
  <si>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</si>
  <si>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</si>
  <si>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</si>
  <si>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</si>
  <si>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</si>
  <si>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</si>
  <si>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</si>
  <si>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</si>
  <si>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</si>
  <si>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</si>
  <si>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</si>
  <si>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</si>
  <si>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</si>
  <si>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</si>
  <si>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</si>
  <si>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</si>
  <si>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</si>
  <si>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</si>
  <si>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</si>
  <si>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</si>
  <si>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</si>
  <si>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</si>
  <si>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</si>
  <si>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</si>
  <si>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</si>
  <si>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</si>
  <si>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</si>
  <si>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</si>
  <si>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</si>
  <si>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</si>
  <si>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</si>
  <si>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</si>
  <si>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</si>
  <si>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</si>
  <si>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</si>
  <si>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</si>
  <si>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</si>
  <si>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</si>
  <si>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</si>
  <si>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</si>
  <si>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</si>
  <si>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</si>
  <si>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</si>
  <si>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</si>
  <si>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</si>
  <si>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</si>
  <si>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</si>
  <si>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</si>
  <si>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</si>
  <si>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</si>
  <si>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</si>
  <si>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</si>
  <si>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</si>
  <si>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</si>
  <si>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</si>
  <si>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</si>
  <si>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</si>
  <si>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</si>
  <si>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</si>
  <si>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</si>
  <si>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</si>
  <si>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</si>
  <si>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</si>
  <si>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</si>
  <si>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</si>
  <si>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</si>
  <si>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</si>
  <si>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</si>
  <si>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</si>
  <si>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</si>
  <si>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</si>
  <si>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</si>
  <si>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</si>
  <si>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</si>
  <si>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</si>
  <si>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</si>
  <si>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</si>
  <si>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</si>
  <si>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</si>
  <si>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</si>
  <si>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</si>
  <si>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</si>
  <si>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</si>
  <si>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</si>
  <si>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</si>
  <si>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</si>
  <si>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</si>
  <si>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</si>
  <si>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</si>
  <si>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</si>
  <si>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</si>
  <si>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</si>
  <si>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</si>
  <si>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</si>
  <si>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</si>
  <si>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</si>
  <si>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</si>
  <si>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</si>
  <si>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</si>
  <si>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</si>
  <si>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</si>
  <si>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</si>
  <si>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</si>
  <si>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</si>
  <si>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</si>
  <si>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</si>
  <si>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</si>
  <si>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</si>
  <si>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</si>
  <si>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</si>
  <si>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</si>
  <si>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</si>
  <si>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</si>
  <si>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</si>
  <si>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</si>
  <si>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</si>
  <si>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</si>
  <si>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</si>
  <si>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</si>
  <si>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</si>
  <si>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</si>
  <si>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</si>
  <si>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</si>
  <si>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</si>
  <si>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</si>
  <si>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</si>
  <si>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</si>
  <si>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</si>
  <si>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</si>
  <si>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</si>
  <si>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</si>
  <si>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</si>
  <si>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</si>
  <si>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</si>
  <si>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</si>
  <si>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</si>
  <si>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</si>
  <si>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</si>
  <si>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</si>
  <si>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</si>
  <si>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</si>
  <si>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</si>
  <si>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</si>
  <si>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</si>
  <si>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</si>
  <si>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</si>
  <si>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</si>
  <si>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</si>
  <si>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</si>
  <si>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</si>
  <si>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</si>
  <si>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</si>
  <si>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</si>
  <si>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</si>
  <si>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</si>
  <si>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</si>
  <si>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</si>
  <si>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</si>
  <si>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</si>
  <si>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</si>
  <si>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</si>
  <si>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</si>
  <si>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</si>
  <si>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</si>
  <si>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</si>
  <si>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</si>
  <si>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</si>
  <si>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</si>
  <si>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</si>
  <si>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</si>
  <si>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</si>
  <si>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</si>
  <si>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</si>
  <si>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</si>
  <si>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</si>
  <si>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</si>
  <si>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</si>
  <si>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</si>
  <si>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</si>
  <si>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</si>
  <si>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</si>
  <si>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</si>
  <si>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</si>
  <si>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</si>
  <si>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</si>
  <si>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</si>
  <si>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</si>
  <si>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</si>
  <si>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</si>
  <si>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</si>
  <si>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</si>
  <si>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</si>
  <si>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</si>
  <si>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</si>
  <si>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</si>
  <si>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</si>
  <si>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</si>
  <si>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</si>
  <si>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</si>
  <si>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</si>
  <si>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</si>
  <si>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</si>
  <si>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</si>
  <si>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</si>
  <si>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</si>
  <si>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</si>
  <si>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</si>
  <si>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</si>
  <si>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</si>
  <si>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t xml:space="preserve"> VŘ 008 - JŘBU úprava projektové dokumentace - jedná se o nezpůsobilé výdaje, jelikož na ně nebyla požadovaná dotace (215.985 Kč)</t>
  </si>
  <si>
    <t>II/230 Silniční obchvat Mariánské Lázně
reg. č. CZ.06.1.42/0.0/0.0/17082/0008453</t>
  </si>
  <si>
    <t>ARROWS advokátní kancelář</t>
  </si>
  <si>
    <t>IROP
85%
5%
10%</t>
  </si>
  <si>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</si>
  <si>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</si>
  <si>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</si>
  <si>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</si>
  <si>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</si>
  <si>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</si>
  <si>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</si>
  <si>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</si>
  <si>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</si>
  <si>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</si>
  <si>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</si>
  <si>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</si>
  <si>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</si>
  <si>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</si>
  <si>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t xml:space="preserve">poskytovatel dotace proplatil v rámci I. etapy projektu pouze dotaci za plánované výdaje ve výši 21.796,541 Kč a neproplatil skutečně vynaložené výdaje, které ani nepřevedl do II. etapy projektu, čímž krátil dotaci o 6.000.052,08 Kč </t>
  </si>
  <si>
    <t>penále vyměřené k platebnímu výměru č. 3/2017 ze dne 16.3.2017</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</si>
  <si>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</si>
  <si>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</si>
  <si>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sr.o. a Mgr. Michala Bernáška - advokáta PFI s.r.o.
</t>
    </r>
    <r>
      <rPr>
        <b/>
        <sz val="11"/>
        <rFont val="Calibri"/>
        <family val="2"/>
        <charset val="238"/>
        <scheme val="minor"/>
      </rPr>
      <t>KONEČNÝ STAV - PŘEDÁNO K VYMÁHÁNÍ OLP</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</si>
  <si>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</si>
  <si>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zadavatel postupoval v rozporu § 48 odst. 8 ve spojení s § 48 odst. 2 zákona č. 134/2016 Sb. (ZZVZ), když nevyloučil z účasti vybraného dodavatele (prokazování technické kvalifikace prostřednictvím poddodavatele FIRESTA-Fišer) - sankce 10%</t>
  </si>
  <si>
    <t>položka pojištění stavby - jedná se o nezpůsobilé výdaje jelikož dle přílohy č. 1 Pravidla způsobilých výdajů, příručky pro příjemce není pojistné uvedeno ve výčtu způsobilých výdajů pro oblast podpory 4.1.</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</si>
  <si>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k okresnímu soudu v Opavě 17 C 239/2021-8. 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ale bez příslušenství, tedy bez dlužného úroku, společnost již 9.4.2019 uhradila KK smluvní pokutu za prodlení s dodáním díla ve výši 177.090,00 Kč.
</t>
    </r>
    <r>
      <rPr>
        <b/>
        <sz val="11"/>
        <rFont val="Calibri"/>
        <family val="2"/>
        <charset val="238"/>
        <scheme val="minor"/>
      </rPr>
      <t>KONEČNÝ STAV</t>
    </r>
  </si>
  <si>
    <t>zadání dodatečných stavebních prací formou JŘBU v rozporu s § 23 odst.7 písm. a) ZVZ  - vícepráce nad rámec smlouvy;
čerpání rezervy na nezpůsobilé výdaje</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</si>
  <si>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</si>
  <si>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</si>
  <si>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</si>
  <si>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r>
      <t xml:space="preserve">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t>
    </r>
    <r>
      <rPr>
        <b/>
        <sz val="11"/>
        <rFont val="Calibri"/>
        <family val="2"/>
        <charset val="238"/>
        <scheme val="minor"/>
      </rPr>
      <t xml:space="preserve">KONEČNÝ STAV </t>
    </r>
  </si>
  <si>
    <r>
      <t xml:space="preserve">Dne 28. 7. 2011 podal KK zjednodušenou žádost o platbu, ve které požadoval uhradit částku ve výši 11.336.717,12 Kč za II. etapu projektu.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Dne 30. 11. 2021 obdržel KK na bankovní účet proplacenou žádost o platbu za II. etapu projektu ve výši 11.209.644,80 Kč.
</t>
    </r>
    <r>
      <rPr>
        <b/>
        <sz val="11"/>
        <rFont val="Calibri"/>
        <family val="2"/>
        <charset val="238"/>
        <scheme val="minor"/>
      </rPr>
      <t>KONEČNÝ STAV</t>
    </r>
  </si>
  <si>
    <t>13.12.2013 -27.3.2015
vyúčtování projektu
ZK 73/02/16 ze dne 25.2.2016</t>
  </si>
  <si>
    <t>28.6.2018 doručen platební výměr na odvod za porušení rozpočtové kázně ve výši 19.278.653,00 Kč; předpoklad vyměření penále až do výše odvodu.</t>
  </si>
  <si>
    <t>27.6.2018 doručen platební výměr na odvod za porušení rozpočtové kázně ve výši 89.250,00 Kč; předpoklad vyměření penále až do výše odvodu.</t>
  </si>
  <si>
    <t>VŘ 004 - Autorský dozor - nevyhlášení VŘ (sankce 100%, tj. 203.643 Kč).</t>
  </si>
  <si>
    <t xml:space="preserve">VŘ 005 - stavební práce - zveřejnění dodatečných informací dle § 49 odst. 3 ZVZ s identifikačními údaji žadatelů (sankce 5%, tj. 1.901.380,51 Kč);
</t>
  </si>
  <si>
    <t>VŘ 007 - zajištění koordinátora -  umělé dělení veřejných zakázek (sankce 25%, tj. 30.597,88 Kč);</t>
  </si>
  <si>
    <t>První české gymnázium v Karlových Varech, p.o.</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</si>
  <si>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</si>
  <si>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Škodní komise projednala škodu dne 8.2.2022, viz Protokol o jednání škodní komise č. j. KK/761/FI/22. Škodní komise  vzhledem k nejednotné a neustálené rozhodovací praxi doporučila škodu po administrátorovi veřejných zakázek (APDM) nevymáhat. Projednáno v Radě KK dne 7.3.2022 s návrhem neuložit žádnou náhradu škody.
</t>
    </r>
    <r>
      <rPr>
        <b/>
        <sz val="11"/>
        <color theme="1"/>
        <rFont val="Calibri"/>
        <family val="2"/>
        <charset val="238"/>
        <scheme val="minor"/>
      </rPr>
      <t>KONEČNÝ STAV - K VYŘAZENÍ ZE SLEDOVÁNÍ</t>
    </r>
  </si>
  <si>
    <r>
      <t>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Protokol o škodě zpracoval ředitel SPŠ Ostrov dne 7.2.2022. Škodní komise projednala škodu dne 10.2.2022, viz Protokol o jednání škodní komise č. j. KK/831/FI/22 a doporučila škodu  po společnosti Veřejné zakázky nevymáhat, jelikož KK a SPŠ Ostrov byli neúspěšní v soudním sporu k vymožení pohledávky. Projednáno v Radě KK dne 7.3.2022 s návrhem neuložit žádnou náhradu škody.</t>
    </r>
    <r>
      <rPr>
        <b/>
        <sz val="11"/>
        <color theme="1"/>
        <rFont val="Calibri"/>
        <family val="2"/>
        <charset val="238"/>
        <scheme val="minor"/>
      </rPr>
      <t xml:space="preserve">
KONEČNÝ STAV - K VYŘAZENÍ ZE SLEDOVÁNÍ</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</si>
  <si>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Dne 7.7.2020 doručen Rozsudek soudu čj. 39C 188/2018-47 - žaloba se zamítá. Dne 21.7.2020  podal KK proti rozsudku odvolání. Odvolací soud Rozsudkem č. j. 68 Co 332/2020-151 ze dne 6. 1. 2021 potvrdil původní rozsudek.Výsledek sporu byl  předložen Radě KK dne 19.4.2021, viz usnesení č. RK 406/04/21.Protokol o škodě zpracoval ředitel SPŠ Ostrov dne 7.2.2022. Závěry škodní komise projednala Rada KK dne 7.3.2022 s návrhem neuložit žádnou náhradu škody.
</t>
    </r>
    <r>
      <rPr>
        <b/>
        <sz val="11"/>
        <rFont val="Calibri"/>
        <family val="2"/>
        <charset val="238"/>
      </rPr>
      <t>KONEČNÝ STAV - K VYŘAZENÍ ZE SLEDOVÁNÍ</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</si>
  <si>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KONEĆNÝ STAV - ŠKOLA BUDE ŘEŠIT FINANČNÍ POSTIH JAKO ŠKODU PO DORUČENÉM ROZHODNUTÍ O ODVOLÁNÍ K PV č. 15/2018.</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</si>
  <si>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 připraveno k vyřazení</t>
    </r>
  </si>
  <si>
    <r>
      <t xml:space="preserve">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1.4.2019 škola podala návrh na zahájení sporu pro peněžité plnění ve výši 2.135.621,39 K, viz usnesením č. RK 47/01/19 z 28.1.2019.  Dne 15.12.2021 doručeno Rozhodnutí  MFČR čj. MF-9030/2019/1203-39 - spor zamítnut. Rada KK usnesením č. RK 59/01/22 schválila nepodání správní žaloby. Protokol o škodě zpracoval ředitel PČG dne 31.12022. Škodní komise projednala škodu dne 8.2.2022, viz Protokol o jednání škodní komise č. j. KK/761/FI/22.</t>
    </r>
    <r>
      <rPr>
        <sz val="11"/>
        <rFont val="Calibri"/>
        <family val="2"/>
        <charset val="238"/>
        <scheme val="minor"/>
      </rPr>
      <t xml:space="preserve"> Škodní komise  vzhledem k nejednotné a neustálené rozhodovací praxi doporučila škodu po administrátorovi veřejných zakázek (APDM) nevymáhat. Projednáno v Radě KK dne 7.3.2022 a s návrhem neuložit žádnou náhradu škody.
</t>
    </r>
    <r>
      <rPr>
        <b/>
        <sz val="11"/>
        <rFont val="Calibri"/>
        <family val="2"/>
        <charset val="238"/>
        <scheme val="minor"/>
      </rPr>
      <t>KONEČNÝ STAV - K VYŘAZENÍ ZE SLEDOVÁNÍ</t>
    </r>
  </si>
  <si>
    <r>
      <t xml:space="preserve">Dne 24.4.2015 ÚOHS zaslal oznámení o zahájení správního řízení čj. ÚOHS-S245/2015/VZ-10117/2015/543/Jwe. Dne 5.6.2015 udělil ÚOHS pokutu ve výši 1.000,00 Kč. Proti rozhodnutí mohla škola podat do 15 dnů rozklad, ale nepodala a pokutu uhradila. Škole v souvislosti s úhradou pokuty dne 10. 7. 2015 ve výši 1.000,- Kč vznikla škoda.rotokol o škodě zpracoval ředitel PČG dne 31.12022. Škodní komise projednala škodu dne 8.2.2022, viz protokol o jednání škodní komise č. j. KK/761/FI/22 a doporučila škodu po odpovědné osobě (zaměstnanci PČG) vzhledem k promlčení  nevymáhat. Ředitel PČG rozhodnutím ze dne 14.2.2022 nestanovil žádnou náhradu škody.
</t>
    </r>
    <r>
      <rPr>
        <b/>
        <sz val="11"/>
        <color theme="1"/>
        <rFont val="Calibri"/>
        <family val="2"/>
        <charset val="238"/>
        <scheme val="minor"/>
      </rPr>
      <t>KONEČNÝ STAV - K VYŘAZENÍ ZE SLEDOVÁNÍ</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</si>
  <si>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řízízení. Dne 9.11.2021 podalo MPSV kasační stížnost k NSS, kterou doplnilo dne 23.11.2021. ZZS se ke kasaci vyjádřilo dne 10.12.2021. 
</t>
    </r>
    <r>
      <rPr>
        <b/>
        <sz val="11"/>
        <rFont val="Calibri"/>
        <family val="2"/>
        <charset val="238"/>
        <scheme val="minor"/>
      </rPr>
      <t>OČEKÁVÁME ROZHODNUTÍ NSS O KASAČNÍ STÍŽNOSTI</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</si>
  <si>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t>
    </r>
    <r>
      <rPr>
        <b/>
        <sz val="11"/>
        <rFont val="Calibri"/>
        <family val="2"/>
        <charset val="238"/>
        <scheme val="minor"/>
      </rPr>
      <t>OČEKÁVÁME ROZHODNUTÍ NSS O KASAČNÍ STÍŽNOSTI</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</si>
  <si>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ODBOR ZDRAVOTNICTVÍ PŘEDLOŽÍ VYÚČTOVÁNÍ PROJEKTU ZKK V MĚSÍCI 4/2022
KKN BUDE ŘEŠIT FINANČNÍ POSTIH JAKO ŠKODU</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</si>
  <si>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OČEKÁVÁME ROZSUDEK O KASACI A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</si>
  <si>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OČEKÁVÁME ROZSUDEK NNS O KASACI A ROZHODNUTÍ  O ŽÁDOSTI O VRÁCENÍ VRATITELNÉHO PŘEPLATKU U PV č. 9/2014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</si>
  <si>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b/>
        <sz val="11"/>
        <rFont val="Calibri"/>
        <family val="2"/>
        <charset val="238"/>
      </rPr>
      <t>Dne 18.2.2022 podala škola na Městský soud v Praze žalobu na nečinnost MMR.
OČEKÁVÁME ROZSUDEK SOUDU A VYPLACENÍ VRATITELNÉHO PŘEPLATKU</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</si>
  <si>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t>
    </r>
    <r>
      <rPr>
        <b/>
        <sz val="11"/>
        <rFont val="Calibri"/>
        <family val="2"/>
        <charset val="238"/>
      </rPr>
      <t>OČEKÁVÁME ROZSUDEK SOUDU VE VĚCI SPRÁVNÍ ŽALOBY</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</si>
  <si>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t>
    </r>
    <r>
      <rPr>
        <b/>
        <sz val="11"/>
        <rFont val="Calibri"/>
        <family val="2"/>
        <charset val="238"/>
        <scheme val="minor"/>
      </rPr>
      <t>OČEKÁVÁME ROZSUDEK VE VĚCI SPRÁVNÍ ŽALOBY PROTI ZAMÍTAVÉMU ROZHODNUTÍ O PROMINUTÍ</t>
    </r>
    <r>
      <rPr>
        <sz val="11"/>
        <rFont val="Calibri"/>
        <family val="2"/>
        <charset val="238"/>
        <scheme val="minor"/>
      </rPr>
      <t xml:space="preserve">
</t>
    </r>
    <r>
      <rPr>
        <b/>
        <sz val="11"/>
        <rFont val="Calibri"/>
        <family val="2"/>
        <charset val="238"/>
        <scheme val="minor"/>
      </rPr>
      <t/>
    </r>
  </si>
  <si>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rPr>
      <t>OČEKÁVÁME ROZSUDEK KRAJSKÉHO  SOUDU O SPRÁVNÍ ŽALOBĚ (PV č. 21/2015) A ROZSUDKY O SPRÁVNÍCH ŽALOBÁCH VE VĚCI NEPROMINUTÍ ODVODU</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</si>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</sst>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
      <b/>
      <sz val="11"/>
      <color rgb="FFFF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7">
    <xf numFmtId="0" fontId="0" fillId="0" borderId="0"/>
    <xf numFmtId="0" fontId="40" fillId="0" borderId="0"/>
    <xf numFmtId="0" fontId="38" fillId="0" borderId="0"/>
    <xf numFmtId="0" fontId="41" fillId="0" borderId="0"/>
    <xf numFmtId="0" fontId="42" fillId="0" borderId="0"/>
    <xf numFmtId="0" fontId="37" fillId="0" borderId="0"/>
    <xf numFmtId="0" fontId="36" fillId="0" borderId="0"/>
    <xf numFmtId="0" fontId="35" fillId="0" borderId="0"/>
    <xf numFmtId="0" fontId="34" fillId="0" borderId="0"/>
    <xf numFmtId="0" fontId="33" fillId="0" borderId="0"/>
    <xf numFmtId="0" fontId="33" fillId="0" borderId="0"/>
    <xf numFmtId="0" fontId="33" fillId="0" borderId="0"/>
    <xf numFmtId="0" fontId="23" fillId="0" borderId="0"/>
    <xf numFmtId="0" fontId="2" fillId="0" borderId="0"/>
    <xf numFmtId="0" fontId="2" fillId="0" borderId="0"/>
    <xf numFmtId="0" fontId="2" fillId="0" borderId="0"/>
    <xf numFmtId="0" fontId="2" fillId="0" borderId="0"/>
  </cellStyleXfs>
  <cellXfs count="659">
    <xf numFmtId="0" fontId="0" fillId="0" borderId="0" xfId="0"/>
    <xf numFmtId="0" fontId="44" fillId="0" borderId="27" xfId="0" applyFont="1" applyFill="1" applyBorder="1" applyAlignment="1">
      <alignment vertical="center" wrapText="1"/>
    </xf>
    <xf numFmtId="0" fontId="44" fillId="0" borderId="3" xfId="0" applyFont="1" applyFill="1" applyBorder="1" applyAlignment="1">
      <alignment vertical="center" wrapText="1"/>
    </xf>
    <xf numFmtId="4" fontId="44" fillId="0" borderId="2" xfId="0" applyNumberFormat="1" applyFont="1" applyFill="1" applyBorder="1" applyAlignment="1">
      <alignment horizontal="right" vertical="center"/>
    </xf>
    <xf numFmtId="0" fontId="54" fillId="0" borderId="0" xfId="0" applyFont="1" applyFill="1" applyBorder="1" applyAlignment="1"/>
    <xf numFmtId="0" fontId="55" fillId="0" borderId="0" xfId="0" applyFont="1" applyFill="1" applyBorder="1" applyAlignment="1">
      <alignment horizontal="left"/>
    </xf>
    <xf numFmtId="0" fontId="55" fillId="0" borderId="0" xfId="0" applyFont="1" applyFill="1" applyBorder="1" applyAlignment="1">
      <alignment horizontal="right"/>
    </xf>
    <xf numFmtId="0" fontId="56" fillId="0" borderId="0" xfId="0" applyFont="1" applyFill="1" applyBorder="1" applyAlignment="1">
      <alignment horizontal="left"/>
    </xf>
    <xf numFmtId="0" fontId="55" fillId="0" borderId="0" xfId="0" applyFont="1" applyFill="1" applyBorder="1" applyAlignment="1"/>
    <xf numFmtId="0" fontId="57" fillId="0" borderId="0" xfId="0" applyFont="1" applyAlignment="1">
      <alignment horizontal="right"/>
    </xf>
    <xf numFmtId="0" fontId="50" fillId="3" borderId="40" xfId="0" applyFont="1" applyFill="1" applyBorder="1" applyAlignment="1">
      <alignment horizontal="left" vertical="center" wrapText="1"/>
    </xf>
    <xf numFmtId="0" fontId="60" fillId="3" borderId="17" xfId="0" applyFont="1" applyFill="1" applyBorder="1" applyAlignment="1">
      <alignment horizontal="center" vertical="center" wrapText="1"/>
    </xf>
    <xf numFmtId="0" fontId="60" fillId="3" borderId="7" xfId="0" applyFont="1" applyFill="1" applyBorder="1" applyAlignment="1">
      <alignment horizontal="center" vertical="center" wrapText="1"/>
    </xf>
    <xf numFmtId="0" fontId="61" fillId="3" borderId="7" xfId="0" applyFont="1" applyFill="1" applyBorder="1" applyAlignment="1">
      <alignment horizontal="center" vertical="center" wrapText="1"/>
    </xf>
    <xf numFmtId="0" fontId="60" fillId="3" borderId="8" xfId="0" applyFont="1" applyFill="1" applyBorder="1" applyAlignment="1">
      <alignment horizontal="center" vertical="center" wrapText="1"/>
    </xf>
    <xf numFmtId="0" fontId="60" fillId="3" borderId="28" xfId="0" applyFont="1" applyFill="1" applyBorder="1" applyAlignment="1">
      <alignment horizontal="center" vertical="center" wrapText="1"/>
    </xf>
    <xf numFmtId="0" fontId="60" fillId="3" borderId="43" xfId="0" applyFont="1" applyFill="1" applyBorder="1" applyAlignment="1">
      <alignment horizontal="center" vertical="center" wrapText="1"/>
    </xf>
    <xf numFmtId="0" fontId="60" fillId="3" borderId="29" xfId="0" applyFont="1" applyFill="1" applyBorder="1" applyAlignment="1">
      <alignment horizontal="center" vertical="center" wrapText="1"/>
    </xf>
    <xf numFmtId="0" fontId="60" fillId="3" borderId="14" xfId="0" applyFont="1" applyFill="1" applyBorder="1" applyAlignment="1">
      <alignment horizontal="center" vertical="center" wrapText="1"/>
    </xf>
    <xf numFmtId="4" fontId="62" fillId="0" borderId="44" xfId="0" applyNumberFormat="1" applyFont="1" applyFill="1" applyBorder="1" applyAlignment="1">
      <alignment horizontal="right" vertical="center" wrapText="1"/>
    </xf>
    <xf numFmtId="4" fontId="0" fillId="0" borderId="0" xfId="0" applyNumberFormat="1"/>
    <xf numFmtId="4" fontId="64" fillId="0" borderId="20" xfId="0" applyNumberFormat="1" applyFont="1" applyFill="1" applyBorder="1" applyAlignment="1">
      <alignment horizontal="right" vertical="center" wrapText="1"/>
    </xf>
    <xf numFmtId="4" fontId="65" fillId="0" borderId="16" xfId="0" applyNumberFormat="1" applyFont="1" applyFill="1" applyBorder="1" applyAlignment="1">
      <alignment horizontal="right" vertical="top" wrapText="1"/>
    </xf>
    <xf numFmtId="4" fontId="44" fillId="0" borderId="15" xfId="0" applyNumberFormat="1" applyFont="1" applyFill="1" applyBorder="1" applyAlignment="1">
      <alignment horizontal="right" vertical="center"/>
    </xf>
    <xf numFmtId="4" fontId="62" fillId="0" borderId="15" xfId="0" applyNumberFormat="1" applyFont="1" applyFill="1" applyBorder="1" applyAlignment="1">
      <alignment horizontal="right" vertical="center" wrapText="1"/>
    </xf>
    <xf numFmtId="0" fontId="0" fillId="0" borderId="0" xfId="0" applyBorder="1"/>
    <xf numFmtId="4" fontId="62" fillId="0" borderId="20" xfId="0" applyNumberFormat="1" applyFont="1" applyFill="1" applyBorder="1" applyAlignment="1">
      <alignment horizontal="right" vertical="center" wrapText="1"/>
    </xf>
    <xf numFmtId="4" fontId="65" fillId="0" borderId="45" xfId="0" applyNumberFormat="1" applyFont="1" applyFill="1" applyBorder="1" applyAlignment="1">
      <alignment horizontal="right" vertical="top" wrapText="1"/>
    </xf>
    <xf numFmtId="4" fontId="48" fillId="0" borderId="20" xfId="0" applyNumberFormat="1" applyFont="1" applyFill="1" applyBorder="1" applyAlignment="1">
      <alignment vertical="center" wrapText="1"/>
    </xf>
    <xf numFmtId="4" fontId="47" fillId="0" borderId="20" xfId="0" applyNumberFormat="1" applyFont="1" applyFill="1" applyBorder="1" applyAlignment="1">
      <alignment horizontal="right" wrapText="1"/>
    </xf>
    <xf numFmtId="4" fontId="52" fillId="0" borderId="16" xfId="0" applyNumberFormat="1" applyFont="1" applyFill="1" applyBorder="1" applyAlignment="1">
      <alignment horizontal="right" vertical="top" wrapText="1"/>
    </xf>
    <xf numFmtId="4" fontId="48" fillId="0" borderId="16" xfId="0" applyNumberFormat="1" applyFont="1" applyFill="1" applyBorder="1" applyAlignment="1">
      <alignment horizontal="right" vertical="center" wrapText="1"/>
    </xf>
    <xf numFmtId="4" fontId="44" fillId="0" borderId="13" xfId="0" applyNumberFormat="1" applyFont="1" applyFill="1" applyBorder="1" applyAlignment="1">
      <alignment horizontal="right" vertical="center" wrapText="1"/>
    </xf>
    <xf numFmtId="4" fontId="67" fillId="0" borderId="15" xfId="0" applyNumberFormat="1" applyFont="1" applyFill="1" applyBorder="1" applyAlignment="1">
      <alignment horizontal="right" vertical="center" wrapText="1"/>
    </xf>
    <xf numFmtId="4" fontId="44" fillId="0" borderId="27" xfId="0" applyNumberFormat="1" applyFont="1" applyFill="1" applyBorder="1" applyAlignment="1">
      <alignment horizontal="right" vertical="center" wrapText="1"/>
    </xf>
    <xf numFmtId="4" fontId="48" fillId="0" borderId="15" xfId="0" applyNumberFormat="1" applyFont="1" applyFill="1" applyBorder="1" applyAlignment="1">
      <alignment horizontal="right" vertical="center" wrapText="1"/>
    </xf>
    <xf numFmtId="4" fontId="67" fillId="0" borderId="15" xfId="0" applyNumberFormat="1" applyFont="1" applyFill="1" applyBorder="1" applyAlignment="1">
      <alignment horizontal="right" vertical="center"/>
    </xf>
    <xf numFmtId="4" fontId="48" fillId="0" borderId="15" xfId="0" applyNumberFormat="1" applyFont="1" applyFill="1" applyBorder="1" applyAlignment="1">
      <alignment horizontal="right" vertical="center"/>
    </xf>
    <xf numFmtId="4" fontId="44" fillId="0" borderId="27" xfId="0" applyNumberFormat="1" applyFont="1" applyFill="1" applyBorder="1" applyAlignment="1">
      <alignment vertical="center"/>
    </xf>
    <xf numFmtId="4" fontId="44" fillId="0" borderId="18" xfId="0" applyNumberFormat="1" applyFont="1" applyFill="1" applyBorder="1" applyAlignment="1">
      <alignment horizontal="right" vertical="center" wrapText="1"/>
    </xf>
    <xf numFmtId="4" fontId="44" fillId="0" borderId="18" xfId="0" applyNumberFormat="1" applyFont="1" applyFill="1" applyBorder="1" applyAlignment="1">
      <alignment vertical="center"/>
    </xf>
    <xf numFmtId="4" fontId="48" fillId="0" borderId="15" xfId="0" applyNumberFormat="1" applyFont="1" applyFill="1" applyBorder="1" applyAlignment="1">
      <alignment vertical="center"/>
    </xf>
    <xf numFmtId="0" fontId="46" fillId="0" borderId="27" xfId="0" applyFont="1" applyFill="1" applyBorder="1" applyAlignment="1">
      <alignment vertical="center" wrapText="1"/>
    </xf>
    <xf numFmtId="4" fontId="44" fillId="0" borderId="47" xfId="0" applyNumberFormat="1" applyFont="1" applyFill="1" applyBorder="1" applyAlignment="1">
      <alignment vertical="center"/>
    </xf>
    <xf numFmtId="4" fontId="67"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9" fillId="0" borderId="53" xfId="0" applyFont="1" applyBorder="1" applyAlignment="1">
      <alignment horizontal="center" vertical="center"/>
    </xf>
    <xf numFmtId="0" fontId="68" fillId="0" borderId="37" xfId="0" applyFont="1" applyFill="1" applyBorder="1" applyAlignment="1">
      <alignment horizontal="right" vertical="center" wrapText="1"/>
    </xf>
    <xf numFmtId="4" fontId="44" fillId="0" borderId="47" xfId="0" applyNumberFormat="1" applyFont="1" applyFill="1" applyBorder="1" applyAlignment="1">
      <alignment horizontal="center" vertical="center"/>
    </xf>
    <xf numFmtId="4" fontId="69" fillId="0" borderId="45" xfId="0" applyNumberFormat="1" applyFont="1" applyFill="1" applyBorder="1" applyAlignment="1">
      <alignment vertical="center"/>
    </xf>
    <xf numFmtId="4" fontId="44" fillId="0" borderId="0" xfId="0" applyNumberFormat="1" applyFont="1" applyFill="1" applyBorder="1" applyAlignment="1">
      <alignment horizontal="center" vertical="center" wrapText="1"/>
    </xf>
    <xf numFmtId="0" fontId="44" fillId="0" borderId="47" xfId="0" applyFont="1" applyFill="1" applyBorder="1" applyAlignment="1">
      <alignment horizontal="center" vertical="center"/>
    </xf>
    <xf numFmtId="0" fontId="39" fillId="0" borderId="52" xfId="0" applyFont="1" applyBorder="1" applyAlignment="1">
      <alignment horizontal="center" vertical="center"/>
    </xf>
    <xf numFmtId="0" fontId="68" fillId="0" borderId="12" xfId="0" applyFont="1" applyFill="1" applyBorder="1" applyAlignment="1">
      <alignment horizontal="right" vertical="center" wrapText="1"/>
    </xf>
    <xf numFmtId="4" fontId="44" fillId="0" borderId="27" xfId="0" applyNumberFormat="1" applyFont="1" applyFill="1" applyBorder="1" applyAlignment="1">
      <alignment horizontal="center" vertical="center"/>
    </xf>
    <xf numFmtId="4" fontId="70" fillId="0" borderId="12" xfId="0" applyNumberFormat="1" applyFont="1" applyFill="1" applyBorder="1" applyAlignment="1">
      <alignment horizontal="right" vertical="center"/>
    </xf>
    <xf numFmtId="4" fontId="44" fillId="0" borderId="23" xfId="0" applyNumberFormat="1" applyFont="1" applyFill="1" applyBorder="1" applyAlignment="1">
      <alignment horizontal="center" vertical="center" wrapText="1"/>
    </xf>
    <xf numFmtId="0" fontId="44" fillId="0" borderId="27" xfId="0" applyFont="1" applyFill="1" applyBorder="1" applyAlignment="1">
      <alignment horizontal="center" vertical="center"/>
    </xf>
    <xf numFmtId="0" fontId="39" fillId="0" borderId="25" xfId="0" applyFont="1" applyBorder="1" applyAlignment="1">
      <alignment horizontal="center" vertical="center"/>
    </xf>
    <xf numFmtId="0" fontId="39" fillId="0" borderId="11" xfId="0" applyFont="1" applyBorder="1" applyAlignment="1">
      <alignment horizontal="right" vertical="center" wrapText="1"/>
    </xf>
    <xf numFmtId="4" fontId="44" fillId="0" borderId="55" xfId="0" applyNumberFormat="1" applyFont="1" applyBorder="1" applyAlignment="1">
      <alignment horizontal="center" vertical="center"/>
    </xf>
    <xf numFmtId="4" fontId="73" fillId="0" borderId="22" xfId="0" applyNumberFormat="1" applyFont="1" applyBorder="1" applyAlignment="1">
      <alignment vertical="center"/>
    </xf>
    <xf numFmtId="4" fontId="39"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4" fillId="0" borderId="0" xfId="0" applyFont="1" applyAlignment="1">
      <alignment horizontal="left" vertical="center"/>
    </xf>
    <xf numFmtId="0" fontId="0" fillId="0" borderId="0" xfId="0" applyAlignment="1">
      <alignment horizontal="center" vertical="center"/>
    </xf>
    <xf numFmtId="4" fontId="74" fillId="0" borderId="0" xfId="0" applyNumberFormat="1" applyFont="1" applyAlignment="1">
      <alignment horizontal="center" vertical="center"/>
    </xf>
    <xf numFmtId="4" fontId="0" fillId="0" borderId="0" xfId="0" applyNumberFormat="1" applyAlignment="1">
      <alignment vertical="center"/>
    </xf>
    <xf numFmtId="0" fontId="39" fillId="0" borderId="0" xfId="0" applyFont="1"/>
    <xf numFmtId="0" fontId="39"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4" fillId="0" borderId="0" xfId="0" applyFont="1" applyAlignment="1">
      <alignment horizontal="left"/>
    </xf>
    <xf numFmtId="4" fontId="43" fillId="0" borderId="0" xfId="0" applyNumberFormat="1" applyFont="1" applyBorder="1" applyAlignment="1">
      <alignment horizontal="right" vertical="center" wrapText="1"/>
    </xf>
    <xf numFmtId="10" fontId="43"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9" fillId="0" borderId="0" xfId="0" applyNumberFormat="1" applyFont="1" applyFill="1" applyBorder="1" applyAlignment="1">
      <alignment vertical="center"/>
    </xf>
    <xf numFmtId="4" fontId="70" fillId="0" borderId="0" xfId="0" applyNumberFormat="1" applyFont="1" applyFill="1" applyBorder="1" applyAlignment="1">
      <alignment horizontal="right" vertical="center"/>
    </xf>
    <xf numFmtId="4" fontId="73" fillId="0" borderId="0" xfId="0" applyNumberFormat="1" applyFont="1" applyBorder="1" applyAlignment="1">
      <alignment vertical="center"/>
    </xf>
    <xf numFmtId="4" fontId="39"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6" fillId="0" borderId="0" xfId="0" applyNumberFormat="1" applyFont="1" applyFill="1" applyBorder="1" applyAlignment="1">
      <alignment horizontal="right" vertical="center"/>
    </xf>
    <xf numFmtId="0" fontId="39" fillId="0" borderId="0" xfId="0" applyFont="1" applyFill="1" applyAlignment="1">
      <alignment vertical="center"/>
    </xf>
    <xf numFmtId="4" fontId="44" fillId="0" borderId="24" xfId="0" applyNumberFormat="1" applyFont="1" applyFill="1" applyBorder="1" applyAlignment="1">
      <alignment horizontal="right" vertical="center"/>
    </xf>
    <xf numFmtId="0" fontId="44" fillId="0" borderId="24" xfId="0" applyFont="1" applyFill="1" applyBorder="1" applyAlignment="1">
      <alignment vertical="center" wrapText="1"/>
    </xf>
    <xf numFmtId="0" fontId="0" fillId="0" borderId="1" xfId="0" applyBorder="1" applyAlignment="1">
      <alignment horizontal="left" vertical="center" wrapText="1"/>
    </xf>
    <xf numFmtId="4" fontId="44" fillId="0" borderId="3" xfId="0" applyNumberFormat="1" applyFont="1" applyFill="1" applyBorder="1" applyAlignment="1">
      <alignment vertical="center"/>
    </xf>
    <xf numFmtId="0" fontId="50" fillId="4" borderId="49" xfId="0" applyFont="1" applyFill="1" applyBorder="1" applyAlignment="1">
      <alignment vertical="center" wrapText="1"/>
    </xf>
    <xf numFmtId="0" fontId="51" fillId="4" borderId="58" xfId="0" applyFont="1" applyFill="1" applyBorder="1" applyAlignment="1">
      <alignment vertical="center" wrapText="1"/>
    </xf>
    <xf numFmtId="0" fontId="51" fillId="4" borderId="41" xfId="0" applyFont="1" applyFill="1" applyBorder="1" applyAlignment="1">
      <alignment vertical="center" wrapText="1"/>
    </xf>
    <xf numFmtId="0" fontId="60" fillId="4" borderId="7" xfId="0" applyFont="1" applyFill="1" applyBorder="1" applyAlignment="1">
      <alignment horizontal="center" vertical="center" wrapText="1"/>
    </xf>
    <xf numFmtId="0" fontId="60" fillId="4" borderId="7" xfId="0" applyFont="1" applyFill="1" applyBorder="1" applyAlignment="1">
      <alignment horizontal="left" vertical="center" wrapText="1"/>
    </xf>
    <xf numFmtId="0" fontId="60" fillId="4" borderId="8" xfId="0" applyFont="1" applyFill="1" applyBorder="1" applyAlignment="1">
      <alignment horizontal="center" vertical="center" wrapText="1"/>
    </xf>
    <xf numFmtId="0" fontId="60" fillId="4" borderId="28" xfId="0" applyFont="1" applyFill="1" applyBorder="1" applyAlignment="1">
      <alignment horizontal="center" vertical="center" wrapText="1"/>
    </xf>
    <xf numFmtId="0" fontId="60" fillId="4" borderId="26" xfId="0" applyFont="1" applyFill="1" applyBorder="1" applyAlignment="1">
      <alignment horizontal="center" vertical="center" wrapText="1"/>
    </xf>
    <xf numFmtId="0" fontId="60" fillId="4" borderId="17" xfId="0" applyFont="1" applyFill="1" applyBorder="1" applyAlignment="1">
      <alignment horizontal="center" vertical="center" wrapText="1"/>
    </xf>
    <xf numFmtId="0" fontId="33" fillId="0" borderId="1" xfId="0" applyFont="1" applyFill="1" applyBorder="1" applyAlignment="1">
      <alignment horizontal="left" vertical="center" wrapText="1"/>
    </xf>
    <xf numFmtId="4" fontId="33" fillId="0" borderId="27" xfId="0" applyNumberFormat="1" applyFont="1" applyFill="1" applyBorder="1" applyAlignment="1">
      <alignment horizontal="right" vertical="center"/>
    </xf>
    <xf numFmtId="10" fontId="33" fillId="0" borderId="39" xfId="0" applyNumberFormat="1" applyFont="1" applyFill="1" applyBorder="1" applyAlignment="1">
      <alignment horizontal="center" vertical="center"/>
    </xf>
    <xf numFmtId="4" fontId="33" fillId="0" borderId="27" xfId="0" applyNumberFormat="1" applyFont="1" applyFill="1" applyBorder="1" applyAlignment="1">
      <alignment vertical="center"/>
    </xf>
    <xf numFmtId="10" fontId="33" fillId="0" borderId="27" xfId="0" applyNumberFormat="1" applyFont="1" applyFill="1" applyBorder="1" applyAlignment="1">
      <alignment horizontal="center" vertical="center"/>
    </xf>
    <xf numFmtId="0" fontId="33" fillId="2" borderId="1" xfId="0" applyFont="1" applyFill="1" applyBorder="1" applyAlignment="1">
      <alignment vertical="center" wrapText="1"/>
    </xf>
    <xf numFmtId="4" fontId="33" fillId="2" borderId="27" xfId="0" applyNumberFormat="1" applyFont="1" applyFill="1" applyBorder="1" applyAlignment="1">
      <alignment horizontal="right" vertical="center"/>
    </xf>
    <xf numFmtId="0" fontId="33" fillId="0"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4" fontId="44" fillId="2" borderId="27" xfId="0" applyNumberFormat="1" applyFont="1" applyFill="1" applyBorder="1" applyAlignment="1">
      <alignment horizontal="right" vertical="center"/>
    </xf>
    <xf numFmtId="0" fontId="33" fillId="0" borderId="3" xfId="0" applyFont="1" applyFill="1" applyBorder="1" applyAlignment="1">
      <alignment vertical="center" wrapText="1"/>
    </xf>
    <xf numFmtId="10" fontId="33" fillId="0" borderId="27" xfId="0" applyNumberFormat="1" applyFont="1" applyBorder="1" applyAlignment="1">
      <alignment horizontal="center" vertical="center"/>
    </xf>
    <xf numFmtId="4" fontId="44" fillId="2" borderId="24" xfId="0" applyNumberFormat="1" applyFont="1" applyFill="1" applyBorder="1" applyAlignment="1">
      <alignment horizontal="right" vertical="center"/>
    </xf>
    <xf numFmtId="4" fontId="33" fillId="2" borderId="2" xfId="0" applyNumberFormat="1" applyFont="1" applyFill="1" applyBorder="1" applyAlignment="1">
      <alignment horizontal="right" vertical="center"/>
    </xf>
    <xf numFmtId="0" fontId="33" fillId="2" borderId="2" xfId="0" applyFont="1" applyFill="1" applyBorder="1" applyAlignment="1">
      <alignment horizontal="left" vertical="center" wrapText="1"/>
    </xf>
    <xf numFmtId="4" fontId="44" fillId="2" borderId="52" xfId="0" applyNumberFormat="1" applyFont="1" applyFill="1" applyBorder="1" applyAlignment="1">
      <alignment horizontal="right" vertical="center"/>
    </xf>
    <xf numFmtId="0" fontId="33" fillId="2" borderId="46" xfId="0" applyFont="1" applyFill="1" applyBorder="1" applyAlignment="1">
      <alignment horizontal="left" vertical="center" wrapText="1"/>
    </xf>
    <xf numFmtId="0" fontId="44" fillId="0" borderId="0" xfId="0" applyFont="1" applyFill="1" applyBorder="1" applyAlignment="1">
      <alignment vertical="center" wrapText="1"/>
    </xf>
    <xf numFmtId="4" fontId="44" fillId="2" borderId="12" xfId="0" applyNumberFormat="1" applyFont="1" applyFill="1" applyBorder="1" applyAlignment="1">
      <alignment horizontal="right" vertical="center"/>
    </xf>
    <xf numFmtId="4" fontId="33" fillId="0" borderId="23" xfId="0" applyNumberFormat="1" applyFont="1" applyFill="1" applyBorder="1" applyAlignment="1">
      <alignment horizontal="right" vertical="center"/>
    </xf>
    <xf numFmtId="164" fontId="33" fillId="2" borderId="3" xfId="0" applyNumberFormat="1" applyFont="1" applyFill="1" applyBorder="1" applyAlignment="1">
      <alignment horizontal="center" vertical="center" wrapText="1"/>
    </xf>
    <xf numFmtId="4" fontId="48" fillId="2" borderId="58" xfId="0" applyNumberFormat="1" applyFont="1" applyFill="1" applyBorder="1" applyAlignment="1">
      <alignment horizontal="right" vertical="center"/>
    </xf>
    <xf numFmtId="4" fontId="33" fillId="2" borderId="6" xfId="0" applyNumberFormat="1" applyFont="1" applyFill="1" applyBorder="1" applyAlignment="1">
      <alignment horizontal="right" vertical="center"/>
    </xf>
    <xf numFmtId="4" fontId="39" fillId="4" borderId="61" xfId="0" applyNumberFormat="1" applyFont="1" applyFill="1" applyBorder="1" applyAlignment="1">
      <alignment horizontal="right" vertical="center"/>
    </xf>
    <xf numFmtId="0" fontId="33" fillId="4" borderId="61" xfId="0" applyFont="1" applyFill="1" applyBorder="1" applyAlignment="1">
      <alignment horizontal="center" vertical="center"/>
    </xf>
    <xf numFmtId="0" fontId="33" fillId="4" borderId="62" xfId="0" applyFont="1" applyFill="1" applyBorder="1" applyAlignment="1">
      <alignment horizontal="center" vertical="center"/>
    </xf>
    <xf numFmtId="0" fontId="33" fillId="4" borderId="64" xfId="0" applyFont="1" applyFill="1" applyBorder="1" applyAlignment="1">
      <alignment horizontal="center" vertical="center"/>
    </xf>
    <xf numFmtId="4" fontId="39" fillId="4" borderId="65" xfId="0" applyNumberFormat="1" applyFont="1" applyFill="1" applyBorder="1" applyAlignment="1">
      <alignment horizontal="right" vertical="center"/>
    </xf>
    <xf numFmtId="4" fontId="39" fillId="4" borderId="59" xfId="0" applyNumberFormat="1" applyFont="1" applyFill="1" applyBorder="1" applyAlignment="1">
      <alignment horizontal="right" vertical="center"/>
    </xf>
    <xf numFmtId="10" fontId="49" fillId="4" borderId="65" xfId="0" applyNumberFormat="1" applyFont="1" applyFill="1" applyBorder="1" applyAlignment="1">
      <alignment horizontal="center" vertical="center" wrapText="1"/>
    </xf>
    <xf numFmtId="0" fontId="39" fillId="0" borderId="4" xfId="0" applyFont="1" applyBorder="1" applyAlignment="1">
      <alignment horizontal="center" vertical="center"/>
    </xf>
    <xf numFmtId="0" fontId="69" fillId="0" borderId="13" xfId="0" applyFont="1" applyFill="1" applyBorder="1" applyAlignment="1">
      <alignment horizontal="right" vertical="center" wrapText="1"/>
    </xf>
    <xf numFmtId="0" fontId="44" fillId="0" borderId="13" xfId="0" applyFont="1" applyFill="1" applyBorder="1" applyAlignment="1">
      <alignment horizontal="center" vertical="center"/>
    </xf>
    <xf numFmtId="0" fontId="48" fillId="0" borderId="13" xfId="0" applyFont="1" applyFill="1" applyBorder="1" applyAlignment="1">
      <alignment horizontal="center" vertical="center"/>
    </xf>
    <xf numFmtId="0" fontId="48" fillId="0" borderId="51" xfId="0" applyFont="1" applyFill="1" applyBorder="1" applyAlignment="1">
      <alignment horizontal="center" vertical="center"/>
    </xf>
    <xf numFmtId="0" fontId="44" fillId="0" borderId="51" xfId="0" applyFont="1" applyFill="1" applyBorder="1" applyAlignment="1">
      <alignment horizontal="center" vertical="center"/>
    </xf>
    <xf numFmtId="0" fontId="44" fillId="0" borderId="39" xfId="0" applyFont="1" applyFill="1" applyBorder="1" applyAlignment="1">
      <alignment horizontal="center" vertical="center"/>
    </xf>
    <xf numFmtId="4" fontId="69" fillId="0" borderId="10" xfId="0" applyNumberFormat="1" applyFont="1" applyFill="1" applyBorder="1" applyAlignment="1">
      <alignment vertical="center"/>
    </xf>
    <xf numFmtId="4" fontId="44" fillId="0" borderId="4" xfId="0" applyNumberFormat="1" applyFont="1" applyFill="1" applyBorder="1" applyAlignment="1">
      <alignment horizontal="center" vertical="center" wrapText="1"/>
    </xf>
    <xf numFmtId="4" fontId="44" fillId="0" borderId="39" xfId="0" applyNumberFormat="1" applyFont="1" applyFill="1" applyBorder="1" applyAlignment="1">
      <alignment horizontal="center" vertical="center" wrapText="1"/>
    </xf>
    <xf numFmtId="0" fontId="33" fillId="0" borderId="10" xfId="0" applyFont="1" applyBorder="1" applyAlignment="1">
      <alignment horizontal="center" vertical="center"/>
    </xf>
    <xf numFmtId="0" fontId="39" fillId="0" borderId="12" xfId="0" applyFont="1" applyBorder="1" applyAlignment="1">
      <alignment horizontal="right" vertical="center" wrapText="1"/>
    </xf>
    <xf numFmtId="0" fontId="44" fillId="0" borderId="18" xfId="0" applyFont="1" applyBorder="1" applyAlignment="1">
      <alignment horizontal="center" vertical="center"/>
    </xf>
    <xf numFmtId="0" fontId="44" fillId="0" borderId="27" xfId="0" applyFont="1" applyBorder="1" applyAlignment="1">
      <alignment horizontal="center" vertical="center"/>
    </xf>
    <xf numFmtId="4" fontId="73" fillId="0" borderId="24" xfId="0" applyNumberFormat="1" applyFont="1" applyFill="1" applyBorder="1" applyAlignment="1">
      <alignment vertical="center"/>
    </xf>
    <xf numFmtId="4" fontId="39" fillId="0" borderId="2" xfId="0" applyNumberFormat="1" applyFont="1" applyFill="1" applyBorder="1" applyAlignment="1">
      <alignment vertical="center"/>
    </xf>
    <xf numFmtId="4" fontId="33" fillId="0" borderId="27" xfId="0" applyNumberFormat="1" applyFont="1" applyBorder="1" applyAlignment="1">
      <alignment horizontal="center" vertical="center"/>
    </xf>
    <xf numFmtId="0" fontId="33" fillId="0" borderId="24" xfId="0" applyFont="1" applyBorder="1" applyAlignment="1">
      <alignment horizontal="center" vertical="center"/>
    </xf>
    <xf numFmtId="0" fontId="79" fillId="0" borderId="0" xfId="0" applyFont="1" applyBorder="1" applyAlignment="1">
      <alignment horizontal="center" vertical="center"/>
    </xf>
    <xf numFmtId="0" fontId="33" fillId="0" borderId="0" xfId="0" applyFont="1" applyBorder="1" applyAlignment="1">
      <alignment vertical="center" wrapText="1"/>
    </xf>
    <xf numFmtId="0" fontId="0" fillId="0" borderId="0" xfId="0" applyBorder="1" applyAlignment="1">
      <alignment horizontal="left" vertical="center" wrapText="1"/>
    </xf>
    <xf numFmtId="0" fontId="33" fillId="0" borderId="0" xfId="0" applyFont="1" applyBorder="1" applyAlignment="1">
      <alignment horizontal="center" vertical="center"/>
    </xf>
    <xf numFmtId="4" fontId="33" fillId="0" borderId="0" xfId="0" applyNumberFormat="1" applyFont="1" applyBorder="1" applyAlignment="1">
      <alignment vertical="center"/>
    </xf>
    <xf numFmtId="0" fontId="33" fillId="0" borderId="0" xfId="0" applyFont="1" applyFill="1" applyBorder="1" applyAlignment="1">
      <alignment vertical="center" wrapText="1"/>
    </xf>
    <xf numFmtId="4" fontId="43" fillId="0" borderId="0" xfId="0" applyNumberFormat="1" applyFont="1" applyFill="1" applyBorder="1" applyAlignment="1">
      <alignment horizontal="right" vertical="center" wrapText="1"/>
    </xf>
    <xf numFmtId="0" fontId="33" fillId="0" borderId="0" xfId="0" applyFont="1" applyFill="1" applyBorder="1" applyAlignment="1">
      <alignment horizontal="center" vertical="center"/>
    </xf>
    <xf numFmtId="4" fontId="52" fillId="0" borderId="0" xfId="0" applyNumberFormat="1" applyFont="1" applyFill="1" applyBorder="1" applyAlignment="1">
      <alignment horizontal="center" vertical="center"/>
    </xf>
    <xf numFmtId="4" fontId="52" fillId="0" borderId="0" xfId="0" applyNumberFormat="1" applyFont="1" applyBorder="1" applyAlignment="1">
      <alignment vertical="center"/>
    </xf>
    <xf numFmtId="4" fontId="52" fillId="0" borderId="0" xfId="0" applyNumberFormat="1" applyFont="1" applyBorder="1" applyAlignment="1">
      <alignment horizontal="right" vertical="center" wrapText="1"/>
    </xf>
    <xf numFmtId="4" fontId="33" fillId="0" borderId="0" xfId="0" applyNumberFormat="1" applyFont="1" applyFill="1" applyBorder="1" applyAlignment="1">
      <alignment horizontal="center" vertical="center"/>
    </xf>
    <xf numFmtId="4" fontId="0" fillId="0" borderId="0" xfId="0" applyNumberFormat="1" applyFill="1"/>
    <xf numFmtId="0" fontId="33" fillId="0" borderId="1" xfId="0" applyFont="1" applyFill="1" applyBorder="1" applyAlignment="1">
      <alignment vertical="center" wrapText="1"/>
    </xf>
    <xf numFmtId="4" fontId="33" fillId="0" borderId="39" xfId="0" applyNumberFormat="1" applyFont="1" applyFill="1" applyBorder="1" applyAlignment="1">
      <alignment vertical="center"/>
    </xf>
    <xf numFmtId="4" fontId="33" fillId="0" borderId="18" xfId="0" applyNumberFormat="1" applyFont="1" applyFill="1" applyBorder="1" applyAlignment="1">
      <alignment horizontal="right" vertical="center" wrapText="1"/>
    </xf>
    <xf numFmtId="4" fontId="33" fillId="0" borderId="12" xfId="0" applyNumberFormat="1" applyFont="1" applyFill="1" applyBorder="1" applyAlignment="1">
      <alignment horizontal="right" vertical="center" wrapText="1"/>
    </xf>
    <xf numFmtId="4" fontId="33" fillId="0" borderId="12" xfId="0" applyNumberFormat="1" applyFont="1" applyFill="1" applyBorder="1" applyAlignment="1">
      <alignment horizontal="right" vertical="center"/>
    </xf>
    <xf numFmtId="0" fontId="33" fillId="0" borderId="27" xfId="0" applyFont="1" applyFill="1" applyBorder="1" applyAlignment="1">
      <alignment vertical="center" wrapText="1"/>
    </xf>
    <xf numFmtId="0" fontId="33" fillId="0" borderId="19" xfId="0" applyFont="1" applyFill="1" applyBorder="1" applyAlignment="1">
      <alignment horizontal="left" vertical="center" wrapText="1"/>
    </xf>
    <xf numFmtId="4" fontId="33" fillId="0" borderId="13" xfId="0" applyNumberFormat="1" applyFont="1" applyFill="1" applyBorder="1" applyAlignment="1">
      <alignment vertical="center"/>
    </xf>
    <xf numFmtId="0" fontId="33" fillId="0" borderId="3" xfId="11" applyFont="1" applyFill="1" applyBorder="1" applyAlignment="1">
      <alignment vertical="center" wrapText="1"/>
    </xf>
    <xf numFmtId="4" fontId="33" fillId="0" borderId="52" xfId="0" applyNumberFormat="1" applyFont="1" applyFill="1" applyBorder="1" applyAlignment="1">
      <alignment vertical="center"/>
    </xf>
    <xf numFmtId="4" fontId="33" fillId="0" borderId="12" xfId="0" applyNumberFormat="1" applyFont="1" applyFill="1" applyBorder="1" applyAlignment="1">
      <alignment vertical="center"/>
    </xf>
    <xf numFmtId="0" fontId="33" fillId="0" borderId="3" xfId="0" applyFont="1" applyBorder="1" applyAlignment="1">
      <alignment vertical="center" wrapText="1"/>
    </xf>
    <xf numFmtId="0" fontId="33" fillId="0" borderId="4" xfId="0" applyFont="1" applyFill="1" applyBorder="1" applyAlignment="1">
      <alignment horizontal="left" vertical="center" wrapText="1"/>
    </xf>
    <xf numFmtId="0" fontId="33" fillId="0" borderId="6" xfId="0" applyFont="1" applyFill="1" applyBorder="1" applyAlignment="1">
      <alignment horizontal="left" vertical="center" wrapText="1"/>
    </xf>
    <xf numFmtId="4" fontId="44" fillId="0" borderId="49" xfId="0" applyNumberFormat="1" applyFont="1" applyFill="1" applyBorder="1" applyAlignment="1">
      <alignment vertical="center"/>
    </xf>
    <xf numFmtId="4" fontId="67" fillId="0" borderId="20" xfId="0" applyNumberFormat="1" applyFont="1" applyFill="1" applyBorder="1" applyAlignment="1">
      <alignment horizontal="right" vertical="center" wrapText="1"/>
    </xf>
    <xf numFmtId="4" fontId="44" fillId="0" borderId="48" xfId="0" applyNumberFormat="1" applyFont="1" applyFill="1" applyBorder="1" applyAlignment="1">
      <alignment vertical="center"/>
    </xf>
    <xf numFmtId="10" fontId="44" fillId="0" borderId="49" xfId="0" applyNumberFormat="1" applyFont="1" applyFill="1" applyBorder="1" applyAlignment="1">
      <alignment horizontal="center" vertical="center"/>
    </xf>
    <xf numFmtId="0" fontId="44" fillId="0" borderId="49" xfId="0" applyFont="1" applyFill="1" applyBorder="1" applyAlignment="1">
      <alignment vertical="center" wrapText="1"/>
    </xf>
    <xf numFmtId="4" fontId="44" fillId="0" borderId="12" xfId="0" applyNumberFormat="1" applyFont="1" applyFill="1" applyBorder="1" applyAlignment="1">
      <alignment vertical="center" wrapText="1"/>
    </xf>
    <xf numFmtId="0" fontId="33" fillId="0" borderId="39" xfId="0" applyFont="1" applyBorder="1" applyAlignment="1">
      <alignment horizontal="center" vertical="center"/>
    </xf>
    <xf numFmtId="0" fontId="33" fillId="0" borderId="47" xfId="0" applyFont="1" applyBorder="1" applyAlignment="1">
      <alignment horizontal="center" vertical="center"/>
    </xf>
    <xf numFmtId="0" fontId="33" fillId="0" borderId="55" xfId="0" applyFont="1" applyBorder="1" applyAlignment="1">
      <alignment horizontal="center" vertical="center"/>
    </xf>
    <xf numFmtId="0" fontId="33" fillId="0" borderId="28" xfId="0" applyFont="1" applyBorder="1" applyAlignment="1">
      <alignment horizontal="center" vertical="center"/>
    </xf>
    <xf numFmtId="0" fontId="0" fillId="0" borderId="3" xfId="0" applyBorder="1" applyAlignment="1">
      <alignment horizontal="left" vertical="center" wrapText="1"/>
    </xf>
    <xf numFmtId="0" fontId="0" fillId="2" borderId="3" xfId="0" applyFill="1" applyBorder="1" applyAlignment="1">
      <alignment horizontal="left" vertical="center" wrapText="1"/>
    </xf>
    <xf numFmtId="4" fontId="33" fillId="0" borderId="49" xfId="0" applyNumberFormat="1" applyFont="1" applyFill="1" applyBorder="1" applyAlignment="1">
      <alignment horizontal="right" vertical="center"/>
    </xf>
    <xf numFmtId="4" fontId="44" fillId="0" borderId="39" xfId="0" applyNumberFormat="1" applyFont="1" applyFill="1" applyBorder="1" applyAlignment="1">
      <alignment horizontal="right" vertical="center" wrapText="1"/>
    </xf>
    <xf numFmtId="0" fontId="80" fillId="0" borderId="0" xfId="0" applyFont="1"/>
    <xf numFmtId="0" fontId="80" fillId="0" borderId="0" xfId="0" applyFont="1" applyAlignment="1">
      <alignment horizontal="right"/>
    </xf>
    <xf numFmtId="0" fontId="81" fillId="5" borderId="5" xfId="0" applyFont="1" applyFill="1" applyBorder="1" applyAlignment="1">
      <alignment horizontal="left" vertical="center" wrapText="1"/>
    </xf>
    <xf numFmtId="0" fontId="81" fillId="5" borderId="4" xfId="0" applyFont="1" applyFill="1" applyBorder="1" applyAlignment="1">
      <alignment horizontal="left" vertical="center" wrapText="1"/>
    </xf>
    <xf numFmtId="4" fontId="82" fillId="4" borderId="10" xfId="0" applyNumberFormat="1" applyFont="1" applyFill="1" applyBorder="1" applyAlignment="1">
      <alignment horizontal="right" vertical="center"/>
    </xf>
    <xf numFmtId="10" fontId="83" fillId="0" borderId="17" xfId="0" applyNumberFormat="1" applyFont="1" applyFill="1" applyBorder="1" applyAlignment="1">
      <alignment horizontal="center" vertical="center"/>
    </xf>
    <xf numFmtId="4" fontId="82" fillId="5" borderId="67" xfId="0" applyNumberFormat="1" applyFont="1" applyFill="1" applyBorder="1" applyAlignment="1">
      <alignment horizontal="right" vertical="center"/>
    </xf>
    <xf numFmtId="10" fontId="85" fillId="0" borderId="0" xfId="0" applyNumberFormat="1" applyFont="1" applyFill="1" applyBorder="1" applyAlignment="1">
      <alignment horizontal="center" vertical="center"/>
    </xf>
    <xf numFmtId="0" fontId="0" fillId="0" borderId="0" xfId="0" applyFill="1" applyBorder="1"/>
    <xf numFmtId="0" fontId="77" fillId="0" borderId="0" xfId="0" applyFont="1" applyFill="1" applyBorder="1" applyAlignment="1">
      <alignment vertical="center"/>
    </xf>
    <xf numFmtId="0" fontId="85" fillId="0" borderId="0" xfId="0" applyFont="1" applyFill="1" applyBorder="1" applyAlignment="1">
      <alignment horizontal="left" vertical="center" wrapText="1"/>
    </xf>
    <xf numFmtId="4" fontId="85" fillId="0" borderId="0" xfId="0" applyNumberFormat="1" applyFont="1" applyFill="1" applyBorder="1" applyAlignment="1">
      <alignment horizontal="right" vertical="center"/>
    </xf>
    <xf numFmtId="0" fontId="86" fillId="0" borderId="0" xfId="0" applyFont="1" applyFill="1" applyBorder="1" applyAlignment="1">
      <alignment horizontal="left" vertical="center" wrapText="1"/>
    </xf>
    <xf numFmtId="4" fontId="86" fillId="0" borderId="0" xfId="0" applyNumberFormat="1" applyFont="1" applyFill="1" applyBorder="1" applyAlignment="1">
      <alignment horizontal="right" vertical="center"/>
    </xf>
    <xf numFmtId="4" fontId="80" fillId="0" borderId="0" xfId="0" applyNumberFormat="1" applyFont="1" applyFill="1" applyBorder="1" applyAlignment="1">
      <alignment horizontal="right" vertical="center"/>
    </xf>
    <xf numFmtId="10" fontId="86" fillId="0" borderId="0" xfId="0" applyNumberFormat="1" applyFont="1" applyFill="1" applyBorder="1" applyAlignment="1">
      <alignment horizontal="center" vertical="center"/>
    </xf>
    <xf numFmtId="0" fontId="80" fillId="0" borderId="0" xfId="0" applyFont="1" applyFill="1" applyBorder="1" applyAlignment="1">
      <alignment horizontal="right"/>
    </xf>
    <xf numFmtId="4" fontId="84" fillId="0" borderId="2" xfId="0" applyNumberFormat="1" applyFont="1" applyFill="1" applyBorder="1" applyAlignment="1">
      <alignment horizontal="right" vertical="center"/>
    </xf>
    <xf numFmtId="0" fontId="82" fillId="0" borderId="2" xfId="0" applyFont="1" applyFill="1" applyBorder="1" applyAlignment="1">
      <alignment horizontal="right" vertical="center" wrapText="1"/>
    </xf>
    <xf numFmtId="0" fontId="82" fillId="0" borderId="2" xfId="0" applyFont="1" applyFill="1" applyBorder="1" applyAlignment="1">
      <alignment horizontal="left" vertical="center" wrapText="1"/>
    </xf>
    <xf numFmtId="4" fontId="88" fillId="0" borderId="2" xfId="0" applyNumberFormat="1" applyFont="1" applyFill="1" applyBorder="1" applyAlignment="1">
      <alignment horizontal="right" vertical="center"/>
    </xf>
    <xf numFmtId="4" fontId="89" fillId="0" borderId="2" xfId="0" applyNumberFormat="1" applyFont="1" applyFill="1" applyBorder="1" applyAlignment="1">
      <alignment horizontal="right" vertical="center"/>
    </xf>
    <xf numFmtId="4" fontId="82" fillId="0" borderId="2" xfId="0" applyNumberFormat="1" applyFont="1" applyFill="1" applyBorder="1" applyAlignment="1">
      <alignment horizontal="right" vertical="center"/>
    </xf>
    <xf numFmtId="0" fontId="85" fillId="0" borderId="0" xfId="0" applyFont="1" applyBorder="1" applyAlignment="1">
      <alignment horizontal="left" vertical="center" wrapText="1"/>
    </xf>
    <xf numFmtId="10" fontId="0" fillId="0" borderId="0" xfId="0" applyNumberFormat="1"/>
    <xf numFmtId="0" fontId="57" fillId="0" borderId="0" xfId="0" applyFont="1" applyFill="1" applyBorder="1" applyAlignment="1">
      <alignment vertical="center"/>
    </xf>
    <xf numFmtId="0" fontId="57" fillId="0" borderId="0" xfId="0" applyFont="1"/>
    <xf numFmtId="0" fontId="83" fillId="0" borderId="0" xfId="0" applyFont="1"/>
    <xf numFmtId="10" fontId="83" fillId="0" borderId="0" xfId="0" applyNumberFormat="1" applyFont="1"/>
    <xf numFmtId="0" fontId="83" fillId="0" borderId="1" xfId="0" applyFont="1" applyBorder="1" applyAlignment="1">
      <alignment horizontal="center" vertical="top"/>
    </xf>
    <xf numFmtId="0" fontId="90" fillId="0" borderId="0" xfId="0" applyFont="1"/>
    <xf numFmtId="0" fontId="0" fillId="0" borderId="68" xfId="0" applyFill="1" applyBorder="1" applyAlignment="1">
      <alignment vertical="center"/>
    </xf>
    <xf numFmtId="0" fontId="81" fillId="5" borderId="10" xfId="0" applyFont="1" applyFill="1" applyBorder="1" applyAlignment="1">
      <alignment horizontal="left" vertical="center" wrapText="1"/>
    </xf>
    <xf numFmtId="0" fontId="77" fillId="0" borderId="0" xfId="0" applyFont="1" applyFill="1"/>
    <xf numFmtId="0" fontId="91" fillId="0" borderId="0" xfId="0" applyFont="1" applyFill="1" applyBorder="1" applyAlignment="1"/>
    <xf numFmtId="0" fontId="33" fillId="0" borderId="1" xfId="0" applyFont="1" applyFill="1" applyBorder="1" applyAlignment="1">
      <alignment horizontal="left" vertical="center" wrapText="1"/>
    </xf>
    <xf numFmtId="10" fontId="33" fillId="0" borderId="49" xfId="0" applyNumberFormat="1" applyFont="1" applyFill="1" applyBorder="1" applyAlignment="1">
      <alignment horizontal="center" vertical="center"/>
    </xf>
    <xf numFmtId="0" fontId="32" fillId="0" borderId="1" xfId="0" applyFont="1" applyFill="1" applyBorder="1" applyAlignment="1">
      <alignment vertical="center" wrapText="1"/>
    </xf>
    <xf numFmtId="4" fontId="48" fillId="0" borderId="3" xfId="0" applyNumberFormat="1" applyFont="1" applyFill="1" applyBorder="1" applyAlignment="1">
      <alignment horizontal="right" vertical="center"/>
    </xf>
    <xf numFmtId="4" fontId="32" fillId="0" borderId="1" xfId="0" applyNumberFormat="1" applyFont="1" applyFill="1" applyBorder="1" applyAlignment="1">
      <alignment horizontal="right" vertical="center"/>
    </xf>
    <xf numFmtId="4" fontId="32" fillId="0" borderId="3" xfId="0" applyNumberFormat="1" applyFont="1" applyFill="1" applyBorder="1" applyAlignment="1">
      <alignment horizontal="right" vertical="center"/>
    </xf>
    <xf numFmtId="4" fontId="32" fillId="0" borderId="27" xfId="0" applyNumberFormat="1" applyFont="1" applyFill="1" applyBorder="1" applyAlignment="1">
      <alignment horizontal="right" vertical="center"/>
    </xf>
    <xf numFmtId="0" fontId="39" fillId="3" borderId="66" xfId="0" applyFont="1" applyFill="1" applyBorder="1" applyAlignment="1">
      <alignment horizontal="center" vertical="center"/>
    </xf>
    <xf numFmtId="0" fontId="39" fillId="3" borderId="62" xfId="0" applyFont="1" applyFill="1" applyBorder="1" applyAlignment="1">
      <alignment vertical="center" wrapText="1"/>
    </xf>
    <xf numFmtId="0" fontId="39" fillId="3" borderId="62" xfId="0" applyFont="1" applyFill="1" applyBorder="1" applyAlignment="1">
      <alignment horizontal="left" vertical="center" wrapText="1"/>
    </xf>
    <xf numFmtId="0" fontId="33" fillId="3" borderId="62" xfId="0" applyFont="1" applyFill="1" applyBorder="1" applyAlignment="1">
      <alignment horizontal="left" vertical="center" wrapText="1"/>
    </xf>
    <xf numFmtId="0" fontId="33" fillId="3" borderId="62" xfId="0" applyFont="1" applyFill="1" applyBorder="1" applyAlignment="1">
      <alignment horizontal="left" vertical="center"/>
    </xf>
    <xf numFmtId="4" fontId="39" fillId="3" borderId="69" xfId="0" applyNumberFormat="1" applyFont="1" applyFill="1" applyBorder="1" applyAlignment="1">
      <alignment horizontal="right" vertical="center"/>
    </xf>
    <xf numFmtId="4" fontId="49" fillId="3" borderId="62" xfId="0" applyNumberFormat="1" applyFont="1" applyFill="1" applyBorder="1" applyAlignment="1">
      <alignment horizontal="left" vertical="center"/>
    </xf>
    <xf numFmtId="0" fontId="33" fillId="3" borderId="62" xfId="0" applyFont="1" applyFill="1" applyBorder="1" applyAlignment="1">
      <alignment horizontal="center" vertical="center"/>
    </xf>
    <xf numFmtId="0" fontId="33" fillId="3" borderId="64" xfId="0" applyFont="1" applyFill="1" applyBorder="1" applyAlignment="1">
      <alignment horizontal="center" vertical="center"/>
    </xf>
    <xf numFmtId="4" fontId="39" fillId="3" borderId="65" xfId="0" applyNumberFormat="1" applyFont="1" applyFill="1" applyBorder="1" applyAlignment="1">
      <alignment horizontal="right" vertical="center"/>
    </xf>
    <xf numFmtId="4" fontId="39" fillId="3" borderId="66" xfId="0" applyNumberFormat="1" applyFont="1" applyFill="1" applyBorder="1" applyAlignment="1">
      <alignment horizontal="right" vertical="center"/>
    </xf>
    <xf numFmtId="4" fontId="39" fillId="3" borderId="59" xfId="0" applyNumberFormat="1" applyFont="1" applyFill="1" applyBorder="1" applyAlignment="1">
      <alignment horizontal="right" vertical="center"/>
    </xf>
    <xf numFmtId="10" fontId="39" fillId="3" borderId="65" xfId="0" applyNumberFormat="1" applyFont="1" applyFill="1" applyBorder="1" applyAlignment="1">
      <alignment horizontal="center" vertical="center"/>
    </xf>
    <xf numFmtId="0" fontId="33" fillId="3" borderId="65" xfId="0" applyFont="1" applyFill="1" applyBorder="1" applyAlignment="1">
      <alignment horizontal="center" vertical="center"/>
    </xf>
    <xf numFmtId="4" fontId="48" fillId="0" borderId="1" xfId="0" applyNumberFormat="1" applyFont="1" applyFill="1" applyBorder="1" applyAlignment="1">
      <alignment horizontal="right" vertical="center"/>
    </xf>
    <xf numFmtId="4" fontId="83" fillId="0" borderId="0" xfId="0" applyNumberFormat="1" applyFont="1" applyFill="1" applyBorder="1" applyAlignment="1">
      <alignment vertical="center" wrapText="1"/>
    </xf>
    <xf numFmtId="4" fontId="87" fillId="0" borderId="4" xfId="0" applyNumberFormat="1" applyFont="1" applyFill="1" applyBorder="1" applyAlignment="1">
      <alignment horizontal="right" vertical="center"/>
    </xf>
    <xf numFmtId="0" fontId="43" fillId="0" borderId="0" xfId="0" applyFont="1" applyFill="1"/>
    <xf numFmtId="4" fontId="82" fillId="4" borderId="53" xfId="0" applyNumberFormat="1" applyFont="1" applyFill="1" applyBorder="1" applyAlignment="1">
      <alignment horizontal="right" vertical="center"/>
    </xf>
    <xf numFmtId="10" fontId="83" fillId="5" borderId="16" xfId="0" applyNumberFormat="1" applyFont="1" applyFill="1" applyBorder="1" applyAlignment="1">
      <alignment horizontal="center" vertical="center"/>
    </xf>
    <xf numFmtId="4" fontId="82" fillId="5" borderId="56" xfId="0" applyNumberFormat="1" applyFont="1" applyFill="1" applyBorder="1" applyAlignment="1">
      <alignment horizontal="right" vertical="center"/>
    </xf>
    <xf numFmtId="4" fontId="82" fillId="5" borderId="57" xfId="0" applyNumberFormat="1" applyFont="1" applyFill="1" applyBorder="1" applyAlignment="1">
      <alignment horizontal="right" vertical="center"/>
    </xf>
    <xf numFmtId="4" fontId="84" fillId="0" borderId="70" xfId="0" applyNumberFormat="1" applyFont="1" applyFill="1" applyBorder="1" applyAlignment="1">
      <alignment horizontal="right" vertical="center"/>
    </xf>
    <xf numFmtId="4" fontId="82" fillId="4" borderId="70" xfId="0" applyNumberFormat="1" applyFont="1" applyFill="1" applyBorder="1" applyAlignment="1">
      <alignment horizontal="right" vertical="center"/>
    </xf>
    <xf numFmtId="4" fontId="82" fillId="8" borderId="2" xfId="0" applyNumberFormat="1" applyFont="1" applyFill="1" applyBorder="1" applyAlignment="1">
      <alignment horizontal="right" vertical="center"/>
    </xf>
    <xf numFmtId="0" fontId="31" fillId="0" borderId="2" xfId="0" applyFont="1" applyFill="1" applyBorder="1" applyAlignment="1">
      <alignment horizontal="left" vertical="center" wrapText="1"/>
    </xf>
    <xf numFmtId="0" fontId="31" fillId="0" borderId="42" xfId="0" applyFont="1" applyFill="1" applyBorder="1" applyAlignment="1">
      <alignment vertical="center" wrapText="1"/>
    </xf>
    <xf numFmtId="4" fontId="44" fillId="0" borderId="39" xfId="0" applyNumberFormat="1" applyFont="1" applyFill="1" applyBorder="1" applyAlignment="1">
      <alignment horizontal="right" vertical="center" wrapText="1"/>
    </xf>
    <xf numFmtId="4" fontId="33" fillId="0" borderId="13"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4" fontId="33" fillId="0" borderId="1" xfId="0" applyNumberFormat="1" applyFont="1" applyFill="1" applyBorder="1" applyAlignment="1">
      <alignment vertical="center"/>
    </xf>
    <xf numFmtId="0" fontId="44" fillId="0" borderId="23" xfId="10" applyFont="1" applyBorder="1" applyAlignment="1">
      <alignment vertical="center" wrapText="1"/>
    </xf>
    <xf numFmtId="4" fontId="33" fillId="2" borderId="27" xfId="0" applyNumberFormat="1" applyFont="1" applyFill="1" applyBorder="1" applyAlignment="1">
      <alignment vertical="center"/>
    </xf>
    <xf numFmtId="4" fontId="48" fillId="2" borderId="15" xfId="0" applyNumberFormat="1" applyFont="1" applyFill="1" applyBorder="1" applyAlignment="1">
      <alignment vertical="center" wrapText="1"/>
    </xf>
    <xf numFmtId="4" fontId="33" fillId="0" borderId="23" xfId="0" applyNumberFormat="1" applyFont="1" applyBorder="1" applyAlignment="1">
      <alignment vertical="center"/>
    </xf>
    <xf numFmtId="10" fontId="33" fillId="0" borderId="27" xfId="0" applyNumberFormat="1" applyFont="1" applyBorder="1" applyAlignment="1">
      <alignment vertical="center"/>
    </xf>
    <xf numFmtId="0" fontId="44" fillId="0" borderId="15" xfId="0" applyFont="1" applyBorder="1" applyAlignment="1">
      <alignment vertical="center" wrapText="1"/>
    </xf>
    <xf numFmtId="4" fontId="44" fillId="0" borderId="39" xfId="0" applyNumberFormat="1" applyFont="1" applyFill="1" applyBorder="1" applyAlignment="1">
      <alignment vertical="center"/>
    </xf>
    <xf numFmtId="4" fontId="44" fillId="0" borderId="39" xfId="0" applyNumberFormat="1" applyFont="1" applyFill="1" applyBorder="1" applyAlignment="1">
      <alignment horizontal="right" vertical="center" wrapText="1"/>
    </xf>
    <xf numFmtId="0" fontId="26" fillId="0" borderId="2" xfId="0" applyFont="1" applyFill="1" applyBorder="1" applyAlignment="1">
      <alignment horizontal="left" vertical="center" wrapText="1"/>
    </xf>
    <xf numFmtId="0" fontId="24" fillId="0" borderId="27" xfId="0" applyFont="1" applyFill="1" applyBorder="1" applyAlignment="1">
      <alignment vertical="center" wrapText="1"/>
    </xf>
    <xf numFmtId="0" fontId="0" fillId="0" borderId="1" xfId="0" applyBorder="1" applyAlignment="1">
      <alignment horizontal="left" vertical="center" wrapText="1"/>
    </xf>
    <xf numFmtId="10" fontId="33" fillId="0" borderId="39" xfId="0" applyNumberFormat="1" applyFont="1" applyBorder="1" applyAlignment="1">
      <alignment horizontal="center" vertical="center"/>
    </xf>
    <xf numFmtId="4" fontId="33" fillId="2" borderId="39" xfId="0" applyNumberFormat="1" applyFont="1" applyFill="1" applyBorder="1" applyAlignment="1">
      <alignment horizontal="right" vertical="center"/>
    </xf>
    <xf numFmtId="0" fontId="30" fillId="2" borderId="3" xfId="0" applyFont="1" applyFill="1" applyBorder="1" applyAlignment="1">
      <alignment horizontal="left" vertical="center" wrapText="1"/>
    </xf>
    <xf numFmtId="164" fontId="52" fillId="2" borderId="3" xfId="0" applyNumberFormat="1" applyFont="1" applyFill="1" applyBorder="1" applyAlignment="1">
      <alignment vertical="center" wrapText="1"/>
    </xf>
    <xf numFmtId="4" fontId="33" fillId="2" borderId="10" xfId="0" applyNumberFormat="1" applyFont="1" applyFill="1" applyBorder="1" applyAlignment="1">
      <alignment horizontal="right" vertical="center"/>
    </xf>
    <xf numFmtId="4" fontId="33" fillId="0" borderId="4" xfId="0" applyNumberFormat="1" applyFont="1" applyFill="1" applyBorder="1" applyAlignment="1">
      <alignment horizontal="right" vertical="center"/>
    </xf>
    <xf numFmtId="0" fontId="22" fillId="0" borderId="1" xfId="10" applyFont="1" applyBorder="1" applyAlignment="1">
      <alignment vertical="center" wrapText="1"/>
    </xf>
    <xf numFmtId="4" fontId="82" fillId="3" borderId="24" xfId="0" applyNumberFormat="1" applyFont="1" applyFill="1" applyBorder="1" applyAlignment="1">
      <alignment horizontal="right" vertical="center"/>
    </xf>
    <xf numFmtId="4" fontId="83" fillId="0" borderId="28" xfId="0" applyNumberFormat="1" applyFont="1" applyBorder="1" applyAlignment="1">
      <alignment horizontal="right" vertical="center"/>
    </xf>
    <xf numFmtId="4" fontId="83" fillId="0" borderId="26" xfId="0" applyNumberFormat="1" applyFont="1" applyBorder="1" applyAlignment="1">
      <alignment horizontal="right" vertical="center"/>
    </xf>
    <xf numFmtId="4" fontId="83" fillId="0" borderId="7" xfId="0" applyNumberFormat="1" applyFont="1" applyBorder="1" applyAlignment="1">
      <alignment horizontal="right" vertical="center"/>
    </xf>
    <xf numFmtId="4" fontId="88" fillId="7" borderId="1" xfId="0" applyNumberFormat="1" applyFont="1" applyFill="1" applyBorder="1" applyAlignment="1">
      <alignment horizontal="right" vertical="center"/>
    </xf>
    <xf numFmtId="4" fontId="83" fillId="0" borderId="17" xfId="0" applyNumberFormat="1" applyFont="1" applyBorder="1" applyAlignment="1">
      <alignment horizontal="center" vertical="center"/>
    </xf>
    <xf numFmtId="4" fontId="82" fillId="4" borderId="16" xfId="0" applyNumberFormat="1" applyFont="1" applyFill="1" applyBorder="1" applyAlignment="1">
      <alignment horizontal="center" vertical="center"/>
    </xf>
    <xf numFmtId="4" fontId="83" fillId="0" borderId="8" xfId="0" applyNumberFormat="1" applyFont="1" applyBorder="1" applyAlignment="1">
      <alignment horizontal="center" vertical="center"/>
    </xf>
    <xf numFmtId="0" fontId="61" fillId="5" borderId="39" xfId="0" applyFont="1" applyFill="1" applyBorder="1" applyAlignment="1">
      <alignment horizontal="center" vertical="center" wrapText="1"/>
    </xf>
    <xf numFmtId="0" fontId="61" fillId="5" borderId="60" xfId="0" applyFont="1" applyFill="1" applyBorder="1" applyAlignment="1">
      <alignment horizontal="center" vertical="center" wrapText="1"/>
    </xf>
    <xf numFmtId="0" fontId="61" fillId="5" borderId="1" xfId="0" applyFont="1" applyFill="1" applyBorder="1" applyAlignment="1">
      <alignment horizontal="center" vertical="center" wrapText="1"/>
    </xf>
    <xf numFmtId="0" fontId="61" fillId="5" borderId="2" xfId="0" applyFont="1" applyFill="1" applyBorder="1" applyAlignment="1">
      <alignment horizontal="center" vertical="center" wrapText="1"/>
    </xf>
    <xf numFmtId="0" fontId="61" fillId="5" borderId="15" xfId="0" applyFont="1" applyFill="1" applyBorder="1" applyAlignment="1">
      <alignment horizontal="center" vertical="center" wrapText="1"/>
    </xf>
    <xf numFmtId="4" fontId="39" fillId="6" borderId="65" xfId="0" applyNumberFormat="1" applyFont="1" applyFill="1" applyBorder="1" applyAlignment="1">
      <alignment horizontal="right" vertical="center"/>
    </xf>
    <xf numFmtId="0" fontId="21" fillId="0" borderId="27" xfId="0" applyFont="1" applyFill="1" applyBorder="1" applyAlignment="1">
      <alignment vertical="center" wrapText="1"/>
    </xf>
    <xf numFmtId="0" fontId="20" fillId="0" borderId="1" xfId="0" applyFont="1" applyFill="1" applyBorder="1" applyAlignment="1">
      <alignment vertical="center" wrapText="1"/>
    </xf>
    <xf numFmtId="4" fontId="33" fillId="0" borderId="27" xfId="0" applyNumberFormat="1" applyFont="1" applyBorder="1" applyAlignment="1">
      <alignment horizontal="right" vertical="center"/>
    </xf>
    <xf numFmtId="4" fontId="67" fillId="0" borderId="15" xfId="0" applyNumberFormat="1" applyFont="1" applyFill="1" applyBorder="1" applyAlignment="1">
      <alignment vertical="center" wrapText="1"/>
    </xf>
    <xf numFmtId="4" fontId="48" fillId="0" borderId="58" xfId="0" applyNumberFormat="1" applyFont="1" applyFill="1" applyBorder="1" applyAlignment="1">
      <alignment horizontal="right" vertical="center"/>
    </xf>
    <xf numFmtId="4" fontId="32" fillId="0" borderId="68" xfId="0" applyNumberFormat="1" applyFont="1" applyFill="1" applyBorder="1" applyAlignment="1">
      <alignment horizontal="right" vertical="center"/>
    </xf>
    <xf numFmtId="0" fontId="32" fillId="0" borderId="5" xfId="0" applyFont="1" applyFill="1" applyBorder="1" applyAlignment="1">
      <alignment vertical="center" wrapText="1"/>
    </xf>
    <xf numFmtId="0" fontId="20" fillId="0" borderId="3" xfId="0" applyFont="1" applyFill="1" applyBorder="1" applyAlignment="1">
      <alignment vertical="center" wrapText="1"/>
    </xf>
    <xf numFmtId="0" fontId="49" fillId="0" borderId="27" xfId="0" applyFont="1" applyFill="1" applyBorder="1" applyAlignment="1">
      <alignment vertical="center" wrapText="1"/>
    </xf>
    <xf numFmtId="4" fontId="32" fillId="0" borderId="49" xfId="0" applyNumberFormat="1" applyFont="1" applyFill="1" applyBorder="1" applyAlignment="1">
      <alignment horizontal="right" vertical="center"/>
    </xf>
    <xf numFmtId="0" fontId="33" fillId="0" borderId="22" xfId="11" applyFont="1" applyFill="1" applyBorder="1" applyAlignment="1">
      <alignment horizontal="center" vertical="center" wrapText="1"/>
    </xf>
    <xf numFmtId="0" fontId="44" fillId="0" borderId="9" xfId="0" applyFont="1" applyFill="1" applyBorder="1" applyAlignment="1">
      <alignment vertical="center" wrapText="1"/>
    </xf>
    <xf numFmtId="164" fontId="52" fillId="0" borderId="9" xfId="0" applyNumberFormat="1" applyFont="1" applyFill="1" applyBorder="1" applyAlignment="1">
      <alignment vertical="center" wrapText="1"/>
    </xf>
    <xf numFmtId="4" fontId="44" fillId="0" borderId="9" xfId="0" applyNumberFormat="1" applyFont="1" applyFill="1" applyBorder="1" applyAlignment="1">
      <alignment vertical="center" wrapText="1"/>
    </xf>
    <xf numFmtId="0" fontId="32" fillId="0" borderId="9" xfId="0" applyFont="1" applyFill="1" applyBorder="1" applyAlignment="1">
      <alignment vertical="center" wrapText="1"/>
    </xf>
    <xf numFmtId="0" fontId="44" fillId="0" borderId="73" xfId="0" applyFont="1" applyFill="1" applyBorder="1" applyAlignment="1">
      <alignment vertical="center" wrapText="1"/>
    </xf>
    <xf numFmtId="4" fontId="44" fillId="0" borderId="13" xfId="0" applyNumberFormat="1" applyFont="1" applyFill="1" applyBorder="1" applyAlignment="1">
      <alignment vertical="center" wrapText="1"/>
    </xf>
    <xf numFmtId="0" fontId="49" fillId="0" borderId="39" xfId="0" applyFont="1" applyFill="1" applyBorder="1" applyAlignment="1">
      <alignment vertical="center" wrapText="1"/>
    </xf>
    <xf numFmtId="10" fontId="44" fillId="0" borderId="27" xfId="0" applyNumberFormat="1" applyFont="1" applyFill="1" applyBorder="1" applyAlignment="1">
      <alignment horizontal="center" vertical="center"/>
    </xf>
    <xf numFmtId="0" fontId="17" fillId="0" borderId="9" xfId="11" applyFont="1" applyFill="1" applyBorder="1" applyAlignment="1">
      <alignment vertical="center" wrapText="1"/>
    </xf>
    <xf numFmtId="0" fontId="17" fillId="0" borderId="9" xfId="0" applyFont="1" applyFill="1" applyBorder="1" applyAlignment="1">
      <alignment vertical="center" wrapText="1"/>
    </xf>
    <xf numFmtId="0" fontId="17" fillId="0" borderId="9" xfId="0" applyFont="1" applyBorder="1" applyAlignment="1">
      <alignment vertical="center" wrapText="1"/>
    </xf>
    <xf numFmtId="0" fontId="17" fillId="0" borderId="5" xfId="0" applyFont="1" applyFill="1" applyBorder="1" applyAlignment="1">
      <alignment vertical="center" wrapText="1"/>
    </xf>
    <xf numFmtId="4" fontId="48" fillId="0" borderId="16" xfId="0" applyNumberFormat="1" applyFont="1" applyFill="1" applyBorder="1" applyAlignment="1">
      <alignment vertical="center" wrapText="1"/>
    </xf>
    <xf numFmtId="4" fontId="82" fillId="5" borderId="34" xfId="0" applyNumberFormat="1" applyFont="1" applyFill="1" applyBorder="1" applyAlignment="1">
      <alignment horizontal="right" vertical="center"/>
    </xf>
    <xf numFmtId="4" fontId="0" fillId="0" borderId="0" xfId="0" applyNumberFormat="1" applyFill="1" applyAlignment="1">
      <alignment horizontal="center" vertical="center"/>
    </xf>
    <xf numFmtId="0" fontId="83" fillId="0" borderId="1" xfId="0" applyFont="1" applyFill="1" applyBorder="1" applyAlignment="1">
      <alignment horizontal="center" vertical="top" wrapText="1"/>
    </xf>
    <xf numFmtId="4" fontId="44" fillId="0" borderId="27" xfId="0" applyNumberFormat="1" applyFont="1" applyFill="1" applyBorder="1" applyAlignment="1">
      <alignment horizontal="right" vertical="center"/>
    </xf>
    <xf numFmtId="0" fontId="33" fillId="2" borderId="21" xfId="0" applyFont="1" applyFill="1" applyBorder="1" applyAlignment="1">
      <alignment horizontal="left" vertical="center" wrapText="1"/>
    </xf>
    <xf numFmtId="0" fontId="82" fillId="0" borderId="12" xfId="0" applyFont="1" applyFill="1" applyBorder="1" applyAlignment="1">
      <alignment horizontal="left" vertical="center" wrapText="1"/>
    </xf>
    <xf numFmtId="4" fontId="82" fillId="0" borderId="27" xfId="0" applyNumberFormat="1" applyFont="1" applyFill="1" applyBorder="1" applyAlignment="1">
      <alignment horizontal="right" vertical="center"/>
    </xf>
    <xf numFmtId="4" fontId="82" fillId="0" borderId="58" xfId="0" applyNumberFormat="1" applyFont="1" applyFill="1" applyBorder="1" applyAlignment="1">
      <alignment horizontal="right" vertical="center"/>
    </xf>
    <xf numFmtId="4" fontId="82" fillId="0" borderId="1" xfId="0" applyNumberFormat="1" applyFont="1" applyFill="1" applyBorder="1" applyAlignment="1">
      <alignment horizontal="right" vertical="center"/>
    </xf>
    <xf numFmtId="4" fontId="82" fillId="0" borderId="16" xfId="0" applyNumberFormat="1" applyFont="1" applyFill="1" applyBorder="1" applyAlignment="1">
      <alignment horizontal="center" vertical="center"/>
    </xf>
    <xf numFmtId="0" fontId="33" fillId="0" borderId="3" xfId="0" applyFont="1" applyFill="1" applyBorder="1" applyAlignment="1">
      <alignment vertical="center"/>
    </xf>
    <xf numFmtId="4" fontId="48" fillId="0" borderId="0" xfId="0" applyNumberFormat="1" applyFont="1" applyFill="1" applyBorder="1" applyAlignment="1">
      <alignment vertical="center"/>
    </xf>
    <xf numFmtId="4" fontId="39" fillId="0" borderId="0" xfId="0" applyNumberFormat="1" applyFont="1" applyFill="1" applyAlignment="1">
      <alignment vertical="center"/>
    </xf>
    <xf numFmtId="165" fontId="82" fillId="4" borderId="16" xfId="0" applyNumberFormat="1" applyFont="1" applyFill="1" applyBorder="1" applyAlignment="1">
      <alignment horizontal="center" vertical="center"/>
    </xf>
    <xf numFmtId="165" fontId="82" fillId="0" borderId="16" xfId="0" applyNumberFormat="1" applyFont="1" applyFill="1" applyBorder="1" applyAlignment="1">
      <alignment horizontal="center" vertical="center"/>
    </xf>
    <xf numFmtId="0" fontId="95" fillId="0" borderId="12" xfId="0" applyFont="1" applyFill="1" applyBorder="1" applyAlignment="1">
      <alignment horizontal="left" vertical="center" wrapText="1"/>
    </xf>
    <xf numFmtId="4" fontId="95" fillId="0" borderId="27" xfId="0" applyNumberFormat="1" applyFont="1" applyFill="1" applyBorder="1" applyAlignment="1">
      <alignment horizontal="right" vertical="center"/>
    </xf>
    <xf numFmtId="4" fontId="95" fillId="0" borderId="52" xfId="0" applyNumberFormat="1" applyFont="1" applyFill="1" applyBorder="1" applyAlignment="1">
      <alignment horizontal="right" vertical="center"/>
    </xf>
    <xf numFmtId="4" fontId="95" fillId="0" borderId="1" xfId="0" applyNumberFormat="1" applyFont="1" applyFill="1" applyBorder="1" applyAlignment="1">
      <alignment horizontal="right" vertical="center"/>
    </xf>
    <xf numFmtId="4" fontId="95" fillId="0" borderId="18" xfId="0" applyNumberFormat="1" applyFont="1" applyFill="1" applyBorder="1" applyAlignment="1">
      <alignment horizontal="right" vertical="center"/>
    </xf>
    <xf numFmtId="4" fontId="95" fillId="0" borderId="15" xfId="0" applyNumberFormat="1" applyFont="1" applyFill="1" applyBorder="1" applyAlignment="1">
      <alignment horizontal="center" vertical="center"/>
    </xf>
    <xf numFmtId="165" fontId="95" fillId="0" borderId="15" xfId="0" applyNumberFormat="1" applyFont="1" applyFill="1" applyBorder="1" applyAlignment="1">
      <alignment horizontal="center" vertical="center"/>
    </xf>
    <xf numFmtId="0" fontId="0" fillId="0" borderId="0" xfId="0" applyFill="1" applyBorder="1" applyAlignment="1">
      <alignment vertical="center"/>
    </xf>
    <xf numFmtId="0" fontId="15" fillId="0" borderId="1" xfId="0" applyFont="1" applyFill="1" applyBorder="1" applyAlignment="1">
      <alignment horizontal="left" vertical="center" wrapText="1"/>
    </xf>
    <xf numFmtId="0" fontId="15" fillId="0" borderId="23" xfId="0" applyFont="1" applyFill="1" applyBorder="1" applyAlignment="1">
      <alignment horizontal="left" vertical="center" wrapText="1"/>
    </xf>
    <xf numFmtId="4" fontId="33" fillId="0" borderId="27" xfId="0" applyNumberFormat="1" applyFont="1" applyFill="1" applyBorder="1" applyAlignment="1">
      <alignment horizontal="right" vertical="center" wrapText="1"/>
    </xf>
    <xf numFmtId="0" fontId="0" fillId="0" borderId="0" xfId="0" applyFill="1" applyAlignment="1">
      <alignment horizontal="right"/>
    </xf>
    <xf numFmtId="0" fontId="44" fillId="0" borderId="0" xfId="0" applyFont="1" applyFill="1" applyAlignment="1">
      <alignment horizontal="left"/>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10" fontId="33" fillId="0" borderId="39" xfId="0" applyNumberFormat="1" applyFont="1" applyBorder="1" applyAlignment="1">
      <alignment horizontal="center" vertical="center"/>
    </xf>
    <xf numFmtId="4" fontId="33" fillId="2" borderId="39" xfId="0" applyNumberFormat="1" applyFont="1" applyFill="1" applyBorder="1" applyAlignment="1">
      <alignment horizontal="right" vertical="center"/>
    </xf>
    <xf numFmtId="0" fontId="13" fillId="0" borderId="2" xfId="0" applyFont="1" applyFill="1" applyBorder="1" applyAlignment="1">
      <alignment horizontal="left" vertical="center" wrapText="1"/>
    </xf>
    <xf numFmtId="0" fontId="13" fillId="0" borderId="5" xfId="0" applyFont="1" applyFill="1" applyBorder="1" applyAlignment="1">
      <alignment vertical="center" wrapText="1"/>
    </xf>
    <xf numFmtId="0" fontId="13" fillId="2" borderId="3" xfId="0" applyFont="1" applyFill="1" applyBorder="1" applyAlignment="1">
      <alignment horizontal="left" vertical="center" wrapText="1"/>
    </xf>
    <xf numFmtId="0" fontId="33" fillId="0" borderId="1" xfId="0" applyFont="1" applyFill="1" applyBorder="1" applyAlignment="1">
      <alignment horizontal="left" vertical="center" wrapText="1"/>
    </xf>
    <xf numFmtId="4" fontId="44" fillId="0" borderId="39" xfId="0" applyNumberFormat="1" applyFont="1" applyFill="1" applyBorder="1" applyAlignment="1">
      <alignment vertical="center" wrapText="1"/>
    </xf>
    <xf numFmtId="4" fontId="44" fillId="0" borderId="27" xfId="0" applyNumberFormat="1" applyFont="1" applyFill="1" applyBorder="1" applyAlignment="1">
      <alignment vertical="center" wrapText="1"/>
    </xf>
    <xf numFmtId="0" fontId="11" fillId="0" borderId="23" xfId="0" applyFont="1" applyFill="1" applyBorder="1" applyAlignment="1">
      <alignment vertical="center" wrapText="1"/>
    </xf>
    <xf numFmtId="0" fontId="44" fillId="0" borderId="39" xfId="0" applyFont="1" applyFill="1" applyBorder="1" applyAlignment="1">
      <alignment vertical="center" wrapText="1"/>
    </xf>
    <xf numFmtId="10" fontId="33" fillId="0" borderId="49" xfId="0" applyNumberFormat="1" applyFont="1" applyFill="1" applyBorder="1" applyAlignment="1">
      <alignment vertical="center"/>
    </xf>
    <xf numFmtId="0" fontId="88" fillId="0" borderId="12" xfId="0" applyFont="1" applyFill="1" applyBorder="1" applyAlignment="1">
      <alignment horizontal="left" vertical="center" wrapText="1"/>
    </xf>
    <xf numFmtId="4" fontId="88" fillId="0" borderId="1" xfId="0" applyNumberFormat="1" applyFont="1" applyFill="1" applyBorder="1" applyAlignment="1">
      <alignment horizontal="right" vertical="center"/>
    </xf>
    <xf numFmtId="0" fontId="10" fillId="0" borderId="3" xfId="0" applyFont="1" applyFill="1" applyBorder="1" applyAlignment="1">
      <alignment vertical="center" wrapText="1"/>
    </xf>
    <xf numFmtId="4" fontId="39" fillId="4" borderId="66" xfId="0" applyNumberFormat="1" applyFont="1" applyFill="1" applyBorder="1" applyAlignment="1">
      <alignment horizontal="right" vertical="center"/>
    </xf>
    <xf numFmtId="0" fontId="10" fillId="0" borderId="2" xfId="0" applyFont="1" applyFill="1" applyBorder="1" applyAlignment="1">
      <alignment horizontal="left" vertical="center" wrapText="1"/>
    </xf>
    <xf numFmtId="4" fontId="48" fillId="0" borderId="24" xfId="0" applyNumberFormat="1" applyFont="1" applyFill="1" applyBorder="1" applyAlignment="1">
      <alignment horizontal="right" vertical="center"/>
    </xf>
    <xf numFmtId="0" fontId="44" fillId="0" borderId="47" xfId="0" applyFont="1" applyFill="1" applyBorder="1" applyAlignment="1">
      <alignment horizontal="left" vertical="center" wrapText="1"/>
    </xf>
    <xf numFmtId="0" fontId="8" fillId="0" borderId="27" xfId="0" applyFont="1" applyFill="1" applyBorder="1" applyAlignment="1">
      <alignment vertical="center" wrapText="1"/>
    </xf>
    <xf numFmtId="0" fontId="7" fillId="0" borderId="2" xfId="0" applyFont="1" applyFill="1" applyBorder="1" applyAlignment="1">
      <alignment horizontal="left" vertical="center" wrapText="1"/>
    </xf>
    <xf numFmtId="0" fontId="50" fillId="3" borderId="15" xfId="0" applyFont="1" applyFill="1" applyBorder="1" applyAlignment="1">
      <alignment horizontal="left" vertical="center" wrapText="1"/>
    </xf>
    <xf numFmtId="0" fontId="50" fillId="3" borderId="41" xfId="0" applyFont="1" applyFill="1" applyBorder="1" applyAlignment="1">
      <alignment horizontal="left" vertical="center" wrapText="1"/>
    </xf>
    <xf numFmtId="0" fontId="33" fillId="0" borderId="20" xfId="0" applyFont="1" applyFill="1" applyBorder="1" applyAlignment="1">
      <alignment horizontal="center" vertical="center"/>
    </xf>
    <xf numFmtId="0" fontId="33" fillId="0" borderId="20" xfId="11" applyFont="1" applyFill="1" applyBorder="1" applyAlignment="1">
      <alignment horizontal="center" vertical="center" wrapText="1"/>
    </xf>
    <xf numFmtId="4" fontId="82" fillId="5" borderId="67" xfId="0" applyNumberFormat="1" applyFont="1" applyFill="1" applyBorder="1" applyAlignment="1">
      <alignment horizontal="center" vertical="center"/>
    </xf>
    <xf numFmtId="0" fontId="44" fillId="0" borderId="49"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27" xfId="0" applyFont="1" applyFill="1" applyBorder="1" applyAlignment="1">
      <alignment vertical="center" wrapText="1"/>
    </xf>
    <xf numFmtId="0" fontId="3" fillId="0" borderId="27" xfId="0" applyFont="1" applyFill="1" applyBorder="1" applyAlignment="1">
      <alignment vertical="center" wrapText="1"/>
    </xf>
    <xf numFmtId="0" fontId="3" fillId="0" borderId="39"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61" fillId="5" borderId="2" xfId="0" applyFont="1" applyFill="1" applyBorder="1" applyAlignment="1">
      <alignment horizontal="center" vertical="center" wrapText="1"/>
    </xf>
    <xf numFmtId="0" fontId="61" fillId="5" borderId="12" xfId="0" applyFont="1" applyFill="1" applyBorder="1" applyAlignment="1">
      <alignment horizontal="center" vertical="center" wrapText="1"/>
    </xf>
    <xf numFmtId="0" fontId="82" fillId="4" borderId="1" xfId="0" applyFont="1" applyFill="1" applyBorder="1" applyAlignment="1">
      <alignment horizontal="left" vertical="center" wrapText="1"/>
    </xf>
    <xf numFmtId="0" fontId="82" fillId="4" borderId="2" xfId="0" applyFont="1" applyFill="1" applyBorder="1" applyAlignment="1">
      <alignment horizontal="left" vertical="center" wrapText="1"/>
    </xf>
    <xf numFmtId="0" fontId="82" fillId="0" borderId="21" xfId="0" applyFont="1" applyFill="1" applyBorder="1" applyAlignment="1">
      <alignment horizontal="center" vertical="center" wrapText="1"/>
    </xf>
    <xf numFmtId="0" fontId="82" fillId="0" borderId="4" xfId="0" applyFont="1" applyFill="1" applyBorder="1" applyAlignment="1">
      <alignment horizontal="center" vertical="center" wrapText="1"/>
    </xf>
    <xf numFmtId="165" fontId="82" fillId="0" borderId="20" xfId="0" applyNumberFormat="1" applyFont="1" applyFill="1" applyBorder="1" applyAlignment="1">
      <alignment horizontal="center" vertical="center"/>
    </xf>
    <xf numFmtId="165" fontId="82" fillId="0" borderId="16" xfId="0" applyNumberFormat="1" applyFont="1" applyFill="1" applyBorder="1" applyAlignment="1">
      <alignment horizontal="center" vertical="center"/>
    </xf>
    <xf numFmtId="0" fontId="75" fillId="5" borderId="0" xfId="0" applyFont="1" applyFill="1" applyAlignment="1">
      <alignment horizontal="center" vertical="center" wrapText="1"/>
    </xf>
    <xf numFmtId="0" fontId="81" fillId="5" borderId="1" xfId="0" applyFont="1" applyFill="1" applyBorder="1" applyAlignment="1">
      <alignment horizontal="left" vertical="center" wrapText="1"/>
    </xf>
    <xf numFmtId="0" fontId="81" fillId="5" borderId="2" xfId="0" applyFont="1" applyFill="1" applyBorder="1" applyAlignment="1">
      <alignment horizontal="left" vertical="center" wrapText="1"/>
    </xf>
    <xf numFmtId="0" fontId="81" fillId="5" borderId="27" xfId="0" applyFont="1" applyFill="1" applyBorder="1" applyAlignment="1">
      <alignment horizontal="left" vertical="center" wrapText="1"/>
    </xf>
    <xf numFmtId="0" fontId="81" fillId="5" borderId="52" xfId="0" applyFont="1" applyFill="1" applyBorder="1" applyAlignment="1">
      <alignment horizontal="center" vertical="center" wrapText="1"/>
    </xf>
    <xf numFmtId="0" fontId="81" fillId="5" borderId="12" xfId="0" applyFont="1" applyFill="1" applyBorder="1" applyAlignment="1">
      <alignment horizontal="center" vertical="center" wrapText="1"/>
    </xf>
    <xf numFmtId="0" fontId="94" fillId="5" borderId="20" xfId="5" applyFont="1" applyFill="1" applyBorder="1" applyAlignment="1">
      <alignment horizontal="center" vertical="center" wrapText="1"/>
    </xf>
    <xf numFmtId="0" fontId="94" fillId="5" borderId="16" xfId="5" applyFont="1" applyFill="1" applyBorder="1" applyAlignment="1">
      <alignment horizontal="center" vertical="center" wrapText="1"/>
    </xf>
    <xf numFmtId="4" fontId="82" fillId="3" borderId="49" xfId="0" applyNumberFormat="1" applyFont="1" applyFill="1" applyBorder="1" applyAlignment="1">
      <alignment horizontal="center" vertical="center"/>
    </xf>
    <xf numFmtId="4" fontId="82" fillId="3" borderId="39" xfId="0" applyNumberFormat="1" applyFont="1" applyFill="1" applyBorder="1" applyAlignment="1">
      <alignment horizontal="center" vertical="center"/>
    </xf>
    <xf numFmtId="4" fontId="82" fillId="0" borderId="49" xfId="0" applyNumberFormat="1" applyFont="1" applyFill="1" applyBorder="1" applyAlignment="1">
      <alignment horizontal="center" vertical="center"/>
    </xf>
    <xf numFmtId="4" fontId="82" fillId="0" borderId="39" xfId="0" applyNumberFormat="1" applyFont="1" applyFill="1" applyBorder="1" applyAlignment="1">
      <alignment horizontal="center" vertical="center"/>
    </xf>
    <xf numFmtId="4" fontId="82" fillId="3" borderId="41" xfId="0" applyNumberFormat="1" applyFont="1" applyFill="1" applyBorder="1" applyAlignment="1">
      <alignment horizontal="right" vertical="center"/>
    </xf>
    <xf numFmtId="4" fontId="82" fillId="3" borderId="42" xfId="0" applyNumberFormat="1" applyFont="1" applyFill="1" applyBorder="1" applyAlignment="1">
      <alignment horizontal="right" vertical="center"/>
    </xf>
    <xf numFmtId="165" fontId="82" fillId="3" borderId="20" xfId="0" applyNumberFormat="1" applyFont="1" applyFill="1" applyBorder="1" applyAlignment="1">
      <alignment horizontal="center" vertical="center"/>
    </xf>
    <xf numFmtId="165" fontId="82" fillId="3" borderId="16" xfId="0" applyNumberFormat="1" applyFont="1" applyFill="1" applyBorder="1" applyAlignment="1">
      <alignment horizontal="center" vertical="center"/>
    </xf>
    <xf numFmtId="4" fontId="82" fillId="0" borderId="41" xfId="0" applyNumberFormat="1" applyFont="1" applyFill="1" applyBorder="1" applyAlignment="1">
      <alignment horizontal="right" vertical="center"/>
    </xf>
    <xf numFmtId="4" fontId="82" fillId="0" borderId="42" xfId="0" applyNumberFormat="1" applyFont="1" applyFill="1" applyBorder="1" applyAlignment="1">
      <alignment horizontal="right" vertical="center"/>
    </xf>
    <xf numFmtId="0" fontId="88" fillId="7" borderId="2" xfId="0" applyFont="1" applyFill="1" applyBorder="1" applyAlignment="1">
      <alignment horizontal="left" vertical="center" wrapText="1"/>
    </xf>
    <xf numFmtId="0" fontId="88" fillId="7" borderId="18" xfId="0" applyFont="1" applyFill="1" applyBorder="1" applyAlignment="1">
      <alignment horizontal="left" vertical="center" wrapText="1"/>
    </xf>
    <xf numFmtId="4" fontId="82" fillId="3" borderId="40" xfId="0" applyNumberFormat="1" applyFont="1" applyFill="1" applyBorder="1" applyAlignment="1">
      <alignment horizontal="right" vertical="center"/>
    </xf>
    <xf numFmtId="4" fontId="82" fillId="3" borderId="53" xfId="0" applyNumberFormat="1" applyFont="1" applyFill="1" applyBorder="1" applyAlignment="1">
      <alignment horizontal="right" vertical="center"/>
    </xf>
    <xf numFmtId="4" fontId="82" fillId="3" borderId="71" xfId="0" applyNumberFormat="1" applyFont="1" applyFill="1" applyBorder="1" applyAlignment="1">
      <alignment horizontal="right" vertical="center"/>
    </xf>
    <xf numFmtId="4" fontId="82" fillId="3" borderId="72" xfId="0" applyNumberFormat="1" applyFont="1" applyFill="1" applyBorder="1" applyAlignment="1">
      <alignment horizontal="right" vertical="center"/>
    </xf>
    <xf numFmtId="4" fontId="82" fillId="0" borderId="20" xfId="0" applyNumberFormat="1" applyFont="1" applyFill="1" applyBorder="1" applyAlignment="1">
      <alignment horizontal="right" vertical="center"/>
    </xf>
    <xf numFmtId="4" fontId="82" fillId="0" borderId="16" xfId="0" applyNumberFormat="1" applyFont="1" applyFill="1" applyBorder="1" applyAlignment="1">
      <alignment horizontal="right" vertical="center"/>
    </xf>
    <xf numFmtId="0" fontId="82" fillId="3" borderId="6" xfId="0" applyFont="1" applyFill="1" applyBorder="1" applyAlignment="1">
      <alignment horizontal="left" vertical="center" wrapText="1"/>
    </xf>
    <xf numFmtId="0" fontId="82" fillId="3" borderId="48" xfId="0" applyFont="1" applyFill="1" applyBorder="1" applyAlignment="1">
      <alignment horizontal="left" vertical="center" wrapText="1"/>
    </xf>
    <xf numFmtId="4" fontId="82" fillId="0" borderId="49" xfId="0" applyNumberFormat="1" applyFont="1" applyFill="1" applyBorder="1" applyAlignment="1">
      <alignment horizontal="right" vertical="center"/>
    </xf>
    <xf numFmtId="4" fontId="82" fillId="0" borderId="39" xfId="0" applyNumberFormat="1" applyFont="1" applyFill="1" applyBorder="1" applyAlignment="1">
      <alignment horizontal="right" vertical="center"/>
    </xf>
    <xf numFmtId="0" fontId="83" fillId="0" borderId="1" xfId="0" applyFont="1" applyBorder="1" applyAlignment="1">
      <alignment horizontal="left" vertical="top" wrapText="1"/>
    </xf>
    <xf numFmtId="0" fontId="82" fillId="0" borderId="8" xfId="0" applyFont="1" applyBorder="1" applyAlignment="1">
      <alignment horizontal="left" vertical="center" wrapText="1"/>
    </xf>
    <xf numFmtId="0" fontId="82" fillId="0" borderId="14" xfId="0" applyFont="1" applyBorder="1" applyAlignment="1">
      <alignment horizontal="left" vertical="center" wrapText="1"/>
    </xf>
    <xf numFmtId="0" fontId="83" fillId="0" borderId="2" xfId="0" applyFont="1" applyBorder="1" applyAlignment="1">
      <alignment horizontal="left" vertical="top" wrapText="1"/>
    </xf>
    <xf numFmtId="0" fontId="83" fillId="0" borderId="12" xfId="0" applyFont="1" applyBorder="1" applyAlignment="1">
      <alignment horizontal="left" vertical="top" wrapText="1"/>
    </xf>
    <xf numFmtId="0" fontId="83" fillId="0" borderId="24" xfId="0" applyFont="1" applyBorder="1" applyAlignment="1">
      <alignment horizontal="left" vertical="top" wrapText="1"/>
    </xf>
    <xf numFmtId="0" fontId="82" fillId="5" borderId="2" xfId="0" applyFont="1" applyFill="1" applyBorder="1" applyAlignment="1">
      <alignment horizontal="left" vertical="center" wrapText="1"/>
    </xf>
    <xf numFmtId="0" fontId="82" fillId="5" borderId="12" xfId="0" applyFont="1" applyFill="1" applyBorder="1" applyAlignment="1">
      <alignment horizontal="left" vertical="center" wrapText="1"/>
    </xf>
    <xf numFmtId="0" fontId="82" fillId="5" borderId="24" xfId="0" applyFont="1" applyFill="1" applyBorder="1" applyAlignment="1">
      <alignment horizontal="left" vertical="center" wrapText="1"/>
    </xf>
    <xf numFmtId="4" fontId="83" fillId="0" borderId="1" xfId="0" applyNumberFormat="1" applyFont="1" applyFill="1" applyBorder="1" applyAlignment="1">
      <alignment horizontal="left" vertical="center" wrapText="1"/>
    </xf>
    <xf numFmtId="0" fontId="82" fillId="5" borderId="56" xfId="0" applyFont="1" applyFill="1" applyBorder="1" applyAlignment="1">
      <alignment horizontal="left" vertical="center" wrapText="1"/>
    </xf>
    <xf numFmtId="0" fontId="82" fillId="5" borderId="57" xfId="0" applyFont="1" applyFill="1" applyBorder="1" applyAlignment="1">
      <alignment horizontal="left" vertical="center" wrapText="1"/>
    </xf>
    <xf numFmtId="4" fontId="89" fillId="0" borderId="12" xfId="0" applyNumberFormat="1" applyFont="1" applyFill="1" applyBorder="1" applyAlignment="1">
      <alignment horizontal="left" vertical="center"/>
    </xf>
    <xf numFmtId="4" fontId="89" fillId="0" borderId="24" xfId="0" applyNumberFormat="1" applyFont="1" applyFill="1" applyBorder="1" applyAlignment="1">
      <alignment horizontal="left" vertical="center"/>
    </xf>
    <xf numFmtId="4" fontId="82" fillId="0" borderId="12" xfId="0" applyNumberFormat="1" applyFont="1" applyFill="1" applyBorder="1" applyAlignment="1">
      <alignment horizontal="left" vertical="center"/>
    </xf>
    <xf numFmtId="4" fontId="82" fillId="0" borderId="24" xfId="0" applyNumberFormat="1" applyFont="1" applyFill="1" applyBorder="1" applyAlignment="1">
      <alignment horizontal="left" vertical="center"/>
    </xf>
    <xf numFmtId="4" fontId="84" fillId="0" borderId="2" xfId="0" applyNumberFormat="1" applyFont="1" applyFill="1" applyBorder="1" applyAlignment="1">
      <alignment horizontal="left" vertical="center"/>
    </xf>
    <xf numFmtId="4" fontId="84" fillId="0" borderId="12" xfId="0" applyNumberFormat="1" applyFont="1" applyFill="1" applyBorder="1" applyAlignment="1">
      <alignment horizontal="left" vertical="center"/>
    </xf>
    <xf numFmtId="4" fontId="84" fillId="0" borderId="24" xfId="0" applyNumberFormat="1" applyFont="1" applyFill="1" applyBorder="1" applyAlignment="1">
      <alignment horizontal="left" vertical="center"/>
    </xf>
    <xf numFmtId="4" fontId="87" fillId="0" borderId="12" xfId="0" applyNumberFormat="1" applyFont="1" applyFill="1" applyBorder="1" applyAlignment="1">
      <alignment horizontal="left" vertical="center" wrapText="1"/>
    </xf>
    <xf numFmtId="4" fontId="87" fillId="0" borderId="24" xfId="0" applyNumberFormat="1" applyFont="1" applyFill="1" applyBorder="1" applyAlignment="1">
      <alignment horizontal="left" vertical="center" wrapText="1"/>
    </xf>
    <xf numFmtId="4" fontId="88" fillId="0" borderId="12" xfId="0" applyNumberFormat="1" applyFont="1" applyFill="1" applyBorder="1" applyAlignment="1">
      <alignment horizontal="left" vertical="center"/>
    </xf>
    <xf numFmtId="4" fontId="88" fillId="0" borderId="24" xfId="0" applyNumberFormat="1" applyFont="1" applyFill="1" applyBorder="1" applyAlignment="1">
      <alignment horizontal="left" vertical="center"/>
    </xf>
    <xf numFmtId="0" fontId="39" fillId="0" borderId="0" xfId="0" applyFont="1" applyFill="1" applyBorder="1" applyAlignment="1">
      <alignment horizontal="left" wrapText="1"/>
    </xf>
    <xf numFmtId="4" fontId="83" fillId="0" borderId="24" xfId="0" applyNumberFormat="1" applyFont="1" applyFill="1" applyBorder="1" applyAlignment="1">
      <alignment horizontal="left" vertical="center" wrapText="1"/>
    </xf>
    <xf numFmtId="0" fontId="44" fillId="2" borderId="20" xfId="0" applyFont="1" applyFill="1" applyBorder="1" applyAlignment="1">
      <alignment horizontal="left" vertical="center" wrapText="1"/>
    </xf>
    <xf numFmtId="0" fontId="44" fillId="2" borderId="16"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0" borderId="42" xfId="0" applyFont="1" applyFill="1" applyBorder="1" applyAlignment="1">
      <alignment horizontal="left" vertical="center" wrapText="1"/>
    </xf>
    <xf numFmtId="4" fontId="44" fillId="0" borderId="49" xfId="0" applyNumberFormat="1" applyFont="1" applyFill="1" applyBorder="1" applyAlignment="1">
      <alignment horizontal="right" vertical="center" wrapText="1"/>
    </xf>
    <xf numFmtId="4" fontId="44" fillId="0" borderId="39" xfId="0" applyNumberFormat="1" applyFont="1" applyFill="1" applyBorder="1" applyAlignment="1">
      <alignment horizontal="right" vertical="center" wrapText="1"/>
    </xf>
    <xf numFmtId="4" fontId="27" fillId="2" borderId="49" xfId="0" applyNumberFormat="1" applyFont="1" applyFill="1" applyBorder="1" applyAlignment="1">
      <alignment horizontal="right" vertical="center"/>
    </xf>
    <xf numFmtId="4" fontId="27" fillId="2" borderId="39" xfId="0" applyNumberFormat="1" applyFont="1" applyFill="1" applyBorder="1" applyAlignment="1">
      <alignment horizontal="right" vertical="center"/>
    </xf>
    <xf numFmtId="4" fontId="48" fillId="2" borderId="20" xfId="0" applyNumberFormat="1" applyFont="1" applyFill="1" applyBorder="1" applyAlignment="1">
      <alignment horizontal="right" vertical="center" wrapText="1"/>
    </xf>
    <xf numFmtId="4" fontId="48" fillId="2" borderId="16" xfId="0" applyNumberFormat="1" applyFont="1" applyFill="1" applyBorder="1" applyAlignment="1">
      <alignment horizontal="right" vertical="center" wrapText="1"/>
    </xf>
    <xf numFmtId="4" fontId="44" fillId="0" borderId="41" xfId="0" applyNumberFormat="1" applyFont="1" applyFill="1" applyBorder="1" applyAlignment="1">
      <alignment horizontal="right" vertical="center" wrapText="1"/>
    </xf>
    <xf numFmtId="4" fontId="44" fillId="0" borderId="42" xfId="0" applyNumberFormat="1" applyFont="1" applyFill="1" applyBorder="1" applyAlignment="1">
      <alignment horizontal="right" vertical="center" wrapText="1"/>
    </xf>
    <xf numFmtId="10" fontId="27" fillId="0" borderId="49" xfId="0" applyNumberFormat="1" applyFont="1" applyBorder="1" applyAlignment="1">
      <alignment horizontal="center" vertical="center"/>
    </xf>
    <xf numFmtId="10" fontId="27" fillId="0" borderId="39" xfId="0" applyNumberFormat="1" applyFont="1" applyBorder="1" applyAlignment="1">
      <alignment horizontal="center" vertical="center"/>
    </xf>
    <xf numFmtId="4" fontId="52" fillId="0" borderId="31" xfId="0" applyNumberFormat="1" applyFont="1" applyBorder="1" applyAlignment="1">
      <alignment horizontal="right" vertical="center"/>
    </xf>
    <xf numFmtId="4" fontId="52" fillId="0" borderId="5" xfId="0" applyNumberFormat="1" applyFont="1" applyBorder="1" applyAlignment="1">
      <alignment horizontal="right" vertical="center"/>
    </xf>
    <xf numFmtId="4" fontId="44" fillId="0" borderId="31" xfId="0" applyNumberFormat="1" applyFont="1" applyBorder="1" applyAlignment="1">
      <alignment horizontal="left" vertical="center" wrapText="1"/>
    </xf>
    <xf numFmtId="4" fontId="44" fillId="0" borderId="5" xfId="0" applyNumberFormat="1" applyFont="1" applyBorder="1" applyAlignment="1">
      <alignment horizontal="left" vertical="center" wrapText="1"/>
    </xf>
    <xf numFmtId="0" fontId="44" fillId="0" borderId="31" xfId="0" applyFont="1" applyBorder="1" applyAlignment="1">
      <alignment horizontal="left" vertical="center" wrapText="1"/>
    </xf>
    <xf numFmtId="0" fontId="44" fillId="0" borderId="5" xfId="0" applyFont="1" applyBorder="1" applyAlignment="1">
      <alignment horizontal="left" vertical="center" wrapText="1"/>
    </xf>
    <xf numFmtId="0" fontId="52" fillId="0" borderId="31" xfId="0" applyFont="1" applyFill="1" applyBorder="1" applyAlignment="1">
      <alignment horizontal="left" vertical="center" wrapText="1"/>
    </xf>
    <xf numFmtId="0" fontId="52" fillId="0" borderId="5" xfId="0" applyFont="1" applyFill="1" applyBorder="1" applyAlignment="1">
      <alignment horizontal="left" vertical="center" wrapText="1"/>
    </xf>
    <xf numFmtId="4" fontId="44" fillId="0" borderId="3" xfId="0" applyNumberFormat="1" applyFont="1" applyFill="1" applyBorder="1" applyAlignment="1">
      <alignment horizontal="left" vertical="center"/>
    </xf>
    <xf numFmtId="4" fontId="44" fillId="0" borderId="5" xfId="0" applyNumberFormat="1" applyFont="1" applyFill="1" applyBorder="1" applyAlignment="1">
      <alignment horizontal="left" vertical="center"/>
    </xf>
    <xf numFmtId="0" fontId="69" fillId="0" borderId="13" xfId="0" applyFont="1" applyFill="1" applyBorder="1" applyAlignment="1">
      <alignment horizontal="left" vertical="center" wrapText="1"/>
    </xf>
    <xf numFmtId="0" fontId="39" fillId="2" borderId="13" xfId="0" applyFont="1" applyFill="1" applyBorder="1" applyAlignment="1">
      <alignment horizontal="left" vertical="center" wrapText="1"/>
    </xf>
    <xf numFmtId="0" fontId="39" fillId="2" borderId="51"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5" xfId="0" applyFont="1" applyFill="1" applyBorder="1" applyAlignment="1">
      <alignment horizontal="left" vertical="center" wrapText="1"/>
    </xf>
    <xf numFmtId="4" fontId="33" fillId="0" borderId="3" xfId="0" applyNumberFormat="1" applyFont="1" applyFill="1" applyBorder="1" applyAlignment="1">
      <alignment horizontal="right" vertical="center" wrapText="1"/>
    </xf>
    <xf numFmtId="4" fontId="33" fillId="0" borderId="19" xfId="0" applyNumberFormat="1" applyFont="1" applyFill="1" applyBorder="1" applyAlignment="1">
      <alignment horizontal="right" vertical="center" wrapText="1"/>
    </xf>
    <xf numFmtId="4" fontId="33" fillId="0" borderId="5"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9"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33" fillId="0" borderId="19"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58" fillId="4" borderId="1" xfId="0" applyFont="1" applyFill="1" applyBorder="1" applyAlignment="1">
      <alignment horizontal="left" vertical="center" wrapText="1"/>
    </xf>
    <xf numFmtId="0" fontId="58" fillId="4" borderId="3" xfId="0" applyFont="1" applyFill="1" applyBorder="1" applyAlignment="1">
      <alignment horizontal="left" vertical="center" wrapText="1"/>
    </xf>
    <xf numFmtId="0" fontId="50" fillId="4" borderId="3" xfId="0" applyFont="1" applyFill="1" applyBorder="1" applyAlignment="1">
      <alignment horizontal="center" vertical="center" textRotation="90" wrapText="1"/>
    </xf>
    <xf numFmtId="0" fontId="50" fillId="4" borderId="5" xfId="0" applyFont="1" applyFill="1" applyBorder="1" applyAlignment="1">
      <alignment horizontal="center" vertical="center" textRotation="90" wrapText="1"/>
    </xf>
    <xf numFmtId="0" fontId="50" fillId="4" borderId="1" xfId="0" applyFont="1" applyFill="1" applyBorder="1" applyAlignment="1">
      <alignment vertical="center" wrapText="1"/>
    </xf>
    <xf numFmtId="0" fontId="50" fillId="4" borderId="3" xfId="0" applyFont="1" applyFill="1" applyBorder="1" applyAlignment="1">
      <alignment vertical="center" wrapText="1"/>
    </xf>
    <xf numFmtId="0" fontId="0" fillId="0" borderId="5" xfId="0" applyBorder="1" applyAlignment="1">
      <alignment vertical="center" wrapText="1"/>
    </xf>
    <xf numFmtId="0" fontId="33" fillId="0" borderId="31" xfId="0" applyFont="1" applyFill="1" applyBorder="1" applyAlignment="1">
      <alignment horizontal="center" vertical="center" wrapText="1"/>
    </xf>
    <xf numFmtId="0" fontId="33" fillId="0" borderId="31" xfId="0" applyFont="1" applyFill="1" applyBorder="1" applyAlignment="1">
      <alignment horizontal="left" vertical="center" wrapText="1"/>
    </xf>
    <xf numFmtId="0" fontId="50" fillId="4" borderId="20" xfId="0" applyFont="1" applyFill="1" applyBorder="1" applyAlignment="1">
      <alignment vertical="center" wrapText="1"/>
    </xf>
    <xf numFmtId="0" fontId="50" fillId="4" borderId="45" xfId="0" applyFont="1" applyFill="1" applyBorder="1" applyAlignment="1">
      <alignment vertical="center" wrapText="1"/>
    </xf>
    <xf numFmtId="0" fontId="50" fillId="4" borderId="2" xfId="0" applyFont="1" applyFill="1" applyBorder="1" applyAlignment="1">
      <alignment vertical="center" wrapText="1"/>
    </xf>
    <xf numFmtId="0" fontId="50" fillId="4" borderId="6" xfId="0" applyFont="1" applyFill="1" applyBorder="1" applyAlignment="1">
      <alignment vertical="center" wrapText="1"/>
    </xf>
    <xf numFmtId="0" fontId="50" fillId="4" borderId="27" xfId="0" applyFont="1" applyFill="1" applyBorder="1" applyAlignment="1">
      <alignment vertical="center" wrapText="1"/>
    </xf>
    <xf numFmtId="0" fontId="50" fillId="4" borderId="49" xfId="0" applyFont="1" applyFill="1" applyBorder="1" applyAlignment="1">
      <alignment vertical="center" wrapText="1"/>
    </xf>
    <xf numFmtId="0" fontId="39" fillId="4" borderId="52"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50" fillId="4" borderId="47" xfId="0" applyFont="1" applyFill="1" applyBorder="1" applyAlignment="1">
      <alignment vertical="center" wrapText="1"/>
    </xf>
    <xf numFmtId="4" fontId="33" fillId="0" borderId="49" xfId="0" applyNumberFormat="1" applyFont="1" applyFill="1" applyBorder="1" applyAlignment="1">
      <alignment horizontal="right" vertical="center"/>
    </xf>
    <xf numFmtId="4" fontId="33" fillId="0" borderId="39" xfId="0" applyNumberFormat="1" applyFont="1" applyFill="1" applyBorder="1" applyAlignment="1">
      <alignment horizontal="right" vertical="center"/>
    </xf>
    <xf numFmtId="10" fontId="33" fillId="0" borderId="49" xfId="0" applyNumberFormat="1" applyFont="1" applyBorder="1" applyAlignment="1">
      <alignment horizontal="center" vertical="center"/>
    </xf>
    <xf numFmtId="10" fontId="33" fillId="0" borderId="39" xfId="0" applyNumberFormat="1" applyFont="1" applyBorder="1" applyAlignment="1">
      <alignment horizontal="center" vertical="center"/>
    </xf>
    <xf numFmtId="4" fontId="33" fillId="2" borderId="41" xfId="0" applyNumberFormat="1" applyFont="1" applyFill="1" applyBorder="1" applyAlignment="1">
      <alignment horizontal="right" vertical="center"/>
    </xf>
    <xf numFmtId="4" fontId="33" fillId="2" borderId="42" xfId="0" applyNumberFormat="1" applyFont="1" applyFill="1" applyBorder="1" applyAlignment="1">
      <alignment horizontal="right" vertical="center"/>
    </xf>
    <xf numFmtId="4" fontId="48" fillId="2" borderId="20" xfId="0" applyNumberFormat="1" applyFont="1" applyFill="1" applyBorder="1" applyAlignment="1">
      <alignment horizontal="right" vertical="center"/>
    </xf>
    <xf numFmtId="4" fontId="48" fillId="2" borderId="16" xfId="0" applyNumberFormat="1" applyFont="1" applyFill="1" applyBorder="1" applyAlignment="1">
      <alignment horizontal="right" vertical="center"/>
    </xf>
    <xf numFmtId="4" fontId="33" fillId="2" borderId="49" xfId="0" applyNumberFormat="1" applyFont="1" applyFill="1" applyBorder="1" applyAlignment="1">
      <alignment horizontal="right" vertical="center"/>
    </xf>
    <xf numFmtId="4" fontId="33" fillId="2" borderId="39" xfId="0" applyNumberFormat="1" applyFont="1" applyFill="1" applyBorder="1" applyAlignment="1">
      <alignment horizontal="right" vertical="center"/>
    </xf>
    <xf numFmtId="0" fontId="44" fillId="0" borderId="49"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3" fillId="0" borderId="42" xfId="0" applyFont="1" applyFill="1" applyBorder="1" applyAlignment="1">
      <alignment horizontal="left" vertical="center" wrapText="1"/>
    </xf>
    <xf numFmtId="4" fontId="67" fillId="0" borderId="20" xfId="0" applyNumberFormat="1" applyFont="1" applyFill="1" applyBorder="1" applyAlignment="1">
      <alignment horizontal="right" vertical="center"/>
    </xf>
    <xf numFmtId="4" fontId="67" fillId="0" borderId="16" xfId="0" applyNumberFormat="1" applyFont="1" applyFill="1" applyBorder="1" applyAlignment="1">
      <alignment horizontal="right" vertical="center"/>
    </xf>
    <xf numFmtId="0" fontId="44" fillId="0" borderId="3" xfId="0" applyFont="1" applyFill="1" applyBorder="1" applyAlignment="1">
      <alignment horizontal="left" vertical="center" wrapText="1"/>
    </xf>
    <xf numFmtId="0" fontId="44" fillId="0" borderId="5" xfId="0" applyFont="1" applyFill="1" applyBorder="1" applyAlignment="1">
      <alignment horizontal="left" vertical="center" wrapText="1"/>
    </xf>
    <xf numFmtId="4" fontId="33" fillId="0" borderId="47" xfId="0" applyNumberFormat="1" applyFont="1" applyFill="1" applyBorder="1" applyAlignment="1">
      <alignment horizontal="right" vertical="center"/>
    </xf>
    <xf numFmtId="4" fontId="33" fillId="0" borderId="41" xfId="0" applyNumberFormat="1" applyFont="1" applyFill="1" applyBorder="1" applyAlignment="1">
      <alignment horizontal="right" vertical="center"/>
    </xf>
    <xf numFmtId="4" fontId="33" fillId="0" borderId="46" xfId="0" applyNumberFormat="1" applyFont="1" applyFill="1" applyBorder="1" applyAlignment="1">
      <alignment horizontal="right" vertical="center"/>
    </xf>
    <xf numFmtId="4" fontId="33" fillId="0" borderId="42" xfId="0" applyNumberFormat="1" applyFont="1" applyFill="1" applyBorder="1" applyAlignment="1">
      <alignment horizontal="right" vertical="center"/>
    </xf>
    <xf numFmtId="0" fontId="44" fillId="0" borderId="39" xfId="0" applyFont="1" applyFill="1" applyBorder="1" applyAlignment="1">
      <alignment horizontal="left" vertical="center" wrapText="1"/>
    </xf>
    <xf numFmtId="10" fontId="33" fillId="0" borderId="49" xfId="0" applyNumberFormat="1" applyFont="1" applyFill="1" applyBorder="1" applyAlignment="1">
      <alignment horizontal="center" vertical="center"/>
    </xf>
    <xf numFmtId="10" fontId="33" fillId="0" borderId="39" xfId="0" applyNumberFormat="1" applyFont="1" applyFill="1" applyBorder="1" applyAlignment="1">
      <alignment horizontal="center" vertical="center"/>
    </xf>
    <xf numFmtId="0" fontId="26" fillId="0" borderId="41" xfId="0" applyFont="1" applyFill="1" applyBorder="1" applyAlignment="1">
      <alignment horizontal="left" vertical="center" wrapText="1"/>
    </xf>
    <xf numFmtId="0" fontId="69" fillId="0" borderId="35" xfId="0" applyFont="1" applyFill="1" applyBorder="1" applyAlignment="1">
      <alignment horizontal="left" vertical="center" wrapText="1"/>
    </xf>
    <xf numFmtId="0" fontId="69" fillId="0" borderId="36"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39" xfId="0" applyFont="1" applyFill="1" applyBorder="1" applyAlignment="1">
      <alignment horizontal="left" vertical="center" wrapText="1"/>
    </xf>
    <xf numFmtId="4" fontId="33" fillId="0" borderId="3" xfId="0" applyNumberFormat="1" applyFont="1" applyBorder="1" applyAlignment="1">
      <alignment horizontal="right" vertical="center"/>
    </xf>
    <xf numFmtId="4" fontId="33" fillId="0" borderId="19" xfId="0" applyNumberFormat="1" applyFont="1" applyBorder="1" applyAlignment="1">
      <alignment horizontal="right" vertical="center"/>
    </xf>
    <xf numFmtId="4" fontId="33" fillId="0" borderId="5" xfId="0" applyNumberFormat="1" applyFont="1" applyBorder="1" applyAlignment="1">
      <alignment horizontal="right" vertical="center"/>
    </xf>
    <xf numFmtId="4" fontId="44" fillId="0" borderId="3" xfId="0" applyNumberFormat="1" applyFont="1" applyBorder="1" applyAlignment="1">
      <alignment horizontal="left" vertical="center"/>
    </xf>
    <xf numFmtId="4" fontId="44" fillId="0" borderId="19" xfId="0" applyNumberFormat="1" applyFont="1" applyBorder="1" applyAlignment="1">
      <alignment horizontal="left" vertical="center"/>
    </xf>
    <xf numFmtId="4" fontId="44" fillId="0" borderId="5" xfId="0" applyNumberFormat="1" applyFont="1" applyBorder="1" applyAlignment="1">
      <alignment horizontal="left" vertical="center"/>
    </xf>
    <xf numFmtId="4" fontId="32" fillId="0" borderId="49" xfId="0" applyNumberFormat="1" applyFont="1" applyFill="1" applyBorder="1" applyAlignment="1">
      <alignment horizontal="right" vertical="center"/>
    </xf>
    <xf numFmtId="4" fontId="32" fillId="0" borderId="39" xfId="0" applyNumberFormat="1" applyFont="1" applyFill="1" applyBorder="1" applyAlignment="1">
      <alignment horizontal="right" vertical="center"/>
    </xf>
    <xf numFmtId="164" fontId="52" fillId="0" borderId="3" xfId="0" applyNumberFormat="1" applyFont="1" applyFill="1" applyBorder="1" applyAlignment="1">
      <alignment horizontal="right" vertical="center" wrapText="1"/>
    </xf>
    <xf numFmtId="164" fontId="52" fillId="0" borderId="5" xfId="0" applyNumberFormat="1" applyFont="1" applyFill="1" applyBorder="1" applyAlignment="1">
      <alignment horizontal="right" vertical="center" wrapText="1"/>
    </xf>
    <xf numFmtId="0" fontId="22" fillId="0" borderId="3"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0" fillId="0" borderId="19" xfId="0" applyBorder="1" applyAlignment="1">
      <alignment horizontal="left" vertical="center" wrapText="1"/>
    </xf>
    <xf numFmtId="0" fontId="44" fillId="0" borderId="3" xfId="11" applyFont="1" applyBorder="1" applyAlignment="1">
      <alignment horizontal="left" vertical="center" wrapText="1"/>
    </xf>
    <xf numFmtId="0" fontId="44" fillId="0" borderId="19" xfId="11" applyFont="1" applyBorder="1" applyAlignment="1">
      <alignment horizontal="left" vertical="center" wrapText="1"/>
    </xf>
    <xf numFmtId="0" fontId="52" fillId="0" borderId="19" xfId="11" applyFont="1" applyBorder="1" applyAlignment="1">
      <alignment horizontal="left" vertical="center" wrapText="1"/>
    </xf>
    <xf numFmtId="0" fontId="52" fillId="0" borderId="5" xfId="11" applyFont="1" applyBorder="1" applyAlignment="1">
      <alignment horizontal="left" vertical="center" wrapText="1"/>
    </xf>
    <xf numFmtId="0" fontId="33" fillId="0" borderId="3" xfId="0" applyFont="1" applyBorder="1" applyAlignment="1">
      <alignment horizontal="left" vertical="center" wrapText="1"/>
    </xf>
    <xf numFmtId="0" fontId="33" fillId="0" borderId="19" xfId="0" applyFont="1" applyBorder="1" applyAlignment="1">
      <alignment horizontal="left" vertical="center" wrapText="1"/>
    </xf>
    <xf numFmtId="0" fontId="33" fillId="0" borderId="19" xfId="0" applyFont="1" applyBorder="1" applyAlignment="1">
      <alignment horizontal="left" vertical="center"/>
    </xf>
    <xf numFmtId="0" fontId="33" fillId="0" borderId="5" xfId="0" applyFont="1" applyBorder="1" applyAlignment="1">
      <alignment horizontal="left" vertical="center"/>
    </xf>
    <xf numFmtId="4" fontId="44" fillId="0" borderId="3" xfId="0" applyNumberFormat="1" applyFont="1" applyFill="1" applyBorder="1" applyAlignment="1">
      <alignment horizontal="right" vertical="center"/>
    </xf>
    <xf numFmtId="4" fontId="44" fillId="0" borderId="19" xfId="0" applyNumberFormat="1" applyFont="1" applyFill="1" applyBorder="1" applyAlignment="1">
      <alignment horizontal="right" vertical="center"/>
    </xf>
    <xf numFmtId="4" fontId="44" fillId="0" borderId="5"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45" xfId="0" applyFont="1" applyFill="1" applyBorder="1" applyAlignment="1">
      <alignment horizontal="center" vertical="center" wrapText="1"/>
    </xf>
    <xf numFmtId="0" fontId="33" fillId="0" borderId="16" xfId="0" applyFont="1" applyFill="1" applyBorder="1" applyAlignment="1">
      <alignment horizontal="center" vertical="center" wrapText="1"/>
    </xf>
    <xf numFmtId="10" fontId="33" fillId="0" borderId="47" xfId="0" applyNumberFormat="1" applyFont="1" applyFill="1" applyBorder="1" applyAlignment="1">
      <alignment horizontal="center" vertical="center"/>
    </xf>
    <xf numFmtId="0" fontId="29" fillId="0" borderId="19" xfId="0" applyFont="1" applyFill="1" applyBorder="1" applyAlignment="1">
      <alignment horizontal="left" vertical="center" wrapText="1"/>
    </xf>
    <xf numFmtId="0" fontId="22" fillId="0" borderId="3" xfId="11" applyFont="1" applyBorder="1" applyAlignment="1">
      <alignment horizontal="left" vertical="center" wrapText="1"/>
    </xf>
    <xf numFmtId="0" fontId="33" fillId="0" borderId="19" xfId="11" applyFont="1" applyBorder="1" applyAlignment="1">
      <alignment horizontal="left" vertical="center" wrapText="1"/>
    </xf>
    <xf numFmtId="0" fontId="33" fillId="0" borderId="5" xfId="11" applyFont="1" applyBorder="1" applyAlignment="1">
      <alignment horizontal="left" vertical="center" wrapText="1"/>
    </xf>
    <xf numFmtId="0" fontId="22" fillId="0" borderId="3" xfId="0" applyFont="1" applyBorder="1" applyAlignment="1">
      <alignment horizontal="left" vertical="center" wrapText="1"/>
    </xf>
    <xf numFmtId="0" fontId="33" fillId="0" borderId="1" xfId="0" applyFont="1" applyFill="1" applyBorder="1" applyAlignment="1">
      <alignment horizontal="left" vertical="center" wrapText="1"/>
    </xf>
    <xf numFmtId="4" fontId="33" fillId="0" borderId="1" xfId="0" applyNumberFormat="1" applyFont="1" applyFill="1" applyBorder="1" applyAlignment="1">
      <alignment horizontal="right" vertical="center" wrapText="1"/>
    </xf>
    <xf numFmtId="10" fontId="33" fillId="0" borderId="33" xfId="0" applyNumberFormat="1" applyFont="1" applyFill="1" applyBorder="1" applyAlignment="1">
      <alignment horizontal="center" vertical="center"/>
    </xf>
    <xf numFmtId="0" fontId="22" fillId="0" borderId="31" xfId="0" applyFont="1" applyBorder="1" applyAlignment="1">
      <alignment horizontal="left" vertical="center" wrapText="1"/>
    </xf>
    <xf numFmtId="0" fontId="33" fillId="0" borderId="5" xfId="0" applyFont="1" applyBorder="1" applyAlignment="1">
      <alignment horizontal="left" vertical="center" wrapText="1"/>
    </xf>
    <xf numFmtId="4" fontId="33" fillId="0" borderId="31" xfId="0" applyNumberFormat="1" applyFont="1" applyBorder="1" applyAlignment="1">
      <alignment horizontal="right" vertical="center"/>
    </xf>
    <xf numFmtId="0" fontId="25" fillId="0" borderId="38"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50" fillId="3" borderId="38" xfId="0" applyFont="1" applyFill="1" applyBorder="1" applyAlignment="1">
      <alignment horizontal="left" vertical="center" wrapText="1"/>
    </xf>
    <xf numFmtId="0" fontId="50" fillId="3" borderId="42" xfId="0" applyFont="1" applyFill="1" applyBorder="1" applyAlignment="1">
      <alignment horizontal="left" vertical="center" wrapText="1"/>
    </xf>
    <xf numFmtId="0" fontId="50" fillId="3" borderId="32"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33" xfId="0" applyFont="1" applyFill="1" applyBorder="1" applyAlignment="1">
      <alignment horizontal="left" vertical="center" wrapText="1"/>
    </xf>
    <xf numFmtId="0" fontId="50" fillId="3" borderId="39" xfId="0" applyFont="1" applyFill="1" applyBorder="1" applyAlignment="1">
      <alignment horizontal="left" vertical="center" wrapText="1"/>
    </xf>
    <xf numFmtId="4" fontId="33" fillId="0" borderId="33" xfId="0" applyNumberFormat="1" applyFont="1" applyFill="1" applyBorder="1" applyAlignment="1">
      <alignment horizontal="right" vertical="center"/>
    </xf>
    <xf numFmtId="4" fontId="33"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0" fontId="50" fillId="3" borderId="31" xfId="0" applyFont="1" applyFill="1" applyBorder="1" applyAlignment="1">
      <alignment horizontal="left" vertical="center" wrapText="1"/>
    </xf>
    <xf numFmtId="0" fontId="50" fillId="3" borderId="5" xfId="0" applyFont="1" applyFill="1" applyBorder="1" applyAlignment="1">
      <alignment horizontal="left" vertical="center" wrapText="1"/>
    </xf>
    <xf numFmtId="0" fontId="39" fillId="3" borderId="34" xfId="0" applyFont="1" applyFill="1" applyBorder="1" applyAlignment="1">
      <alignment horizontal="center" vertical="center" wrapText="1"/>
    </xf>
    <xf numFmtId="0" fontId="39" fillId="3" borderId="35" xfId="0" applyFont="1" applyFill="1" applyBorder="1" applyAlignment="1">
      <alignment horizontal="center" vertical="center" wrapText="1"/>
    </xf>
    <xf numFmtId="0" fontId="39" fillId="3" borderId="36" xfId="0" applyFont="1" applyFill="1" applyBorder="1" applyAlignment="1">
      <alignment horizontal="center" vertical="center" wrapText="1"/>
    </xf>
    <xf numFmtId="0" fontId="50" fillId="3" borderId="37" xfId="0" applyFont="1" applyFill="1" applyBorder="1" applyAlignment="1">
      <alignment horizontal="left" vertical="center" wrapText="1"/>
    </xf>
    <xf numFmtId="0" fontId="50" fillId="3" borderId="13"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33" fillId="0" borderId="47" xfId="0" applyFont="1" applyFill="1" applyBorder="1" applyAlignment="1">
      <alignment horizontal="left" vertical="center" wrapText="1"/>
    </xf>
    <xf numFmtId="0" fontId="14" fillId="0" borderId="0" xfId="0" applyFont="1" applyFill="1" applyBorder="1" applyAlignment="1">
      <alignment horizontal="left" vertical="top" wrapText="1"/>
    </xf>
    <xf numFmtId="0" fontId="33" fillId="0" borderId="20" xfId="0" applyFont="1" applyFill="1" applyBorder="1" applyAlignment="1">
      <alignment horizontal="center" vertical="center"/>
    </xf>
    <xf numFmtId="0" fontId="33" fillId="0" borderId="16" xfId="0" applyFont="1" applyFill="1" applyBorder="1" applyAlignment="1">
      <alignment horizontal="center" vertical="center"/>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4" fontId="44" fillId="0" borderId="19" xfId="0" applyNumberFormat="1" applyFont="1" applyFill="1" applyBorder="1" applyAlignment="1">
      <alignment horizontal="left" vertical="center"/>
    </xf>
    <xf numFmtId="0" fontId="44" fillId="0" borderId="19" xfId="0" applyFont="1" applyFill="1" applyBorder="1" applyAlignment="1">
      <alignment horizontal="left" vertical="center" wrapText="1"/>
    </xf>
    <xf numFmtId="0" fontId="44" fillId="0" borderId="41" xfId="0" applyFont="1" applyFill="1" applyBorder="1" applyAlignment="1">
      <alignment horizontal="left" vertical="center" wrapText="1"/>
    </xf>
    <xf numFmtId="0" fontId="44" fillId="0" borderId="42" xfId="0" applyFont="1" applyFill="1" applyBorder="1" applyAlignment="1">
      <alignment horizontal="left" vertical="center" wrapText="1"/>
    </xf>
    <xf numFmtId="0" fontId="33" fillId="0" borderId="20" xfId="11" applyFont="1" applyFill="1" applyBorder="1" applyAlignment="1">
      <alignment horizontal="center" vertical="center" wrapText="1"/>
    </xf>
    <xf numFmtId="0" fontId="33" fillId="0" borderId="16" xfId="11" applyFont="1" applyFill="1" applyBorder="1" applyAlignment="1">
      <alignment horizontal="center" vertical="center" wrapText="1"/>
    </xf>
    <xf numFmtId="4" fontId="44" fillId="0" borderId="3" xfId="0" applyNumberFormat="1" applyFont="1" applyFill="1" applyBorder="1" applyAlignment="1">
      <alignment horizontal="left" vertical="center" wrapText="1"/>
    </xf>
    <xf numFmtId="4" fontId="44" fillId="0" borderId="5" xfId="0" applyNumberFormat="1"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9" fillId="2" borderId="11" xfId="0" applyFont="1" applyFill="1" applyBorder="1" applyAlignment="1">
      <alignment horizontal="left" vertical="center" wrapText="1"/>
    </xf>
    <xf numFmtId="0" fontId="39" fillId="2" borderId="54" xfId="0" applyFont="1" applyFill="1" applyBorder="1" applyAlignment="1">
      <alignment horizontal="left" vertical="center" wrapText="1"/>
    </xf>
    <xf numFmtId="0" fontId="20" fillId="0" borderId="3" xfId="11" applyFont="1" applyFill="1" applyBorder="1" applyAlignment="1">
      <alignment horizontal="left" vertical="center" wrapText="1"/>
    </xf>
    <xf numFmtId="0" fontId="20" fillId="0" borderId="5" xfId="11" applyFont="1" applyFill="1" applyBorder="1" applyAlignment="1">
      <alignment horizontal="left" vertical="center" wrapText="1"/>
    </xf>
    <xf numFmtId="0" fontId="44" fillId="0" borderId="3" xfId="0" applyFont="1" applyBorder="1" applyAlignment="1">
      <alignment horizontal="left" vertical="center" wrapText="1"/>
    </xf>
    <xf numFmtId="0" fontId="44" fillId="0" borderId="19" xfId="0" applyFont="1" applyBorder="1" applyAlignment="1">
      <alignment horizontal="left" vertical="center" wrapText="1"/>
    </xf>
    <xf numFmtId="0" fontId="69" fillId="0" borderId="12"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32" fillId="0" borderId="20" xfId="0" applyFont="1" applyFill="1" applyBorder="1" applyAlignment="1">
      <alignment horizontal="center" vertical="center"/>
    </xf>
    <xf numFmtId="0" fontId="32" fillId="0" borderId="16" xfId="0" applyFont="1" applyFill="1" applyBorder="1" applyAlignment="1">
      <alignment horizontal="center" vertical="center"/>
    </xf>
    <xf numFmtId="0" fontId="6" fillId="0" borderId="3"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51" xfId="0" applyFont="1" applyFill="1" applyBorder="1" applyAlignment="1">
      <alignment horizontal="left" vertical="center" wrapText="1"/>
    </xf>
    <xf numFmtId="4" fontId="50" fillId="3" borderId="31" xfId="0" applyNumberFormat="1" applyFont="1" applyFill="1" applyBorder="1" applyAlignment="1">
      <alignment horizontal="left" vertical="center" wrapText="1"/>
    </xf>
    <xf numFmtId="4" fontId="50" fillId="3" borderId="5" xfId="0" applyNumberFormat="1" applyFont="1" applyFill="1" applyBorder="1" applyAlignment="1">
      <alignment horizontal="left" vertical="center" wrapText="1"/>
    </xf>
    <xf numFmtId="4" fontId="59" fillId="3" borderId="31" xfId="0" applyNumberFormat="1" applyFont="1" applyFill="1" applyBorder="1" applyAlignment="1">
      <alignment horizontal="center" vertical="center" wrapText="1"/>
    </xf>
    <xf numFmtId="4" fontId="59" fillId="3" borderId="5" xfId="0" applyNumberFormat="1" applyFont="1" applyFill="1" applyBorder="1" applyAlignment="1">
      <alignment horizontal="center" vertical="center" wrapText="1"/>
    </xf>
    <xf numFmtId="0" fontId="50" fillId="3" borderId="30" xfId="0" applyFont="1" applyFill="1" applyBorder="1" applyAlignment="1">
      <alignment horizontal="center" vertical="center" textRotation="90" wrapText="1"/>
    </xf>
    <xf numFmtId="0" fontId="50" fillId="3" borderId="16" xfId="0" applyFont="1" applyFill="1" applyBorder="1" applyAlignment="1">
      <alignment horizontal="center" vertical="center" textRotation="90" wrapText="1"/>
    </xf>
    <xf numFmtId="0" fontId="58" fillId="3" borderId="31" xfId="0" applyFont="1" applyFill="1" applyBorder="1" applyAlignment="1">
      <alignment horizontal="left" vertical="center" wrapText="1"/>
    </xf>
    <xf numFmtId="0" fontId="58" fillId="3" borderId="5" xfId="0" applyFont="1" applyFill="1" applyBorder="1" applyAlignment="1">
      <alignment horizontal="left" vertical="center" wrapText="1"/>
    </xf>
    <xf numFmtId="0" fontId="33" fillId="0" borderId="31" xfId="11" applyFont="1" applyBorder="1" applyAlignment="1">
      <alignment horizontal="left" vertical="center" wrapText="1"/>
    </xf>
    <xf numFmtId="0" fontId="22" fillId="0" borderId="1" xfId="0" applyFont="1" applyFill="1" applyBorder="1" applyAlignment="1">
      <alignment horizontal="left" vertical="center" wrapText="1"/>
    </xf>
    <xf numFmtId="0" fontId="33" fillId="0" borderId="4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1" xfId="0" applyFont="1" applyFill="1" applyBorder="1" applyAlignment="1">
      <alignment horizontal="left" vertical="center"/>
    </xf>
    <xf numFmtId="0" fontId="33" fillId="0" borderId="19" xfId="0" applyFont="1" applyFill="1" applyBorder="1" applyAlignment="1">
      <alignment horizontal="left" vertical="center"/>
    </xf>
    <xf numFmtId="0" fontId="33" fillId="0" borderId="5" xfId="0" applyFont="1" applyFill="1" applyBorder="1" applyAlignment="1">
      <alignment horizontal="left" vertical="center"/>
    </xf>
    <xf numFmtId="0" fontId="16" fillId="0" borderId="31" xfId="0" applyFont="1" applyFill="1" applyBorder="1" applyAlignment="1">
      <alignment horizontal="left" vertical="center" wrapText="1"/>
    </xf>
  </cellXfs>
  <cellStyles count="1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6"/>
    <cellStyle name="Normální 5 2 3" xfId="9"/>
    <cellStyle name="Normální 5 2 4" xfId="13"/>
    <cellStyle name="Normální 5 3" xfId="10"/>
    <cellStyle name="Normální 5 3 2" xfId="14"/>
    <cellStyle name="Normální 5 4" xfId="12"/>
    <cellStyle name="Normální 5 4 2" xfId="15"/>
  </cellStyles>
  <dxfs count="0"/>
  <tableStyles count="0" defaultTableStyle="TableStyleMedium2" defaultPivotStyle="PivotStyleMedium9"/>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6"/>
  <sheetViews>
    <sheetView zoomScale="70" zoomScaleNormal="70" workbookViewId="0">
      <selection activeCell="D8" sqref="D8"/>
    </sheetView>
  </sheetViews>
  <sheetFormatPr defaultRowHeight="15" x14ac:dyDescent="0.25"/>
  <cols>
    <col min="1" max="1" width="8.7109375" customWidth="1"/>
    <col min="2" max="2" width="32.28515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393" t="s">
        <v>225</v>
      </c>
      <c r="B1" s="393"/>
      <c r="C1" s="393"/>
      <c r="D1" s="393"/>
      <c r="E1" s="393"/>
      <c r="F1" s="393"/>
      <c r="G1" s="393"/>
      <c r="H1" s="393"/>
    </row>
    <row r="2" spans="1:14" ht="21" customHeight="1" x14ac:dyDescent="0.25">
      <c r="H2" s="253"/>
    </row>
    <row r="3" spans="1:14" ht="15.75" x14ac:dyDescent="0.25">
      <c r="A3" s="194" t="s">
        <v>153</v>
      </c>
      <c r="B3" s="194"/>
      <c r="C3" s="194"/>
      <c r="D3" s="194"/>
      <c r="E3" s="194"/>
      <c r="F3" s="194"/>
      <c r="G3" s="194"/>
      <c r="H3" s="195" t="s">
        <v>127</v>
      </c>
    </row>
    <row r="4" spans="1:14" ht="32.25" customHeight="1" x14ac:dyDescent="0.25">
      <c r="A4" s="394" t="s">
        <v>1</v>
      </c>
      <c r="B4" s="395"/>
      <c r="C4" s="396" t="s">
        <v>35</v>
      </c>
      <c r="D4" s="397" t="s">
        <v>36</v>
      </c>
      <c r="E4" s="398"/>
      <c r="F4" s="398"/>
      <c r="G4" s="399" t="s">
        <v>197</v>
      </c>
      <c r="H4" s="399" t="s">
        <v>196</v>
      </c>
    </row>
    <row r="5" spans="1:14" ht="78.75" x14ac:dyDescent="0.25">
      <c r="A5" s="394"/>
      <c r="B5" s="395"/>
      <c r="C5" s="396"/>
      <c r="D5" s="226" t="s">
        <v>39</v>
      </c>
      <c r="E5" s="196" t="s">
        <v>202</v>
      </c>
      <c r="F5" s="197" t="s">
        <v>201</v>
      </c>
      <c r="G5" s="400"/>
      <c r="H5" s="400"/>
      <c r="I5" s="75"/>
    </row>
    <row r="6" spans="1:14" ht="15.75" thickBot="1" x14ac:dyDescent="0.3">
      <c r="A6" s="385" t="s">
        <v>2</v>
      </c>
      <c r="B6" s="386"/>
      <c r="C6" s="293" t="s">
        <v>3</v>
      </c>
      <c r="D6" s="294" t="s">
        <v>204</v>
      </c>
      <c r="E6" s="295" t="s">
        <v>5</v>
      </c>
      <c r="F6" s="296" t="s">
        <v>6</v>
      </c>
      <c r="G6" s="293" t="s">
        <v>203</v>
      </c>
      <c r="H6" s="297" t="s">
        <v>205</v>
      </c>
    </row>
    <row r="7" spans="1:14" ht="45" customHeight="1" thickBot="1" x14ac:dyDescent="0.3">
      <c r="A7" s="387" t="s">
        <v>199</v>
      </c>
      <c r="B7" s="388"/>
      <c r="C7" s="254">
        <f>C8+C9</f>
        <v>251090459.67999998</v>
      </c>
      <c r="D7" s="259">
        <f>D8+D9</f>
        <v>55488118.959999993</v>
      </c>
      <c r="E7" s="198">
        <f>E8+E9</f>
        <v>55488118.959999993</v>
      </c>
      <c r="F7" s="198">
        <f>F8+F9</f>
        <v>0</v>
      </c>
      <c r="G7" s="291">
        <f>G8+G9</f>
        <v>195602340.72</v>
      </c>
      <c r="H7" s="336">
        <f>G7/C7</f>
        <v>0.7790114406150026</v>
      </c>
      <c r="J7" s="20"/>
    </row>
    <row r="8" spans="1:14" ht="33.6" customHeight="1" x14ac:dyDescent="0.25">
      <c r="A8" s="389" t="s">
        <v>105</v>
      </c>
      <c r="B8" s="338" t="s">
        <v>226</v>
      </c>
      <c r="C8" s="339">
        <v>202114596.23999998</v>
      </c>
      <c r="D8" s="340">
        <v>17721900.32</v>
      </c>
      <c r="E8" s="341">
        <v>17721900.32</v>
      </c>
      <c r="F8" s="342">
        <v>0</v>
      </c>
      <c r="G8" s="343">
        <v>184392695.91999999</v>
      </c>
      <c r="H8" s="344">
        <v>0.91231756315631851</v>
      </c>
      <c r="J8" s="20"/>
    </row>
    <row r="9" spans="1:14" ht="25.9" customHeight="1" thickBot="1" x14ac:dyDescent="0.3">
      <c r="A9" s="390"/>
      <c r="B9" s="328" t="s">
        <v>174</v>
      </c>
      <c r="C9" s="329">
        <f>'KK_sledování '!L19</f>
        <v>48975863.439999998</v>
      </c>
      <c r="D9" s="330">
        <f>'KK_sledování '!M19</f>
        <v>37766218.639999993</v>
      </c>
      <c r="E9" s="331">
        <f>'KK_sledování '!N19</f>
        <v>37766218.639999993</v>
      </c>
      <c r="F9" s="216">
        <f>'KK_sledování '!O19</f>
        <v>0</v>
      </c>
      <c r="G9" s="332">
        <f>C9-D9</f>
        <v>11209644.800000004</v>
      </c>
      <c r="H9" s="337">
        <f>G9/C9</f>
        <v>0.22888100408342704</v>
      </c>
    </row>
    <row r="10" spans="1:14" ht="45" customHeight="1" x14ac:dyDescent="0.25">
      <c r="A10" s="419" t="s">
        <v>200</v>
      </c>
      <c r="B10" s="420"/>
      <c r="C10" s="413">
        <f>C12+C13</f>
        <v>1003162790.71</v>
      </c>
      <c r="D10" s="415">
        <f>D12+D13</f>
        <v>308462540.30000001</v>
      </c>
      <c r="E10" s="285">
        <f>E12+E13</f>
        <v>347555159.55000001</v>
      </c>
      <c r="F10" s="405">
        <f>F12+F13</f>
        <v>0</v>
      </c>
      <c r="G10" s="401">
        <f>G12+G13</f>
        <v>694700250.40999997</v>
      </c>
      <c r="H10" s="407">
        <f>G10/C10</f>
        <v>0.69250998625887816</v>
      </c>
      <c r="J10" s="20"/>
    </row>
    <row r="11" spans="1:14" ht="21" customHeight="1" thickBot="1" x14ac:dyDescent="0.3">
      <c r="A11" s="411" t="s">
        <v>175</v>
      </c>
      <c r="B11" s="412"/>
      <c r="C11" s="414"/>
      <c r="D11" s="416"/>
      <c r="E11" s="289">
        <v>-39092619.25</v>
      </c>
      <c r="F11" s="406"/>
      <c r="G11" s="402"/>
      <c r="H11" s="408"/>
      <c r="I11" s="85"/>
      <c r="J11" s="85"/>
      <c r="K11" s="85"/>
      <c r="L11" s="85"/>
      <c r="M11" s="85"/>
      <c r="N11" s="85"/>
    </row>
    <row r="12" spans="1:14" ht="32.65" customHeight="1" x14ac:dyDescent="0.25">
      <c r="A12" s="389" t="s">
        <v>105</v>
      </c>
      <c r="B12" s="338" t="s">
        <v>226</v>
      </c>
      <c r="C12" s="339">
        <v>176180185.80000001</v>
      </c>
      <c r="D12" s="340">
        <v>124826187.95999999</v>
      </c>
      <c r="E12" s="341">
        <v>124826187.95999999</v>
      </c>
      <c r="F12" s="342">
        <v>0</v>
      </c>
      <c r="G12" s="343">
        <v>51353997.840000018</v>
      </c>
      <c r="H12" s="344">
        <v>0.2914856605855618</v>
      </c>
      <c r="I12" s="85"/>
      <c r="J12" s="85"/>
      <c r="K12" s="85"/>
      <c r="L12" s="85"/>
      <c r="M12" s="85"/>
      <c r="N12" s="85"/>
    </row>
    <row r="13" spans="1:14" ht="28.15" customHeight="1" x14ac:dyDescent="0.25">
      <c r="A13" s="389"/>
      <c r="B13" s="328" t="s">
        <v>174</v>
      </c>
      <c r="C13" s="421">
        <f>PO_sledování!L43</f>
        <v>826982604.90999997</v>
      </c>
      <c r="D13" s="417">
        <f>PO_sledování!M43</f>
        <v>183636352.34</v>
      </c>
      <c r="E13" s="331">
        <f>PO_sledování!N43</f>
        <v>222728971.59</v>
      </c>
      <c r="F13" s="409">
        <f>PO_sledování!O43</f>
        <v>0</v>
      </c>
      <c r="G13" s="403">
        <f>C13-D13</f>
        <v>643346252.56999993</v>
      </c>
      <c r="H13" s="391">
        <f>G13/C13</f>
        <v>0.77794411726473367</v>
      </c>
      <c r="I13" s="85"/>
      <c r="J13" s="85"/>
      <c r="K13" s="85"/>
      <c r="L13" s="85"/>
      <c r="M13" s="85"/>
      <c r="N13" s="85"/>
    </row>
    <row r="14" spans="1:14" ht="22.15" customHeight="1" x14ac:dyDescent="0.25">
      <c r="A14" s="390"/>
      <c r="B14" s="365" t="s">
        <v>160</v>
      </c>
      <c r="C14" s="422"/>
      <c r="D14" s="418"/>
      <c r="E14" s="366">
        <f>E11</f>
        <v>-39092619.25</v>
      </c>
      <c r="F14" s="410"/>
      <c r="G14" s="404"/>
      <c r="H14" s="392"/>
      <c r="I14" s="85"/>
      <c r="J14" s="165"/>
      <c r="K14" s="85"/>
      <c r="L14" s="85"/>
      <c r="M14" s="85"/>
      <c r="N14" s="85"/>
    </row>
    <row r="15" spans="1:14" ht="49.5" customHeight="1" thickBot="1" x14ac:dyDescent="0.3">
      <c r="A15" s="424" t="s">
        <v>154</v>
      </c>
      <c r="B15" s="425"/>
      <c r="C15" s="286">
        <v>2065000000</v>
      </c>
      <c r="D15" s="287">
        <v>307867530</v>
      </c>
      <c r="E15" s="288">
        <v>307867530</v>
      </c>
      <c r="F15" s="292" t="s">
        <v>104</v>
      </c>
      <c r="G15" s="290" t="s">
        <v>104</v>
      </c>
      <c r="H15" s="199" t="s">
        <v>104</v>
      </c>
      <c r="I15" s="85"/>
      <c r="J15" s="85"/>
      <c r="K15" s="85"/>
      <c r="L15" s="85"/>
      <c r="M15" s="85"/>
      <c r="N15" s="85"/>
    </row>
    <row r="16" spans="1:14" ht="32.25" customHeight="1" x14ac:dyDescent="0.25">
      <c r="A16" s="433" t="s">
        <v>0</v>
      </c>
      <c r="B16" s="434"/>
      <c r="C16" s="200">
        <f>C7+C10+C15</f>
        <v>3319253250.3900003</v>
      </c>
      <c r="D16" s="323">
        <f>D7+D10+D15</f>
        <v>671818189.25999999</v>
      </c>
      <c r="E16" s="256">
        <f>E7+E10+E11+E15</f>
        <v>671818189.25999999</v>
      </c>
      <c r="F16" s="257">
        <f>F7+F10</f>
        <v>0</v>
      </c>
      <c r="G16" s="378">
        <f>G7+G10</f>
        <v>890302591.13</v>
      </c>
      <c r="H16" s="255" t="s">
        <v>104</v>
      </c>
      <c r="I16" s="85"/>
      <c r="J16" s="85"/>
      <c r="K16" s="85"/>
      <c r="L16" s="85"/>
      <c r="M16" s="85"/>
      <c r="N16" s="85"/>
    </row>
    <row r="17" spans="1:12" s="85" customFormat="1" x14ac:dyDescent="0.25">
      <c r="A17" s="91"/>
      <c r="B17" s="225"/>
      <c r="C17" s="225"/>
      <c r="D17" s="225"/>
      <c r="E17" s="225"/>
      <c r="F17" s="90"/>
      <c r="G17" s="201"/>
      <c r="H17" s="202"/>
    </row>
    <row r="18" spans="1:12" s="85" customFormat="1" x14ac:dyDescent="0.25">
      <c r="A18" s="91"/>
      <c r="B18" s="345"/>
      <c r="C18" s="345"/>
      <c r="D18" s="345"/>
      <c r="E18" s="345"/>
      <c r="F18" s="90"/>
      <c r="G18" s="201"/>
      <c r="H18" s="202"/>
    </row>
    <row r="19" spans="1:12" s="85" customFormat="1" ht="12.6" customHeight="1" x14ac:dyDescent="0.25">
      <c r="A19" s="446"/>
      <c r="B19" s="446"/>
      <c r="C19" s="446"/>
      <c r="D19" s="446"/>
      <c r="E19" s="446"/>
      <c r="F19" s="90"/>
      <c r="G19" s="201"/>
      <c r="H19" s="202"/>
    </row>
    <row r="20" spans="1:12" s="85" customFormat="1" ht="23.25" x14ac:dyDescent="0.25">
      <c r="A20" s="203" t="s">
        <v>155</v>
      </c>
      <c r="B20" s="204"/>
      <c r="C20" s="205"/>
      <c r="D20" s="205"/>
      <c r="E20" s="90"/>
      <c r="F20" s="90"/>
      <c r="G20" s="201"/>
      <c r="H20" s="202"/>
    </row>
    <row r="21" spans="1:12" s="85" customFormat="1" ht="15" customHeight="1" x14ac:dyDescent="0.25">
      <c r="A21" s="204"/>
      <c r="B21" s="204"/>
      <c r="C21" s="205"/>
      <c r="D21" s="205"/>
      <c r="E21" s="90"/>
      <c r="F21" s="90"/>
      <c r="G21" s="201"/>
      <c r="H21" s="202"/>
    </row>
    <row r="22" spans="1:12" s="85" customFormat="1" ht="14.25" customHeight="1" thickBot="1" x14ac:dyDescent="0.3">
      <c r="A22" s="194" t="s">
        <v>156</v>
      </c>
      <c r="B22" s="206"/>
      <c r="C22" s="207"/>
      <c r="D22" s="207"/>
      <c r="E22" s="208"/>
      <c r="F22" s="208"/>
      <c r="G22" s="209"/>
      <c r="H22" s="210"/>
    </row>
    <row r="23" spans="1:12" s="85" customFormat="1" ht="33" customHeight="1" thickBot="1" x14ac:dyDescent="0.3">
      <c r="A23" s="439" t="s">
        <v>157</v>
      </c>
      <c r="B23" s="440"/>
      <c r="C23" s="440"/>
      <c r="D23" s="258">
        <f>D7+D10</f>
        <v>363950659.25999999</v>
      </c>
      <c r="E23" s="447" t="s">
        <v>198</v>
      </c>
      <c r="F23" s="432"/>
      <c r="G23" s="432"/>
      <c r="H23" s="432"/>
      <c r="I23" s="251"/>
      <c r="J23" s="251"/>
    </row>
    <row r="24" spans="1:12" s="85" customFormat="1" ht="31.15" customHeight="1" x14ac:dyDescent="0.25">
      <c r="A24" s="212" t="s">
        <v>105</v>
      </c>
      <c r="B24" s="442" t="s">
        <v>158</v>
      </c>
      <c r="C24" s="443"/>
      <c r="D24" s="252">
        <f>'KK_sledování '!N20+PO_sledování!N44+'Přehled celkem'!E8+'Přehled celkem'!E12+PO_sledování!N45</f>
        <v>351878307.09999996</v>
      </c>
      <c r="E24" s="432" t="s">
        <v>159</v>
      </c>
      <c r="F24" s="432"/>
      <c r="G24" s="432"/>
      <c r="H24" s="432"/>
      <c r="I24" s="251"/>
      <c r="J24" s="251"/>
      <c r="L24" s="165"/>
    </row>
    <row r="25" spans="1:12" s="85" customFormat="1" ht="30" customHeight="1" x14ac:dyDescent="0.25">
      <c r="A25" s="213"/>
      <c r="B25" s="444" t="s">
        <v>160</v>
      </c>
      <c r="C25" s="445"/>
      <c r="D25" s="214">
        <f>-(PO_sledování!N45)</f>
        <v>-39092619.25</v>
      </c>
      <c r="E25" s="432" t="s">
        <v>161</v>
      </c>
      <c r="F25" s="432"/>
      <c r="G25" s="432"/>
      <c r="H25" s="432"/>
      <c r="I25" s="251"/>
      <c r="J25" s="251"/>
    </row>
    <row r="26" spans="1:12" s="85" customFormat="1" ht="30" customHeight="1" x14ac:dyDescent="0.25">
      <c r="A26" s="213"/>
      <c r="B26" s="435" t="s">
        <v>162</v>
      </c>
      <c r="C26" s="436"/>
      <c r="D26" s="215">
        <f>'KK_sledování '!N21+PO_sledování!N46</f>
        <v>51164971.409999996</v>
      </c>
      <c r="E26" s="432" t="s">
        <v>159</v>
      </c>
      <c r="F26" s="432"/>
      <c r="G26" s="432"/>
      <c r="H26" s="432"/>
      <c r="I26" s="251"/>
      <c r="J26" s="251"/>
    </row>
    <row r="27" spans="1:12" s="85" customFormat="1" ht="30" customHeight="1" x14ac:dyDescent="0.25">
      <c r="A27" s="213"/>
      <c r="B27" s="437" t="s">
        <v>163</v>
      </c>
      <c r="C27" s="438"/>
      <c r="D27" s="216">
        <f>'KK_sledování '!O21+PO_sledování!O46</f>
        <v>0</v>
      </c>
      <c r="E27" s="432" t="s">
        <v>159</v>
      </c>
      <c r="F27" s="432"/>
      <c r="G27" s="432"/>
      <c r="H27" s="432"/>
      <c r="I27" s="251"/>
      <c r="J27" s="251"/>
    </row>
    <row r="28" spans="1:12" s="85" customFormat="1" ht="30" customHeight="1" x14ac:dyDescent="0.25">
      <c r="A28" s="439" t="s">
        <v>164</v>
      </c>
      <c r="B28" s="440"/>
      <c r="C28" s="441"/>
      <c r="D28" s="211">
        <v>307867530</v>
      </c>
      <c r="E28" s="432" t="s">
        <v>165</v>
      </c>
      <c r="F28" s="432"/>
      <c r="G28" s="432"/>
      <c r="H28" s="432"/>
      <c r="I28" s="251"/>
      <c r="J28" s="251"/>
    </row>
    <row r="29" spans="1:12" s="85" customFormat="1" ht="36.6" customHeight="1" x14ac:dyDescent="0.25">
      <c r="A29" s="429" t="s">
        <v>166</v>
      </c>
      <c r="B29" s="430"/>
      <c r="C29" s="431"/>
      <c r="D29" s="260">
        <f>D16</f>
        <v>671818189.25999999</v>
      </c>
      <c r="E29" s="432" t="s">
        <v>208</v>
      </c>
      <c r="F29" s="432"/>
      <c r="G29" s="432"/>
      <c r="H29" s="432"/>
      <c r="I29" s="251"/>
      <c r="J29" s="251"/>
    </row>
    <row r="30" spans="1:12" x14ac:dyDescent="0.25">
      <c r="A30" s="217"/>
      <c r="B30" s="217"/>
      <c r="G30" s="218"/>
      <c r="J30" s="165"/>
    </row>
    <row r="31" spans="1:12" x14ac:dyDescent="0.25">
      <c r="A31" s="217"/>
      <c r="B31" s="217"/>
      <c r="G31" s="218"/>
      <c r="J31" s="165"/>
    </row>
    <row r="32" spans="1:12" x14ac:dyDescent="0.25">
      <c r="A32" s="217"/>
      <c r="B32" s="217"/>
      <c r="G32" s="218"/>
      <c r="J32" s="165"/>
    </row>
    <row r="33" spans="1:10" ht="18.75" x14ac:dyDescent="0.3">
      <c r="A33" s="219" t="s">
        <v>167</v>
      </c>
      <c r="B33" s="220"/>
      <c r="C33" s="221"/>
      <c r="D33" s="221"/>
      <c r="E33" s="221"/>
      <c r="F33" s="221"/>
      <c r="G33" s="222"/>
      <c r="H33" s="221"/>
      <c r="J33" s="165"/>
    </row>
    <row r="34" spans="1:10" ht="50.1" customHeight="1" x14ac:dyDescent="0.25">
      <c r="A34" s="223" t="s">
        <v>3</v>
      </c>
      <c r="B34" s="423" t="s">
        <v>168</v>
      </c>
      <c r="C34" s="423"/>
      <c r="D34" s="423" t="s">
        <v>169</v>
      </c>
      <c r="E34" s="423"/>
      <c r="F34" s="423"/>
      <c r="G34" s="423"/>
      <c r="H34" s="423"/>
    </row>
    <row r="35" spans="1:10" ht="32.65" customHeight="1" x14ac:dyDescent="0.25">
      <c r="A35" s="223" t="s">
        <v>4</v>
      </c>
      <c r="B35" s="423" t="s">
        <v>170</v>
      </c>
      <c r="C35" s="423"/>
      <c r="D35" s="426" t="s">
        <v>220</v>
      </c>
      <c r="E35" s="427"/>
      <c r="F35" s="427"/>
      <c r="G35" s="427"/>
      <c r="H35" s="428"/>
    </row>
    <row r="36" spans="1:10" ht="101.1" customHeight="1" x14ac:dyDescent="0.25">
      <c r="A36" s="223" t="s">
        <v>5</v>
      </c>
      <c r="B36" s="423" t="s">
        <v>171</v>
      </c>
      <c r="C36" s="423"/>
      <c r="D36" s="423" t="s">
        <v>221</v>
      </c>
      <c r="E36" s="423"/>
      <c r="F36" s="423"/>
      <c r="G36" s="423"/>
      <c r="H36" s="423"/>
    </row>
    <row r="37" spans="1:10" ht="54" customHeight="1" x14ac:dyDescent="0.25">
      <c r="A37" s="223" t="s">
        <v>6</v>
      </c>
      <c r="B37" s="423" t="s">
        <v>172</v>
      </c>
      <c r="C37" s="423"/>
      <c r="D37" s="423" t="s">
        <v>173</v>
      </c>
      <c r="E37" s="423"/>
      <c r="F37" s="423"/>
      <c r="G37" s="423"/>
      <c r="H37" s="423"/>
    </row>
    <row r="38" spans="1:10" ht="36" customHeight="1" x14ac:dyDescent="0.25">
      <c r="A38" s="325" t="s">
        <v>222</v>
      </c>
      <c r="B38" s="423" t="s">
        <v>223</v>
      </c>
      <c r="C38" s="423"/>
      <c r="D38" s="423" t="s">
        <v>224</v>
      </c>
      <c r="E38" s="423"/>
      <c r="F38" s="423"/>
      <c r="G38" s="423"/>
      <c r="H38" s="423"/>
    </row>
    <row r="39" spans="1:10" ht="15.75" x14ac:dyDescent="0.25">
      <c r="A39" s="221"/>
      <c r="B39" s="221"/>
      <c r="C39" s="221"/>
      <c r="D39" s="221"/>
      <c r="E39" s="221"/>
      <c r="F39" s="221"/>
      <c r="G39" s="221"/>
    </row>
    <row r="40" spans="1:10" ht="18.75" x14ac:dyDescent="0.3">
      <c r="B40" s="224"/>
    </row>
    <row r="41" spans="1:10" ht="18.75" x14ac:dyDescent="0.3">
      <c r="B41" s="224"/>
    </row>
    <row r="42" spans="1:10" ht="18.75" x14ac:dyDescent="0.3">
      <c r="B42" s="224"/>
    </row>
    <row r="43" spans="1:10" ht="18.75" x14ac:dyDescent="0.3">
      <c r="B43" s="224"/>
    </row>
    <row r="44" spans="1:10" ht="18.75" x14ac:dyDescent="0.3">
      <c r="B44" s="224"/>
    </row>
    <row r="45" spans="1:10" ht="18.75" x14ac:dyDescent="0.3">
      <c r="B45" s="224"/>
    </row>
    <row r="46" spans="1:10" ht="18.75" x14ac:dyDescent="0.3">
      <c r="B46" s="224"/>
    </row>
  </sheetData>
  <mergeCells count="49">
    <mergeCell ref="A28:C28"/>
    <mergeCell ref="A23:C23"/>
    <mergeCell ref="B24:C24"/>
    <mergeCell ref="B25:C25"/>
    <mergeCell ref="A19:E19"/>
    <mergeCell ref="E24:H24"/>
    <mergeCell ref="E25:H25"/>
    <mergeCell ref="E26:H26"/>
    <mergeCell ref="E27:H27"/>
    <mergeCell ref="E28:H28"/>
    <mergeCell ref="E23:H23"/>
    <mergeCell ref="B37:C37"/>
    <mergeCell ref="D37:H37"/>
    <mergeCell ref="B38:C38"/>
    <mergeCell ref="D38:H38"/>
    <mergeCell ref="A15:B15"/>
    <mergeCell ref="B34:C34"/>
    <mergeCell ref="D34:H34"/>
    <mergeCell ref="B35:C35"/>
    <mergeCell ref="D35:H35"/>
    <mergeCell ref="B36:C36"/>
    <mergeCell ref="D36:H36"/>
    <mergeCell ref="A29:C29"/>
    <mergeCell ref="E29:H29"/>
    <mergeCell ref="A16:B16"/>
    <mergeCell ref="B26:C26"/>
    <mergeCell ref="B27:C27"/>
    <mergeCell ref="C10:C11"/>
    <mergeCell ref="D10:D11"/>
    <mergeCell ref="D13:D14"/>
    <mergeCell ref="A10:B10"/>
    <mergeCell ref="C13:C14"/>
    <mergeCell ref="A12:A14"/>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3.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70"/>
  <sheetViews>
    <sheetView topLeftCell="A10" zoomScale="59" zoomScaleNormal="59" zoomScaleSheetLayoutView="42" zoomScalePageLayoutView="70" workbookViewId="0">
      <selection activeCell="O37" sqref="O37"/>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33" customHeight="1" x14ac:dyDescent="0.35">
      <c r="A1" s="227" t="s">
        <v>176</v>
      </c>
      <c r="C1" s="86"/>
      <c r="D1" s="86"/>
      <c r="E1" s="86"/>
      <c r="F1" s="86"/>
      <c r="G1" s="86"/>
      <c r="H1" s="86"/>
      <c r="I1" s="86"/>
      <c r="J1" s="86"/>
      <c r="K1" s="86"/>
      <c r="L1" s="86"/>
      <c r="M1" s="86"/>
      <c r="N1" s="86"/>
      <c r="O1" s="86"/>
      <c r="P1" s="86"/>
      <c r="Q1" s="9"/>
    </row>
    <row r="2" spans="1:22" ht="10.15" customHeight="1" x14ac:dyDescent="0.35">
      <c r="A2" s="227"/>
      <c r="C2" s="86"/>
      <c r="D2" s="86"/>
      <c r="E2" s="86"/>
      <c r="F2" s="86"/>
      <c r="G2" s="86"/>
      <c r="H2" s="86"/>
      <c r="I2" s="86"/>
      <c r="J2" s="86"/>
      <c r="K2" s="86"/>
      <c r="L2" s="86"/>
      <c r="M2" s="86"/>
      <c r="N2" s="86"/>
      <c r="O2" s="86"/>
      <c r="P2" s="86"/>
      <c r="Q2" s="9"/>
    </row>
    <row r="3" spans="1:22" ht="38.25" customHeight="1" x14ac:dyDescent="0.25">
      <c r="A3" s="496" t="s">
        <v>28</v>
      </c>
      <c r="B3" s="498" t="s">
        <v>29</v>
      </c>
      <c r="C3" s="498" t="s">
        <v>23</v>
      </c>
      <c r="D3" s="499" t="s">
        <v>30</v>
      </c>
      <c r="E3" s="498" t="s">
        <v>31</v>
      </c>
      <c r="F3" s="494" t="s">
        <v>124</v>
      </c>
      <c r="G3" s="498" t="s">
        <v>7</v>
      </c>
      <c r="H3" s="499" t="s">
        <v>33</v>
      </c>
      <c r="I3" s="498" t="s">
        <v>34</v>
      </c>
      <c r="J3" s="498" t="s">
        <v>8</v>
      </c>
      <c r="K3" s="505" t="s">
        <v>13</v>
      </c>
      <c r="L3" s="507" t="s">
        <v>35</v>
      </c>
      <c r="M3" s="509" t="s">
        <v>36</v>
      </c>
      <c r="N3" s="510"/>
      <c r="O3" s="511"/>
      <c r="P3" s="508" t="s">
        <v>206</v>
      </c>
      <c r="Q3" s="503" t="s">
        <v>38</v>
      </c>
    </row>
    <row r="4" spans="1:22" ht="90" x14ac:dyDescent="0.25">
      <c r="A4" s="497"/>
      <c r="B4" s="499"/>
      <c r="C4" s="499"/>
      <c r="D4" s="500"/>
      <c r="E4" s="499"/>
      <c r="F4" s="495"/>
      <c r="G4" s="499"/>
      <c r="H4" s="500"/>
      <c r="I4" s="499"/>
      <c r="J4" s="499"/>
      <c r="K4" s="506"/>
      <c r="L4" s="508"/>
      <c r="M4" s="96" t="s">
        <v>39</v>
      </c>
      <c r="N4" s="97" t="s">
        <v>125</v>
      </c>
      <c r="O4" s="98" t="s">
        <v>126</v>
      </c>
      <c r="P4" s="512"/>
      <c r="Q4" s="504"/>
    </row>
    <row r="5" spans="1:22" ht="26.25" customHeight="1" thickBot="1" x14ac:dyDescent="0.3">
      <c r="A5" s="99" t="s">
        <v>41</v>
      </c>
      <c r="B5" s="99" t="s">
        <v>42</v>
      </c>
      <c r="C5" s="99" t="s">
        <v>43</v>
      </c>
      <c r="D5" s="99" t="s">
        <v>44</v>
      </c>
      <c r="E5" s="99" t="s">
        <v>45</v>
      </c>
      <c r="F5" s="100" t="s">
        <v>46</v>
      </c>
      <c r="G5" s="99" t="s">
        <v>47</v>
      </c>
      <c r="H5" s="99" t="s">
        <v>48</v>
      </c>
      <c r="I5" s="99" t="s">
        <v>49</v>
      </c>
      <c r="J5" s="99" t="s">
        <v>50</v>
      </c>
      <c r="K5" s="101" t="s">
        <v>51</v>
      </c>
      <c r="L5" s="102" t="s">
        <v>52</v>
      </c>
      <c r="M5" s="102" t="s">
        <v>53</v>
      </c>
      <c r="N5" s="103" t="s">
        <v>54</v>
      </c>
      <c r="O5" s="101" t="s">
        <v>55</v>
      </c>
      <c r="P5" s="102" t="s">
        <v>56</v>
      </c>
      <c r="Q5" s="104" t="s">
        <v>207</v>
      </c>
    </row>
    <row r="6" spans="1:22" ht="258" customHeight="1" x14ac:dyDescent="0.25">
      <c r="A6" s="501">
        <v>12</v>
      </c>
      <c r="B6" s="501" t="s">
        <v>110</v>
      </c>
      <c r="C6" s="502" t="s">
        <v>130</v>
      </c>
      <c r="D6" s="502" t="s">
        <v>131</v>
      </c>
      <c r="E6" s="470" t="s">
        <v>123</v>
      </c>
      <c r="F6" s="502" t="s">
        <v>116</v>
      </c>
      <c r="G6" s="464">
        <v>87687163</v>
      </c>
      <c r="H6" s="466" t="s">
        <v>128</v>
      </c>
      <c r="I6" s="468" t="s">
        <v>132</v>
      </c>
      <c r="J6" s="280" t="s">
        <v>185</v>
      </c>
      <c r="K6" s="356" t="s">
        <v>133</v>
      </c>
      <c r="L6" s="111">
        <v>11209644.800000001</v>
      </c>
      <c r="M6" s="279">
        <v>0</v>
      </c>
      <c r="N6" s="282">
        <v>0</v>
      </c>
      <c r="O6" s="283">
        <v>0</v>
      </c>
      <c r="P6" s="278">
        <f t="shared" ref="P6:P8" si="0">M6/L6</f>
        <v>0</v>
      </c>
      <c r="Q6" s="93" t="s">
        <v>241</v>
      </c>
    </row>
    <row r="7" spans="1:22" ht="122.25" customHeight="1" x14ac:dyDescent="0.25">
      <c r="A7" s="486"/>
      <c r="B7" s="486"/>
      <c r="C7" s="479"/>
      <c r="D7" s="479"/>
      <c r="E7" s="471"/>
      <c r="F7" s="479"/>
      <c r="G7" s="465"/>
      <c r="H7" s="467"/>
      <c r="I7" s="469"/>
      <c r="J7" s="358" t="s">
        <v>192</v>
      </c>
      <c r="K7" s="356" t="s">
        <v>234</v>
      </c>
      <c r="L7" s="111">
        <v>127072.8</v>
      </c>
      <c r="M7" s="355">
        <f t="shared" ref="M7:M8" si="1">N7+O7</f>
        <v>127072.8</v>
      </c>
      <c r="N7" s="269">
        <v>127072.8</v>
      </c>
      <c r="O7" s="283">
        <v>0</v>
      </c>
      <c r="P7" s="354">
        <f t="shared" si="0"/>
        <v>1</v>
      </c>
      <c r="Q7" s="93" t="s">
        <v>240</v>
      </c>
    </row>
    <row r="8" spans="1:22" ht="389.1" customHeight="1" x14ac:dyDescent="0.25">
      <c r="A8" s="166">
        <v>19</v>
      </c>
      <c r="B8" s="110" t="s">
        <v>110</v>
      </c>
      <c r="C8" s="110" t="s">
        <v>112</v>
      </c>
      <c r="D8" s="110" t="s">
        <v>134</v>
      </c>
      <c r="E8" s="110" t="s">
        <v>117</v>
      </c>
      <c r="F8" s="110" t="s">
        <v>118</v>
      </c>
      <c r="G8" s="266">
        <v>144128467</v>
      </c>
      <c r="H8" s="110" t="s">
        <v>135</v>
      </c>
      <c r="I8" s="110" t="s">
        <v>136</v>
      </c>
      <c r="J8" s="110" t="s">
        <v>111</v>
      </c>
      <c r="K8" s="267" t="s">
        <v>137</v>
      </c>
      <c r="L8" s="268">
        <v>9222024</v>
      </c>
      <c r="M8" s="268">
        <f t="shared" si="1"/>
        <v>9222024</v>
      </c>
      <c r="N8" s="269">
        <v>9222024</v>
      </c>
      <c r="O8" s="270">
        <v>0</v>
      </c>
      <c r="P8" s="271">
        <f t="shared" si="0"/>
        <v>1</v>
      </c>
      <c r="Q8" s="272" t="s">
        <v>231</v>
      </c>
    </row>
    <row r="9" spans="1:22" ht="364.9" customHeight="1" x14ac:dyDescent="0.25">
      <c r="A9" s="492">
        <v>26</v>
      </c>
      <c r="B9" s="450" t="s">
        <v>110</v>
      </c>
      <c r="C9" s="450" t="s">
        <v>119</v>
      </c>
      <c r="D9" s="450" t="s">
        <v>88</v>
      </c>
      <c r="E9" s="450" t="s">
        <v>120</v>
      </c>
      <c r="F9" s="450" t="s">
        <v>138</v>
      </c>
      <c r="G9" s="472">
        <v>32851203.190000001</v>
      </c>
      <c r="H9" s="450" t="s">
        <v>139</v>
      </c>
      <c r="I9" s="450" t="s">
        <v>140</v>
      </c>
      <c r="J9" s="450" t="s">
        <v>10</v>
      </c>
      <c r="K9" s="452" t="s">
        <v>190</v>
      </c>
      <c r="L9" s="454">
        <v>732271.43</v>
      </c>
      <c r="M9" s="456">
        <f t="shared" ref="M9" si="2">N9+O9</f>
        <v>732271.43</v>
      </c>
      <c r="N9" s="458">
        <v>732271.43</v>
      </c>
      <c r="O9" s="460">
        <v>0</v>
      </c>
      <c r="P9" s="462">
        <f t="shared" ref="P9" si="3">M9/L9</f>
        <v>1</v>
      </c>
      <c r="Q9" s="448" t="s">
        <v>229</v>
      </c>
    </row>
    <row r="10" spans="1:22" ht="272.10000000000002" customHeight="1" x14ac:dyDescent="0.25">
      <c r="A10" s="493"/>
      <c r="B10" s="451"/>
      <c r="C10" s="451"/>
      <c r="D10" s="451"/>
      <c r="E10" s="451"/>
      <c r="F10" s="451"/>
      <c r="G10" s="473"/>
      <c r="H10" s="451"/>
      <c r="I10" s="451"/>
      <c r="J10" s="451"/>
      <c r="K10" s="453"/>
      <c r="L10" s="455"/>
      <c r="M10" s="457"/>
      <c r="N10" s="459"/>
      <c r="O10" s="461"/>
      <c r="P10" s="463"/>
      <c r="Q10" s="449"/>
    </row>
    <row r="11" spans="1:22" ht="320.25" customHeight="1" x14ac:dyDescent="0.25">
      <c r="A11" s="485">
        <v>27</v>
      </c>
      <c r="B11" s="477" t="s">
        <v>110</v>
      </c>
      <c r="C11" s="477" t="s">
        <v>113</v>
      </c>
      <c r="D11" s="477" t="s">
        <v>88</v>
      </c>
      <c r="E11" s="477" t="s">
        <v>114</v>
      </c>
      <c r="F11" s="477" t="s">
        <v>141</v>
      </c>
      <c r="G11" s="480">
        <v>37057739.189999998</v>
      </c>
      <c r="H11" s="485" t="s">
        <v>128</v>
      </c>
      <c r="I11" s="485" t="s">
        <v>136</v>
      </c>
      <c r="J11" s="113" t="s">
        <v>60</v>
      </c>
      <c r="K11" s="112" t="s">
        <v>142</v>
      </c>
      <c r="L11" s="106">
        <v>5932671</v>
      </c>
      <c r="M11" s="106">
        <f>N11+O11</f>
        <v>5932671</v>
      </c>
      <c r="N11" s="370">
        <v>5932671</v>
      </c>
      <c r="O11" s="118">
        <v>0</v>
      </c>
      <c r="P11" s="116">
        <f t="shared" ref="P11:P19" si="4">M11/L11</f>
        <v>1</v>
      </c>
      <c r="Q11" s="93" t="s">
        <v>266</v>
      </c>
    </row>
    <row r="12" spans="1:22" ht="57" customHeight="1" x14ac:dyDescent="0.25">
      <c r="A12" s="486"/>
      <c r="B12" s="479"/>
      <c r="C12" s="479"/>
      <c r="D12" s="479"/>
      <c r="E12" s="479"/>
      <c r="F12" s="479"/>
      <c r="G12" s="482"/>
      <c r="H12" s="486"/>
      <c r="I12" s="486"/>
      <c r="J12" s="94" t="s">
        <v>143</v>
      </c>
      <c r="K12" s="119" t="s">
        <v>94</v>
      </c>
      <c r="L12" s="120">
        <v>0</v>
      </c>
      <c r="M12" s="114">
        <v>0</v>
      </c>
      <c r="N12" s="117">
        <v>0</v>
      </c>
      <c r="O12" s="117">
        <v>0</v>
      </c>
      <c r="P12" s="116">
        <v>0</v>
      </c>
      <c r="Q12" s="93" t="s">
        <v>230</v>
      </c>
    </row>
    <row r="13" spans="1:22" ht="409.6" customHeight="1" x14ac:dyDescent="0.25">
      <c r="A13" s="485">
        <v>28</v>
      </c>
      <c r="B13" s="485" t="s">
        <v>110</v>
      </c>
      <c r="C13" s="491" t="s">
        <v>115</v>
      </c>
      <c r="D13" s="477" t="s">
        <v>88</v>
      </c>
      <c r="E13" s="477" t="s">
        <v>122</v>
      </c>
      <c r="F13" s="477" t="s">
        <v>138</v>
      </c>
      <c r="G13" s="480">
        <v>135462141.78</v>
      </c>
      <c r="H13" s="477" t="s">
        <v>128</v>
      </c>
      <c r="I13" s="477" t="s">
        <v>136</v>
      </c>
      <c r="J13" s="483" t="s">
        <v>10</v>
      </c>
      <c r="K13" s="121" t="s">
        <v>144</v>
      </c>
      <c r="L13" s="513">
        <v>1779352.04</v>
      </c>
      <c r="M13" s="521">
        <f>N13+O13</f>
        <v>1779352.04</v>
      </c>
      <c r="N13" s="519">
        <v>1779352.04</v>
      </c>
      <c r="O13" s="517">
        <v>0</v>
      </c>
      <c r="P13" s="515">
        <f t="shared" si="4"/>
        <v>1</v>
      </c>
      <c r="Q13" s="448" t="s">
        <v>193</v>
      </c>
      <c r="T13" s="122"/>
      <c r="U13" s="25"/>
      <c r="V13" s="25"/>
    </row>
    <row r="14" spans="1:22" ht="223.9" customHeight="1" x14ac:dyDescent="0.25">
      <c r="A14" s="490"/>
      <c r="B14" s="490"/>
      <c r="C14" s="478"/>
      <c r="D14" s="478"/>
      <c r="E14" s="478"/>
      <c r="F14" s="478"/>
      <c r="G14" s="481"/>
      <c r="H14" s="478"/>
      <c r="I14" s="478"/>
      <c r="J14" s="484"/>
      <c r="K14" s="327"/>
      <c r="L14" s="514"/>
      <c r="M14" s="522"/>
      <c r="N14" s="520"/>
      <c r="O14" s="518"/>
      <c r="P14" s="516"/>
      <c r="Q14" s="449"/>
      <c r="T14" s="122"/>
      <c r="U14" s="25"/>
      <c r="V14" s="25"/>
    </row>
    <row r="15" spans="1:22" ht="198" customHeight="1" x14ac:dyDescent="0.25">
      <c r="A15" s="490"/>
      <c r="B15" s="490"/>
      <c r="C15" s="478"/>
      <c r="D15" s="478"/>
      <c r="E15" s="478"/>
      <c r="F15" s="478"/>
      <c r="G15" s="481"/>
      <c r="H15" s="478"/>
      <c r="I15" s="478"/>
      <c r="J15" s="277" t="s">
        <v>60</v>
      </c>
      <c r="K15" s="119" t="s">
        <v>145</v>
      </c>
      <c r="L15" s="326">
        <v>19367903</v>
      </c>
      <c r="M15" s="326">
        <f>N15+O15</f>
        <v>19367903</v>
      </c>
      <c r="N15" s="92">
        <v>19367903</v>
      </c>
      <c r="O15" s="3">
        <v>0</v>
      </c>
      <c r="P15" s="116">
        <f t="shared" si="4"/>
        <v>1</v>
      </c>
      <c r="Q15" s="93" t="s">
        <v>191</v>
      </c>
    </row>
    <row r="16" spans="1:22" ht="48.6" customHeight="1" x14ac:dyDescent="0.25">
      <c r="A16" s="490"/>
      <c r="B16" s="490"/>
      <c r="C16" s="478"/>
      <c r="D16" s="478"/>
      <c r="E16" s="478"/>
      <c r="F16" s="478"/>
      <c r="G16" s="481"/>
      <c r="H16" s="478"/>
      <c r="I16" s="478"/>
      <c r="J16" s="277" t="s">
        <v>143</v>
      </c>
      <c r="K16" s="119" t="s">
        <v>94</v>
      </c>
      <c r="L16" s="106">
        <v>0</v>
      </c>
      <c r="M16" s="106">
        <v>0</v>
      </c>
      <c r="N16" s="123">
        <v>0</v>
      </c>
      <c r="O16" s="124">
        <v>0</v>
      </c>
      <c r="P16" s="116">
        <v>0</v>
      </c>
      <c r="Q16" s="93" t="s">
        <v>244</v>
      </c>
    </row>
    <row r="17" spans="1:17" ht="53.45" customHeight="1" x14ac:dyDescent="0.25">
      <c r="A17" s="486"/>
      <c r="B17" s="486"/>
      <c r="C17" s="479"/>
      <c r="D17" s="479"/>
      <c r="E17" s="479"/>
      <c r="F17" s="479"/>
      <c r="G17" s="482"/>
      <c r="H17" s="479"/>
      <c r="I17" s="479"/>
      <c r="J17" s="277" t="s">
        <v>143</v>
      </c>
      <c r="K17" s="119" t="s">
        <v>94</v>
      </c>
      <c r="L17" s="106">
        <v>0</v>
      </c>
      <c r="M17" s="106">
        <v>0</v>
      </c>
      <c r="N17" s="123">
        <v>0</v>
      </c>
      <c r="O17" s="124">
        <v>0</v>
      </c>
      <c r="P17" s="116">
        <v>0</v>
      </c>
      <c r="Q17" s="93" t="s">
        <v>243</v>
      </c>
    </row>
    <row r="18" spans="1:17" ht="264.75" customHeight="1" thickBot="1" x14ac:dyDescent="0.3">
      <c r="A18" s="351">
        <v>40</v>
      </c>
      <c r="B18" s="353" t="s">
        <v>110</v>
      </c>
      <c r="C18" s="191" t="s">
        <v>146</v>
      </c>
      <c r="D18" s="191" t="s">
        <v>129</v>
      </c>
      <c r="E18" s="284" t="s">
        <v>147</v>
      </c>
      <c r="F18" s="352" t="s">
        <v>148</v>
      </c>
      <c r="G18" s="281">
        <v>11405686.25</v>
      </c>
      <c r="H18" s="125" t="s">
        <v>149</v>
      </c>
      <c r="I18" s="125" t="s">
        <v>149</v>
      </c>
      <c r="J18" s="190" t="s">
        <v>121</v>
      </c>
      <c r="K18" s="119" t="s">
        <v>151</v>
      </c>
      <c r="L18" s="192">
        <v>604924.37</v>
      </c>
      <c r="M18" s="111">
        <f>N18+O18</f>
        <v>604924.37</v>
      </c>
      <c r="N18" s="126">
        <v>604924.37</v>
      </c>
      <c r="O18" s="127">
        <v>0</v>
      </c>
      <c r="P18" s="116">
        <f>M18/L18</f>
        <v>1</v>
      </c>
      <c r="Q18" s="93" t="s">
        <v>235</v>
      </c>
    </row>
    <row r="19" spans="1:17" ht="32.25" customHeight="1" thickBot="1" x14ac:dyDescent="0.3">
      <c r="A19" s="487" t="s">
        <v>0</v>
      </c>
      <c r="B19" s="488"/>
      <c r="C19" s="488"/>
      <c r="D19" s="488"/>
      <c r="E19" s="488"/>
      <c r="F19" s="489"/>
      <c r="G19" s="128">
        <f>SUM(G6:G18)</f>
        <v>448592400.40999997</v>
      </c>
      <c r="H19" s="128"/>
      <c r="I19" s="129"/>
      <c r="J19" s="130"/>
      <c r="K19" s="131"/>
      <c r="L19" s="132">
        <f>SUM(L6:L18)</f>
        <v>48975863.439999998</v>
      </c>
      <c r="M19" s="132">
        <f>SUM(M6:M18)</f>
        <v>37766218.639999993</v>
      </c>
      <c r="N19" s="368">
        <f>SUM(N6:N18)</f>
        <v>37766218.639999993</v>
      </c>
      <c r="O19" s="133">
        <f>SUM(O6:O18)</f>
        <v>0</v>
      </c>
      <c r="P19" s="134">
        <f t="shared" si="4"/>
        <v>0.77111899591657296</v>
      </c>
      <c r="Q19" s="131" t="s">
        <v>104</v>
      </c>
    </row>
    <row r="20" spans="1:17" ht="28.5" customHeight="1" x14ac:dyDescent="0.25">
      <c r="A20" s="135"/>
      <c r="B20" s="136" t="s">
        <v>105</v>
      </c>
      <c r="C20" s="474" t="s">
        <v>106</v>
      </c>
      <c r="D20" s="474"/>
      <c r="E20" s="474"/>
      <c r="F20" s="474"/>
      <c r="G20" s="137"/>
      <c r="H20" s="137"/>
      <c r="I20" s="138"/>
      <c r="J20" s="138"/>
      <c r="K20" s="139"/>
      <c r="L20" s="140" t="s">
        <v>104</v>
      </c>
      <c r="M20" s="141" t="s">
        <v>104</v>
      </c>
      <c r="N20" s="142">
        <f>N7+N8+N9+N13+N18+N11</f>
        <v>18398315.640000001</v>
      </c>
      <c r="O20" s="143" t="s">
        <v>104</v>
      </c>
      <c r="P20" s="144" t="s">
        <v>104</v>
      </c>
      <c r="Q20" s="145" t="s">
        <v>104</v>
      </c>
    </row>
    <row r="21" spans="1:17" ht="27" customHeight="1" x14ac:dyDescent="0.25">
      <c r="A21" s="135"/>
      <c r="B21" s="146" t="s">
        <v>105</v>
      </c>
      <c r="C21" s="475" t="s">
        <v>152</v>
      </c>
      <c r="D21" s="475"/>
      <c r="E21" s="475"/>
      <c r="F21" s="475"/>
      <c r="G21" s="475"/>
      <c r="H21" s="475"/>
      <c r="I21" s="475"/>
      <c r="J21" s="475"/>
      <c r="K21" s="476"/>
      <c r="L21" s="147" t="s">
        <v>104</v>
      </c>
      <c r="M21" s="148" t="s">
        <v>104</v>
      </c>
      <c r="N21" s="149">
        <f>N15</f>
        <v>19367903</v>
      </c>
      <c r="O21" s="150">
        <f>O19</f>
        <v>0</v>
      </c>
      <c r="P21" s="151" t="s">
        <v>104</v>
      </c>
      <c r="Q21" s="152" t="s">
        <v>104</v>
      </c>
    </row>
    <row r="22" spans="1:17" x14ac:dyDescent="0.25">
      <c r="A22" s="153"/>
      <c r="B22" s="154"/>
      <c r="C22" s="78"/>
      <c r="D22" s="78"/>
      <c r="E22" s="155"/>
      <c r="F22" s="156"/>
      <c r="G22" s="156"/>
      <c r="H22" s="156"/>
      <c r="I22" s="156"/>
      <c r="J22" s="156"/>
      <c r="K22" s="156"/>
      <c r="L22" s="156"/>
      <c r="M22" s="156"/>
      <c r="N22" s="157"/>
      <c r="O22" s="78"/>
      <c r="P22" s="78"/>
    </row>
    <row r="23" spans="1:17" x14ac:dyDescent="0.25">
      <c r="A23" s="153"/>
      <c r="B23" s="158"/>
      <c r="C23" s="159"/>
      <c r="D23" s="159"/>
      <c r="E23" s="80"/>
      <c r="F23" s="160"/>
      <c r="G23" s="160"/>
      <c r="H23" s="160"/>
      <c r="I23" s="160"/>
      <c r="J23" s="160"/>
      <c r="K23" s="160"/>
      <c r="L23" s="160"/>
      <c r="M23" s="161"/>
      <c r="N23" s="162"/>
      <c r="O23" s="163"/>
      <c r="P23" s="78"/>
    </row>
    <row r="24" spans="1:17" x14ac:dyDescent="0.25">
      <c r="A24" s="63"/>
      <c r="F24" s="86"/>
      <c r="G24" s="86"/>
      <c r="H24" s="86"/>
      <c r="I24" s="86"/>
      <c r="J24" s="86"/>
      <c r="K24" s="86"/>
      <c r="L24" s="86"/>
      <c r="M24" s="86"/>
      <c r="N24" s="20"/>
      <c r="O24" s="20"/>
      <c r="P24" s="20"/>
    </row>
    <row r="25" spans="1:17" x14ac:dyDescent="0.25">
      <c r="A25" s="63"/>
      <c r="F25" s="86"/>
      <c r="G25" s="86"/>
      <c r="H25" s="86"/>
      <c r="I25" s="86"/>
      <c r="J25" s="86"/>
      <c r="K25" s="86"/>
      <c r="L25" s="86"/>
      <c r="M25" s="86"/>
      <c r="N25" s="20"/>
      <c r="O25" s="20"/>
      <c r="P25" s="20"/>
    </row>
    <row r="26" spans="1:17" x14ac:dyDescent="0.25">
      <c r="A26" s="63"/>
      <c r="F26" s="86"/>
      <c r="G26" s="86"/>
      <c r="H26" s="86"/>
      <c r="I26" s="86"/>
      <c r="J26" s="86"/>
      <c r="K26" s="86"/>
      <c r="L26" s="86"/>
      <c r="M26" s="86"/>
      <c r="N26" s="20"/>
      <c r="O26" s="20"/>
      <c r="P26" s="20"/>
    </row>
    <row r="27" spans="1:17" x14ac:dyDescent="0.25">
      <c r="A27" s="63"/>
      <c r="F27" s="86"/>
      <c r="G27" s="86"/>
      <c r="H27" s="86"/>
      <c r="I27" s="86"/>
      <c r="J27" s="86"/>
      <c r="K27" s="86"/>
      <c r="L27" s="86"/>
      <c r="M27" s="86"/>
      <c r="N27" s="20"/>
      <c r="O27" s="20"/>
      <c r="P27" s="20"/>
    </row>
    <row r="28" spans="1:17" x14ac:dyDescent="0.25">
      <c r="A28" s="63"/>
      <c r="F28" s="86"/>
      <c r="G28" s="86"/>
      <c r="H28" s="86"/>
      <c r="I28" s="86"/>
      <c r="J28" s="86"/>
      <c r="K28" s="86"/>
      <c r="L28" s="86"/>
      <c r="M28" s="86"/>
      <c r="N28" s="20"/>
      <c r="O28" s="20"/>
      <c r="P28" s="20"/>
    </row>
    <row r="29" spans="1:17" x14ac:dyDescent="0.25">
      <c r="A29" s="63"/>
      <c r="F29" s="86"/>
      <c r="G29" s="86"/>
      <c r="H29" s="86"/>
      <c r="I29" s="86"/>
      <c r="J29" s="86"/>
      <c r="K29" s="86"/>
      <c r="L29" s="86"/>
      <c r="M29" s="86"/>
      <c r="N29" s="20"/>
      <c r="O29" s="20"/>
      <c r="P29" s="20"/>
    </row>
    <row r="30" spans="1:17" x14ac:dyDescent="0.25">
      <c r="A30" s="63"/>
      <c r="F30" s="86"/>
      <c r="G30" s="86"/>
      <c r="H30" s="86"/>
      <c r="I30" s="86"/>
      <c r="J30" s="86"/>
      <c r="K30" s="86"/>
      <c r="L30" s="86"/>
      <c r="M30" s="86"/>
      <c r="N30" s="20"/>
      <c r="O30" s="20"/>
      <c r="P30" s="20"/>
    </row>
    <row r="31" spans="1:17" x14ac:dyDescent="0.25">
      <c r="A31" s="63"/>
      <c r="F31" s="86"/>
      <c r="G31" s="86"/>
      <c r="H31" s="86"/>
      <c r="I31" s="86"/>
      <c r="J31" s="86"/>
      <c r="K31" s="86"/>
      <c r="L31" s="86"/>
      <c r="M31" s="86"/>
      <c r="N31" s="20"/>
      <c r="O31" s="20"/>
      <c r="P31" s="20"/>
    </row>
    <row r="32" spans="1:17" x14ac:dyDescent="0.25">
      <c r="A32" s="63"/>
      <c r="F32" s="86"/>
      <c r="G32" s="86"/>
      <c r="H32" s="86"/>
      <c r="I32" s="86"/>
      <c r="J32" s="86"/>
      <c r="K32" s="86"/>
      <c r="L32" s="86"/>
      <c r="M32" s="86"/>
      <c r="N32" s="20"/>
      <c r="O32" s="20"/>
      <c r="P32" s="20"/>
    </row>
    <row r="33" spans="1:16" x14ac:dyDescent="0.25">
      <c r="A33" s="63"/>
      <c r="F33" s="86"/>
      <c r="G33" s="86"/>
      <c r="H33" s="86"/>
      <c r="I33" s="86"/>
      <c r="J33" s="86"/>
      <c r="K33" s="86"/>
      <c r="L33" s="86"/>
      <c r="M33" s="86"/>
      <c r="N33" s="20"/>
      <c r="O33" s="20"/>
      <c r="P33" s="20"/>
    </row>
    <row r="34" spans="1:16" x14ac:dyDescent="0.25">
      <c r="A34" s="63"/>
      <c r="F34" s="86"/>
      <c r="G34" s="86"/>
      <c r="H34" s="86"/>
      <c r="I34" s="86"/>
      <c r="J34" s="86"/>
      <c r="K34" s="86"/>
      <c r="L34" s="86"/>
      <c r="M34" s="86"/>
      <c r="N34" s="20"/>
      <c r="O34" s="20"/>
      <c r="P34" s="20"/>
    </row>
    <row r="35" spans="1:16" x14ac:dyDescent="0.25">
      <c r="A35" s="63"/>
      <c r="F35" s="86"/>
      <c r="G35" s="86"/>
      <c r="H35" s="86"/>
      <c r="I35" s="86"/>
      <c r="J35" s="86"/>
      <c r="K35" s="86"/>
      <c r="L35" s="86"/>
      <c r="M35" s="86"/>
      <c r="N35" s="20"/>
      <c r="O35" s="20"/>
      <c r="P35" s="20"/>
    </row>
    <row r="36" spans="1:16" x14ac:dyDescent="0.25">
      <c r="A36" s="63"/>
      <c r="F36" s="86"/>
      <c r="G36" s="86"/>
      <c r="H36" s="86"/>
      <c r="I36" s="86"/>
      <c r="J36" s="86"/>
      <c r="K36" s="86"/>
      <c r="L36" s="86"/>
      <c r="M36" s="86"/>
      <c r="N36" s="20"/>
      <c r="O36" s="20"/>
      <c r="P36" s="20"/>
    </row>
    <row r="37" spans="1:16" x14ac:dyDescent="0.25">
      <c r="A37" s="63"/>
      <c r="F37" s="86"/>
      <c r="G37" s="86"/>
      <c r="H37" s="86"/>
      <c r="I37" s="86"/>
      <c r="J37" s="86"/>
      <c r="K37" s="86"/>
      <c r="L37" s="86"/>
      <c r="M37" s="86"/>
      <c r="N37" s="20"/>
      <c r="O37" s="20"/>
      <c r="P37" s="20"/>
    </row>
    <row r="38" spans="1:16" x14ac:dyDescent="0.25">
      <c r="A38" s="63"/>
      <c r="F38" s="86"/>
      <c r="G38" s="86"/>
      <c r="H38" s="86"/>
      <c r="I38" s="86"/>
      <c r="J38" s="86"/>
      <c r="K38" s="86"/>
      <c r="L38" s="86"/>
      <c r="M38" s="86"/>
      <c r="N38" s="20"/>
      <c r="O38" s="20"/>
      <c r="P38" s="20"/>
    </row>
    <row r="39" spans="1:16" x14ac:dyDescent="0.25">
      <c r="A39" s="63"/>
      <c r="F39" s="86"/>
      <c r="G39" s="86"/>
      <c r="H39" s="86"/>
      <c r="I39" s="86"/>
      <c r="J39" s="86"/>
      <c r="K39" s="86"/>
      <c r="L39" s="86"/>
      <c r="M39" s="86"/>
      <c r="N39" s="20"/>
      <c r="O39" s="20"/>
      <c r="P39" s="20"/>
    </row>
    <row r="40" spans="1:16" x14ac:dyDescent="0.25">
      <c r="A40" s="63"/>
      <c r="F40" s="86"/>
      <c r="G40" s="86"/>
      <c r="H40" s="86"/>
      <c r="I40" s="86"/>
      <c r="J40" s="86"/>
      <c r="K40" s="86"/>
      <c r="L40" s="86"/>
      <c r="M40" s="86"/>
      <c r="N40" s="20"/>
      <c r="O40" s="20"/>
      <c r="P40" s="20"/>
    </row>
    <row r="41" spans="1:16" x14ac:dyDescent="0.25">
      <c r="A41" s="63"/>
      <c r="F41" s="86"/>
      <c r="G41" s="86"/>
      <c r="H41" s="86"/>
      <c r="I41" s="86"/>
      <c r="J41" s="86"/>
      <c r="K41" s="86"/>
      <c r="L41" s="86"/>
      <c r="M41" s="86"/>
      <c r="N41" s="20"/>
      <c r="O41" s="20"/>
      <c r="P41" s="20"/>
    </row>
    <row r="42" spans="1:16" x14ac:dyDescent="0.25">
      <c r="A42" s="63"/>
      <c r="F42" s="86"/>
      <c r="G42" s="86"/>
      <c r="H42" s="86"/>
      <c r="I42" s="86"/>
      <c r="J42" s="86"/>
      <c r="K42" s="86"/>
      <c r="L42" s="86"/>
      <c r="M42" s="86"/>
      <c r="N42" s="20"/>
      <c r="O42" s="20"/>
      <c r="P42" s="20"/>
    </row>
    <row r="43" spans="1:16" x14ac:dyDescent="0.25">
      <c r="A43" s="63"/>
      <c r="F43" s="86"/>
      <c r="G43" s="86"/>
      <c r="H43" s="86"/>
      <c r="I43" s="86"/>
      <c r="J43" s="86"/>
      <c r="K43" s="86"/>
      <c r="L43" s="86"/>
      <c r="M43" s="86"/>
      <c r="N43" s="20"/>
      <c r="O43" s="20"/>
      <c r="P43" s="20"/>
    </row>
    <row r="44" spans="1:16" x14ac:dyDescent="0.25">
      <c r="A44" s="63"/>
      <c r="F44" s="86"/>
      <c r="G44" s="86"/>
      <c r="H44" s="86"/>
      <c r="I44" s="86"/>
      <c r="J44" s="86"/>
      <c r="K44" s="86"/>
      <c r="L44" s="86"/>
      <c r="M44" s="86"/>
      <c r="N44" s="20"/>
      <c r="O44" s="20"/>
      <c r="P44" s="20"/>
    </row>
    <row r="45" spans="1:16" x14ac:dyDescent="0.25">
      <c r="A45" s="63"/>
      <c r="F45" s="86"/>
      <c r="G45" s="86"/>
      <c r="H45" s="86"/>
      <c r="I45" s="86"/>
      <c r="J45" s="86"/>
      <c r="K45" s="86"/>
      <c r="L45" s="86"/>
      <c r="M45" s="86"/>
      <c r="N45" s="20"/>
      <c r="O45" s="20"/>
      <c r="P45" s="20"/>
    </row>
    <row r="46" spans="1:16" x14ac:dyDescent="0.25">
      <c r="A46" s="63"/>
      <c r="F46" s="86"/>
      <c r="G46" s="86"/>
      <c r="H46" s="86"/>
      <c r="I46" s="86"/>
      <c r="J46" s="86"/>
      <c r="K46" s="86"/>
      <c r="L46" s="86"/>
      <c r="M46" s="86"/>
      <c r="N46" s="20"/>
      <c r="O46" s="20"/>
      <c r="P46" s="20"/>
    </row>
    <row r="47" spans="1:16" x14ac:dyDescent="0.25">
      <c r="A47" s="63"/>
      <c r="F47" s="86"/>
      <c r="G47" s="86"/>
      <c r="H47" s="86"/>
      <c r="I47" s="86"/>
      <c r="J47" s="86"/>
      <c r="K47" s="86"/>
      <c r="L47" s="86"/>
      <c r="M47" s="86"/>
      <c r="N47" s="20"/>
      <c r="O47" s="20"/>
      <c r="P47" s="20"/>
    </row>
    <row r="48" spans="1:16" x14ac:dyDescent="0.25">
      <c r="A48" s="63"/>
      <c r="F48" s="86"/>
      <c r="G48" s="86"/>
      <c r="H48" s="86"/>
      <c r="I48" s="86"/>
      <c r="J48" s="86"/>
      <c r="K48" s="86"/>
      <c r="L48" s="86"/>
      <c r="M48" s="86"/>
      <c r="N48" s="20"/>
      <c r="O48" s="20"/>
      <c r="P48" s="20"/>
    </row>
    <row r="49" spans="1:16" x14ac:dyDescent="0.25">
      <c r="A49" s="63"/>
      <c r="F49" s="86"/>
      <c r="G49" s="86"/>
      <c r="H49" s="86"/>
      <c r="I49" s="86"/>
      <c r="J49" s="86"/>
      <c r="K49" s="86"/>
      <c r="L49" s="86"/>
      <c r="M49" s="86"/>
      <c r="N49" s="20"/>
      <c r="O49" s="20"/>
      <c r="P49" s="20"/>
    </row>
    <row r="50" spans="1:16" x14ac:dyDescent="0.25">
      <c r="A50" s="69"/>
      <c r="F50" s="86"/>
      <c r="G50" s="86"/>
      <c r="H50" s="86"/>
      <c r="I50" s="86"/>
      <c r="J50" s="86"/>
      <c r="K50" s="86"/>
      <c r="L50" s="86"/>
      <c r="M50" s="86"/>
      <c r="N50" s="20"/>
      <c r="O50" s="20"/>
      <c r="P50" s="20"/>
    </row>
    <row r="51" spans="1:16" x14ac:dyDescent="0.25">
      <c r="A51" s="69"/>
      <c r="F51" s="86"/>
      <c r="G51" s="86"/>
      <c r="H51" s="86"/>
      <c r="I51" s="86"/>
      <c r="J51" s="86"/>
      <c r="K51" s="86"/>
      <c r="L51" s="86"/>
      <c r="M51" s="86"/>
      <c r="N51" s="20"/>
      <c r="O51" s="20"/>
      <c r="P51" s="20"/>
    </row>
    <row r="52" spans="1:16" x14ac:dyDescent="0.25">
      <c r="A52" s="69"/>
      <c r="F52" s="86"/>
      <c r="G52" s="86"/>
      <c r="H52" s="86"/>
      <c r="I52" s="86"/>
      <c r="J52" s="86"/>
      <c r="K52" s="86"/>
      <c r="L52" s="86"/>
      <c r="M52" s="86"/>
      <c r="N52" s="20"/>
      <c r="O52" s="20"/>
      <c r="P52" s="20"/>
    </row>
    <row r="53" spans="1:16" x14ac:dyDescent="0.25">
      <c r="A53" s="69"/>
      <c r="F53" s="86"/>
      <c r="G53" s="86"/>
      <c r="H53" s="86"/>
      <c r="I53" s="86"/>
      <c r="J53" s="86"/>
      <c r="K53" s="86"/>
      <c r="L53" s="86"/>
      <c r="M53" s="86"/>
      <c r="N53" s="20"/>
      <c r="O53" s="20"/>
      <c r="P53" s="20"/>
    </row>
    <row r="54" spans="1:16" x14ac:dyDescent="0.25">
      <c r="F54" s="86"/>
      <c r="G54" s="86"/>
      <c r="H54" s="86"/>
      <c r="I54" s="86"/>
      <c r="J54" s="86"/>
      <c r="K54" s="86"/>
      <c r="L54" s="86"/>
      <c r="M54" s="86"/>
      <c r="N54" s="20"/>
      <c r="O54" s="20"/>
      <c r="P54" s="20"/>
    </row>
    <row r="55" spans="1:16" x14ac:dyDescent="0.25">
      <c r="F55" s="86"/>
      <c r="G55" s="86"/>
      <c r="H55" s="86"/>
      <c r="I55" s="86"/>
      <c r="J55" s="86"/>
      <c r="K55" s="86"/>
      <c r="L55" s="86"/>
      <c r="M55" s="86"/>
      <c r="N55" s="20"/>
      <c r="O55" s="20"/>
      <c r="P55" s="20"/>
    </row>
    <row r="56" spans="1:16" x14ac:dyDescent="0.25">
      <c r="F56" s="86"/>
      <c r="G56" s="86"/>
      <c r="H56" s="86"/>
      <c r="I56" s="86"/>
      <c r="J56" s="86"/>
      <c r="K56" s="86"/>
      <c r="L56" s="86"/>
      <c r="M56" s="86"/>
      <c r="N56" s="20"/>
      <c r="O56" s="20"/>
      <c r="P56" s="20"/>
    </row>
    <row r="57" spans="1:16" x14ac:dyDescent="0.25">
      <c r="F57" s="86"/>
      <c r="G57" s="86"/>
      <c r="H57" s="86"/>
      <c r="I57" s="86"/>
      <c r="J57" s="86"/>
      <c r="K57" s="86"/>
      <c r="L57" s="86"/>
      <c r="M57" s="86"/>
      <c r="N57" s="20"/>
      <c r="O57" s="20"/>
      <c r="P57" s="20"/>
    </row>
    <row r="58" spans="1:16" x14ac:dyDescent="0.25">
      <c r="F58" s="86"/>
      <c r="G58" s="86"/>
      <c r="H58" s="86"/>
      <c r="I58" s="86"/>
      <c r="J58" s="86"/>
      <c r="K58" s="86"/>
      <c r="L58" s="86"/>
      <c r="M58" s="86"/>
      <c r="N58" s="20"/>
      <c r="O58" s="20"/>
      <c r="P58" s="20"/>
    </row>
    <row r="59" spans="1:16" x14ac:dyDescent="0.25">
      <c r="F59" s="86"/>
      <c r="G59" s="86"/>
      <c r="H59" s="86"/>
      <c r="I59" s="86"/>
      <c r="J59" s="86"/>
      <c r="K59" s="86"/>
      <c r="L59" s="86"/>
      <c r="M59" s="86"/>
      <c r="N59" s="20"/>
      <c r="O59" s="20"/>
      <c r="P59" s="20"/>
    </row>
    <row r="60" spans="1:16" x14ac:dyDescent="0.25">
      <c r="F60" s="86"/>
      <c r="G60" s="86"/>
      <c r="H60" s="86"/>
      <c r="I60" s="86"/>
      <c r="J60" s="86"/>
      <c r="K60" s="86"/>
      <c r="L60" s="86"/>
      <c r="M60" s="86"/>
      <c r="N60" s="20"/>
      <c r="O60" s="20"/>
      <c r="P60" s="20"/>
    </row>
    <row r="61" spans="1:16" x14ac:dyDescent="0.25">
      <c r="F61" s="86"/>
      <c r="G61" s="86"/>
      <c r="H61" s="86"/>
      <c r="I61" s="86"/>
      <c r="J61" s="86"/>
      <c r="K61" s="86"/>
      <c r="L61" s="86"/>
      <c r="M61" s="86"/>
      <c r="N61" s="20"/>
      <c r="O61" s="20"/>
      <c r="P61" s="20"/>
    </row>
    <row r="62" spans="1:16" x14ac:dyDescent="0.25">
      <c r="F62" s="86"/>
      <c r="G62" s="86"/>
      <c r="H62" s="86"/>
      <c r="I62" s="86"/>
      <c r="J62" s="86"/>
      <c r="K62" s="86"/>
      <c r="L62" s="86"/>
      <c r="M62" s="86"/>
      <c r="N62" s="20"/>
      <c r="O62" s="20"/>
      <c r="P62" s="20"/>
    </row>
    <row r="63" spans="1:16" x14ac:dyDescent="0.25">
      <c r="F63" s="86"/>
      <c r="G63" s="86"/>
      <c r="H63" s="86"/>
      <c r="I63" s="86"/>
      <c r="J63" s="86"/>
      <c r="K63" s="86"/>
      <c r="L63" s="86"/>
      <c r="M63" s="86"/>
      <c r="N63" s="20"/>
      <c r="O63" s="20"/>
      <c r="P63" s="20"/>
    </row>
    <row r="64" spans="1:16" x14ac:dyDescent="0.25">
      <c r="F64" s="86"/>
      <c r="G64" s="86"/>
      <c r="H64" s="86"/>
      <c r="I64" s="86"/>
      <c r="J64" s="86"/>
      <c r="K64" s="86"/>
      <c r="L64" s="86"/>
      <c r="M64" s="86"/>
    </row>
    <row r="65" spans="6:13" x14ac:dyDescent="0.25">
      <c r="F65" s="86"/>
      <c r="G65" s="86"/>
      <c r="H65" s="86"/>
      <c r="I65" s="86"/>
      <c r="J65" s="86"/>
      <c r="K65" s="86"/>
      <c r="L65" s="86"/>
      <c r="M65" s="86"/>
    </row>
    <row r="66" spans="6:13" x14ac:dyDescent="0.25">
      <c r="F66" s="86"/>
      <c r="G66" s="86"/>
      <c r="H66" s="86"/>
      <c r="I66" s="86"/>
      <c r="J66" s="86"/>
      <c r="K66" s="86"/>
      <c r="L66" s="86"/>
      <c r="M66" s="86"/>
    </row>
    <row r="67" spans="6:13" x14ac:dyDescent="0.25">
      <c r="F67" s="86"/>
      <c r="G67" s="86"/>
      <c r="H67" s="86"/>
      <c r="I67" s="86"/>
      <c r="J67" s="86"/>
      <c r="K67" s="86"/>
      <c r="L67" s="86"/>
      <c r="M67" s="86"/>
    </row>
    <row r="68" spans="6:13" x14ac:dyDescent="0.25">
      <c r="F68" s="86"/>
      <c r="G68" s="86"/>
      <c r="H68" s="86"/>
      <c r="I68" s="86"/>
      <c r="J68" s="86"/>
      <c r="K68" s="86"/>
      <c r="L68" s="86"/>
      <c r="M68" s="86"/>
    </row>
    <row r="69" spans="6:13" x14ac:dyDescent="0.25">
      <c r="F69" s="86"/>
      <c r="G69" s="86"/>
      <c r="H69" s="86"/>
      <c r="I69" s="86"/>
      <c r="J69" s="86"/>
      <c r="K69" s="86"/>
      <c r="L69" s="86"/>
      <c r="M69" s="86"/>
    </row>
    <row r="70" spans="6:13" x14ac:dyDescent="0.25">
      <c r="F70" s="86"/>
      <c r="G70" s="86"/>
      <c r="H70" s="86"/>
      <c r="I70" s="86"/>
      <c r="J70" s="86"/>
      <c r="K70" s="86"/>
      <c r="L70" s="86"/>
      <c r="M70" s="86"/>
    </row>
  </sheetData>
  <autoFilter ref="A5:Q21"/>
  <mergeCells count="69">
    <mergeCell ref="L13:L14"/>
    <mergeCell ref="Q13:Q14"/>
    <mergeCell ref="P13:P14"/>
    <mergeCell ref="O13:O14"/>
    <mergeCell ref="N13:N14"/>
    <mergeCell ref="M13:M14"/>
    <mergeCell ref="Q3:Q4"/>
    <mergeCell ref="G3:G4"/>
    <mergeCell ref="H3:H4"/>
    <mergeCell ref="I3:I4"/>
    <mergeCell ref="J3:J4"/>
    <mergeCell ref="K3:K4"/>
    <mergeCell ref="L3:L4"/>
    <mergeCell ref="M3:O3"/>
    <mergeCell ref="P3:P4"/>
    <mergeCell ref="A9:A10"/>
    <mergeCell ref="F3:F4"/>
    <mergeCell ref="A3:A4"/>
    <mergeCell ref="B3:B4"/>
    <mergeCell ref="C3:C4"/>
    <mergeCell ref="D3:D4"/>
    <mergeCell ref="E3:E4"/>
    <mergeCell ref="A6:A7"/>
    <mergeCell ref="B6:B7"/>
    <mergeCell ref="C6:C7"/>
    <mergeCell ref="D6:D7"/>
    <mergeCell ref="F6:F7"/>
    <mergeCell ref="B9:B10"/>
    <mergeCell ref="C9:C10"/>
    <mergeCell ref="D9:D10"/>
    <mergeCell ref="E9:E10"/>
    <mergeCell ref="G11:G12"/>
    <mergeCell ref="H11:H12"/>
    <mergeCell ref="I11:I12"/>
    <mergeCell ref="E11:E12"/>
    <mergeCell ref="A19:F19"/>
    <mergeCell ref="A13:A17"/>
    <mergeCell ref="C13:C17"/>
    <mergeCell ref="B13:B17"/>
    <mergeCell ref="D13:D17"/>
    <mergeCell ref="F11:F12"/>
    <mergeCell ref="A11:A12"/>
    <mergeCell ref="B11:B12"/>
    <mergeCell ref="C11:C12"/>
    <mergeCell ref="D11:D12"/>
    <mergeCell ref="C20:F20"/>
    <mergeCell ref="C21:K21"/>
    <mergeCell ref="F13:F17"/>
    <mergeCell ref="G13:G17"/>
    <mergeCell ref="H13:H17"/>
    <mergeCell ref="I13:I17"/>
    <mergeCell ref="E13:E17"/>
    <mergeCell ref="J13:J14"/>
    <mergeCell ref="F9:F10"/>
    <mergeCell ref="G6:G7"/>
    <mergeCell ref="H6:H7"/>
    <mergeCell ref="I6:I7"/>
    <mergeCell ref="E6:E7"/>
    <mergeCell ref="G9:G10"/>
    <mergeCell ref="Q9:Q10"/>
    <mergeCell ref="H9:H10"/>
    <mergeCell ref="I9:I10"/>
    <mergeCell ref="J9:J10"/>
    <mergeCell ref="K9:K10"/>
    <mergeCell ref="L9:L10"/>
    <mergeCell ref="M9:M10"/>
    <mergeCell ref="N9:N10"/>
    <mergeCell ref="O9:O10"/>
    <mergeCell ref="P9:P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3.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abSelected="1" zoomScale="58" zoomScaleNormal="58" zoomScaleSheetLayoutView="39" zoomScalePageLayoutView="55" workbookViewId="0">
      <selection activeCell="L41" sqref="L41"/>
    </sheetView>
  </sheetViews>
  <sheetFormatPr defaultRowHeight="15" x14ac:dyDescent="0.25"/>
  <cols>
    <col min="1" max="1" width="4.7109375" customWidth="1"/>
    <col min="2" max="2" width="14.28515625" customWidth="1"/>
    <col min="3" max="3" width="23.42578125" style="75" customWidth="1"/>
    <col min="4" max="4" width="17.28515625" style="75" customWidth="1"/>
    <col min="5" max="5" width="11.7109375" style="75" customWidth="1"/>
    <col min="6" max="6" width="8.7109375" style="75" customWidth="1"/>
    <col min="7" max="7" width="18.7109375" style="76" customWidth="1"/>
    <col min="8" max="8" width="13.7109375" style="77"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37.9" customHeight="1" x14ac:dyDescent="0.45">
      <c r="A1" s="228" t="s">
        <v>177</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9" customHeight="1" x14ac:dyDescent="0.25">
      <c r="A3" s="647" t="s">
        <v>28</v>
      </c>
      <c r="B3" s="604" t="s">
        <v>29</v>
      </c>
      <c r="C3" s="604" t="s">
        <v>23</v>
      </c>
      <c r="D3" s="604" t="s">
        <v>30</v>
      </c>
      <c r="E3" s="604" t="s">
        <v>31</v>
      </c>
      <c r="F3" s="649" t="s">
        <v>32</v>
      </c>
      <c r="G3" s="643" t="s">
        <v>7</v>
      </c>
      <c r="H3" s="645" t="s">
        <v>33</v>
      </c>
      <c r="I3" s="604" t="s">
        <v>34</v>
      </c>
      <c r="J3" s="604" t="s">
        <v>8</v>
      </c>
      <c r="K3" s="596" t="s">
        <v>13</v>
      </c>
      <c r="L3" s="598" t="s">
        <v>35</v>
      </c>
      <c r="M3" s="606" t="s">
        <v>36</v>
      </c>
      <c r="N3" s="607"/>
      <c r="O3" s="608"/>
      <c r="P3" s="609" t="s">
        <v>37</v>
      </c>
      <c r="Q3" s="594" t="s">
        <v>38</v>
      </c>
    </row>
    <row r="4" spans="1:76" ht="148.15" customHeight="1" x14ac:dyDescent="0.25">
      <c r="A4" s="648"/>
      <c r="B4" s="605"/>
      <c r="C4" s="605"/>
      <c r="D4" s="484"/>
      <c r="E4" s="605"/>
      <c r="F4" s="650"/>
      <c r="G4" s="644"/>
      <c r="H4" s="646"/>
      <c r="I4" s="605"/>
      <c r="J4" s="605"/>
      <c r="K4" s="597"/>
      <c r="L4" s="599"/>
      <c r="M4" s="10" t="s">
        <v>39</v>
      </c>
      <c r="N4" s="374" t="s">
        <v>125</v>
      </c>
      <c r="O4" s="375" t="s">
        <v>40</v>
      </c>
      <c r="P4" s="610"/>
      <c r="Q4" s="595"/>
    </row>
    <row r="5" spans="1:76" ht="32.450000000000003" customHeight="1" thickBot="1" x14ac:dyDescent="0.3">
      <c r="A5" s="11" t="s">
        <v>41</v>
      </c>
      <c r="B5" s="12" t="s">
        <v>42</v>
      </c>
      <c r="C5" s="12" t="s">
        <v>43</v>
      </c>
      <c r="D5" s="12" t="s">
        <v>44</v>
      </c>
      <c r="E5" s="12" t="s">
        <v>45</v>
      </c>
      <c r="F5" s="12" t="s">
        <v>46</v>
      </c>
      <c r="G5" s="12" t="s">
        <v>47</v>
      </c>
      <c r="H5" s="13" t="s">
        <v>48</v>
      </c>
      <c r="I5" s="12" t="s">
        <v>49</v>
      </c>
      <c r="J5" s="14" t="s">
        <v>50</v>
      </c>
      <c r="K5" s="14" t="s">
        <v>51</v>
      </c>
      <c r="L5" s="15" t="s">
        <v>52</v>
      </c>
      <c r="M5" s="16" t="s">
        <v>53</v>
      </c>
      <c r="N5" s="11" t="s">
        <v>54</v>
      </c>
      <c r="O5" s="17" t="s">
        <v>55</v>
      </c>
      <c r="P5" s="18" t="s">
        <v>56</v>
      </c>
      <c r="Q5" s="17" t="s">
        <v>207</v>
      </c>
    </row>
    <row r="6" spans="1:76" ht="198" customHeight="1" x14ac:dyDescent="0.25">
      <c r="A6" s="654">
        <v>1</v>
      </c>
      <c r="B6" s="655" t="s">
        <v>15</v>
      </c>
      <c r="C6" s="658" t="s">
        <v>14</v>
      </c>
      <c r="D6" s="502" t="s">
        <v>57</v>
      </c>
      <c r="E6" s="651" t="s">
        <v>16</v>
      </c>
      <c r="F6" s="589" t="s">
        <v>58</v>
      </c>
      <c r="G6" s="591">
        <v>362375172.18000001</v>
      </c>
      <c r="H6" s="502" t="s">
        <v>15</v>
      </c>
      <c r="I6" s="502" t="s">
        <v>59</v>
      </c>
      <c r="J6" s="502" t="s">
        <v>60</v>
      </c>
      <c r="K6" s="592" t="s">
        <v>61</v>
      </c>
      <c r="L6" s="600">
        <v>101386743</v>
      </c>
      <c r="M6" s="600">
        <f>N6+O6</f>
        <v>1004341.5</v>
      </c>
      <c r="N6" s="19">
        <v>1004341.5</v>
      </c>
      <c r="O6" s="601">
        <v>0</v>
      </c>
      <c r="P6" s="588">
        <f>M6/L6</f>
        <v>9.9060436333377432E-3</v>
      </c>
      <c r="Q6" s="611" t="s">
        <v>260</v>
      </c>
      <c r="R6" s="20"/>
    </row>
    <row r="7" spans="1:76" ht="121.9" customHeight="1" x14ac:dyDescent="0.25">
      <c r="A7" s="653"/>
      <c r="B7" s="656"/>
      <c r="C7" s="478"/>
      <c r="D7" s="478"/>
      <c r="E7" s="583"/>
      <c r="F7" s="562"/>
      <c r="G7" s="545"/>
      <c r="H7" s="478"/>
      <c r="I7" s="478"/>
      <c r="J7" s="478"/>
      <c r="K7" s="526"/>
      <c r="L7" s="532"/>
      <c r="M7" s="532"/>
      <c r="N7" s="21" t="s">
        <v>62</v>
      </c>
      <c r="O7" s="602"/>
      <c r="P7" s="580"/>
      <c r="Q7" s="612"/>
      <c r="R7" s="20"/>
    </row>
    <row r="8" spans="1:76" ht="199.15" customHeight="1" x14ac:dyDescent="0.25">
      <c r="A8" s="615"/>
      <c r="B8" s="657"/>
      <c r="C8" s="479"/>
      <c r="D8" s="479"/>
      <c r="E8" s="584"/>
      <c r="F8" s="590"/>
      <c r="G8" s="546"/>
      <c r="H8" s="479"/>
      <c r="I8" s="479"/>
      <c r="J8" s="479"/>
      <c r="K8" s="527"/>
      <c r="L8" s="514"/>
      <c r="M8" s="514"/>
      <c r="N8" s="22">
        <v>5641832.5</v>
      </c>
      <c r="O8" s="603"/>
      <c r="P8" s="538"/>
      <c r="Q8" s="543"/>
      <c r="R8" s="20"/>
    </row>
    <row r="9" spans="1:76" ht="59.45" customHeight="1" x14ac:dyDescent="0.25">
      <c r="A9" s="614">
        <v>2</v>
      </c>
      <c r="B9" s="586" t="s">
        <v>15</v>
      </c>
      <c r="C9" s="652" t="s">
        <v>63</v>
      </c>
      <c r="D9" s="586" t="s">
        <v>57</v>
      </c>
      <c r="E9" s="652" t="s">
        <v>64</v>
      </c>
      <c r="F9" s="586" t="s">
        <v>58</v>
      </c>
      <c r="G9" s="587">
        <v>462724796.58999997</v>
      </c>
      <c r="H9" s="586" t="s">
        <v>15</v>
      </c>
      <c r="I9" s="586" t="s">
        <v>65</v>
      </c>
      <c r="J9" s="586" t="s">
        <v>60</v>
      </c>
      <c r="K9" s="640" t="s">
        <v>66</v>
      </c>
      <c r="L9" s="513">
        <v>13225052</v>
      </c>
      <c r="M9" s="513">
        <f>N9+O9</f>
        <v>96798.25</v>
      </c>
      <c r="N9" s="24">
        <v>96798.25</v>
      </c>
      <c r="O9" s="533">
        <v>0</v>
      </c>
      <c r="P9" s="537">
        <f>M9/L9</f>
        <v>7.3193095951531988E-3</v>
      </c>
      <c r="Q9" s="639" t="s">
        <v>261</v>
      </c>
      <c r="R9" s="20"/>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row>
    <row r="10" spans="1:76" ht="69" customHeight="1" x14ac:dyDescent="0.25">
      <c r="A10" s="653"/>
      <c r="B10" s="586"/>
      <c r="C10" s="586"/>
      <c r="D10" s="586"/>
      <c r="E10" s="586"/>
      <c r="F10" s="586"/>
      <c r="G10" s="587"/>
      <c r="H10" s="586"/>
      <c r="I10" s="586"/>
      <c r="J10" s="586"/>
      <c r="K10" s="641"/>
      <c r="L10" s="532"/>
      <c r="M10" s="532"/>
      <c r="N10" s="26" t="s">
        <v>67</v>
      </c>
      <c r="O10" s="534"/>
      <c r="P10" s="580"/>
      <c r="Q10" s="612"/>
      <c r="R10" s="20"/>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row>
    <row r="11" spans="1:76" ht="128.44999999999999" customHeight="1" x14ac:dyDescent="0.25">
      <c r="A11" s="615"/>
      <c r="B11" s="586"/>
      <c r="C11" s="586"/>
      <c r="D11" s="586"/>
      <c r="E11" s="586"/>
      <c r="F11" s="586"/>
      <c r="G11" s="587"/>
      <c r="H11" s="586"/>
      <c r="I11" s="586"/>
      <c r="J11" s="586"/>
      <c r="K11" s="642"/>
      <c r="L11" s="514"/>
      <c r="M11" s="514"/>
      <c r="N11" s="27">
        <v>290394.75</v>
      </c>
      <c r="O11" s="535"/>
      <c r="P11" s="538"/>
      <c r="Q11" s="543"/>
      <c r="R11" s="20"/>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row>
    <row r="12" spans="1:76" ht="237" customHeight="1" x14ac:dyDescent="0.25">
      <c r="A12" s="577">
        <v>3</v>
      </c>
      <c r="B12" s="485" t="s">
        <v>17</v>
      </c>
      <c r="C12" s="477" t="s">
        <v>18</v>
      </c>
      <c r="D12" s="477" t="s">
        <v>68</v>
      </c>
      <c r="E12" s="477" t="s">
        <v>19</v>
      </c>
      <c r="F12" s="477" t="s">
        <v>58</v>
      </c>
      <c r="G12" s="544">
        <v>400418989.25999999</v>
      </c>
      <c r="H12" s="477" t="s">
        <v>69</v>
      </c>
      <c r="I12" s="477" t="s">
        <v>70</v>
      </c>
      <c r="J12" s="477" t="s">
        <v>60</v>
      </c>
      <c r="K12" s="525" t="s">
        <v>71</v>
      </c>
      <c r="L12" s="513">
        <v>178471075</v>
      </c>
      <c r="M12" s="513">
        <f>N12+O12</f>
        <v>11053466</v>
      </c>
      <c r="N12" s="28">
        <v>11053466</v>
      </c>
      <c r="O12" s="533">
        <v>0</v>
      </c>
      <c r="P12" s="537">
        <f>M12/L12</f>
        <v>6.1934215390365074E-2</v>
      </c>
      <c r="Q12" s="523" t="s">
        <v>262</v>
      </c>
      <c r="R12" s="20"/>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row>
    <row r="13" spans="1:76" ht="176.25" customHeight="1" x14ac:dyDescent="0.25">
      <c r="A13" s="578"/>
      <c r="B13" s="490"/>
      <c r="C13" s="478"/>
      <c r="D13" s="478"/>
      <c r="E13" s="478"/>
      <c r="F13" s="478"/>
      <c r="G13" s="545"/>
      <c r="H13" s="478"/>
      <c r="I13" s="478"/>
      <c r="J13" s="478"/>
      <c r="K13" s="526"/>
      <c r="L13" s="532"/>
      <c r="M13" s="532"/>
      <c r="N13" s="29" t="s">
        <v>72</v>
      </c>
      <c r="O13" s="534"/>
      <c r="P13" s="580"/>
      <c r="Q13" s="524"/>
      <c r="R13" s="20"/>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row>
    <row r="14" spans="1:76" ht="176.65" customHeight="1" x14ac:dyDescent="0.25">
      <c r="A14" s="578"/>
      <c r="B14" s="490"/>
      <c r="C14" s="478"/>
      <c r="D14" s="478"/>
      <c r="E14" s="478"/>
      <c r="F14" s="478"/>
      <c r="G14" s="545"/>
      <c r="H14" s="478"/>
      <c r="I14" s="478"/>
      <c r="J14" s="478"/>
      <c r="K14" s="527"/>
      <c r="L14" s="514"/>
      <c r="M14" s="514"/>
      <c r="N14" s="30">
        <v>33160392</v>
      </c>
      <c r="O14" s="535"/>
      <c r="P14" s="538"/>
      <c r="Q14" s="524"/>
      <c r="R14" s="20"/>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row>
    <row r="15" spans="1:76" s="25" customFormat="1" ht="355.9" customHeight="1" x14ac:dyDescent="0.25">
      <c r="A15" s="578"/>
      <c r="B15" s="490"/>
      <c r="C15" s="478"/>
      <c r="D15" s="478"/>
      <c r="E15" s="478"/>
      <c r="F15" s="478"/>
      <c r="G15" s="545"/>
      <c r="H15" s="478"/>
      <c r="I15" s="478"/>
      <c r="J15" s="105" t="s">
        <v>10</v>
      </c>
      <c r="K15" s="262" t="s">
        <v>184</v>
      </c>
      <c r="L15" s="193">
        <v>40518449.969999999</v>
      </c>
      <c r="M15" s="167">
        <f t="shared" ref="M15:M23" si="0">N15+O15</f>
        <v>39887710.969999999</v>
      </c>
      <c r="N15" s="31">
        <v>39887710.969999999</v>
      </c>
      <c r="O15" s="32">
        <v>0</v>
      </c>
      <c r="P15" s="107">
        <f t="shared" ref="P15:P23" si="1">M15/L15</f>
        <v>0.98443328902100147</v>
      </c>
      <c r="Q15" s="1" t="s">
        <v>263</v>
      </c>
      <c r="R15" s="20"/>
    </row>
    <row r="16" spans="1:76" s="25" customFormat="1" ht="253.9" customHeight="1" x14ac:dyDescent="0.25">
      <c r="A16" s="578"/>
      <c r="B16" s="490"/>
      <c r="C16" s="478"/>
      <c r="D16" s="478"/>
      <c r="E16" s="478"/>
      <c r="F16" s="478"/>
      <c r="G16" s="545"/>
      <c r="H16" s="478"/>
      <c r="I16" s="478"/>
      <c r="J16" s="166" t="s">
        <v>60</v>
      </c>
      <c r="K16" s="362" t="s">
        <v>237</v>
      </c>
      <c r="L16" s="361">
        <v>823671</v>
      </c>
      <c r="M16" s="348">
        <f t="shared" si="0"/>
        <v>823671</v>
      </c>
      <c r="N16" s="35">
        <v>823671</v>
      </c>
      <c r="O16" s="168">
        <v>0</v>
      </c>
      <c r="P16" s="364">
        <f t="shared" si="1"/>
        <v>1</v>
      </c>
      <c r="Q16" s="1" t="s">
        <v>264</v>
      </c>
      <c r="R16" s="20"/>
    </row>
    <row r="17" spans="1:76" s="25" customFormat="1" ht="183.6" customHeight="1" x14ac:dyDescent="0.25">
      <c r="A17" s="578"/>
      <c r="B17" s="490"/>
      <c r="C17" s="478"/>
      <c r="D17" s="478"/>
      <c r="E17" s="478"/>
      <c r="F17" s="478"/>
      <c r="G17" s="545"/>
      <c r="H17" s="478"/>
      <c r="I17" s="478"/>
      <c r="J17" s="166" t="s">
        <v>60</v>
      </c>
      <c r="K17" s="362" t="s">
        <v>236</v>
      </c>
      <c r="L17" s="360">
        <v>5878388</v>
      </c>
      <c r="M17" s="348">
        <f t="shared" si="0"/>
        <v>5878388</v>
      </c>
      <c r="N17" s="33">
        <v>5878388</v>
      </c>
      <c r="O17" s="169">
        <v>0</v>
      </c>
      <c r="P17" s="364">
        <f t="shared" si="1"/>
        <v>1</v>
      </c>
      <c r="Q17" s="363" t="s">
        <v>238</v>
      </c>
      <c r="R17" s="20"/>
      <c r="S17" s="89"/>
    </row>
    <row r="18" spans="1:76" s="25" customFormat="1" ht="154.9" customHeight="1" x14ac:dyDescent="0.25">
      <c r="A18" s="579"/>
      <c r="B18" s="486"/>
      <c r="C18" s="479"/>
      <c r="D18" s="479"/>
      <c r="E18" s="479"/>
      <c r="F18" s="479"/>
      <c r="G18" s="546"/>
      <c r="H18" s="479"/>
      <c r="I18" s="479"/>
      <c r="J18" s="346" t="s">
        <v>188</v>
      </c>
      <c r="K18" s="347" t="s">
        <v>228</v>
      </c>
      <c r="L18" s="34">
        <v>823671</v>
      </c>
      <c r="M18" s="348">
        <f>N18+O18</f>
        <v>50000</v>
      </c>
      <c r="N18" s="35">
        <v>50000</v>
      </c>
      <c r="O18" s="169">
        <v>0</v>
      </c>
      <c r="P18" s="109">
        <f t="shared" si="1"/>
        <v>6.0703848988248946E-2</v>
      </c>
      <c r="Q18" s="371" t="s">
        <v>239</v>
      </c>
      <c r="R18" s="20"/>
      <c r="S18" s="89"/>
    </row>
    <row r="19" spans="1:76" ht="221.1" customHeight="1" x14ac:dyDescent="0.25">
      <c r="A19" s="577">
        <v>4</v>
      </c>
      <c r="B19" s="554" t="s">
        <v>73</v>
      </c>
      <c r="C19" s="554" t="s">
        <v>187</v>
      </c>
      <c r="D19" s="477" t="s">
        <v>68</v>
      </c>
      <c r="E19" s="582" t="s">
        <v>74</v>
      </c>
      <c r="F19" s="585" t="s">
        <v>58</v>
      </c>
      <c r="G19" s="544">
        <v>433013258.18000001</v>
      </c>
      <c r="H19" s="547" t="s">
        <v>69</v>
      </c>
      <c r="I19" s="632" t="s">
        <v>75</v>
      </c>
      <c r="J19" s="477" t="s">
        <v>60</v>
      </c>
      <c r="K19" s="539" t="s">
        <v>76</v>
      </c>
      <c r="L19" s="454">
        <v>354887803</v>
      </c>
      <c r="M19" s="513">
        <f>N19+O19+N20</f>
        <v>88721951</v>
      </c>
      <c r="N19" s="37">
        <v>88653154</v>
      </c>
      <c r="O19" s="533">
        <v>0</v>
      </c>
      <c r="P19" s="537">
        <f t="shared" si="1"/>
        <v>0.250000000704448</v>
      </c>
      <c r="Q19" s="523" t="s">
        <v>265</v>
      </c>
      <c r="R19" s="20"/>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row>
    <row r="20" spans="1:76" ht="115.9" customHeight="1" x14ac:dyDescent="0.25">
      <c r="A20" s="578"/>
      <c r="B20" s="478"/>
      <c r="C20" s="581"/>
      <c r="D20" s="478"/>
      <c r="E20" s="583"/>
      <c r="F20" s="562"/>
      <c r="G20" s="545"/>
      <c r="H20" s="548"/>
      <c r="I20" s="633"/>
      <c r="J20" s="479"/>
      <c r="K20" s="527"/>
      <c r="L20" s="455"/>
      <c r="M20" s="514"/>
      <c r="N20" s="37">
        <v>68797</v>
      </c>
      <c r="O20" s="535"/>
      <c r="P20" s="538"/>
      <c r="Q20" s="536"/>
      <c r="R20" s="20"/>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row>
    <row r="21" spans="1:76" ht="211.15" customHeight="1" x14ac:dyDescent="0.25">
      <c r="A21" s="578"/>
      <c r="B21" s="478"/>
      <c r="C21" s="581"/>
      <c r="D21" s="478"/>
      <c r="E21" s="583"/>
      <c r="F21" s="562"/>
      <c r="G21" s="545"/>
      <c r="H21" s="548"/>
      <c r="I21" s="633"/>
      <c r="J21" s="265" t="s">
        <v>188</v>
      </c>
      <c r="K21" s="265" t="s">
        <v>189</v>
      </c>
      <c r="L21" s="263">
        <v>68797</v>
      </c>
      <c r="M21" s="167">
        <f t="shared" si="0"/>
        <v>6880</v>
      </c>
      <c r="N21" s="37">
        <v>6880</v>
      </c>
      <c r="O21" s="264">
        <v>0</v>
      </c>
      <c r="P21" s="109">
        <f t="shared" si="1"/>
        <v>0.10000436065526114</v>
      </c>
      <c r="Q21" s="383" t="s">
        <v>250</v>
      </c>
      <c r="R21" s="20"/>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row>
    <row r="22" spans="1:76" ht="270" x14ac:dyDescent="0.25">
      <c r="A22" s="578"/>
      <c r="B22" s="478"/>
      <c r="C22" s="581"/>
      <c r="D22" s="478"/>
      <c r="E22" s="583"/>
      <c r="F22" s="562"/>
      <c r="G22" s="545"/>
      <c r="H22" s="548"/>
      <c r="I22" s="633"/>
      <c r="J22" s="265" t="s">
        <v>188</v>
      </c>
      <c r="K22" s="275" t="s">
        <v>194</v>
      </c>
      <c r="L22" s="274">
        <v>88653154</v>
      </c>
      <c r="M22" s="167">
        <f t="shared" si="0"/>
        <v>750000</v>
      </c>
      <c r="N22" s="37">
        <v>750000</v>
      </c>
      <c r="O22" s="264">
        <v>0</v>
      </c>
      <c r="P22" s="109">
        <f t="shared" si="1"/>
        <v>8.459935898050509E-3</v>
      </c>
      <c r="Q22" s="380" t="s">
        <v>251</v>
      </c>
      <c r="R22" s="20"/>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row>
    <row r="23" spans="1:76" ht="302.45" customHeight="1" x14ac:dyDescent="0.25">
      <c r="A23" s="579"/>
      <c r="B23" s="479"/>
      <c r="C23" s="479"/>
      <c r="D23" s="484"/>
      <c r="E23" s="584"/>
      <c r="F23" s="564"/>
      <c r="G23" s="546"/>
      <c r="H23" s="549"/>
      <c r="I23" s="469"/>
      <c r="J23" s="105" t="s">
        <v>12</v>
      </c>
      <c r="K23" s="112" t="s">
        <v>77</v>
      </c>
      <c r="L23" s="34">
        <v>300000</v>
      </c>
      <c r="M23" s="167">
        <f t="shared" si="0"/>
        <v>300000</v>
      </c>
      <c r="N23" s="37">
        <v>300000</v>
      </c>
      <c r="O23" s="170">
        <v>0</v>
      </c>
      <c r="P23" s="109">
        <f t="shared" si="1"/>
        <v>1</v>
      </c>
      <c r="Q23" s="381" t="s">
        <v>252</v>
      </c>
      <c r="R23" s="20"/>
    </row>
    <row r="24" spans="1:76" ht="103.5" customHeight="1" x14ac:dyDescent="0.25">
      <c r="A24" s="614">
        <v>5</v>
      </c>
      <c r="B24" s="530" t="s">
        <v>15</v>
      </c>
      <c r="C24" s="530" t="s">
        <v>78</v>
      </c>
      <c r="D24" s="530" t="s">
        <v>57</v>
      </c>
      <c r="E24" s="530" t="s">
        <v>79</v>
      </c>
      <c r="F24" s="530" t="s">
        <v>20</v>
      </c>
      <c r="G24" s="565">
        <v>383980487.01999998</v>
      </c>
      <c r="H24" s="530" t="s">
        <v>15</v>
      </c>
      <c r="I24" s="530" t="s">
        <v>80</v>
      </c>
      <c r="J24" s="105" t="s">
        <v>60</v>
      </c>
      <c r="K24" s="112" t="s">
        <v>81</v>
      </c>
      <c r="L24" s="34">
        <v>89233</v>
      </c>
      <c r="M24" s="167">
        <v>89233</v>
      </c>
      <c r="N24" s="528">
        <v>393223</v>
      </c>
      <c r="O24" s="170">
        <v>0</v>
      </c>
      <c r="P24" s="109">
        <f t="shared" ref="P24:P35" si="2">M24/L24</f>
        <v>1</v>
      </c>
      <c r="Q24" s="542" t="s">
        <v>82</v>
      </c>
      <c r="R24" s="20"/>
    </row>
    <row r="25" spans="1:76" ht="88.15" customHeight="1" x14ac:dyDescent="0.25">
      <c r="A25" s="615"/>
      <c r="B25" s="531"/>
      <c r="C25" s="531"/>
      <c r="D25" s="531"/>
      <c r="E25" s="531"/>
      <c r="F25" s="531"/>
      <c r="G25" s="567"/>
      <c r="H25" s="531"/>
      <c r="I25" s="531"/>
      <c r="J25" s="105" t="s">
        <v>60</v>
      </c>
      <c r="K25" s="112" t="s">
        <v>83</v>
      </c>
      <c r="L25" s="34">
        <v>303990</v>
      </c>
      <c r="M25" s="167">
        <v>303990</v>
      </c>
      <c r="N25" s="529"/>
      <c r="O25" s="170">
        <v>0</v>
      </c>
      <c r="P25" s="109">
        <f t="shared" si="2"/>
        <v>1</v>
      </c>
      <c r="Q25" s="543"/>
      <c r="R25" s="20"/>
    </row>
    <row r="26" spans="1:76" ht="164.1" customHeight="1" x14ac:dyDescent="0.25">
      <c r="A26" s="376">
        <v>6</v>
      </c>
      <c r="B26" s="333" t="s">
        <v>15</v>
      </c>
      <c r="C26" s="115" t="s">
        <v>25</v>
      </c>
      <c r="D26" s="115" t="s">
        <v>57</v>
      </c>
      <c r="E26" s="115" t="s">
        <v>26</v>
      </c>
      <c r="F26" s="115" t="s">
        <v>84</v>
      </c>
      <c r="G26" s="95">
        <v>77718036.650000006</v>
      </c>
      <c r="H26" s="115" t="s">
        <v>15</v>
      </c>
      <c r="I26" s="115" t="s">
        <v>80</v>
      </c>
      <c r="J26" s="359" t="s">
        <v>60</v>
      </c>
      <c r="K26" s="112" t="s">
        <v>85</v>
      </c>
      <c r="L26" s="34">
        <v>44293.75</v>
      </c>
      <c r="M26" s="167">
        <f t="shared" ref="M26:M27" si="3">N26+O26</f>
        <v>37650</v>
      </c>
      <c r="N26" s="36">
        <v>37650</v>
      </c>
      <c r="O26" s="170">
        <v>0</v>
      </c>
      <c r="P26" s="109">
        <f t="shared" si="2"/>
        <v>0.85000705517144071</v>
      </c>
      <c r="Q26" s="299" t="s">
        <v>86</v>
      </c>
      <c r="R26" s="20"/>
    </row>
    <row r="27" spans="1:76" ht="145.15" customHeight="1" x14ac:dyDescent="0.25">
      <c r="A27" s="376">
        <v>7</v>
      </c>
      <c r="B27" s="333" t="s">
        <v>15</v>
      </c>
      <c r="C27" s="115" t="s">
        <v>27</v>
      </c>
      <c r="D27" s="115" t="s">
        <v>57</v>
      </c>
      <c r="E27" s="115" t="s">
        <v>26</v>
      </c>
      <c r="F27" s="115" t="s">
        <v>20</v>
      </c>
      <c r="G27" s="95">
        <v>429420138.85000002</v>
      </c>
      <c r="H27" s="115" t="s">
        <v>15</v>
      </c>
      <c r="I27" s="115" t="s">
        <v>80</v>
      </c>
      <c r="J27" s="172" t="s">
        <v>60</v>
      </c>
      <c r="K27" s="112" t="s">
        <v>83</v>
      </c>
      <c r="L27" s="34">
        <v>397500</v>
      </c>
      <c r="M27" s="167">
        <f t="shared" si="3"/>
        <v>337875</v>
      </c>
      <c r="N27" s="36">
        <v>337875</v>
      </c>
      <c r="O27" s="170">
        <v>0</v>
      </c>
      <c r="P27" s="109">
        <f t="shared" si="2"/>
        <v>0.85</v>
      </c>
      <c r="Q27" s="372" t="s">
        <v>87</v>
      </c>
      <c r="R27" s="20"/>
    </row>
    <row r="28" spans="1:76" ht="384" customHeight="1" x14ac:dyDescent="0.25">
      <c r="A28" s="577">
        <v>11</v>
      </c>
      <c r="B28" s="638" t="s">
        <v>248</v>
      </c>
      <c r="C28" s="554" t="s">
        <v>89</v>
      </c>
      <c r="D28" s="477" t="s">
        <v>68</v>
      </c>
      <c r="E28" s="557" t="s">
        <v>90</v>
      </c>
      <c r="F28" s="561" t="s">
        <v>20</v>
      </c>
      <c r="G28" s="565">
        <v>50983386.560000002</v>
      </c>
      <c r="H28" s="472" t="s">
        <v>69</v>
      </c>
      <c r="I28" s="530" t="s">
        <v>91</v>
      </c>
      <c r="J28" s="477" t="s">
        <v>10</v>
      </c>
      <c r="K28" s="373" t="s">
        <v>246</v>
      </c>
      <c r="L28" s="38">
        <v>9399552</v>
      </c>
      <c r="M28" s="173">
        <f>N28+O28</f>
        <v>1901380.51</v>
      </c>
      <c r="N28" s="35">
        <v>1901380.51</v>
      </c>
      <c r="O28" s="40">
        <v>0</v>
      </c>
      <c r="P28" s="109">
        <f t="shared" si="2"/>
        <v>0.20228416311756134</v>
      </c>
      <c r="Q28" s="382" t="s">
        <v>253</v>
      </c>
      <c r="R28" s="20"/>
      <c r="S28" s="20"/>
    </row>
    <row r="29" spans="1:76" ht="118.15" customHeight="1" x14ac:dyDescent="0.25">
      <c r="A29" s="578"/>
      <c r="B29" s="555"/>
      <c r="C29" s="555"/>
      <c r="D29" s="478"/>
      <c r="E29" s="558"/>
      <c r="F29" s="562"/>
      <c r="G29" s="566"/>
      <c r="H29" s="618"/>
      <c r="I29" s="619"/>
      <c r="J29" s="478"/>
      <c r="K29" s="373" t="s">
        <v>245</v>
      </c>
      <c r="L29" s="273">
        <v>203643</v>
      </c>
      <c r="M29" s="173">
        <f>N29+O29</f>
        <v>203643</v>
      </c>
      <c r="N29" s="35">
        <v>203643</v>
      </c>
      <c r="O29" s="40">
        <v>0</v>
      </c>
      <c r="P29" s="109">
        <f t="shared" si="2"/>
        <v>1</v>
      </c>
      <c r="Q29" s="575" t="s">
        <v>255</v>
      </c>
      <c r="R29" s="20"/>
    </row>
    <row r="30" spans="1:76" ht="104.45" customHeight="1" x14ac:dyDescent="0.25">
      <c r="A30" s="578"/>
      <c r="B30" s="555"/>
      <c r="C30" s="555"/>
      <c r="D30" s="478"/>
      <c r="E30" s="558"/>
      <c r="F30" s="562"/>
      <c r="G30" s="566"/>
      <c r="H30" s="618"/>
      <c r="I30" s="619"/>
      <c r="J30" s="479"/>
      <c r="K30" s="373" t="s">
        <v>247</v>
      </c>
      <c r="L30" s="273">
        <v>30597.88</v>
      </c>
      <c r="M30" s="173">
        <f>N30+O30</f>
        <v>30597.88</v>
      </c>
      <c r="N30" s="35">
        <v>30597.88</v>
      </c>
      <c r="O30" s="40">
        <v>0</v>
      </c>
      <c r="P30" s="109">
        <f t="shared" ref="P30" si="4">M30/L30</f>
        <v>1</v>
      </c>
      <c r="Q30" s="576"/>
      <c r="R30" s="20"/>
    </row>
    <row r="31" spans="1:76" ht="64.900000000000006" customHeight="1" x14ac:dyDescent="0.25">
      <c r="A31" s="578"/>
      <c r="B31" s="478"/>
      <c r="C31" s="478"/>
      <c r="D31" s="478"/>
      <c r="E31" s="558"/>
      <c r="F31" s="562"/>
      <c r="G31" s="566"/>
      <c r="H31" s="618"/>
      <c r="I31" s="619"/>
      <c r="J31" s="357" t="s">
        <v>192</v>
      </c>
      <c r="K31" s="369" t="s">
        <v>209</v>
      </c>
      <c r="L31" s="273">
        <v>215985</v>
      </c>
      <c r="M31" s="173">
        <f>N31+O31</f>
        <v>215985</v>
      </c>
      <c r="N31" s="35">
        <v>215985</v>
      </c>
      <c r="O31" s="40">
        <v>0</v>
      </c>
      <c r="P31" s="109">
        <f t="shared" si="2"/>
        <v>1</v>
      </c>
      <c r="Q31" s="382" t="s">
        <v>254</v>
      </c>
      <c r="R31" s="20"/>
    </row>
    <row r="32" spans="1:76" ht="145.15" customHeight="1" x14ac:dyDescent="0.25">
      <c r="A32" s="578"/>
      <c r="B32" s="478"/>
      <c r="C32" s="478"/>
      <c r="D32" s="556"/>
      <c r="E32" s="559"/>
      <c r="F32" s="563"/>
      <c r="G32" s="566"/>
      <c r="H32" s="618"/>
      <c r="I32" s="619"/>
      <c r="J32" s="105" t="s">
        <v>12</v>
      </c>
      <c r="K32" s="112" t="s">
        <v>92</v>
      </c>
      <c r="L32" s="34">
        <v>1000</v>
      </c>
      <c r="M32" s="34">
        <v>1000</v>
      </c>
      <c r="N32" s="41">
        <v>1000</v>
      </c>
      <c r="O32" s="39">
        <v>0</v>
      </c>
      <c r="P32" s="109">
        <f t="shared" si="2"/>
        <v>1</v>
      </c>
      <c r="Q32" s="382" t="s">
        <v>256</v>
      </c>
      <c r="R32" s="20"/>
    </row>
    <row r="33" spans="1:18" ht="190.5" customHeight="1" x14ac:dyDescent="0.25">
      <c r="A33" s="578"/>
      <c r="B33" s="478"/>
      <c r="C33" s="478"/>
      <c r="D33" s="556"/>
      <c r="E33" s="559"/>
      <c r="F33" s="563"/>
      <c r="G33" s="566"/>
      <c r="H33" s="618"/>
      <c r="I33" s="619"/>
      <c r="J33" s="105" t="s">
        <v>60</v>
      </c>
      <c r="K33" s="261" t="s">
        <v>183</v>
      </c>
      <c r="L33" s="34">
        <v>6773775.2599999998</v>
      </c>
      <c r="M33" s="167">
        <f>N33+O33</f>
        <v>7605522</v>
      </c>
      <c r="N33" s="36">
        <v>7605522</v>
      </c>
      <c r="O33" s="170">
        <v>0</v>
      </c>
      <c r="P33" s="109">
        <f t="shared" si="2"/>
        <v>1.1227892435273974</v>
      </c>
      <c r="Q33" s="276" t="s">
        <v>182</v>
      </c>
      <c r="R33" s="20"/>
    </row>
    <row r="34" spans="1:18" ht="64.900000000000006" customHeight="1" x14ac:dyDescent="0.25">
      <c r="A34" s="579"/>
      <c r="B34" s="479"/>
      <c r="C34" s="479"/>
      <c r="D34" s="484"/>
      <c r="E34" s="560"/>
      <c r="F34" s="564"/>
      <c r="G34" s="567"/>
      <c r="H34" s="473"/>
      <c r="I34" s="531"/>
      <c r="J34" s="172" t="s">
        <v>93</v>
      </c>
      <c r="K34" s="112" t="s">
        <v>94</v>
      </c>
      <c r="L34" s="34">
        <v>0</v>
      </c>
      <c r="M34" s="167">
        <f>N34+O34</f>
        <v>0</v>
      </c>
      <c r="N34" s="23">
        <v>0</v>
      </c>
      <c r="O34" s="170">
        <v>0</v>
      </c>
      <c r="P34" s="109">
        <v>0</v>
      </c>
      <c r="Q34" s="42" t="s">
        <v>95</v>
      </c>
      <c r="R34" s="20"/>
    </row>
    <row r="35" spans="1:18" ht="130.9" customHeight="1" x14ac:dyDescent="0.25">
      <c r="A35" s="377">
        <v>13</v>
      </c>
      <c r="B35" s="174" t="s">
        <v>15</v>
      </c>
      <c r="C35" s="174" t="s">
        <v>21</v>
      </c>
      <c r="D35" s="174" t="s">
        <v>57</v>
      </c>
      <c r="E35" s="367" t="s">
        <v>242</v>
      </c>
      <c r="F35" s="115" t="s">
        <v>20</v>
      </c>
      <c r="G35" s="95">
        <v>75726679.859999999</v>
      </c>
      <c r="H35" s="95" t="s">
        <v>15</v>
      </c>
      <c r="I35" s="2" t="s">
        <v>96</v>
      </c>
      <c r="J35" s="105" t="s">
        <v>60</v>
      </c>
      <c r="K35" s="384" t="s">
        <v>97</v>
      </c>
      <c r="L35" s="108">
        <v>259240</v>
      </c>
      <c r="M35" s="175">
        <f>N35+O35</f>
        <v>259240</v>
      </c>
      <c r="N35" s="33">
        <v>259240</v>
      </c>
      <c r="O35" s="176">
        <v>0</v>
      </c>
      <c r="P35" s="109">
        <f t="shared" si="2"/>
        <v>1</v>
      </c>
      <c r="Q35" s="171" t="s">
        <v>98</v>
      </c>
      <c r="R35" s="20"/>
    </row>
    <row r="36" spans="1:18" ht="120" x14ac:dyDescent="0.25">
      <c r="A36" s="377">
        <v>14</v>
      </c>
      <c r="B36" s="174" t="s">
        <v>15</v>
      </c>
      <c r="C36" s="174" t="s">
        <v>99</v>
      </c>
      <c r="D36" s="174" t="s">
        <v>57</v>
      </c>
      <c r="E36" s="115" t="s">
        <v>24</v>
      </c>
      <c r="F36" s="177" t="s">
        <v>20</v>
      </c>
      <c r="G36" s="95">
        <v>114144662.22</v>
      </c>
      <c r="H36" s="95" t="s">
        <v>15</v>
      </c>
      <c r="I36" s="2" t="s">
        <v>80</v>
      </c>
      <c r="J36" s="229" t="s">
        <v>60</v>
      </c>
      <c r="K36" s="178" t="s">
        <v>100</v>
      </c>
      <c r="L36" s="43">
        <v>186679.77</v>
      </c>
      <c r="M36" s="167">
        <f t="shared" ref="M36:M37" si="5">N36+O36</f>
        <v>195663</v>
      </c>
      <c r="N36" s="44">
        <v>195663</v>
      </c>
      <c r="O36" s="173">
        <v>0</v>
      </c>
      <c r="P36" s="107">
        <f>M36/L36</f>
        <v>1.0481210685014237</v>
      </c>
      <c r="Q36" s="171" t="s">
        <v>101</v>
      </c>
      <c r="R36" s="20"/>
    </row>
    <row r="37" spans="1:18" ht="127.5" customHeight="1" x14ac:dyDescent="0.25">
      <c r="A37" s="377">
        <v>15</v>
      </c>
      <c r="B37" s="174" t="s">
        <v>15</v>
      </c>
      <c r="C37" s="174" t="s">
        <v>22</v>
      </c>
      <c r="D37" s="174" t="s">
        <v>57</v>
      </c>
      <c r="E37" s="115" t="s">
        <v>24</v>
      </c>
      <c r="F37" s="177" t="s">
        <v>20</v>
      </c>
      <c r="G37" s="95">
        <v>97275841.819999993</v>
      </c>
      <c r="H37" s="95" t="s">
        <v>15</v>
      </c>
      <c r="I37" s="2" t="s">
        <v>80</v>
      </c>
      <c r="J37" s="172" t="s">
        <v>60</v>
      </c>
      <c r="K37" s="179" t="s">
        <v>102</v>
      </c>
      <c r="L37" s="180">
        <v>910378.05</v>
      </c>
      <c r="M37" s="38">
        <f t="shared" si="5"/>
        <v>751433</v>
      </c>
      <c r="N37" s="181">
        <v>751433</v>
      </c>
      <c r="O37" s="182">
        <v>0</v>
      </c>
      <c r="P37" s="183">
        <v>1</v>
      </c>
      <c r="Q37" s="184" t="s">
        <v>103</v>
      </c>
      <c r="R37" s="20"/>
    </row>
    <row r="38" spans="1:18" ht="157.9" customHeight="1" x14ac:dyDescent="0.25">
      <c r="A38" s="636">
        <v>32</v>
      </c>
      <c r="B38" s="554" t="s">
        <v>11</v>
      </c>
      <c r="C38" s="571" t="s">
        <v>178</v>
      </c>
      <c r="D38" s="573" t="s">
        <v>88</v>
      </c>
      <c r="E38" s="554" t="s">
        <v>195</v>
      </c>
      <c r="F38" s="554" t="s">
        <v>148</v>
      </c>
      <c r="G38" s="552">
        <v>4146520.73</v>
      </c>
      <c r="H38" s="573" t="s">
        <v>11</v>
      </c>
      <c r="I38" s="573" t="s">
        <v>179</v>
      </c>
      <c r="J38" s="231" t="s">
        <v>150</v>
      </c>
      <c r="K38" s="593" t="s">
        <v>181</v>
      </c>
      <c r="L38" s="550">
        <v>740806.74</v>
      </c>
      <c r="M38" s="235">
        <f>N38+O38</f>
        <v>414621.75</v>
      </c>
      <c r="N38" s="250">
        <v>414621.75</v>
      </c>
      <c r="O38" s="233">
        <v>0</v>
      </c>
      <c r="P38" s="230">
        <v>0</v>
      </c>
      <c r="Q38" s="1" t="s">
        <v>257</v>
      </c>
      <c r="R38" s="20"/>
    </row>
    <row r="39" spans="1:18" ht="104.45" customHeight="1" x14ac:dyDescent="0.25">
      <c r="A39" s="637"/>
      <c r="B39" s="572"/>
      <c r="C39" s="572"/>
      <c r="D39" s="572"/>
      <c r="E39" s="574"/>
      <c r="F39" s="572"/>
      <c r="G39" s="553"/>
      <c r="H39" s="572"/>
      <c r="I39" s="572"/>
      <c r="J39" s="305" t="s">
        <v>180</v>
      </c>
      <c r="K39" s="572"/>
      <c r="L39" s="551"/>
      <c r="M39" s="301">
        <f>N39+O39</f>
        <v>326184.99</v>
      </c>
      <c r="N39" s="232">
        <v>326184.99</v>
      </c>
      <c r="O39" s="234">
        <v>0</v>
      </c>
      <c r="P39" s="109">
        <v>0</v>
      </c>
      <c r="Q39" s="363" t="s">
        <v>258</v>
      </c>
      <c r="R39" s="20"/>
    </row>
    <row r="40" spans="1:18" ht="134.44999999999999" customHeight="1" x14ac:dyDescent="0.25">
      <c r="A40" s="622">
        <v>33</v>
      </c>
      <c r="B40" s="630" t="s">
        <v>15</v>
      </c>
      <c r="C40" s="568" t="s">
        <v>210</v>
      </c>
      <c r="D40" s="570" t="s">
        <v>57</v>
      </c>
      <c r="E40" s="530" t="s">
        <v>214</v>
      </c>
      <c r="F40" s="616" t="s">
        <v>212</v>
      </c>
      <c r="G40" s="552">
        <v>179363388.91</v>
      </c>
      <c r="H40" s="624" t="s">
        <v>211</v>
      </c>
      <c r="I40" s="626"/>
      <c r="J40" s="306" t="s">
        <v>12</v>
      </c>
      <c r="K40" s="620" t="s">
        <v>233</v>
      </c>
      <c r="L40" s="308">
        <v>51000</v>
      </c>
      <c r="M40" s="38">
        <f t="shared" ref="M40" si="6">N40+O40</f>
        <v>51000</v>
      </c>
      <c r="N40" s="303">
        <v>51000</v>
      </c>
      <c r="O40" s="304">
        <v>0</v>
      </c>
      <c r="P40" s="109">
        <f>M40/L40</f>
        <v>1</v>
      </c>
      <c r="Q40" s="379" t="s">
        <v>219</v>
      </c>
      <c r="R40" s="20"/>
    </row>
    <row r="41" spans="1:18" ht="106.15" customHeight="1" x14ac:dyDescent="0.25">
      <c r="A41" s="623"/>
      <c r="B41" s="631"/>
      <c r="C41" s="569"/>
      <c r="D41" s="569"/>
      <c r="E41" s="531"/>
      <c r="F41" s="617"/>
      <c r="G41" s="553"/>
      <c r="H41" s="625"/>
      <c r="I41" s="627"/>
      <c r="J41" s="300" t="s">
        <v>186</v>
      </c>
      <c r="K41" s="621"/>
      <c r="L41" s="38">
        <v>16338074.41</v>
      </c>
      <c r="M41" s="273">
        <f t="shared" ref="M41:M42" si="7">N41+O41</f>
        <v>16338074.41</v>
      </c>
      <c r="N41" s="302">
        <v>16338074.41</v>
      </c>
      <c r="O41" s="185">
        <v>0</v>
      </c>
      <c r="P41" s="317">
        <v>1</v>
      </c>
      <c r="Q41" s="307" t="s">
        <v>249</v>
      </c>
      <c r="R41" s="20"/>
    </row>
    <row r="42" spans="1:18" ht="194.45" customHeight="1" thickBot="1" x14ac:dyDescent="0.3">
      <c r="A42" s="309">
        <v>34</v>
      </c>
      <c r="B42" s="318" t="s">
        <v>9</v>
      </c>
      <c r="C42" s="319" t="s">
        <v>213</v>
      </c>
      <c r="D42" s="319" t="s">
        <v>88</v>
      </c>
      <c r="E42" s="310" t="s">
        <v>216</v>
      </c>
      <c r="F42" s="320" t="s">
        <v>215</v>
      </c>
      <c r="G42" s="311">
        <v>41312631</v>
      </c>
      <c r="H42" s="312" t="s">
        <v>217</v>
      </c>
      <c r="I42" s="313"/>
      <c r="J42" s="321" t="s">
        <v>218</v>
      </c>
      <c r="K42" s="314" t="s">
        <v>227</v>
      </c>
      <c r="L42" s="273">
        <v>6000052.0800000001</v>
      </c>
      <c r="M42" s="273">
        <f t="shared" si="7"/>
        <v>6000052.0800000001</v>
      </c>
      <c r="N42" s="322">
        <v>6000052.0800000001</v>
      </c>
      <c r="O42" s="315">
        <v>0</v>
      </c>
      <c r="P42" s="317">
        <v>1</v>
      </c>
      <c r="Q42" s="316" t="s">
        <v>259</v>
      </c>
      <c r="R42" s="20"/>
    </row>
    <row r="43" spans="1:18" ht="31.9" customHeight="1" thickBot="1" x14ac:dyDescent="0.3">
      <c r="A43" s="236"/>
      <c r="B43" s="237" t="s">
        <v>0</v>
      </c>
      <c r="C43" s="238"/>
      <c r="D43" s="238"/>
      <c r="E43" s="239"/>
      <c r="F43" s="240"/>
      <c r="G43" s="241">
        <f>SUM(G6:G42)</f>
        <v>3112603989.8299999</v>
      </c>
      <c r="H43" s="242"/>
      <c r="I43" s="243"/>
      <c r="J43" s="243"/>
      <c r="K43" s="244"/>
      <c r="L43" s="245">
        <f>SUM(L6:L42)</f>
        <v>826982604.90999997</v>
      </c>
      <c r="M43" s="298">
        <f>SUM(M6:M42)</f>
        <v>183636352.34</v>
      </c>
      <c r="N43" s="246">
        <f>SUM(N6:N42)</f>
        <v>222728971.59</v>
      </c>
      <c r="O43" s="247">
        <f>SUM(O6:O42)</f>
        <v>0</v>
      </c>
      <c r="P43" s="248">
        <f t="shared" ref="P43" si="8">M43/L43</f>
        <v>0.22205588273526627</v>
      </c>
      <c r="Q43" s="249" t="s">
        <v>104</v>
      </c>
      <c r="R43" s="20"/>
    </row>
    <row r="44" spans="1:18" ht="30" customHeight="1" x14ac:dyDescent="0.25">
      <c r="A44" s="46"/>
      <c r="B44" s="47" t="s">
        <v>105</v>
      </c>
      <c r="C44" s="540" t="s">
        <v>106</v>
      </c>
      <c r="D44" s="540"/>
      <c r="E44" s="540"/>
      <c r="F44" s="540"/>
      <c r="G44" s="540"/>
      <c r="H44" s="540"/>
      <c r="I44" s="540"/>
      <c r="J44" s="540"/>
      <c r="K44" s="541"/>
      <c r="L44" s="48" t="s">
        <v>104</v>
      </c>
      <c r="M44" s="48" t="s">
        <v>104</v>
      </c>
      <c r="N44" s="49">
        <f>N6+N9+N12+N15+N16+N18+N19+N20+N21+N22+N23+N28+N29+N30+N31+N32+N38+N39+N40+N42</f>
        <v>151839283.93000001</v>
      </c>
      <c r="O44" s="50" t="s">
        <v>104</v>
      </c>
      <c r="P44" s="51" t="s">
        <v>104</v>
      </c>
      <c r="Q44" s="186" t="s">
        <v>104</v>
      </c>
    </row>
    <row r="45" spans="1:18" ht="30" customHeight="1" x14ac:dyDescent="0.25">
      <c r="A45" s="52"/>
      <c r="B45" s="53" t="s">
        <v>105</v>
      </c>
      <c r="C45" s="634" t="s">
        <v>107</v>
      </c>
      <c r="D45" s="634"/>
      <c r="E45" s="634"/>
      <c r="F45" s="634"/>
      <c r="G45" s="634"/>
      <c r="H45" s="634"/>
      <c r="I45" s="634"/>
      <c r="J45" s="634"/>
      <c r="K45" s="635"/>
      <c r="L45" s="54" t="s">
        <v>104</v>
      </c>
      <c r="M45" s="54" t="s">
        <v>104</v>
      </c>
      <c r="N45" s="55">
        <f>N8+N11+N14</f>
        <v>39092619.25</v>
      </c>
      <c r="O45" s="56" t="s">
        <v>104</v>
      </c>
      <c r="P45" s="57" t="s">
        <v>104</v>
      </c>
      <c r="Q45" s="187" t="s">
        <v>104</v>
      </c>
    </row>
    <row r="46" spans="1:18" ht="30.75" customHeight="1" thickBot="1" x14ac:dyDescent="0.3">
      <c r="A46" s="58"/>
      <c r="B46" s="59" t="s">
        <v>105</v>
      </c>
      <c r="C46" s="628" t="s">
        <v>108</v>
      </c>
      <c r="D46" s="628"/>
      <c r="E46" s="628"/>
      <c r="F46" s="628"/>
      <c r="G46" s="628"/>
      <c r="H46" s="628"/>
      <c r="I46" s="628"/>
      <c r="J46" s="628"/>
      <c r="K46" s="629"/>
      <c r="L46" s="60" t="s">
        <v>104</v>
      </c>
      <c r="M46" s="60" t="s">
        <v>104</v>
      </c>
      <c r="N46" s="61">
        <f>N24+N26+N27+N33+N35+N36+N37+N17+N41</f>
        <v>31797068.41</v>
      </c>
      <c r="O46" s="62">
        <f>O43</f>
        <v>0</v>
      </c>
      <c r="P46" s="188" t="s">
        <v>104</v>
      </c>
      <c r="Q46" s="189" t="s">
        <v>104</v>
      </c>
    </row>
    <row r="47" spans="1:18" x14ac:dyDescent="0.25">
      <c r="A47" s="63"/>
      <c r="B47" s="64"/>
      <c r="C47" s="65"/>
      <c r="D47" s="65"/>
      <c r="E47" s="66"/>
      <c r="F47" s="66"/>
      <c r="G47" s="67"/>
      <c r="H47" s="68"/>
      <c r="I47" s="69"/>
      <c r="J47" s="69"/>
      <c r="K47" s="69"/>
      <c r="L47" s="69"/>
      <c r="M47" s="69"/>
      <c r="N47" s="70"/>
      <c r="O47" s="71"/>
      <c r="P47" s="71"/>
    </row>
    <row r="48" spans="1:18" x14ac:dyDescent="0.25">
      <c r="A48" s="72"/>
      <c r="B48" s="91" t="s">
        <v>109</v>
      </c>
      <c r="C48" s="65"/>
      <c r="D48" s="65"/>
      <c r="E48" s="74"/>
      <c r="F48" s="74"/>
      <c r="G48" s="349"/>
      <c r="H48" s="350"/>
      <c r="I48" s="85"/>
      <c r="J48" s="85"/>
      <c r="K48" s="85"/>
      <c r="L48" s="164"/>
      <c r="M48" s="164"/>
      <c r="N48" s="334"/>
      <c r="O48" s="78"/>
      <c r="P48" s="79"/>
    </row>
    <row r="49" spans="1:16" ht="67.150000000000006" customHeight="1" x14ac:dyDescent="0.25">
      <c r="A49" s="63"/>
      <c r="B49" s="613" t="s">
        <v>232</v>
      </c>
      <c r="C49" s="613"/>
      <c r="D49" s="613"/>
      <c r="E49" s="613"/>
      <c r="F49" s="613"/>
      <c r="G49" s="613"/>
      <c r="H49" s="613"/>
      <c r="I49" s="613"/>
      <c r="J49" s="613"/>
      <c r="K49" s="613"/>
      <c r="L49" s="324"/>
      <c r="M49" s="335"/>
      <c r="N49" s="165"/>
      <c r="O49" s="71"/>
      <c r="P49" s="71"/>
    </row>
    <row r="50" spans="1:16" x14ac:dyDescent="0.25">
      <c r="A50" s="63"/>
      <c r="B50" s="73"/>
      <c r="C50" s="80"/>
      <c r="D50" s="80"/>
      <c r="E50" s="66"/>
      <c r="F50" s="66"/>
      <c r="G50" s="67"/>
      <c r="H50" s="68"/>
      <c r="I50" s="69"/>
      <c r="J50" s="69"/>
      <c r="K50" s="69"/>
      <c r="L50" s="69"/>
      <c r="M50" s="71"/>
      <c r="N50" s="81"/>
      <c r="O50" s="50"/>
      <c r="P50" s="45"/>
    </row>
    <row r="51" spans="1:16" x14ac:dyDescent="0.25">
      <c r="A51" s="63"/>
      <c r="B51" s="73"/>
      <c r="C51" s="80"/>
      <c r="D51" s="80"/>
      <c r="E51" s="66"/>
      <c r="F51" s="66"/>
      <c r="G51" s="67"/>
      <c r="H51" s="68"/>
      <c r="I51" s="69"/>
      <c r="J51" s="69"/>
      <c r="K51" s="69"/>
      <c r="L51" s="69"/>
      <c r="M51" s="71"/>
      <c r="N51" s="82"/>
      <c r="O51" s="50"/>
      <c r="P51" s="45"/>
    </row>
    <row r="52" spans="1:16" x14ac:dyDescent="0.25">
      <c r="A52" s="63"/>
      <c r="B52" s="73"/>
      <c r="C52" s="80"/>
      <c r="D52" s="80"/>
      <c r="E52" s="66"/>
      <c r="F52" s="66"/>
      <c r="G52" s="67"/>
      <c r="H52" s="68"/>
      <c r="I52" s="69"/>
      <c r="J52" s="69"/>
      <c r="K52" s="69"/>
      <c r="L52" s="69"/>
      <c r="M52" s="71"/>
      <c r="N52" s="83"/>
      <c r="O52" s="84"/>
      <c r="P52" s="45"/>
    </row>
    <row r="53" spans="1:16" x14ac:dyDescent="0.25">
      <c r="A53" s="63"/>
      <c r="B53" s="85"/>
      <c r="C53" s="74"/>
      <c r="D53" s="74"/>
      <c r="I53" s="86"/>
      <c r="J53" s="86"/>
      <c r="K53" s="86"/>
      <c r="L53" s="87"/>
      <c r="M53" s="87"/>
      <c r="N53" s="88"/>
      <c r="O53" s="88"/>
      <c r="P53" s="88"/>
    </row>
    <row r="54" spans="1:16" x14ac:dyDescent="0.25">
      <c r="A54" s="63"/>
      <c r="B54" s="85"/>
      <c r="C54" s="74"/>
      <c r="D54" s="74"/>
      <c r="I54" s="86"/>
      <c r="J54" s="86"/>
      <c r="K54" s="86"/>
      <c r="L54" s="87"/>
      <c r="M54" s="87"/>
      <c r="N54" s="88"/>
      <c r="O54" s="88"/>
      <c r="P54" s="89"/>
    </row>
    <row r="55" spans="1:16" x14ac:dyDescent="0.25">
      <c r="A55" s="63"/>
      <c r="I55" s="86"/>
      <c r="J55" s="86"/>
      <c r="K55" s="86"/>
      <c r="L55" s="87"/>
      <c r="M55" s="87"/>
      <c r="N55" s="88"/>
      <c r="O55" s="88"/>
      <c r="P55" s="89"/>
    </row>
    <row r="56" spans="1:16" x14ac:dyDescent="0.25">
      <c r="A56" s="63"/>
      <c r="I56" s="86"/>
      <c r="J56" s="86"/>
      <c r="K56" s="86"/>
      <c r="L56" s="87"/>
      <c r="M56" s="87"/>
      <c r="N56" s="88"/>
      <c r="O56" s="88"/>
      <c r="P56" s="89"/>
    </row>
    <row r="57" spans="1:16" x14ac:dyDescent="0.25">
      <c r="A57" s="63"/>
      <c r="I57" s="86"/>
      <c r="J57" s="86"/>
      <c r="K57" s="86"/>
      <c r="L57" s="86"/>
      <c r="M57" s="86"/>
      <c r="N57" s="89"/>
      <c r="O57" s="89"/>
      <c r="P57" s="89"/>
    </row>
    <row r="58" spans="1:16" x14ac:dyDescent="0.25">
      <c r="A58" s="63"/>
      <c r="I58" s="86"/>
      <c r="J58" s="86"/>
      <c r="K58" s="86"/>
      <c r="L58" s="86"/>
      <c r="M58" s="86"/>
      <c r="N58" s="89"/>
      <c r="O58" s="89"/>
      <c r="P58" s="89"/>
    </row>
    <row r="59" spans="1:16" x14ac:dyDescent="0.25">
      <c r="A59" s="63"/>
      <c r="I59" s="86"/>
      <c r="J59" s="75"/>
      <c r="K59" s="86"/>
      <c r="L59" s="86"/>
      <c r="M59" s="86"/>
      <c r="N59" s="20"/>
      <c r="O59" s="20"/>
      <c r="P59" s="20"/>
    </row>
    <row r="60" spans="1:16" x14ac:dyDescent="0.25">
      <c r="A60" s="63"/>
      <c r="I60" s="86"/>
      <c r="J60" s="75"/>
      <c r="K60" s="86"/>
      <c r="L60" s="86"/>
      <c r="M60" s="86"/>
      <c r="N60" s="20"/>
      <c r="O60" s="20"/>
      <c r="P60" s="20"/>
    </row>
    <row r="61" spans="1:16" x14ac:dyDescent="0.25">
      <c r="A61" s="63"/>
      <c r="I61" s="86"/>
      <c r="J61" s="86"/>
      <c r="K61" s="86"/>
      <c r="L61" s="86"/>
      <c r="M61" s="86"/>
      <c r="N61" s="20"/>
      <c r="O61" s="20"/>
      <c r="P61" s="20"/>
    </row>
    <row r="62" spans="1:16" x14ac:dyDescent="0.25">
      <c r="A62" s="63"/>
      <c r="I62" s="86"/>
      <c r="J62" s="86"/>
      <c r="K62" s="86"/>
      <c r="L62" s="86"/>
      <c r="M62" s="86"/>
      <c r="N62" s="20"/>
      <c r="O62" s="20"/>
      <c r="P62" s="20"/>
    </row>
    <row r="63" spans="1:16" x14ac:dyDescent="0.25">
      <c r="A63" s="63"/>
      <c r="I63" s="86"/>
      <c r="J63" s="86"/>
      <c r="K63" s="86"/>
      <c r="L63" s="86"/>
      <c r="M63" s="86"/>
      <c r="N63" s="20"/>
      <c r="O63" s="20"/>
      <c r="P63" s="20"/>
    </row>
    <row r="64" spans="1:16" x14ac:dyDescent="0.25">
      <c r="A64" s="63"/>
      <c r="I64" s="86"/>
      <c r="J64" s="86"/>
      <c r="K64" s="86"/>
      <c r="L64" s="86"/>
      <c r="M64" s="86"/>
      <c r="N64" s="20"/>
      <c r="O64" s="20"/>
      <c r="P64" s="20"/>
    </row>
    <row r="65" spans="1:16" x14ac:dyDescent="0.25">
      <c r="A65" s="63"/>
      <c r="I65" s="86"/>
      <c r="J65" s="86"/>
      <c r="K65" s="86"/>
      <c r="L65" s="86"/>
      <c r="M65" s="86"/>
      <c r="N65" s="20"/>
      <c r="O65" s="20"/>
      <c r="P65" s="20"/>
    </row>
    <row r="66" spans="1:16" x14ac:dyDescent="0.25">
      <c r="A66" s="63"/>
      <c r="I66" s="86"/>
      <c r="J66" s="86"/>
      <c r="K66" s="86"/>
      <c r="L66" s="86"/>
      <c r="M66" s="86"/>
      <c r="N66" s="20"/>
      <c r="O66" s="20"/>
      <c r="P66" s="20"/>
    </row>
    <row r="67" spans="1:16" x14ac:dyDescent="0.25">
      <c r="A67" s="63"/>
      <c r="I67" s="86"/>
      <c r="J67" s="86"/>
      <c r="K67" s="86"/>
      <c r="L67" s="86"/>
      <c r="M67" s="86"/>
      <c r="N67" s="20"/>
      <c r="O67" s="20"/>
      <c r="P67" s="20"/>
    </row>
    <row r="68" spans="1:16" x14ac:dyDescent="0.25">
      <c r="A68" s="63"/>
      <c r="I68" s="86"/>
      <c r="J68" s="86"/>
      <c r="K68" s="86"/>
      <c r="L68" s="86"/>
      <c r="M68" s="86"/>
      <c r="N68" s="20"/>
      <c r="O68" s="20"/>
      <c r="P68" s="20"/>
    </row>
    <row r="69" spans="1:16" x14ac:dyDescent="0.25">
      <c r="A69" s="63"/>
      <c r="I69" s="86"/>
      <c r="J69" s="86"/>
      <c r="K69" s="86"/>
      <c r="L69" s="86"/>
      <c r="M69" s="86"/>
      <c r="N69" s="20"/>
      <c r="O69" s="20"/>
      <c r="P69" s="20"/>
    </row>
    <row r="70" spans="1:16" x14ac:dyDescent="0.25">
      <c r="A70" s="63"/>
      <c r="I70" s="86"/>
      <c r="J70" s="86"/>
      <c r="K70" s="86"/>
      <c r="L70" s="86"/>
      <c r="M70" s="86"/>
      <c r="N70" s="20"/>
      <c r="O70" s="20"/>
      <c r="P70" s="20"/>
    </row>
    <row r="71" spans="1:16" x14ac:dyDescent="0.25">
      <c r="A71" s="63"/>
      <c r="I71" s="86"/>
      <c r="J71" s="86"/>
      <c r="K71" s="86"/>
      <c r="L71" s="86"/>
      <c r="M71" s="86"/>
      <c r="N71" s="20"/>
      <c r="O71" s="20"/>
      <c r="P71" s="20"/>
    </row>
    <row r="72" spans="1:16" x14ac:dyDescent="0.25">
      <c r="A72" s="63"/>
      <c r="I72" s="86"/>
      <c r="J72" s="86"/>
      <c r="K72" s="86"/>
      <c r="L72" s="86"/>
      <c r="M72" s="86"/>
      <c r="N72" s="20"/>
      <c r="O72" s="20"/>
      <c r="P72" s="20"/>
    </row>
    <row r="73" spans="1:16" x14ac:dyDescent="0.25">
      <c r="A73" s="63"/>
      <c r="I73" s="86"/>
      <c r="J73" s="86"/>
      <c r="K73" s="86"/>
      <c r="L73" s="86"/>
      <c r="M73" s="86"/>
      <c r="N73" s="20"/>
      <c r="O73" s="20"/>
      <c r="P73" s="20"/>
    </row>
    <row r="74" spans="1:16" x14ac:dyDescent="0.25">
      <c r="A74" s="63"/>
      <c r="I74" s="86"/>
      <c r="J74" s="86"/>
      <c r="K74" s="86"/>
      <c r="L74" s="86"/>
      <c r="M74" s="86"/>
      <c r="N74" s="20"/>
      <c r="O74" s="20"/>
      <c r="P74" s="20"/>
    </row>
    <row r="75" spans="1:16" x14ac:dyDescent="0.25">
      <c r="A75" s="63"/>
      <c r="I75" s="86"/>
      <c r="J75" s="86"/>
      <c r="K75" s="86"/>
      <c r="L75" s="86"/>
      <c r="M75" s="86"/>
      <c r="N75" s="20"/>
      <c r="O75" s="20"/>
      <c r="P75" s="20"/>
    </row>
    <row r="76" spans="1:16" x14ac:dyDescent="0.25">
      <c r="A76" s="63"/>
      <c r="I76" s="86"/>
      <c r="J76" s="86"/>
      <c r="K76" s="86"/>
      <c r="L76" s="86"/>
      <c r="M76" s="86"/>
      <c r="N76" s="20"/>
      <c r="O76" s="20"/>
      <c r="P76" s="20"/>
    </row>
    <row r="77" spans="1:16" x14ac:dyDescent="0.25">
      <c r="A77" s="63"/>
      <c r="I77" s="86"/>
      <c r="J77" s="86"/>
      <c r="K77" s="86"/>
      <c r="L77" s="86"/>
      <c r="M77" s="86"/>
      <c r="N77" s="20"/>
      <c r="O77" s="20"/>
      <c r="P77" s="20"/>
    </row>
    <row r="78" spans="1:16" x14ac:dyDescent="0.25">
      <c r="A78" s="63"/>
      <c r="I78" s="86"/>
      <c r="J78" s="86"/>
      <c r="K78" s="86"/>
      <c r="L78" s="86"/>
      <c r="M78" s="86"/>
      <c r="N78" s="20"/>
      <c r="O78" s="20"/>
      <c r="P78" s="20"/>
    </row>
    <row r="79" spans="1:16" x14ac:dyDescent="0.25">
      <c r="A79" s="63"/>
      <c r="I79" s="86"/>
      <c r="J79" s="86"/>
      <c r="K79" s="86"/>
      <c r="L79" s="86"/>
      <c r="M79" s="86"/>
      <c r="N79" s="20"/>
      <c r="O79" s="20"/>
      <c r="P79" s="20"/>
    </row>
    <row r="80" spans="1:16" x14ac:dyDescent="0.25">
      <c r="A80" s="63"/>
      <c r="I80" s="86"/>
      <c r="J80" s="86"/>
      <c r="K80" s="86"/>
      <c r="L80" s="86"/>
      <c r="M80" s="86"/>
      <c r="N80" s="20"/>
      <c r="O80" s="20"/>
      <c r="P80" s="20"/>
    </row>
    <row r="81" spans="1:16" x14ac:dyDescent="0.25">
      <c r="A81" s="63"/>
      <c r="I81" s="86"/>
      <c r="J81" s="86"/>
      <c r="K81" s="86"/>
      <c r="L81" s="86"/>
      <c r="M81" s="86"/>
      <c r="N81" s="20"/>
      <c r="O81" s="20"/>
      <c r="P81" s="20"/>
    </row>
    <row r="82" spans="1:16" x14ac:dyDescent="0.25">
      <c r="A82" s="63"/>
      <c r="I82" s="86"/>
      <c r="J82" s="86"/>
      <c r="K82" s="86"/>
      <c r="L82" s="86"/>
      <c r="M82" s="86"/>
      <c r="N82" s="20"/>
      <c r="O82" s="20"/>
      <c r="P82" s="20"/>
    </row>
    <row r="83" spans="1:16" x14ac:dyDescent="0.25">
      <c r="A83" s="63"/>
      <c r="I83" s="86"/>
      <c r="J83" s="86"/>
      <c r="K83" s="86"/>
      <c r="L83" s="86"/>
      <c r="M83" s="86"/>
      <c r="N83" s="20"/>
      <c r="O83" s="20"/>
      <c r="P83" s="20"/>
    </row>
    <row r="84" spans="1:16" x14ac:dyDescent="0.25">
      <c r="A84" s="63"/>
      <c r="I84" s="86"/>
      <c r="J84" s="86"/>
      <c r="K84" s="86"/>
      <c r="L84" s="86"/>
      <c r="M84" s="86"/>
      <c r="N84" s="20"/>
      <c r="O84" s="20"/>
      <c r="P84" s="20"/>
    </row>
    <row r="85" spans="1:16" x14ac:dyDescent="0.25">
      <c r="A85" s="69"/>
      <c r="I85" s="86"/>
      <c r="J85" s="86"/>
      <c r="K85" s="86"/>
      <c r="L85" s="86"/>
      <c r="M85" s="86"/>
      <c r="N85" s="20"/>
      <c r="O85" s="20"/>
      <c r="P85" s="20"/>
    </row>
    <row r="86" spans="1:16" x14ac:dyDescent="0.25">
      <c r="A86" s="69"/>
      <c r="I86" s="86"/>
      <c r="J86" s="86"/>
      <c r="K86" s="86"/>
      <c r="L86" s="86"/>
      <c r="M86" s="86"/>
      <c r="N86" s="20"/>
      <c r="O86" s="20"/>
      <c r="P86" s="20"/>
    </row>
    <row r="87" spans="1:16" x14ac:dyDescent="0.25">
      <c r="A87" s="69"/>
      <c r="I87" s="86"/>
      <c r="J87" s="86"/>
      <c r="K87" s="86"/>
      <c r="L87" s="86"/>
      <c r="M87" s="86"/>
      <c r="N87" s="20"/>
      <c r="O87" s="20"/>
      <c r="P87" s="20"/>
    </row>
    <row r="88" spans="1:16" x14ac:dyDescent="0.25">
      <c r="A88" s="69"/>
      <c r="I88" s="86"/>
      <c r="J88" s="86"/>
      <c r="K88" s="86"/>
      <c r="L88" s="86"/>
      <c r="M88" s="86"/>
      <c r="N88" s="20"/>
      <c r="O88" s="20"/>
      <c r="P88" s="20"/>
    </row>
    <row r="89" spans="1:16" x14ac:dyDescent="0.25">
      <c r="I89" s="86"/>
      <c r="J89" s="86"/>
      <c r="K89" s="86"/>
      <c r="L89" s="86"/>
      <c r="M89" s="86"/>
      <c r="N89" s="20"/>
      <c r="O89" s="20"/>
      <c r="P89" s="20"/>
    </row>
    <row r="90" spans="1:16" x14ac:dyDescent="0.25">
      <c r="I90" s="86"/>
      <c r="J90" s="86"/>
      <c r="K90" s="86"/>
      <c r="L90" s="86"/>
      <c r="M90" s="86"/>
      <c r="N90" s="20"/>
      <c r="O90" s="20"/>
      <c r="P90" s="20"/>
    </row>
    <row r="91" spans="1:16" x14ac:dyDescent="0.25">
      <c r="I91" s="86"/>
      <c r="J91" s="86"/>
      <c r="K91" s="86"/>
      <c r="L91" s="86"/>
      <c r="M91" s="86"/>
      <c r="N91" s="20"/>
      <c r="O91" s="20"/>
      <c r="P91" s="20"/>
    </row>
    <row r="92" spans="1:16" x14ac:dyDescent="0.25">
      <c r="I92" s="86"/>
      <c r="J92" s="86"/>
      <c r="K92" s="86"/>
      <c r="L92" s="86"/>
      <c r="M92" s="86"/>
      <c r="N92" s="20"/>
      <c r="O92" s="20"/>
      <c r="P92" s="20"/>
    </row>
    <row r="93" spans="1:16" x14ac:dyDescent="0.25">
      <c r="I93" s="86"/>
      <c r="J93" s="86"/>
      <c r="K93" s="86"/>
      <c r="L93" s="86"/>
      <c r="M93" s="86"/>
      <c r="N93" s="20"/>
      <c r="O93" s="20"/>
      <c r="P93" s="20"/>
    </row>
    <row r="94" spans="1:16" x14ac:dyDescent="0.25">
      <c r="I94" s="86"/>
      <c r="J94" s="86"/>
      <c r="K94" s="86"/>
      <c r="L94" s="86"/>
      <c r="M94" s="86"/>
      <c r="N94" s="20"/>
      <c r="O94" s="20"/>
      <c r="P94" s="20"/>
    </row>
    <row r="95" spans="1:16" x14ac:dyDescent="0.25">
      <c r="I95" s="86"/>
      <c r="J95" s="86"/>
      <c r="K95" s="86"/>
      <c r="L95" s="86"/>
      <c r="M95" s="86"/>
      <c r="N95" s="20"/>
      <c r="O95" s="20"/>
      <c r="P95" s="20"/>
    </row>
    <row r="96" spans="1:16" x14ac:dyDescent="0.25">
      <c r="I96" s="86"/>
      <c r="J96" s="86"/>
      <c r="K96" s="86"/>
      <c r="L96" s="86"/>
      <c r="M96" s="86"/>
      <c r="N96" s="20"/>
      <c r="O96" s="20"/>
      <c r="P96" s="20"/>
    </row>
    <row r="97" spans="9:16" x14ac:dyDescent="0.25">
      <c r="I97" s="86"/>
      <c r="J97" s="86"/>
      <c r="K97" s="86"/>
      <c r="L97" s="86"/>
      <c r="M97" s="86"/>
      <c r="N97" s="20"/>
      <c r="O97" s="20"/>
      <c r="P97" s="20"/>
    </row>
    <row r="98" spans="9:16" x14ac:dyDescent="0.25">
      <c r="I98" s="86"/>
      <c r="J98" s="86"/>
      <c r="K98" s="86"/>
      <c r="L98" s="86"/>
      <c r="M98" s="86"/>
      <c r="N98" s="20"/>
      <c r="O98" s="20"/>
      <c r="P98" s="20"/>
    </row>
    <row r="99" spans="9:16" x14ac:dyDescent="0.25">
      <c r="I99" s="86"/>
      <c r="J99" s="86"/>
      <c r="K99" s="86"/>
      <c r="L99" s="86"/>
      <c r="M99" s="86"/>
    </row>
    <row r="100" spans="9:16" x14ac:dyDescent="0.25">
      <c r="I100" s="86"/>
      <c r="J100" s="86"/>
      <c r="K100" s="86"/>
      <c r="L100" s="86"/>
      <c r="M100" s="86"/>
    </row>
    <row r="101" spans="9:16" x14ac:dyDescent="0.25">
      <c r="I101" s="86"/>
      <c r="J101" s="86"/>
      <c r="K101" s="86"/>
      <c r="L101" s="86"/>
      <c r="M101" s="86"/>
    </row>
    <row r="102" spans="9:16" x14ac:dyDescent="0.25">
      <c r="I102" s="86"/>
      <c r="J102" s="86"/>
      <c r="K102" s="86"/>
      <c r="L102" s="86"/>
      <c r="M102" s="86"/>
    </row>
    <row r="103" spans="9:16" x14ac:dyDescent="0.25">
      <c r="I103" s="86"/>
      <c r="J103" s="86"/>
      <c r="K103" s="86"/>
      <c r="L103" s="86"/>
      <c r="M103" s="86"/>
    </row>
    <row r="104" spans="9:16" x14ac:dyDescent="0.25">
      <c r="I104" s="86"/>
      <c r="J104" s="86"/>
      <c r="K104" s="86"/>
      <c r="L104" s="86"/>
      <c r="M104" s="86"/>
    </row>
    <row r="105" spans="9:16" x14ac:dyDescent="0.25">
      <c r="I105" s="86"/>
      <c r="J105" s="86"/>
      <c r="K105" s="86"/>
      <c r="L105" s="86"/>
      <c r="M105" s="86"/>
    </row>
  </sheetData>
  <autoFilter ref="A5:Q46"/>
  <mergeCells count="126">
    <mergeCell ref="Q9:Q11"/>
    <mergeCell ref="K9:K11"/>
    <mergeCell ref="L9:L11"/>
    <mergeCell ref="M9:M11"/>
    <mergeCell ref="G3:G4"/>
    <mergeCell ref="H3:H4"/>
    <mergeCell ref="A3:A4"/>
    <mergeCell ref="B3:B4"/>
    <mergeCell ref="C3:C4"/>
    <mergeCell ref="D3:D4"/>
    <mergeCell ref="E3:E4"/>
    <mergeCell ref="F3:F4"/>
    <mergeCell ref="D6:D8"/>
    <mergeCell ref="E6:E8"/>
    <mergeCell ref="D9:D11"/>
    <mergeCell ref="E9:E11"/>
    <mergeCell ref="F9:F11"/>
    <mergeCell ref="A9:A11"/>
    <mergeCell ref="B9:B11"/>
    <mergeCell ref="A6:A8"/>
    <mergeCell ref="B6:B8"/>
    <mergeCell ref="C6:C8"/>
    <mergeCell ref="C9:C11"/>
    <mergeCell ref="I3:I4"/>
    <mergeCell ref="B49:K49"/>
    <mergeCell ref="F24:F25"/>
    <mergeCell ref="D24:D25"/>
    <mergeCell ref="E24:E25"/>
    <mergeCell ref="B24:B25"/>
    <mergeCell ref="C24:C25"/>
    <mergeCell ref="A24:A25"/>
    <mergeCell ref="G24:G25"/>
    <mergeCell ref="A19:A23"/>
    <mergeCell ref="E40:E41"/>
    <mergeCell ref="F40:F41"/>
    <mergeCell ref="H28:H34"/>
    <mergeCell ref="I28:I34"/>
    <mergeCell ref="K40:K41"/>
    <mergeCell ref="A40:A41"/>
    <mergeCell ref="H40:H41"/>
    <mergeCell ref="I40:I41"/>
    <mergeCell ref="C46:K46"/>
    <mergeCell ref="B40:B41"/>
    <mergeCell ref="I19:I23"/>
    <mergeCell ref="C45:K45"/>
    <mergeCell ref="A38:A39"/>
    <mergeCell ref="A28:A34"/>
    <mergeCell ref="B28:B34"/>
    <mergeCell ref="Q3:Q4"/>
    <mergeCell ref="K3:K4"/>
    <mergeCell ref="L3:L4"/>
    <mergeCell ref="L6:L8"/>
    <mergeCell ref="M6:M8"/>
    <mergeCell ref="O6:O8"/>
    <mergeCell ref="J3:J4"/>
    <mergeCell ref="M3:O3"/>
    <mergeCell ref="P3:P4"/>
    <mergeCell ref="Q6:Q8"/>
    <mergeCell ref="O9:O11"/>
    <mergeCell ref="P9:P11"/>
    <mergeCell ref="J9:J11"/>
    <mergeCell ref="G9:G11"/>
    <mergeCell ref="H9:H11"/>
    <mergeCell ref="I9:I11"/>
    <mergeCell ref="B38:B39"/>
    <mergeCell ref="P6:P8"/>
    <mergeCell ref="F6:F8"/>
    <mergeCell ref="G6:G8"/>
    <mergeCell ref="H6:H8"/>
    <mergeCell ref="I6:I8"/>
    <mergeCell ref="J6:J8"/>
    <mergeCell ref="K6:K8"/>
    <mergeCell ref="K38:K39"/>
    <mergeCell ref="A12:A18"/>
    <mergeCell ref="B12:B18"/>
    <mergeCell ref="C12:C18"/>
    <mergeCell ref="D12:D18"/>
    <mergeCell ref="E12:E18"/>
    <mergeCell ref="F12:F18"/>
    <mergeCell ref="G12:G18"/>
    <mergeCell ref="P12:P14"/>
    <mergeCell ref="B19:B23"/>
    <mergeCell ref="C19:C23"/>
    <mergeCell ref="D19:D23"/>
    <mergeCell ref="E19:E23"/>
    <mergeCell ref="F19:F23"/>
    <mergeCell ref="C44:K44"/>
    <mergeCell ref="Q24:Q25"/>
    <mergeCell ref="G19:G23"/>
    <mergeCell ref="H19:H23"/>
    <mergeCell ref="H24:H25"/>
    <mergeCell ref="J28:J30"/>
    <mergeCell ref="L38:L39"/>
    <mergeCell ref="G40:G41"/>
    <mergeCell ref="C28:C34"/>
    <mergeCell ref="D28:D34"/>
    <mergeCell ref="E28:E34"/>
    <mergeCell ref="F28:F34"/>
    <mergeCell ref="G28:G34"/>
    <mergeCell ref="C40:C41"/>
    <mergeCell ref="D40:D41"/>
    <mergeCell ref="C38:C39"/>
    <mergeCell ref="D38:D39"/>
    <mergeCell ref="E38:E39"/>
    <mergeCell ref="F38:F39"/>
    <mergeCell ref="G38:G39"/>
    <mergeCell ref="H38:H39"/>
    <mergeCell ref="I38:I39"/>
    <mergeCell ref="Q29:Q30"/>
    <mergeCell ref="Q12:Q14"/>
    <mergeCell ref="K12:K14"/>
    <mergeCell ref="N24:N25"/>
    <mergeCell ref="I24:I25"/>
    <mergeCell ref="L12:L14"/>
    <mergeCell ref="M12:M14"/>
    <mergeCell ref="O12:O14"/>
    <mergeCell ref="H12:H18"/>
    <mergeCell ref="I12:I18"/>
    <mergeCell ref="Q19:Q20"/>
    <mergeCell ref="L19:L20"/>
    <mergeCell ref="M19:M20"/>
    <mergeCell ref="O19:O20"/>
    <mergeCell ref="P19:P20"/>
    <mergeCell ref="K19:K20"/>
    <mergeCell ref="J19:J20"/>
    <mergeCell ref="J12:J14"/>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3. 2022
</oddFooter>
  </headerFooter>
  <rowBreaks count="1" manualBreakCount="1">
    <brk id="37" max="16383" man="1"/>
  </rowBreaks>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7931235A-E06F-4579-A10D-CC35F595DBBD}"/>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70. zasedání Rady Karlovarského kraje, které se uskutečnilo dne 21.03.2022 (k bodu č. 4)</dc:title>
  <dc:creator/>
  <cp:lastModifiedBy/>
  <dcterms:created xsi:type="dcterms:W3CDTF">2006-09-16T00:00:00Z</dcterms:created>
  <dcterms:modified xsi:type="dcterms:W3CDTF">2022-03-23T07:52:22Z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