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4665" windowWidth="14805" windowHeight="3450"/>
  </bookViews>
  <sheets>
    <sheet name="Přehled celkem" sheetId="71" r:id="rId1"/>
    <sheet name="KK_sledování " sheetId="69" r:id="rId2"/>
    <sheet name="PO_sledování" sheetId="70" r:id="rId3"/>
  </sheets>
  <definedNames>
    <definedName name="_xlnm._FilterDatabase" localSheetId="1" hidden="1">'KK_sledování '!$A$5:$Q$21</definedName>
    <definedName name="_xlnm._FilterDatabase" localSheetId="2" hidden="1">PO_sledování!$A$5:$Q$44</definedName>
    <definedName name="_xlnm.Print_Titles" localSheetId="1">'KK_sledování '!$3:$5</definedName>
    <definedName name="_xlnm.Print_Titles" localSheetId="2">PO_sledování!$3:$5</definedName>
  </definedNames>
  <calcPr calcId="162913"/>
</workbook>
</file>

<file path=xl/calcChain.xml><?xml version="1.0" encoding="utf-8"?>
<calcChain xmlns="http://schemas.openxmlformats.org/spreadsheetml/2006/main">
  <c r="N21" i="69" l="1"/>
  <c r="N20" i="69"/>
  <c r="P17" i="70" l="1"/>
  <c r="M17" i="70"/>
  <c r="M16" i="70"/>
  <c r="N19" i="69" l="1"/>
  <c r="L19" i="69"/>
  <c r="M7" i="69"/>
  <c r="P7" i="69" s="1"/>
  <c r="N42" i="70" l="1"/>
  <c r="N44" i="70"/>
  <c r="M18" i="70" l="1"/>
  <c r="P18" i="70" s="1"/>
  <c r="D26" i="71" l="1"/>
  <c r="M15" i="69" l="1"/>
  <c r="L41" i="70" l="1"/>
  <c r="O41" i="70"/>
  <c r="N41" i="70"/>
  <c r="M40" i="70"/>
  <c r="M38" i="70" l="1"/>
  <c r="P38" i="70" l="1"/>
  <c r="G41" i="70"/>
  <c r="M39" i="70" l="1"/>
  <c r="E14" i="71" l="1"/>
  <c r="M22" i="70" l="1"/>
  <c r="P22" i="70" s="1"/>
  <c r="M29" i="70" l="1"/>
  <c r="P29" i="70" s="1"/>
  <c r="M9" i="69" l="1"/>
  <c r="P9" i="69" l="1"/>
  <c r="M21" i="70" l="1"/>
  <c r="P21" i="70" s="1"/>
  <c r="M19" i="70" l="1"/>
  <c r="G19" i="69" l="1"/>
  <c r="O19" i="69"/>
  <c r="M18" i="69" l="1"/>
  <c r="F13" i="71" l="1"/>
  <c r="F10" i="71" s="1"/>
  <c r="E13" i="71"/>
  <c r="E10" i="71" s="1"/>
  <c r="C13" i="71"/>
  <c r="C10" i="71" s="1"/>
  <c r="M37" i="70"/>
  <c r="M36" i="70"/>
  <c r="N43" i="70" l="1"/>
  <c r="D24" i="71" s="1"/>
  <c r="D25" i="71" l="1"/>
  <c r="P18" i="69"/>
  <c r="O44" i="70" l="1"/>
  <c r="M35" i="70"/>
  <c r="M34" i="70"/>
  <c r="P34" i="70" s="1"/>
  <c r="M33" i="70"/>
  <c r="M32" i="70"/>
  <c r="M31" i="70"/>
  <c r="P31" i="70" s="1"/>
  <c r="P30" i="70"/>
  <c r="M28" i="70"/>
  <c r="M27" i="70"/>
  <c r="P27" i="70" s="1"/>
  <c r="M26" i="70"/>
  <c r="P26" i="70" s="1"/>
  <c r="P25" i="70"/>
  <c r="P24" i="70"/>
  <c r="M23" i="70"/>
  <c r="P19" i="70"/>
  <c r="P16" i="70"/>
  <c r="M15" i="70"/>
  <c r="P15" i="70" s="1"/>
  <c r="M12" i="70"/>
  <c r="M9" i="70"/>
  <c r="P9" i="70" s="1"/>
  <c r="M6" i="70"/>
  <c r="M41" i="70" l="1"/>
  <c r="P23" i="70"/>
  <c r="P33" i="70"/>
  <c r="P12" i="70"/>
  <c r="P28" i="70"/>
  <c r="P6" i="70"/>
  <c r="D13" i="71" l="1"/>
  <c r="P41" i="70"/>
  <c r="M13" i="69"/>
  <c r="M11" i="69"/>
  <c r="P11" i="69" s="1"/>
  <c r="M8" i="69"/>
  <c r="M19" i="69" l="1"/>
  <c r="G13" i="71"/>
  <c r="D10" i="71"/>
  <c r="P13" i="69"/>
  <c r="D9" i="71"/>
  <c r="D7" i="71" s="1"/>
  <c r="P8" i="69"/>
  <c r="C9" i="71"/>
  <c r="C7" i="71" s="1"/>
  <c r="E9" i="71"/>
  <c r="E7" i="71" s="1"/>
  <c r="F9" i="71"/>
  <c r="F7" i="71" s="1"/>
  <c r="P6" i="69"/>
  <c r="O21" i="69"/>
  <c r="P15" i="69"/>
  <c r="D23" i="71" l="1"/>
  <c r="H13" i="71"/>
  <c r="G10" i="71"/>
  <c r="H10" i="71" s="1"/>
  <c r="G9" i="71"/>
  <c r="D27" i="71"/>
  <c r="F16" i="71"/>
  <c r="D16" i="71"/>
  <c r="P19" i="69"/>
  <c r="H9" i="71" l="1"/>
  <c r="G7" i="71"/>
  <c r="H7" i="71" s="1"/>
  <c r="C16" i="71"/>
  <c r="E16" i="71" l="1"/>
  <c r="D29" i="71" l="1"/>
</calcChain>
</file>

<file path=xl/sharedStrings.xml><?xml version="1.0" encoding="utf-8"?>
<sst xmlns="http://schemas.openxmlformats.org/spreadsheetml/2006/main" count="433" uniqueCount="263">
  <si>
    <t>CELKEM</t>
  </si>
  <si>
    <t>Příjemce dotace</t>
  </si>
  <si>
    <t>sl. 1</t>
  </si>
  <si>
    <t>sl. 2</t>
  </si>
  <si>
    <t>sl. 3</t>
  </si>
  <si>
    <t>sl. 4</t>
  </si>
  <si>
    <t>sl. 5</t>
  </si>
  <si>
    <t xml:space="preserve">Celkový objem projektu </t>
  </si>
  <si>
    <t>Specifikace finančního postihu</t>
  </si>
  <si>
    <t>KKN a.s.</t>
  </si>
  <si>
    <t>ÚRR 
krácení dotace</t>
  </si>
  <si>
    <t>Zdravotnická záchranná služba KK, p.o.</t>
  </si>
  <si>
    <t>ÚOHS pokuta</t>
  </si>
  <si>
    <t>Identifikované zjištění</t>
  </si>
  <si>
    <t xml:space="preserve">Rozvoj dopravní infrastruktury silnic II. a III. třídy v Karlovarském kraji - I. etapa - CZ.1.09/3.1.00/07.00014 </t>
  </si>
  <si>
    <t>KSÚS, p.o.</t>
  </si>
  <si>
    <t>2.1.2007 - 29.10.2010</t>
  </si>
  <si>
    <t>ISŠTE Sokolov</t>
  </si>
  <si>
    <t xml:space="preserve">Projekt revitalizace Centra vzdělávání ISŠTE Sokolov
CZ.1.09/1.3.00/18.00376 </t>
  </si>
  <si>
    <t>2.1.2007 - 30.7.2012
vyúčtování projektu 
ZK 102/04/15 ze dne 16.4.2015</t>
  </si>
  <si>
    <t>ROP 
85% 
15%</t>
  </si>
  <si>
    <t>III/21047 Modernizace silnice Nejdek - Pernink 
CZ.1.09/3.1.00/67.01111</t>
  </si>
  <si>
    <t>Rozvoj dopravní infrastruktury silnic II. a III. třídy v Karlovarském kraji - III.etapa 
CZ.1.09/3.1.00/67.01128</t>
  </si>
  <si>
    <t>Název a registrační číslo projektu</t>
  </si>
  <si>
    <t>18.12.2013 -27.3.2015
vyúčtování projektu
ZK 73/02/16 ze dne 25.2.2016</t>
  </si>
  <si>
    <t xml:space="preserve">II/221 Modernizace silnice Merklín - Pstruží, II. etapa CZ.1.09/3.1.00/67.01067 </t>
  </si>
  <si>
    <t>5.12.2013 - 30.11.2015
vyúčtování projektu
ZK 248/06/16 ze dne 9.6.2016</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</si>
  <si>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</si>
  <si>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</si>
  <si>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</si>
  <si>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</si>
  <si>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</si>
  <si>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</si>
  <si>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</si>
  <si>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</si>
  <si>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</si>
  <si>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</si>
  <si>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</si>
  <si>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</si>
  <si>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</si>
  <si>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</si>
  <si>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</si>
  <si>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</si>
  <si>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</si>
  <si>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</si>
  <si>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</si>
  <si>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</si>
  <si>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</si>
  <si>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</si>
  <si>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</si>
  <si>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</si>
  <si>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</si>
  <si>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</si>
  <si>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</si>
  <si>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</si>
  <si>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</si>
  <si>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</si>
  <si>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doprava</t>
  </si>
  <si>
    <t>ROP 
92,5% 
7,5%</t>
  </si>
  <si>
    <t>Ing. Jan Zborník/
Ing. Petr Navrátil</t>
  </si>
  <si>
    <t>ÚRR 
odvod za porušení rozp. kázně</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</si>
  <si>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</si>
  <si>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</si>
  <si>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 xml:space="preserve">Rozvoj dopravní infrastruktury silnic II. a III. třídy v Karlovarském kraji - II. etapa
CZ.1.09/3.1.00/19.00524 </t>
  </si>
  <si>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</si>
  <si>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</si>
  <si>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</si>
  <si>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</si>
  <si>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</si>
  <si>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APDM, p.o.</t>
  </si>
  <si>
    <t>Ing. Kamil Řezníček/ PaedDr. Vratislav Emler</t>
  </si>
  <si>
    <t>pochybení ve 4 veřejných zakázkách -netransparentní hodnotící kritéria; netransparentní hodnocení nabídek a jeho nepřezkoumatelnost; dodatečné stavební práce realizované bez zadávacího řízení; neoprávněné použití JŘBU</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</si>
  <si>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</si>
  <si>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Střední průmyslová škola Ostrov</t>
  </si>
  <si>
    <t>12.3.2007 - 29.7.2011
vyúčtování projektu
ZK 93/04/14 ze dne 24.4.2014</t>
  </si>
  <si>
    <t xml:space="preserve">
Ing. Kamil Řezníček/ 
PaedDr. Vratislav Emler</t>
  </si>
  <si>
    <t>pochybení ve 2 veřejných zakázkách -netransparentní hodnotící kritéria; netransparentní hodnocení nabídek; netransparentní a diskriminační hodnotící kritéria</t>
  </si>
  <si>
    <t>správní delikt - zadavatel nedodržel postup stanovený ZVZ a zásadu transparentnosti, když nestanovil v hodnotícím kritériu minimální požadavky</t>
  </si>
  <si>
    <t xml:space="preserve">II/214 Jihovýchodní obchvat Cheb
CZ.1.09/3.1.00/64.01004 </t>
  </si>
  <si>
    <t>6.11.2013 - 30.11.2015
vyúčtování projektu
ZK 248/06/16 ze dne 9.6.2016</t>
  </si>
  <si>
    <t>Ing. Petr Navrátil/
Jakub Pánik</t>
  </si>
  <si>
    <t>neponížení požadovaných nákladů o výzisky z prodeje vyfrézovaného materiálu</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</si>
  <si>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</si>
  <si>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 xml:space="preserve">neponížení požadovaných nákladů o výzisky z prodeje vyfrézovaného materiálu
</t>
  </si>
  <si>
    <t xml:space="preserve">ROP 
85% 
15%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</si>
  <si>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</si>
  <si>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</si>
  <si>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</si>
  <si>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zdravotnictví</t>
  </si>
  <si>
    <t>První české gymnázium v Karlových Varech</t>
  </si>
  <si>
    <t xml:space="preserve">Rekonstrukce  a dostavba Prvního českého gymnázia v Karlových Varech II. etapa - přístavba západního křídla  CZ.1.09/1.3.00/68.01147 </t>
  </si>
  <si>
    <t>17.9.2013 -28.12.2015
vyúčtování projektu
ZK 450/09/16 ze dne 8.9.2016</t>
  </si>
  <si>
    <t>v akčním plánu není člen RKK stanoven</t>
  </si>
  <si>
    <t xml:space="preserve">nedodržení lhůty 15 dnů pro uveřejnění dodatku smlouvy o dílo </t>
  </si>
  <si>
    <r>
      <t xml:space="preserve">ÚOHS si dne 13.3.2015 vyžádal zaslání písemného vyjádření k podnětu a zaslání dokumentace k VZ; 
18.3.2015 na ÚOHS odesláno vyjádření a dokumentace k VZ; 24.4.2015 ÚOHS oznámení o zahájení správního řízení čj.: ÚOHS-S245/2015/VZ-10117/2015/543/Jwe
29.4.2015 odesláno stanovisko  na ÚOHS
5.6.2015 udělena pokuta ve výši 1.000 Kč
</t>
    </r>
    <r>
      <rPr>
        <b/>
        <sz val="11"/>
        <color indexed="8"/>
        <rFont val="Calibri"/>
        <family val="2"/>
        <charset val="238"/>
      </rPr>
      <t>KONEČNÝ STAV - UDĚLENÁ POKUTA JE DEFINITIVNÍ.</t>
    </r>
  </si>
  <si>
    <t>ÚRR 
očekávané penále</t>
  </si>
  <si>
    <t>předpoklad vyměření penále až do výše odvodu - dosud nevyměřeno</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</si>
  <si>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</si>
  <si>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</si>
  <si>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</si>
  <si>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</si>
  <si>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Odstraňování slabých míst na silničních sítí Karlovarského kraje CZ.1.09/3.1.00/67.01129</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</si>
  <si>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</si>
  <si>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</si>
  <si>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</si>
  <si>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</si>
  <si>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</si>
  <si>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</si>
  <si>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</si>
  <si>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</si>
  <si>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</si>
  <si>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</si>
  <si>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</si>
  <si>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</si>
  <si>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</si>
  <si>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</si>
  <si>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1.11.2014 - 30.10.2015
vyúčtování projektu
ZK 144/04/16 ze dne 7.4.2016</t>
  </si>
  <si>
    <t>Centralizace lékařské péče v nemocnici v Karlových Varech
CZ.1.09/1.3.00/78.01253</t>
  </si>
  <si>
    <t xml:space="preserve">ROP 
92,5%
7,5%
</t>
  </si>
  <si>
    <t>12.8.2011-31.12.2013
vyúčtování projektu ZK 167/06/14 z  19.6.2014</t>
  </si>
  <si>
    <t xml:space="preserve">IOP 
85%
15%
</t>
  </si>
  <si>
    <t xml:space="preserve">Modernizace a vybavení přístrojového vybavení nemocnic KKN (ROP IV.)
CZ.1.09/1.3.00/78.01252 </t>
  </si>
  <si>
    <t>1.1.2015 - 30.10.2015
vyúčtování projektu
ZK 291/06/17 ze dne 22.6.2017</t>
  </si>
  <si>
    <t>MPSV 
krácení dotace</t>
  </si>
  <si>
    <t>1.11.2014 - 30.10.2015
vyúčtování projektu
ZK 356/09/17 ze dne 7.9.2017</t>
  </si>
  <si>
    <t>1.1.2007 - 28.7.2011 
projekt pozastaven</t>
  </si>
  <si>
    <t>Operační program</t>
  </si>
  <si>
    <t xml:space="preserve">z toho doručený platební výměr/ vyměřená pokuta ÚOHS/ provedená korekce </t>
  </si>
  <si>
    <t>z toho očekávaný finanční postih - odvod/ pokuta nebo korekce</t>
  </si>
  <si>
    <t>v Kč</t>
  </si>
  <si>
    <t>APDM</t>
  </si>
  <si>
    <t>sociální oblast</t>
  </si>
  <si>
    <t>Interaktivní galerie Karlovy Vary – Becherova vila  CZ.1.09/4.1.00/04.00021</t>
  </si>
  <si>
    <t>kultura</t>
  </si>
  <si>
    <t>JUDr. Josef Pavel/ 
PaedDr. Josef Novotný/     
JUDr. Martin Havel</t>
  </si>
  <si>
    <t>neproplacená dotace za II. etapu projektu; žádost o platbu podaná dne 28.7.2011</t>
  </si>
  <si>
    <t>informatika</t>
  </si>
  <si>
    <t>OPŘI</t>
  </si>
  <si>
    <t>JUDr. Martin Havel</t>
  </si>
  <si>
    <t xml:space="preserve">diskriminační požadavky v rámci technických kvalifikačních předpokladů (znalost hospodaření krajských úřadů, ISO, architekt WAN/MAN zkušenosti) </t>
  </si>
  <si>
    <t>ROP
85%
15%</t>
  </si>
  <si>
    <t>OZDR</t>
  </si>
  <si>
    <t>Bc. Miloslav Čermák/ 
Jakub Pánik</t>
  </si>
  <si>
    <t>ROP  
85%
15%</t>
  </si>
  <si>
    <t>pochybení v zakázce "Lineární urychlovač pro nemocnici v Chebu - přístavba zázemí" - změna zadávacích podmínek v důsledku podstatné změny smlouvy dodatkem měnícím podmínky ve Smlouvě o dílo</t>
  </si>
  <si>
    <t>ÚRR očekávané penále</t>
  </si>
  <si>
    <t>Fa č.1506148 ve výši 1.820.007,72Kč a fa č. 1506168 ve výši 2.569.568,23 Kč byly uhrazeny po ukončení fyzické realizace projektu, z nichž byly způsobilé výdaje ve výši 2.093.355,34 Kč</t>
  </si>
  <si>
    <t>široké vymezení předmětu veřejné zakázky; 
TDS - fakturované výdaje nejsou v souladu s nabídkou</t>
  </si>
  <si>
    <t>Podpora procesu střednědobého plánování rozvoje sociálních služeb v Karlovarském kraji
CZ.03.2.63/0.0/0.0/15_007/0002269</t>
  </si>
  <si>
    <t>1.7.2016 - 31.3.2019</t>
  </si>
  <si>
    <t>OP Zaměstnanost</t>
  </si>
  <si>
    <t>OŘP</t>
  </si>
  <si>
    <t>MPSV
krácení dotace</t>
  </si>
  <si>
    <t>porušení zásady přiměřenosti výdaje odstoupením od smlouvy s dodavatelem společností AUGUR Consulting s.r.o.</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</si>
  <si>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</si>
  <si>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t>Tabulka č. 1</t>
  </si>
  <si>
    <t>Plošná korekce
usnesení č. ZKK 196/08/13 
ze dne 19. 8. 2013</t>
  </si>
  <si>
    <t>Rekapitulace aktuální výše zjištěného pochybení</t>
  </si>
  <si>
    <t>Tabulka č. 2</t>
  </si>
  <si>
    <t>Celkem aktuální výše finančních postihů projektů</t>
  </si>
  <si>
    <t>uhrazené platební výměry, provedené korekce, včetně vratitelného přeplatku ve výši 39.092.619,25 Kč</t>
  </si>
  <si>
    <t>podrobněji viz příloha č. 1 a č. 2</t>
  </si>
  <si>
    <t>vratitelný přeplatek</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</si>
  <si>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</si>
  <si>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</si>
  <si>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</si>
  <si>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</si>
  <si>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</si>
  <si>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</si>
  <si>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</si>
  <si>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</si>
  <si>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</si>
  <si>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</si>
  <si>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</si>
  <si>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</si>
  <si>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</si>
  <si>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nadále sledované</t>
  </si>
  <si>
    <t>Vratitelný přeplatek u KSÚS a ISŠTE</t>
  </si>
  <si>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</si>
  <si>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</si>
  <si>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Rozvoj lidských zdrojů v oblasti krizového řízení ZZS Karlovarského kraje
reg. č. CZ.03.4.74/0.0/0.0/16_033/0002842</t>
  </si>
  <si>
    <t>Ing. Jan Bureš</t>
  </si>
  <si>
    <t>MPSV
výzva k vrácení dotace</t>
  </si>
  <si>
    <t>podstatná změna závazku ze smlouvy na veřejnou zakázku, kdy při zvýšení /snížení ceny na školení překročil zadavatel 10 % původní hodnoty závazku</t>
  </si>
  <si>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t>
    </r>
    <r>
      <rPr>
        <b/>
        <sz val="11"/>
        <color indexed="8"/>
        <rFont val="Calibri"/>
        <family val="2"/>
        <charset val="238"/>
      </rPr>
      <t xml:space="preserve">OČEKÁVÁME ROZHODNUTÍ MF O ODVOLÁNÍ PROTI PLATEBNÍMU VÝMĚRU. </t>
    </r>
  </si>
  <si>
    <t xml:space="preserve">VZ na stavební práce - neoprávněné slučování zakázek, neprodloužení lhůty pro předkládání nabídek po doplnění informací k zadávací dokumentaci, uzavření dodatku ke smlouvě, kterým byla smlouva podstatně změněna 
</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</si>
  <si>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</si>
  <si>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ÚRR 
neproplacení dotace</t>
  </si>
  <si>
    <t>CRR 
krácení dotace</t>
  </si>
  <si>
    <r>
      <t xml:space="preserve">9.1.2014 ÚOHS vyměřil pokutu ve výši 300.000. Kč. ÚOHS 29.12.2014 zamítnul rozklad, rozhodnutí o pokutě nabylo právní moci, pokuta uhrazena 23.2.2015; 24.2.2015 podaná správní žaloba na Krajský soud v Brně, dne 24.6.2015 doručeno stanovisko žalované strany; 8.7. 2015 byla odeslána replika na Krajský soud v Brně,
dne 30.6.2016 doručen rozsudek Krajského soudu v  Brně o zamítnutí správní žaloby; RKK rozhodla, že kasační stížnost nebude podána
</t>
    </r>
    <r>
      <rPr>
        <b/>
        <sz val="11"/>
        <color indexed="8"/>
        <rFont val="Calibri"/>
        <family val="2"/>
        <charset val="238"/>
      </rPr>
      <t xml:space="preserve">KONEČNÝ STAV - ULOŽENÁ POKUTA JE DEFINITIVNÍ
</t>
    </r>
    <r>
      <rPr>
        <sz val="11"/>
        <rFont val="Calibri"/>
        <family val="2"/>
        <charset val="238"/>
      </rPr>
      <t xml:space="preserve">RKK usnesením č. RK 444/04/18 ze dne 23.4.2018 schválila soudní vymáhání pohledávky ve výši 300.000,- Kč po mandatáři Veřejné zakázky s.r.o.;  dle info z OLP ze dne 5.9.2018 bude s ohledem na složitost posouzení odpovědnosti (spojení s porušením rozpočtové kázně) podána žaloba a v případě, že dojde k mimosoudnímu jednání, bude požádáno o přerušení jednání. Příslušný žalobní návrh k vymožení pohledávky za společností Veřejné zakázky s.r.o., ve výši 300.000 Kč, vzniklé z titulu náhrady škody, byl podán v prosinci 2018. Dne 20.11.2019 proběhlo ústní jednání u Obvodního soudu v Praze. Soud vyzval Karlovarský kraj k doložení dalších skutečností k doplnění skutkových tvrzení termínu do 30 dní. Další ústní jednání bylo odročeno na měsíc únor 2020 (viz kontrola plnění č. RK 65/01/15) a následně na žádost protistrany odročeno na květen 2020. Dne 7.7.2020 doručen Rozsudek soudu čj. 39C 188/2018-47 - žaloba se zamítá. Dne 21.7.2020  podal KK proti rozsudku odvolání.
</t>
    </r>
    <r>
      <rPr>
        <b/>
        <sz val="11"/>
        <rFont val="Calibri"/>
        <family val="2"/>
        <charset val="238"/>
      </rPr>
      <t>OČEKÁVÁME ROZHODNUTÍ SOUDU O ODVOLÁNÍ PROTI ROZSUDKU</t>
    </r>
  </si>
  <si>
    <t xml:space="preserve">Centrum technického vzdělávání (CTV) Ostrov 
CZ.1.09/1.3.00/10.00163 </t>
  </si>
  <si>
    <t>ÚRR
penále</t>
  </si>
  <si>
    <t>penále k platebnímu výměru č. 22/2015 - netransparentní hodnocení nabídek</t>
  </si>
  <si>
    <t>Fa č.9431025936 ve výši 861.495,-Kč byla uhrazena po ukončení fyzické realizace projektu</t>
  </si>
  <si>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</si>
  <si>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ÚRR
nezpůsobilé výdaje bez nároku na dotaci</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</si>
  <si>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</si>
  <si>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t xml:space="preserve">penále k platebnímu výměru č. 21/2015 - netransparentní hodnotící kritéria; </t>
  </si>
  <si>
    <r>
      <t xml:space="preserve">1.1.2017 -31.12.2018
</t>
    </r>
    <r>
      <rPr>
        <sz val="11"/>
        <color rgb="FF0070C0"/>
        <rFont val="Calibri"/>
        <family val="2"/>
        <charset val="238"/>
        <scheme val="minor"/>
      </rPr>
      <t>není dosud vyúčtován</t>
    </r>
  </si>
  <si>
    <t xml:space="preserve">Úspěch uskutečněné obrany v % </t>
  </si>
  <si>
    <t>Vyčíslení úspěchu 
v uskutečněné obraně v Kč</t>
  </si>
  <si>
    <t>viz tabulka č. 1, sloupec č. 3</t>
  </si>
  <si>
    <t>Karlovarský kraj - celkem</t>
  </si>
  <si>
    <t>Příspěvkové organizace a KKN a.s. - celkem</t>
  </si>
  <si>
    <t xml:space="preserve"> z toho očekávaný finanční postih </t>
  </si>
  <si>
    <t xml:space="preserve">z toho doručený platební výměr (PV) /provedená korekce/ pokuta ÚOHS </t>
  </si>
  <si>
    <t>sl. 6  = (sl. 2 - sl.3)</t>
  </si>
  <si>
    <t>sl. 3 = (sl. 4 + sl. 5)</t>
  </si>
  <si>
    <t>sl. 7 = (sl. 6/sl. 2)</t>
  </si>
  <si>
    <t xml:space="preserve">Poměr aktuální výše zjištěného pochybení/ původní výše zjištěného pochybení </t>
  </si>
  <si>
    <t>sl.17</t>
  </si>
  <si>
    <t>viz součet sl. 3 v tabulce č. 1 
(v součtu není zahrnut vratitelný přeplatek ve výši 39 092 619.25 Kč)</t>
  </si>
  <si>
    <t xml:space="preserve"> VŘ 008 - JŘBU úprava projektové dokumentace - jedná se o nezpůsobilé výdaje, jelikož na ně nebyla požadovaná dotace (215.985 Kč)</t>
  </si>
  <si>
    <t>II/230 Silniční obchvat Mariánské Lázně
reg. č. CZ.06.1.42/0.0/0.0/17082/0008453</t>
  </si>
  <si>
    <t>ARROWS advokátní kancelář</t>
  </si>
  <si>
    <t>IROP
85%
5%
10%</t>
  </si>
  <si>
    <t>Modernizace provozního informačního sytému KKN, reg. č. CZ.06.3.05/0.0/0.0/16_044/0005207</t>
  </si>
  <si>
    <r>
      <t xml:space="preserve">2018 - 2021
</t>
    </r>
    <r>
      <rPr>
        <sz val="11"/>
        <color rgb="FF0070C0"/>
        <rFont val="Calibri"/>
        <family val="2"/>
        <charset val="238"/>
        <scheme val="minor"/>
      </rPr>
      <t>projekt v realizaci</t>
    </r>
  </si>
  <si>
    <t xml:space="preserve">IROP
85% 
15% </t>
  </si>
  <si>
    <r>
      <t xml:space="preserve">2019 - 2020
</t>
    </r>
    <r>
      <rPr>
        <sz val="11"/>
        <color rgb="FF0070C0"/>
        <rFont val="Calibri"/>
        <family val="2"/>
        <charset val="238"/>
        <scheme val="minor"/>
      </rPr>
      <t>dosud nevyúčtovaný projekt</t>
    </r>
  </si>
  <si>
    <t>KKN a.s.
SOFTWARUM s.r.o.</t>
  </si>
  <si>
    <t>CRR 
neproplacení dotace</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</si>
  <si>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</si>
  <si>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r>
      <t xml:space="preserve">ADPM zkusilo požádat o proplacení, přestože VŘ 008 úprava projektové dokumentace nebylo v žádosti o dotaci, a proto částka ve výši 215.985 Kč za úpravu projektové dokumentace je  nezpůsobilým výdajem.
</t>
    </r>
    <r>
      <rPr>
        <b/>
        <sz val="11"/>
        <color theme="1"/>
        <rFont val="Calibri"/>
        <family val="2"/>
        <charset val="238"/>
        <scheme val="minor"/>
      </rPr>
      <t>KONEČNÝ STAV - nezpůsobilé výdaje - nejedná se o škodu</t>
    </r>
  </si>
  <si>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t>
    </r>
    <r>
      <rPr>
        <b/>
        <sz val="11"/>
        <rFont val="Calibri"/>
        <family val="2"/>
        <charset val="238"/>
        <scheme val="minor"/>
      </rPr>
      <t xml:space="preserve">
OČEKÁVÁME ROZHODNUTÍ MMR O NÁMITKÁCH</t>
    </r>
  </si>
  <si>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</si>
  <si>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</si>
  <si>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sl. 6 
a sl. 7</t>
  </si>
  <si>
    <t>Vyčíslení úspěchu v uskutečněné obraně v Kč a v %</t>
  </si>
  <si>
    <t>Rozdíl mezi původní výši vyměřených finančních postihů a konečnou výši finančního postihu po uskutečněné právní obraně.</t>
  </si>
  <si>
    <t>Přehled finančních postihů (odvodů, korekcí a pokut) u projektů spolufinancovaných z EU od roku 2008</t>
  </si>
  <si>
    <t>vyřazené /ukončené finanční postihy</t>
  </si>
  <si>
    <t xml:space="preserve">poskytovatel dotace proplatil v rámci I. etapy projektu pouze dotaci za plánované výdaje ve výši 21.796,541 Kč a neproplatil skutečně vynaložené výdaje, které ani nepřevedl do II. etapy projektu, čímž krátil dotaci o 6.000.052,08 Kč </t>
  </si>
  <si>
    <t>penále vyměřené k platebnímu výměru č. 3/2017 ze dne 16.3.2017</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</si>
  <si>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</si>
  <si>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</si>
  <si>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sr.o. a Mgr. Michala Bernáška - advokáta PFI s.r.o.
</t>
    </r>
    <r>
      <rPr>
        <b/>
        <sz val="11"/>
        <rFont val="Calibri"/>
        <family val="2"/>
        <charset val="238"/>
        <scheme val="minor"/>
      </rPr>
      <t>KONEČNÝ STAV - PŘEDÁNO K VYMÁHÁNÍ OLP</t>
    </r>
  </si>
  <si>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</si>
  <si>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zadavatel postupoval v rozporu § 48 odst. 8 ve spojení s § 48 odst. 2 zákona č. 134/2016 Sb. (ZZVZ), když nevyloučil z účasti vybraného dodavatele (prokazování technické kvalifikace prostřednictvím poddodavatele FIRESTA-Fišer) - sankce 10%</t>
  </si>
  <si>
    <t>položka pojištění stavby - jedná se o nezpůsobilé výdaje jelikož dle přílohy č. 1 Pravidla způsobilých výdajů, příručky pro příjemce není pojistné uvedeno ve výčtu způsobilých výdajů pro oblast podpory 4.1.</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</si>
  <si>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KONEČNÝ STAV - ODBOR ZDRAVOTNICTVÍ PŘEDLOŽÍ VYÚČTOVÁNÍ PROJEKTU ZKK V MĚSÍCI 2/2022</t>
    </r>
  </si>
  <si>
    <r>
      <t xml:space="preserve">MPSV kontrola závěrečné zprávy o realizaci projektu a ŽoP - Oznámení o schválení zprávy o realizaci projektu a spolu s ní předložené žádosti o platbu ze dne 9.9.2019 a Výzva k vrácení dotace či její části ze dne 9.9.2019, Dne 16.10.2019 Výzva uhrazena dle rozhodnutí Rady KK č. RK 1189/10/19 ze dne 7.10.2019, RKK usnesením č. 1104/10/20 ze dne 19.10.2020 souhlasila s podáním žalobního návrhu z titulu bezdůvodného obohacení ve věci vymáhání pohledávky za společností AUGUR Consulting s.r.o. ve výši 509.410,00 Kč po odstoupení od smlouvy z důvodu prodlení s plněním zakázky. Dne 15.9.2021 KK podal žalobu na společnost AUGUR Consulting s.r.o k okresnímu soudu v Opavě 17 C 239/2021-8. Rada KK usnesením č. RK 1311/11/21 ze dne 22.11.2021 schválila návrh na mimosoudní vyrovnání se spol. AUGUR Consulting s.r.o. Nepřímé nezpůsobilé výdaje ve výši 127.352,50 Kč nebyly po společnosti požadovány. Společnost na základě návrhu na přijetí smíru uhradí dlužnou částku, ale bez příslušenství, tedy bez dlužného úroku, společnost již 9.4.2019 uhradila KK smluvní pokutu za prodlení s dodáním díla ve výši 177.090,00 Kč.
</t>
    </r>
    <r>
      <rPr>
        <b/>
        <sz val="11"/>
        <rFont val="Calibri"/>
        <family val="2"/>
        <charset val="238"/>
        <scheme val="minor"/>
      </rPr>
      <t>KONEČNÝ STAV</t>
    </r>
  </si>
  <si>
    <t>zadání dodatečných stavebních prací formou JŘBU v rozporu s § 23 odst.7 písm. a) ZVZ  - vícepráce nad rámec smlouvy;
čerpání rezervy na nezpůsobilé výdaje</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</si>
  <si>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</si>
  <si>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</si>
  <si>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</si>
  <si>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r>
      <t xml:space="preserve">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t>
    </r>
    <r>
      <rPr>
        <b/>
        <sz val="11"/>
        <rFont val="Calibri"/>
        <family val="2"/>
        <charset val="238"/>
        <scheme val="minor"/>
      </rPr>
      <t xml:space="preserve">KONEČNÝ STAV </t>
    </r>
  </si>
  <si>
    <r>
      <t xml:space="preserve">Dne 28. 7. 2011 podal KK zjednodušenou žádost o platbu, ve které požadoval uhradit částku ve výši 11.336.717,12 Kč za II. etapu projektu. Dne 1. 3. 2013 obdržel KK oznamovací dopis č. j. RRSZ 2456/2013 ze dne 28. 2. 2013, jehož obsahem bylo sdělení,  že projekt byl pozastaven z důvodů šetření nesrovnalostí a vyšetřování OLAF a že byly pozastaveny také kontroly (fyzická a administrativní) související s předložením závěrečné monitorovací zprávy. Dne 8.7.2020 byla MMR a na vědomí RRRSZ odeslána Žádost o uplatnění opatření proti nečinnosti č.j. KK/215/HK/20 ze dne 2.7.2020 vč. příloh č.j. KK/216/HK/20. Dne 30.7.2020 a dne  10.10.2020 odpověď MMR na nečinnost - je nutné vyčkat na výsledky daňových řízení.  Dne 11.10.2021 doručeno Pověření ke kontrole č.j. RRSZ 3566/2021 a Oznámení o pokračování kontroly č.j. RRSZ 3567/2021 ze dne 11.10.2021, dne 25.10.2021 doručena Výzva k součinnosti č.j. RRSZ 3936/2021 ze dne 25.10.2021 s žádostí o informace a podklady. Dne 15.11.2021 obdržel KK Protokol o kontrole č.j. RRSZ 4162/2021 ze dne 12.11.2021 s provedenou finanční korekcí způsobilých výdajů ve výši 137.376,00 Kč. Dne 30. 11. 2021 obdržel KK na bankovní účet proplacenou žádost o platbu za II. etapu projektu ve výši 11.209.644,80 Kč.
</t>
    </r>
    <r>
      <rPr>
        <b/>
        <sz val="11"/>
        <rFont val="Calibri"/>
        <family val="2"/>
        <charset val="238"/>
        <scheme val="minor"/>
      </rPr>
      <t>KONEČNÝ STAV</t>
    </r>
  </si>
  <si>
    <r>
      <t xml:space="preserve">Dne 16.12.2020 doručen platební výměr na penále ve výši 68.797,- Kč. Již dne 13. 11. 2015 podala SPŠ Ostrov žádost o prominutí odvodu daně a dosud nevyměřeného penále a uhradila příslušné správní poplatky. Penále ve výši 68.797 Kč uhradila škola dne 17.12.2020. Dne 11.1.2021 podala SPŠ opětovnou žádost o prominutí odvodu a penále. Dne 14.5.2021 Výbor Regionální rady rozhodl o částečném prominutí penále. Dle rozhodnutí RRSZ 2097/2021 z 16.6.2021 činí konečná výše penále 6.880,- Kč. Částka ve výši 61.917.- Kč je prominutá a ÚRR ji vrátil 24.6.2021 na bankovní účet školy.
</t>
    </r>
    <r>
      <rPr>
        <b/>
        <sz val="11"/>
        <color theme="1"/>
        <rFont val="Calibri"/>
        <family val="2"/>
        <charset val="238"/>
        <scheme val="minor"/>
      </rPr>
      <t>KONEČNÝ STAV</t>
    </r>
    <r>
      <rPr>
        <sz val="11"/>
        <color theme="1"/>
        <rFont val="Calibri"/>
        <family val="2"/>
        <charset val="238"/>
        <scheme val="minor"/>
      </rPr>
      <t xml:space="preserve"> -  </t>
    </r>
    <r>
      <rPr>
        <b/>
        <sz val="11"/>
        <color theme="1"/>
        <rFont val="Calibri"/>
        <family val="2"/>
        <charset val="238"/>
        <scheme val="minor"/>
      </rPr>
      <t>ZBÝVAJÍCÍ FINANČNÍ POSTIH BUDE ŠKOLA ŘEŠIT JAKO ŠKODNÍ PŘÍPAD</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</si>
  <si>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Možnost podání správní žaloby do 7.2.2021 - návrh dalšího postupu viz materiál do RKK dne 24.1.2022.</t>
    </r>
    <r>
      <rPr>
        <sz val="11"/>
        <color rgb="FFFF0000"/>
        <rFont val="Calibri"/>
        <family val="2"/>
        <charset val="238"/>
        <scheme val="minor"/>
      </rPr>
      <t xml:space="preserve">
</t>
    </r>
    <r>
      <rPr>
        <b/>
        <sz val="11"/>
        <rFont val="Calibri"/>
        <family val="2"/>
        <charset val="238"/>
        <scheme val="minor"/>
      </rPr>
      <t>MOŽNOST PODÁNÍ SPRÁVNÍ ŽALOBY PROTI ZAMÍTAVÉMU ROZHODNUTÍ O PROMINUTÍ</t>
    </r>
    <r>
      <rPr>
        <sz val="11"/>
        <rFont val="Calibri"/>
        <family val="2"/>
        <charset val="238"/>
        <scheme val="minor"/>
      </rPr>
      <t xml:space="preserve">
</t>
    </r>
    <r>
      <rPr>
        <b/>
        <sz val="11"/>
        <rFont val="Calibri"/>
        <family val="2"/>
        <charset val="238"/>
        <scheme val="minor"/>
      </rPr>
      <t/>
    </r>
  </si>
  <si>
    <r>
      <t xml:space="preserve">Dne 12.6.2019 doručeno z MPSV Oznámení o nevyplacení dotace ve výši 414.621.75 Kč, ZZS KK podala dne 4.7.2019 námitky. 1.9.2019 námitky ministryní zamítnuty a dne 4.9.2019 obdržela ZZS KK informaci o neproplacení dotace v uvedené výši. Dne 24.9.2014 obdržela ZZS KK výzvu k vrácení dotace ve výši 326.184,99 Kč, kterou uhradila dne 18.10.2019  a zamezila daňovému řízení a vyměření penále, dne 21.10.2019 odeslán dopis o Zaplacení výzvy s výhradou. Proti neproplacení dotace </t>
    </r>
    <r>
      <rPr>
        <b/>
        <sz val="11"/>
        <rFont val="Calibri"/>
        <family val="2"/>
        <charset val="238"/>
        <scheme val="minor"/>
      </rPr>
      <t>podala ZZS KK dne 29.10.2019 správní žalobu</t>
    </r>
    <r>
      <rPr>
        <sz val="11"/>
        <rFont val="Calibri"/>
        <family val="2"/>
        <charset val="238"/>
        <scheme val="minor"/>
      </rPr>
      <t xml:space="preserve"> a v případě úspěchu požádá o vrácení dotace.
</t>
    </r>
    <r>
      <rPr>
        <b/>
        <sz val="11"/>
        <rFont val="Calibri"/>
        <family val="2"/>
        <charset val="238"/>
        <scheme val="minor"/>
      </rPr>
      <t>OČEKÁVÁME ROZHODNUTÍ SPRÁVNÍ ŽALOBY</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</si>
  <si>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Dne 26.3.2021 podaná k Městskému soudu v Praze žaloba na nečinnost MFČR, po změně žaloby ze dne 1.12.2021 na ÚRR.
OČEKÁVÁME ROZHODNUTÍ  O ŽÁDOSTI O VRÁCENÍ VRATITELNÉHO PŘEPLATKU U PV č. 9/2014 a ROZSUDEK SOUDU</t>
    </r>
  </si>
  <si>
    <r>
      <t xml:space="preserve">Dne 22. 1. 2020 obdržela SPŠ Ostrov Platební výměr č. 1/2021 na penále ve výši 88.653.154,00 Kč, č. j. RRSZ 307/2021. Penále je splatné ve lhůtě 15 dnů ode dne doručení. RKK usnesením č. RK 1315/12/20 ze dne 16. 12. 2015 schválila  úhradu tehdy ještě nevyměřeného penále, bude-li ÚRR doměřeno
Již dne 13. 11. 2015 podala SPŠ Ostrov žádost o prominutí odvodu daně a dosud nevyměřeného penále a uhradila příslušné správní poplatky. Dne 11.1.2021 podala SPŠ opětovnou žádost o prominutí odvodu a penále. Penále ve výši 88.653.154,- Kč uhradila škola dne 1. 2.2021. Dne 14.5.2021 Výbor Regionální rady rozhodl o částečném prominutí penále. Dle rozhodnutí RRSZ 2096/2021 z 16.6.2021 činí konečná výše penále 750.000,- Kč. Částka ve výši 87.903.154.- Kč je prominutá a ÚRR ji vrátil 24.6.2021 na bankovní účet školy. Následně dne 28.6.2021 škola převedla částku na bankovní účet KK.
</t>
    </r>
    <r>
      <rPr>
        <b/>
        <sz val="11"/>
        <color theme="1"/>
        <rFont val="Calibri"/>
        <family val="2"/>
        <charset val="238"/>
        <scheme val="minor"/>
      </rPr>
      <t>KONEČNÝ STAV -</t>
    </r>
    <r>
      <rPr>
        <sz val="11"/>
        <color theme="1"/>
        <rFont val="Calibri"/>
        <family val="2"/>
        <charset val="238"/>
        <scheme val="minor"/>
      </rPr>
      <t xml:space="preserve"> </t>
    </r>
    <r>
      <rPr>
        <b/>
        <sz val="11"/>
        <color theme="1"/>
        <rFont val="Calibri"/>
        <family val="2"/>
        <charset val="238"/>
        <scheme val="minor"/>
      </rPr>
      <t>ZBÝVAJÍCÍ FINANČNÍ POSTIH BUDE ŠKOLA ŘEŠIT JAKO ŠKODNÍ PŘÍPAD</t>
    </r>
  </si>
  <si>
    <t>13.12.2013 -27.3.2015
vyúčtování projektu
ZK 73/02/16 ze dne 25.2.2016</t>
  </si>
  <si>
    <t>pochybení ve 3 veřejných zakázkách:
VŘ 005 - stavební práce - zveřejnění dodatečných informací dle § 49 odst. 3 ZVZ s identifikačními údaji žadatelů (sankce 5%, tj. 1.901.380,51 Kč);
VŘ 007 - zajištění koordinátora -  umělé dělení veřejných zakázek (sankce 25%, tj. 30.597,88 Kč);
VŘ 003 - Autorský dozor - nevyhlášení VŘ (sankce 100%, tj. 203.643 Kč).
Další VŘ 008 - JŘBU úprava projektové dokumentace - jedná se o nezpůsobilé výdaje, jelikož na ně nebyla požadovaná dotace (215.985 Kč)</t>
  </si>
  <si>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 Dne 15.12.2021 doručeno Rozhodnutí  MFČR čj. MF-9030/2019/1203-39 - spor zamítnut. Možnost podání správní žaloby do 15.2.2022. </t>
    </r>
    <r>
      <rPr>
        <b/>
        <sz val="11"/>
        <color indexed="8"/>
        <rFont val="Calibri"/>
        <family val="2"/>
        <charset val="238"/>
      </rPr>
      <t>Další postup bude předložen Radě KK na jednání dne 24.1.2022</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</si>
  <si>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t>
    </r>
    <r>
      <rPr>
        <b/>
        <sz val="11"/>
        <rFont val="Calibri"/>
        <family val="2"/>
        <charset val="238"/>
      </rPr>
      <t>OČEKÁVÁME ROZSUDEK SOUDU VE VĚCI SPRÁVNÍ ŽALOBY</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</si>
  <si>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t>
    </r>
    <r>
      <rPr>
        <b/>
        <sz val="11"/>
        <rFont val="Calibri"/>
        <family val="2"/>
        <charset val="238"/>
        <scheme val="minor"/>
      </rPr>
      <t>Možnost podání správní žaloby a žádosto o prominutí odvodu a doud nevyměřeného penále. Další postup bude předložen Radě KK na jednání dne 24.1.2022</t>
    </r>
  </si>
  <si>
    <t>28.6.2018 doručen platební výměr na odvod za porušení rozpočtové kázně ve výši 19.278.653,00 Kč; předpoklad vyměření penále až do výše odvodu.</t>
  </si>
  <si>
    <t>27.6.2018 doručen platební výměr na odvod za porušení rozpočtové kázně ve výši 89.250,00 Kč; předpoklad vyměření penále až do výše odvodu.</t>
  </si>
  <si>
    <r>
      <t xml:space="preserve">Dne 30.7.2014 ÚRR zahájil daňové řízení, 19.8.2014 zasláno na ÚRR podání ve věci daňového řízení. Dne  </t>
    </r>
    <r>
      <rPr>
        <sz val="11"/>
        <rFont val="Calibri"/>
        <family val="2"/>
        <charset val="238"/>
      </rPr>
      <t>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t>
    </r>
    <r>
      <rPr>
        <b/>
        <sz val="11"/>
        <rFont val="Calibri"/>
        <family val="2"/>
        <charset val="238"/>
      </rPr>
      <t xml:space="preserve"> 27.11.2020 škola uhradila odvod ve výši 68.797 Kč. </t>
    </r>
    <r>
      <rPr>
        <sz val="11"/>
        <rFont val="Calibri"/>
        <family val="2"/>
        <charset val="238"/>
      </rPr>
      <t xml:space="preserve">Dne 4. 12.2020 doručeno Rozhodnutí o odvolání proti PV 21/2020 - odvolání se zamítá a napadené rozhodnutí se potvrzuje. </t>
    </r>
    <r>
      <rPr>
        <b/>
        <sz val="11"/>
        <rFont val="Calibri"/>
        <family val="2"/>
        <charset val="238"/>
      </rPr>
      <t xml:space="preserve">Odvod ve výši 88.653.154,- Kč škola uhradila dne 17.12.2020. Dne 3.2.2021 škola podala správní žalobu na Městský soud v Praze, který ji postoupil dne 11.2.2021 na Krajský soud v Ústí. </t>
    </r>
    <r>
      <rPr>
        <sz val="11"/>
        <rFont val="Calibri"/>
        <family val="2"/>
        <charset val="238"/>
      </rPr>
      <t xml:space="preserve">Dne 15.12.2021 RRRSZ neprominula odvody za porušení rozp.kázně, viz rozhodnutí čj. RRSZ 4367/2021 a RRSZ 4268/2021 z 14.12.2021 - další postup je možnost podání správních žalob a bude předloženo do RKK v lednu 2022.
</t>
    </r>
    <r>
      <rPr>
        <b/>
        <sz val="11"/>
        <rFont val="Calibri"/>
        <family val="2"/>
        <charset val="238"/>
      </rPr>
      <t>OČEKÁVÁME ROZSUDEK KRAJSKÉHO  SOUDU O SPRÁVNÍ ŽALOBĚ (PV č. 21/2015)</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</si>
  <si>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rFont val="Calibri"/>
        <family val="2"/>
        <charset val="238"/>
      </rPr>
      <t>Dne 26.3.2021 podaná k Městskému soudu v Praze žaloba na nečinnost MFČR, po změně žaloby ze dne 1.12.2021 na ÚRR.</t>
    </r>
    <r>
      <rPr>
        <b/>
        <sz val="11"/>
        <color indexed="8"/>
        <rFont val="Calibri"/>
        <family val="2"/>
        <charset val="238"/>
      </rPr>
      <t xml:space="preserve">
OČEKÁVÁME ROZHODNUTÍ O ŽÁDOSTI O VRÁCENÍ VRATITELNÉHO PŘEPLATKU U PV č.2/2014, 3/2014 A 5/2014 a ROZSUDEK SOUDU</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</si>
  <si>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Dne 2.3.2021 podala škola na Městský soud v Praze žalobu na nečinnost MFČR.
OČEKÁVÁME ROZSUDEK SOUDU A VYPLACENÍ VRATITELNÉHO PŘEPLATKU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</si>
</sst>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b/>
      <sz val="11"/>
      <color indexed="8"/>
      <name val="Calibri"/>
      <family val="2"/>
      <charset val="238"/>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sz val="12"/>
      <color theme="1"/>
      <name val="Calibri"/>
      <family val="2"/>
      <scheme val="minor"/>
    </font>
    <font>
      <b/>
      <i/>
      <sz val="12"/>
      <color theme="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0070C0"/>
      <name val="Calibri"/>
      <family val="2"/>
      <charset val="238"/>
      <scheme val="minor"/>
    </font>
    <font>
      <b/>
      <sz val="12"/>
      <color rgb="FF7030A0"/>
      <name val="Calibri"/>
      <family val="2"/>
      <charset val="238"/>
      <scheme val="minor"/>
    </font>
    <font>
      <sz val="14"/>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b/>
      <i/>
      <sz val="12"/>
      <name val="Calibri"/>
      <family val="2"/>
      <charset val="238"/>
      <scheme val="minor"/>
    </font>
    <font>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medium">
        <color indexed="64"/>
      </right>
      <top/>
      <bottom style="medium">
        <color indexed="64"/>
      </bottom>
      <diagonal/>
    </border>
  </borders>
  <cellStyleXfs count="13">
    <xf numFmtId="0" fontId="0" fillId="0" borderId="0"/>
    <xf numFmtId="0" fontId="37" fillId="0" borderId="0"/>
    <xf numFmtId="0" fontId="35" fillId="0" borderId="0"/>
    <xf numFmtId="0" fontId="38" fillId="0" borderId="0"/>
    <xf numFmtId="0" fontId="39" fillId="0" borderId="0"/>
    <xf numFmtId="0" fontId="34" fillId="0" borderId="0"/>
    <xf numFmtId="0" fontId="33" fillId="0" borderId="0"/>
    <xf numFmtId="0" fontId="32" fillId="0" borderId="0"/>
    <xf numFmtId="0" fontId="31" fillId="0" borderId="0"/>
    <xf numFmtId="0" fontId="30" fillId="0" borderId="0"/>
    <xf numFmtId="0" fontId="30" fillId="0" borderId="0"/>
    <xf numFmtId="0" fontId="30" fillId="0" borderId="0"/>
    <xf numFmtId="0" fontId="20" fillId="0" borderId="0"/>
  </cellStyleXfs>
  <cellXfs count="654">
    <xf numFmtId="0" fontId="0" fillId="0" borderId="0" xfId="0"/>
    <xf numFmtId="0" fontId="41" fillId="0" borderId="28" xfId="0" applyFont="1" applyFill="1" applyBorder="1" applyAlignment="1">
      <alignment vertical="center" wrapText="1"/>
    </xf>
    <xf numFmtId="0" fontId="41" fillId="0" borderId="3" xfId="0" applyFont="1" applyFill="1" applyBorder="1" applyAlignment="1">
      <alignment vertical="center" wrapText="1"/>
    </xf>
    <xf numFmtId="4" fontId="41" fillId="0" borderId="2" xfId="0" applyNumberFormat="1" applyFont="1" applyFill="1" applyBorder="1" applyAlignment="1">
      <alignment horizontal="right" vertical="center"/>
    </xf>
    <xf numFmtId="0" fontId="51" fillId="0" borderId="0" xfId="0" applyFont="1" applyFill="1" applyBorder="1" applyAlignment="1"/>
    <xf numFmtId="0" fontId="52" fillId="0" borderId="0" xfId="0" applyFont="1" applyFill="1" applyBorder="1" applyAlignment="1">
      <alignment horizontal="left"/>
    </xf>
    <xf numFmtId="0" fontId="52" fillId="0" borderId="0" xfId="0" applyFont="1" applyFill="1" applyBorder="1" applyAlignment="1">
      <alignment horizontal="right"/>
    </xf>
    <xf numFmtId="0" fontId="53" fillId="0" borderId="0" xfId="0" applyFont="1" applyFill="1" applyBorder="1" applyAlignment="1">
      <alignment horizontal="left"/>
    </xf>
    <xf numFmtId="0" fontId="52" fillId="0" borderId="0" xfId="0" applyFont="1" applyFill="1" applyBorder="1" applyAlignment="1"/>
    <xf numFmtId="0" fontId="54" fillId="0" borderId="0" xfId="0" applyFont="1" applyAlignment="1">
      <alignment horizontal="right"/>
    </xf>
    <xf numFmtId="0" fontId="47" fillId="3" borderId="41"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8" fillId="3" borderId="42" xfId="0" applyFont="1" applyFill="1" applyBorder="1" applyAlignment="1">
      <alignment horizontal="left" vertical="center" wrapText="1"/>
    </xf>
    <xf numFmtId="0" fontId="57" fillId="3" borderId="17" xfId="0" applyFont="1" applyFill="1" applyBorder="1" applyAlignment="1">
      <alignment horizontal="center" vertical="center" wrapText="1"/>
    </xf>
    <xf numFmtId="0" fontId="57" fillId="3" borderId="7"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7" fillId="3" borderId="8" xfId="0" applyFont="1" applyFill="1" applyBorder="1" applyAlignment="1">
      <alignment horizontal="center" vertical="center" wrapText="1"/>
    </xf>
    <xf numFmtId="0" fontId="57" fillId="3" borderId="29" xfId="0" applyFont="1" applyFill="1" applyBorder="1" applyAlignment="1">
      <alignment horizontal="center" vertical="center" wrapText="1"/>
    </xf>
    <xf numFmtId="0" fontId="57" fillId="3" borderId="44" xfId="0" applyFont="1" applyFill="1" applyBorder="1" applyAlignment="1">
      <alignment horizontal="center" vertical="center" wrapText="1"/>
    </xf>
    <xf numFmtId="0" fontId="57" fillId="3" borderId="30" xfId="0" applyFont="1" applyFill="1" applyBorder="1" applyAlignment="1">
      <alignment horizontal="center" vertical="center" wrapText="1"/>
    </xf>
    <xf numFmtId="0" fontId="57" fillId="3" borderId="14" xfId="0" applyFont="1" applyFill="1" applyBorder="1" applyAlignment="1">
      <alignment horizontal="center" vertical="center" wrapText="1"/>
    </xf>
    <xf numFmtId="4" fontId="59" fillId="0" borderId="45" xfId="0" applyNumberFormat="1" applyFont="1" applyFill="1" applyBorder="1" applyAlignment="1">
      <alignment horizontal="right" vertical="center" wrapText="1"/>
    </xf>
    <xf numFmtId="4" fontId="0" fillId="0" borderId="0" xfId="0" applyNumberFormat="1"/>
    <xf numFmtId="4" fontId="61" fillId="0" borderId="20" xfId="0" applyNumberFormat="1" applyFont="1" applyFill="1" applyBorder="1" applyAlignment="1">
      <alignment horizontal="right" vertical="center" wrapText="1"/>
    </xf>
    <xf numFmtId="4" fontId="62" fillId="0" borderId="16" xfId="0" applyNumberFormat="1" applyFont="1" applyFill="1" applyBorder="1" applyAlignment="1">
      <alignment horizontal="right" vertical="top" wrapText="1"/>
    </xf>
    <xf numFmtId="4" fontId="41" fillId="0" borderId="15" xfId="0" applyNumberFormat="1" applyFont="1" applyFill="1" applyBorder="1" applyAlignment="1">
      <alignment horizontal="right" vertical="center"/>
    </xf>
    <xf numFmtId="4" fontId="59" fillId="0" borderId="15" xfId="0" applyNumberFormat="1" applyFont="1" applyFill="1" applyBorder="1" applyAlignment="1">
      <alignment horizontal="right" vertical="center" wrapText="1"/>
    </xf>
    <xf numFmtId="0" fontId="0" fillId="0" borderId="0" xfId="0" applyBorder="1"/>
    <xf numFmtId="4" fontId="59" fillId="0" borderId="20" xfId="0" applyNumberFormat="1" applyFont="1" applyFill="1" applyBorder="1" applyAlignment="1">
      <alignment horizontal="right" vertical="center" wrapText="1"/>
    </xf>
    <xf numFmtId="4" fontId="62" fillId="0" borderId="46" xfId="0" applyNumberFormat="1" applyFont="1" applyFill="1" applyBorder="1" applyAlignment="1">
      <alignment horizontal="right" vertical="top" wrapText="1"/>
    </xf>
    <xf numFmtId="4" fontId="45" fillId="0" borderId="20" xfId="0" applyNumberFormat="1" applyFont="1" applyFill="1" applyBorder="1" applyAlignment="1">
      <alignment vertical="center" wrapText="1"/>
    </xf>
    <xf numFmtId="4" fontId="44" fillId="0" borderId="20" xfId="0" applyNumberFormat="1" applyFont="1" applyFill="1" applyBorder="1" applyAlignment="1">
      <alignment horizontal="right" wrapText="1"/>
    </xf>
    <xf numFmtId="4" fontId="49" fillId="0" borderId="16" xfId="0" applyNumberFormat="1" applyFont="1" applyFill="1" applyBorder="1" applyAlignment="1">
      <alignment horizontal="right" vertical="top" wrapText="1"/>
    </xf>
    <xf numFmtId="4" fontId="45" fillId="0" borderId="16" xfId="0" applyNumberFormat="1" applyFont="1" applyFill="1" applyBorder="1" applyAlignment="1">
      <alignment horizontal="right" vertical="center" wrapText="1"/>
    </xf>
    <xf numFmtId="4" fontId="41" fillId="0" borderId="13" xfId="0" applyNumberFormat="1" applyFont="1" applyFill="1" applyBorder="1" applyAlignment="1">
      <alignment horizontal="right" vertical="center" wrapText="1"/>
    </xf>
    <xf numFmtId="4" fontId="64" fillId="0" borderId="15" xfId="0" applyNumberFormat="1" applyFont="1" applyFill="1" applyBorder="1" applyAlignment="1">
      <alignment horizontal="right" vertical="center" wrapText="1"/>
    </xf>
    <xf numFmtId="4" fontId="41" fillId="0" borderId="28" xfId="0" applyNumberFormat="1" applyFont="1" applyFill="1" applyBorder="1" applyAlignment="1">
      <alignment horizontal="right" vertical="center" wrapText="1"/>
    </xf>
    <xf numFmtId="4" fontId="45" fillId="0" borderId="15" xfId="0" applyNumberFormat="1" applyFont="1" applyFill="1" applyBorder="1" applyAlignment="1">
      <alignment horizontal="right" vertical="center" wrapText="1"/>
    </xf>
    <xf numFmtId="4" fontId="64" fillId="0" borderId="15" xfId="0" applyNumberFormat="1" applyFont="1" applyFill="1" applyBorder="1" applyAlignment="1">
      <alignment horizontal="right" vertical="center"/>
    </xf>
    <xf numFmtId="4" fontId="45" fillId="0" borderId="15" xfId="0" applyNumberFormat="1" applyFont="1" applyFill="1" applyBorder="1" applyAlignment="1">
      <alignment horizontal="right" vertical="center"/>
    </xf>
    <xf numFmtId="4" fontId="41" fillId="0" borderId="28" xfId="0" applyNumberFormat="1" applyFont="1" applyFill="1" applyBorder="1" applyAlignment="1">
      <alignment vertical="center"/>
    </xf>
    <xf numFmtId="4" fontId="41" fillId="0" borderId="18" xfId="0" applyNumberFormat="1" applyFont="1" applyFill="1" applyBorder="1" applyAlignment="1">
      <alignment horizontal="right" vertical="center" wrapText="1"/>
    </xf>
    <xf numFmtId="4" fontId="41" fillId="0" borderId="18" xfId="0" applyNumberFormat="1" applyFont="1" applyFill="1" applyBorder="1" applyAlignment="1">
      <alignment vertical="center"/>
    </xf>
    <xf numFmtId="4" fontId="45" fillId="0" borderId="15" xfId="0" applyNumberFormat="1" applyFont="1" applyFill="1" applyBorder="1" applyAlignment="1">
      <alignment vertical="center"/>
    </xf>
    <xf numFmtId="0" fontId="43" fillId="0" borderId="28" xfId="0" applyFont="1" applyFill="1" applyBorder="1" applyAlignment="1">
      <alignment vertical="center" wrapText="1"/>
    </xf>
    <xf numFmtId="4" fontId="41" fillId="0" borderId="48" xfId="0" applyNumberFormat="1" applyFont="1" applyFill="1" applyBorder="1" applyAlignment="1">
      <alignment vertical="center"/>
    </xf>
    <xf numFmtId="4" fontId="64" fillId="0" borderId="16" xfId="0" applyNumberFormat="1" applyFont="1" applyFill="1" applyBorder="1" applyAlignment="1">
      <alignment horizontal="right" vertical="center" wrapText="1"/>
    </xf>
    <xf numFmtId="4" fontId="0" fillId="0" borderId="0" xfId="0" applyNumberFormat="1" applyBorder="1" applyAlignment="1">
      <alignment vertical="center"/>
    </xf>
    <xf numFmtId="0" fontId="36" fillId="0" borderId="54" xfId="0" applyFont="1" applyBorder="1" applyAlignment="1">
      <alignment horizontal="center" vertical="center"/>
    </xf>
    <xf numFmtId="0" fontId="65" fillId="0" borderId="38" xfId="0" applyFont="1" applyFill="1" applyBorder="1" applyAlignment="1">
      <alignment horizontal="right" vertical="center" wrapText="1"/>
    </xf>
    <xf numFmtId="4" fontId="41" fillId="0" borderId="48" xfId="0" applyNumberFormat="1" applyFont="1" applyFill="1" applyBorder="1" applyAlignment="1">
      <alignment horizontal="center" vertical="center"/>
    </xf>
    <xf numFmtId="4" fontId="66" fillId="0" borderId="46" xfId="0" applyNumberFormat="1" applyFont="1" applyFill="1" applyBorder="1" applyAlignment="1">
      <alignment vertical="center"/>
    </xf>
    <xf numFmtId="4" fontId="41" fillId="0" borderId="0" xfId="0" applyNumberFormat="1" applyFont="1" applyFill="1" applyBorder="1" applyAlignment="1">
      <alignment horizontal="center" vertical="center" wrapText="1"/>
    </xf>
    <xf numFmtId="0" fontId="41" fillId="0" borderId="48" xfId="0" applyFont="1" applyFill="1" applyBorder="1" applyAlignment="1">
      <alignment horizontal="center" vertical="center"/>
    </xf>
    <xf numFmtId="0" fontId="36" fillId="0" borderId="53" xfId="0" applyFont="1" applyBorder="1" applyAlignment="1">
      <alignment horizontal="center" vertical="center"/>
    </xf>
    <xf numFmtId="0" fontId="65" fillId="0" borderId="12" xfId="0" applyFont="1" applyFill="1" applyBorder="1" applyAlignment="1">
      <alignment horizontal="right" vertical="center" wrapText="1"/>
    </xf>
    <xf numFmtId="4" fontId="41" fillId="0" borderId="28" xfId="0" applyNumberFormat="1" applyFont="1" applyFill="1" applyBorder="1" applyAlignment="1">
      <alignment horizontal="center" vertical="center"/>
    </xf>
    <xf numFmtId="4" fontId="67" fillId="0" borderId="12" xfId="0" applyNumberFormat="1" applyFont="1" applyFill="1" applyBorder="1" applyAlignment="1">
      <alignment horizontal="right" vertical="center"/>
    </xf>
    <xf numFmtId="4" fontId="41" fillId="0" borderId="24" xfId="0" applyNumberFormat="1" applyFont="1" applyFill="1" applyBorder="1" applyAlignment="1">
      <alignment horizontal="center" vertical="center" wrapText="1"/>
    </xf>
    <xf numFmtId="0" fontId="41" fillId="0" borderId="28" xfId="0" applyFont="1" applyFill="1" applyBorder="1" applyAlignment="1">
      <alignment horizontal="center" vertical="center"/>
    </xf>
    <xf numFmtId="0" fontId="36" fillId="0" borderId="26" xfId="0" applyFont="1" applyBorder="1" applyAlignment="1">
      <alignment horizontal="center" vertical="center"/>
    </xf>
    <xf numFmtId="0" fontId="36" fillId="0" borderId="11" xfId="0" applyFont="1" applyBorder="1" applyAlignment="1">
      <alignment horizontal="right" vertical="center" wrapText="1"/>
    </xf>
    <xf numFmtId="4" fontId="41" fillId="0" borderId="56" xfId="0" applyNumberFormat="1" applyFont="1" applyBorder="1" applyAlignment="1">
      <alignment horizontal="center" vertical="center"/>
    </xf>
    <xf numFmtId="4" fontId="70" fillId="0" borderId="23" xfId="0" applyNumberFormat="1" applyFont="1" applyBorder="1" applyAlignment="1">
      <alignment vertical="center"/>
    </xf>
    <xf numFmtId="4" fontId="36" fillId="0" borderId="11"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41" fillId="0" borderId="0" xfId="0" applyFont="1" applyAlignment="1">
      <alignment horizontal="left" vertical="center"/>
    </xf>
    <xf numFmtId="0" fontId="0" fillId="0" borderId="0" xfId="0" applyAlignment="1">
      <alignment horizontal="center" vertical="center"/>
    </xf>
    <xf numFmtId="4" fontId="71" fillId="0" borderId="0" xfId="0" applyNumberFormat="1" applyFont="1" applyAlignment="1">
      <alignment horizontal="center" vertical="center"/>
    </xf>
    <xf numFmtId="4" fontId="0" fillId="0" borderId="0" xfId="0" applyNumberFormat="1" applyAlignment="1">
      <alignment vertical="center"/>
    </xf>
    <xf numFmtId="0" fontId="36" fillId="0" borderId="0" xfId="0" applyFont="1"/>
    <xf numFmtId="0" fontId="36"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41" fillId="0" borderId="0" xfId="0" applyFont="1" applyAlignment="1">
      <alignment horizontal="left"/>
    </xf>
    <xf numFmtId="4" fontId="40" fillId="0" borderId="0" xfId="0" applyNumberFormat="1" applyFont="1" applyBorder="1" applyAlignment="1">
      <alignment horizontal="right" vertical="center" wrapText="1"/>
    </xf>
    <xf numFmtId="10" fontId="40"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6" fillId="0" borderId="0" xfId="0" applyNumberFormat="1" applyFont="1" applyFill="1" applyBorder="1" applyAlignment="1">
      <alignment vertical="center"/>
    </xf>
    <xf numFmtId="4" fontId="67" fillId="0" borderId="0" xfId="0" applyNumberFormat="1" applyFont="1" applyFill="1" applyBorder="1" applyAlignment="1">
      <alignment horizontal="right" vertical="center"/>
    </xf>
    <xf numFmtId="4" fontId="70" fillId="0" borderId="0" xfId="0" applyNumberFormat="1" applyFont="1" applyBorder="1" applyAlignment="1">
      <alignment vertical="center"/>
    </xf>
    <xf numFmtId="4" fontId="36"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73" fillId="0" borderId="0" xfId="0" applyNumberFormat="1" applyFont="1" applyFill="1" applyBorder="1" applyAlignment="1">
      <alignment horizontal="right" vertical="center"/>
    </xf>
    <xf numFmtId="0" fontId="36" fillId="0" borderId="0" xfId="0" applyFont="1" applyFill="1" applyAlignment="1">
      <alignment vertical="center"/>
    </xf>
    <xf numFmtId="4" fontId="41" fillId="0" borderId="25" xfId="0" applyNumberFormat="1" applyFont="1" applyFill="1" applyBorder="1" applyAlignment="1">
      <alignment horizontal="right" vertical="center"/>
    </xf>
    <xf numFmtId="0" fontId="41" fillId="0" borderId="25" xfId="0" applyFont="1" applyFill="1" applyBorder="1" applyAlignment="1">
      <alignment vertical="center" wrapText="1"/>
    </xf>
    <xf numFmtId="0" fontId="0" fillId="0" borderId="1" xfId="0" applyBorder="1" applyAlignment="1">
      <alignment horizontal="left" vertical="center" wrapText="1"/>
    </xf>
    <xf numFmtId="4" fontId="41" fillId="0" borderId="3" xfId="0" applyNumberFormat="1" applyFont="1" applyFill="1" applyBorder="1" applyAlignment="1">
      <alignment vertical="center"/>
    </xf>
    <xf numFmtId="0" fontId="47" fillId="4" borderId="50" xfId="0" applyFont="1" applyFill="1" applyBorder="1" applyAlignment="1">
      <alignment vertical="center" wrapText="1"/>
    </xf>
    <xf numFmtId="0" fontId="48" fillId="4" borderId="59" xfId="0" applyFont="1" applyFill="1" applyBorder="1" applyAlignment="1">
      <alignment vertical="center" wrapText="1"/>
    </xf>
    <xf numFmtId="0" fontId="48" fillId="4" borderId="42" xfId="0" applyFont="1" applyFill="1" applyBorder="1" applyAlignment="1">
      <alignment vertical="center" wrapText="1"/>
    </xf>
    <xf numFmtId="0" fontId="57" fillId="4" borderId="7" xfId="0" applyFont="1" applyFill="1" applyBorder="1" applyAlignment="1">
      <alignment horizontal="center" vertical="center" wrapText="1"/>
    </xf>
    <xf numFmtId="0" fontId="57" fillId="4" borderId="7" xfId="0" applyFont="1" applyFill="1" applyBorder="1" applyAlignment="1">
      <alignment horizontal="left" vertical="center" wrapText="1"/>
    </xf>
    <xf numFmtId="0" fontId="57" fillId="4" borderId="8" xfId="0" applyFont="1" applyFill="1" applyBorder="1" applyAlignment="1">
      <alignment horizontal="center" vertical="center" wrapText="1"/>
    </xf>
    <xf numFmtId="0" fontId="57" fillId="4" borderId="29" xfId="0" applyFont="1" applyFill="1" applyBorder="1" applyAlignment="1">
      <alignment horizontal="center" vertical="center" wrapText="1"/>
    </xf>
    <xf numFmtId="0" fontId="57" fillId="4" borderId="27" xfId="0" applyFont="1" applyFill="1" applyBorder="1" applyAlignment="1">
      <alignment horizontal="center" vertical="center" wrapText="1"/>
    </xf>
    <xf numFmtId="0" fontId="57" fillId="4" borderId="17" xfId="0" applyFont="1" applyFill="1" applyBorder="1" applyAlignment="1">
      <alignment horizontal="center" vertical="center" wrapText="1"/>
    </xf>
    <xf numFmtId="0" fontId="30" fillId="0" borderId="1" xfId="0" applyFont="1" applyFill="1" applyBorder="1" applyAlignment="1">
      <alignment horizontal="left" vertical="center" wrapText="1"/>
    </xf>
    <xf numFmtId="4" fontId="30" fillId="0" borderId="28" xfId="0" applyNumberFormat="1" applyFont="1" applyFill="1" applyBorder="1" applyAlignment="1">
      <alignment horizontal="right" vertical="center"/>
    </xf>
    <xf numFmtId="10" fontId="30" fillId="0" borderId="40" xfId="0" applyNumberFormat="1" applyFont="1" applyFill="1" applyBorder="1" applyAlignment="1">
      <alignment horizontal="center" vertical="center"/>
    </xf>
    <xf numFmtId="4" fontId="30" fillId="0" borderId="28" xfId="0" applyNumberFormat="1" applyFont="1" applyFill="1" applyBorder="1" applyAlignment="1">
      <alignment vertical="center"/>
    </xf>
    <xf numFmtId="10" fontId="30" fillId="0" borderId="28" xfId="0" applyNumberFormat="1" applyFont="1" applyFill="1" applyBorder="1" applyAlignment="1">
      <alignment horizontal="center" vertical="center"/>
    </xf>
    <xf numFmtId="0" fontId="30" fillId="2" borderId="1" xfId="0" applyFont="1" applyFill="1" applyBorder="1" applyAlignment="1">
      <alignment vertical="center" wrapText="1"/>
    </xf>
    <xf numFmtId="4" fontId="30" fillId="2" borderId="28" xfId="0" applyNumberFormat="1" applyFont="1" applyFill="1" applyBorder="1" applyAlignment="1">
      <alignment horizontal="right" vertical="center"/>
    </xf>
    <xf numFmtId="0" fontId="30" fillId="0" borderId="2" xfId="0" applyFont="1" applyFill="1" applyBorder="1" applyAlignment="1">
      <alignment horizontal="left" vertical="center" wrapText="1"/>
    </xf>
    <xf numFmtId="0" fontId="30" fillId="2" borderId="1" xfId="0" applyFont="1" applyFill="1" applyBorder="1" applyAlignment="1">
      <alignment horizontal="left" vertical="center" wrapText="1"/>
    </xf>
    <xf numFmtId="4" fontId="41" fillId="2" borderId="28" xfId="0" applyNumberFormat="1" applyFont="1" applyFill="1" applyBorder="1" applyAlignment="1">
      <alignment horizontal="right" vertical="center"/>
    </xf>
    <xf numFmtId="0" fontId="30" fillId="0" borderId="3" xfId="0" applyFont="1" applyFill="1" applyBorder="1" applyAlignment="1">
      <alignment vertical="center" wrapText="1"/>
    </xf>
    <xf numFmtId="10" fontId="30" fillId="0" borderId="28" xfId="0" applyNumberFormat="1" applyFont="1" applyBorder="1" applyAlignment="1">
      <alignment horizontal="center" vertical="center"/>
    </xf>
    <xf numFmtId="4" fontId="41" fillId="2" borderId="25" xfId="0" applyNumberFormat="1" applyFont="1" applyFill="1" applyBorder="1" applyAlignment="1">
      <alignment horizontal="right" vertical="center"/>
    </xf>
    <xf numFmtId="4" fontId="30" fillId="2" borderId="2" xfId="0" applyNumberFormat="1" applyFont="1" applyFill="1" applyBorder="1" applyAlignment="1">
      <alignment horizontal="right" vertical="center"/>
    </xf>
    <xf numFmtId="0" fontId="30" fillId="2" borderId="2" xfId="0" applyFont="1" applyFill="1" applyBorder="1" applyAlignment="1">
      <alignment horizontal="left" vertical="center" wrapText="1"/>
    </xf>
    <xf numFmtId="4" fontId="41" fillId="2" borderId="53" xfId="0" applyNumberFormat="1" applyFont="1" applyFill="1" applyBorder="1" applyAlignment="1">
      <alignment horizontal="right" vertical="center"/>
    </xf>
    <xf numFmtId="0" fontId="30" fillId="2" borderId="47" xfId="0" applyFont="1" applyFill="1" applyBorder="1" applyAlignment="1">
      <alignment horizontal="left" vertical="center" wrapText="1"/>
    </xf>
    <xf numFmtId="0" fontId="41" fillId="0" borderId="0" xfId="0" applyFont="1" applyFill="1" applyBorder="1" applyAlignment="1">
      <alignment vertical="center" wrapText="1"/>
    </xf>
    <xf numFmtId="4" fontId="41" fillId="2" borderId="12" xfId="0" applyNumberFormat="1" applyFont="1" applyFill="1" applyBorder="1" applyAlignment="1">
      <alignment horizontal="right" vertical="center"/>
    </xf>
    <xf numFmtId="4" fontId="30" fillId="0" borderId="24" xfId="0" applyNumberFormat="1" applyFont="1" applyFill="1" applyBorder="1" applyAlignment="1">
      <alignment horizontal="right" vertical="center"/>
    </xf>
    <xf numFmtId="164" fontId="30" fillId="2" borderId="3" xfId="0" applyNumberFormat="1" applyFont="1" applyFill="1" applyBorder="1" applyAlignment="1">
      <alignment horizontal="center" vertical="center" wrapText="1"/>
    </xf>
    <xf numFmtId="4" fontId="45" fillId="2" borderId="59" xfId="0" applyNumberFormat="1" applyFont="1" applyFill="1" applyBorder="1" applyAlignment="1">
      <alignment horizontal="right" vertical="center"/>
    </xf>
    <xf numFmtId="4" fontId="30" fillId="2" borderId="6" xfId="0" applyNumberFormat="1" applyFont="1" applyFill="1" applyBorder="1" applyAlignment="1">
      <alignment horizontal="right" vertical="center"/>
    </xf>
    <xf numFmtId="4" fontId="36" fillId="4" borderId="62" xfId="0" applyNumberFormat="1" applyFont="1" applyFill="1" applyBorder="1" applyAlignment="1">
      <alignment horizontal="right" vertical="center"/>
    </xf>
    <xf numFmtId="0" fontId="30" fillId="4" borderId="62" xfId="0" applyFont="1" applyFill="1" applyBorder="1" applyAlignment="1">
      <alignment horizontal="center" vertical="center"/>
    </xf>
    <xf numFmtId="0" fontId="30" fillId="4" borderId="63" xfId="0" applyFont="1" applyFill="1" applyBorder="1" applyAlignment="1">
      <alignment horizontal="center" vertical="center"/>
    </xf>
    <xf numFmtId="0" fontId="30" fillId="4" borderId="65" xfId="0" applyFont="1" applyFill="1" applyBorder="1" applyAlignment="1">
      <alignment horizontal="center" vertical="center"/>
    </xf>
    <xf numFmtId="4" fontId="36" fillId="4" borderId="66" xfId="0" applyNumberFormat="1" applyFont="1" applyFill="1" applyBorder="1" applyAlignment="1">
      <alignment horizontal="right" vertical="center"/>
    </xf>
    <xf numFmtId="4" fontId="36" fillId="4" borderId="60" xfId="0" applyNumberFormat="1" applyFont="1" applyFill="1" applyBorder="1" applyAlignment="1">
      <alignment horizontal="right" vertical="center"/>
    </xf>
    <xf numFmtId="10" fontId="46" fillId="4" borderId="66" xfId="0" applyNumberFormat="1" applyFont="1" applyFill="1" applyBorder="1" applyAlignment="1">
      <alignment horizontal="center" vertical="center" wrapText="1"/>
    </xf>
    <xf numFmtId="0" fontId="36" fillId="0" borderId="4" xfId="0" applyFont="1" applyBorder="1" applyAlignment="1">
      <alignment horizontal="center" vertical="center"/>
    </xf>
    <xf numFmtId="0" fontId="66" fillId="0" borderId="13" xfId="0" applyFont="1" applyFill="1" applyBorder="1" applyAlignment="1">
      <alignment horizontal="right" vertical="center" wrapText="1"/>
    </xf>
    <xf numFmtId="0" fontId="41" fillId="0" borderId="13"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52" xfId="0" applyFont="1" applyFill="1" applyBorder="1" applyAlignment="1">
      <alignment horizontal="center" vertical="center"/>
    </xf>
    <xf numFmtId="0" fontId="41" fillId="0" borderId="52" xfId="0" applyFont="1" applyFill="1" applyBorder="1" applyAlignment="1">
      <alignment horizontal="center" vertical="center"/>
    </xf>
    <xf numFmtId="0" fontId="41" fillId="0" borderId="40" xfId="0" applyFont="1" applyFill="1" applyBorder="1" applyAlignment="1">
      <alignment horizontal="center" vertical="center"/>
    </xf>
    <xf numFmtId="4" fontId="66" fillId="0" borderId="10" xfId="0" applyNumberFormat="1" applyFont="1" applyFill="1" applyBorder="1" applyAlignment="1">
      <alignment vertical="center"/>
    </xf>
    <xf numFmtId="4" fontId="41" fillId="0" borderId="4" xfId="0" applyNumberFormat="1" applyFont="1" applyFill="1" applyBorder="1" applyAlignment="1">
      <alignment horizontal="center" vertical="center" wrapText="1"/>
    </xf>
    <xf numFmtId="4" fontId="41" fillId="0" borderId="40" xfId="0" applyNumberFormat="1" applyFont="1" applyFill="1" applyBorder="1" applyAlignment="1">
      <alignment horizontal="center" vertical="center" wrapText="1"/>
    </xf>
    <xf numFmtId="0" fontId="30" fillId="0" borderId="10" xfId="0" applyFont="1" applyBorder="1" applyAlignment="1">
      <alignment horizontal="center" vertical="center"/>
    </xf>
    <xf numFmtId="0" fontId="36" fillId="0" borderId="12" xfId="0" applyFont="1" applyBorder="1" applyAlignment="1">
      <alignment horizontal="right" vertical="center" wrapText="1"/>
    </xf>
    <xf numFmtId="0" fontId="41" fillId="0" borderId="18" xfId="0" applyFont="1" applyBorder="1" applyAlignment="1">
      <alignment horizontal="center" vertical="center"/>
    </xf>
    <xf numFmtId="0" fontId="41" fillId="0" borderId="28" xfId="0" applyFont="1" applyBorder="1" applyAlignment="1">
      <alignment horizontal="center" vertical="center"/>
    </xf>
    <xf numFmtId="4" fontId="70" fillId="0" borderId="25" xfId="0" applyNumberFormat="1" applyFont="1" applyFill="1" applyBorder="1" applyAlignment="1">
      <alignment vertical="center"/>
    </xf>
    <xf numFmtId="4" fontId="36" fillId="0" borderId="2" xfId="0" applyNumberFormat="1" applyFont="1" applyFill="1" applyBorder="1" applyAlignment="1">
      <alignment vertical="center"/>
    </xf>
    <xf numFmtId="4" fontId="30" fillId="0" borderId="28" xfId="0" applyNumberFormat="1" applyFont="1" applyBorder="1" applyAlignment="1">
      <alignment horizontal="center" vertical="center"/>
    </xf>
    <xf numFmtId="0" fontId="30" fillId="0" borderId="25" xfId="0" applyFont="1" applyBorder="1" applyAlignment="1">
      <alignment horizontal="center" vertical="center"/>
    </xf>
    <xf numFmtId="0" fontId="76" fillId="0" borderId="0" xfId="0" applyFont="1" applyBorder="1" applyAlignment="1">
      <alignment horizontal="center" vertical="center"/>
    </xf>
    <xf numFmtId="0" fontId="30" fillId="0" borderId="0" xfId="0" applyFont="1" applyBorder="1" applyAlignment="1">
      <alignment vertical="center" wrapText="1"/>
    </xf>
    <xf numFmtId="0" fontId="0" fillId="0" borderId="0" xfId="0" applyBorder="1" applyAlignment="1">
      <alignment horizontal="left" vertical="center" wrapText="1"/>
    </xf>
    <xf numFmtId="0" fontId="30" fillId="0" borderId="0" xfId="0" applyFont="1" applyBorder="1" applyAlignment="1">
      <alignment horizontal="center" vertical="center"/>
    </xf>
    <xf numFmtId="4" fontId="30" fillId="0" borderId="0" xfId="0" applyNumberFormat="1" applyFont="1" applyBorder="1" applyAlignment="1">
      <alignment vertical="center"/>
    </xf>
    <xf numFmtId="0" fontId="30" fillId="0" borderId="0" xfId="0" applyFont="1" applyFill="1" applyBorder="1" applyAlignment="1">
      <alignment vertical="center" wrapText="1"/>
    </xf>
    <xf numFmtId="4" fontId="40" fillId="0" borderId="0" xfId="0" applyNumberFormat="1" applyFont="1" applyFill="1" applyBorder="1" applyAlignment="1">
      <alignment horizontal="right" vertical="center" wrapText="1"/>
    </xf>
    <xf numFmtId="0" fontId="30" fillId="0" borderId="0" xfId="0" applyFont="1" applyFill="1" applyBorder="1" applyAlignment="1">
      <alignment horizontal="center" vertical="center"/>
    </xf>
    <xf numFmtId="4" fontId="49" fillId="0" borderId="0" xfId="0" applyNumberFormat="1" applyFont="1" applyFill="1" applyBorder="1" applyAlignment="1">
      <alignment horizontal="center" vertical="center"/>
    </xf>
    <xf numFmtId="4" fontId="49" fillId="0" borderId="0" xfId="0" applyNumberFormat="1" applyFont="1" applyBorder="1" applyAlignment="1">
      <alignment vertical="center"/>
    </xf>
    <xf numFmtId="4" fontId="49" fillId="0" borderId="0" xfId="0" applyNumberFormat="1" applyFont="1" applyBorder="1" applyAlignment="1">
      <alignment horizontal="right" vertical="center" wrapText="1"/>
    </xf>
    <xf numFmtId="4" fontId="30" fillId="0" borderId="0" xfId="0" applyNumberFormat="1" applyFont="1" applyFill="1" applyBorder="1" applyAlignment="1">
      <alignment horizontal="center" vertical="center"/>
    </xf>
    <xf numFmtId="4" fontId="0" fillId="0" borderId="0" xfId="0" applyNumberFormat="1" applyFill="1"/>
    <xf numFmtId="0" fontId="30" fillId="0" borderId="1" xfId="0" applyFont="1" applyFill="1" applyBorder="1" applyAlignment="1">
      <alignment vertical="center" wrapText="1"/>
    </xf>
    <xf numFmtId="0" fontId="57" fillId="3" borderId="21" xfId="0" applyFont="1" applyFill="1" applyBorder="1" applyAlignment="1">
      <alignment horizontal="center" vertical="center" wrapText="1"/>
    </xf>
    <xf numFmtId="4" fontId="30" fillId="0" borderId="40" xfId="0" applyNumberFormat="1" applyFont="1" applyFill="1" applyBorder="1" applyAlignment="1">
      <alignment vertical="center"/>
    </xf>
    <xf numFmtId="4" fontId="30" fillId="0" borderId="18" xfId="0" applyNumberFormat="1" applyFont="1" applyFill="1" applyBorder="1" applyAlignment="1">
      <alignment horizontal="right" vertical="center" wrapText="1"/>
    </xf>
    <xf numFmtId="4" fontId="30" fillId="0" borderId="12" xfId="0" applyNumberFormat="1" applyFont="1" applyFill="1" applyBorder="1" applyAlignment="1">
      <alignment horizontal="right" vertical="center" wrapText="1"/>
    </xf>
    <xf numFmtId="4" fontId="30" fillId="0" borderId="12" xfId="0" applyNumberFormat="1" applyFont="1" applyFill="1" applyBorder="1" applyAlignment="1">
      <alignment horizontal="right" vertical="center"/>
    </xf>
    <xf numFmtId="0" fontId="30" fillId="0" borderId="28" xfId="0" applyFont="1" applyFill="1" applyBorder="1" applyAlignment="1">
      <alignment vertical="center" wrapText="1"/>
    </xf>
    <xf numFmtId="0" fontId="30" fillId="0" borderId="19" xfId="0" applyFont="1" applyFill="1" applyBorder="1" applyAlignment="1">
      <alignment horizontal="left" vertical="center" wrapText="1"/>
    </xf>
    <xf numFmtId="4" fontId="30" fillId="0" borderId="13" xfId="0" applyNumberFormat="1" applyFont="1" applyFill="1" applyBorder="1" applyAlignment="1">
      <alignment vertical="center"/>
    </xf>
    <xf numFmtId="0" fontId="30" fillId="0" borderId="20" xfId="11" applyFont="1" applyFill="1" applyBorder="1" applyAlignment="1">
      <alignment vertical="center" wrapText="1"/>
    </xf>
    <xf numFmtId="0" fontId="30" fillId="0" borderId="3" xfId="11" applyFont="1" applyFill="1" applyBorder="1" applyAlignment="1">
      <alignment vertical="center" wrapText="1"/>
    </xf>
    <xf numFmtId="4" fontId="30" fillId="0" borderId="53" xfId="0" applyNumberFormat="1" applyFont="1" applyFill="1" applyBorder="1" applyAlignment="1">
      <alignment vertical="center"/>
    </xf>
    <xf numFmtId="4" fontId="30" fillId="0" borderId="12" xfId="0" applyNumberFormat="1" applyFont="1" applyFill="1" applyBorder="1" applyAlignment="1">
      <alignment vertical="center"/>
    </xf>
    <xf numFmtId="0" fontId="30" fillId="0" borderId="3" xfId="0" applyFont="1" applyBorder="1" applyAlignment="1">
      <alignment vertical="center" wrapText="1"/>
    </xf>
    <xf numFmtId="0" fontId="30" fillId="0" borderId="4" xfId="0" applyFont="1" applyFill="1" applyBorder="1" applyAlignment="1">
      <alignment horizontal="left" vertical="center" wrapText="1"/>
    </xf>
    <xf numFmtId="0" fontId="30" fillId="0" borderId="6" xfId="0" applyFont="1" applyFill="1" applyBorder="1" applyAlignment="1">
      <alignment horizontal="left" vertical="center" wrapText="1"/>
    </xf>
    <xf numFmtId="4" fontId="41" fillId="0" borderId="50" xfId="0" applyNumberFormat="1" applyFont="1" applyFill="1" applyBorder="1" applyAlignment="1">
      <alignment vertical="center"/>
    </xf>
    <xf numFmtId="4" fontId="64" fillId="0" borderId="20" xfId="0" applyNumberFormat="1" applyFont="1" applyFill="1" applyBorder="1" applyAlignment="1">
      <alignment horizontal="right" vertical="center" wrapText="1"/>
    </xf>
    <xf numFmtId="4" fontId="41" fillId="0" borderId="49" xfId="0" applyNumberFormat="1" applyFont="1" applyFill="1" applyBorder="1" applyAlignment="1">
      <alignment vertical="center"/>
    </xf>
    <xf numFmtId="10" fontId="41" fillId="0" borderId="50" xfId="0" applyNumberFormat="1" applyFont="1" applyFill="1" applyBorder="1" applyAlignment="1">
      <alignment horizontal="center" vertical="center"/>
    </xf>
    <xf numFmtId="0" fontId="41" fillId="0" borderId="50" xfId="0" applyFont="1" applyFill="1" applyBorder="1" applyAlignment="1">
      <alignment vertical="center" wrapText="1"/>
    </xf>
    <xf numFmtId="4" fontId="41" fillId="0" borderId="12" xfId="0" applyNumberFormat="1" applyFont="1" applyFill="1" applyBorder="1" applyAlignment="1">
      <alignment vertical="center" wrapText="1"/>
    </xf>
    <xf numFmtId="0" fontId="30" fillId="0" borderId="40" xfId="0" applyFont="1" applyBorder="1" applyAlignment="1">
      <alignment horizontal="center" vertical="center"/>
    </xf>
    <xf numFmtId="0" fontId="30" fillId="0" borderId="48" xfId="0" applyFont="1" applyBorder="1" applyAlignment="1">
      <alignment horizontal="center" vertical="center"/>
    </xf>
    <xf numFmtId="0" fontId="30" fillId="0" borderId="56" xfId="0" applyFont="1" applyBorder="1" applyAlignment="1">
      <alignment horizontal="center" vertical="center"/>
    </xf>
    <xf numFmtId="0" fontId="30" fillId="0" borderId="29" xfId="0" applyFont="1" applyBorder="1" applyAlignment="1">
      <alignment horizontal="center" vertical="center"/>
    </xf>
    <xf numFmtId="0" fontId="0" fillId="0" borderId="3" xfId="0" applyBorder="1" applyAlignment="1">
      <alignment horizontal="left" vertical="center" wrapText="1"/>
    </xf>
    <xf numFmtId="0" fontId="0" fillId="2" borderId="3" xfId="0" applyFill="1" applyBorder="1" applyAlignment="1">
      <alignment horizontal="left" vertical="center" wrapText="1"/>
    </xf>
    <xf numFmtId="4" fontId="30" fillId="0" borderId="50" xfId="0" applyNumberFormat="1" applyFont="1" applyFill="1" applyBorder="1" applyAlignment="1">
      <alignment horizontal="right" vertical="center"/>
    </xf>
    <xf numFmtId="4" fontId="41" fillId="0" borderId="40" xfId="0" applyNumberFormat="1" applyFont="1" applyFill="1" applyBorder="1" applyAlignment="1">
      <alignment horizontal="right" vertical="center" wrapText="1"/>
    </xf>
    <xf numFmtId="0" fontId="77" fillId="0" borderId="0" xfId="0" applyFont="1"/>
    <xf numFmtId="0" fontId="77" fillId="0" borderId="0" xfId="0" applyFont="1" applyAlignment="1">
      <alignment horizontal="right"/>
    </xf>
    <xf numFmtId="0" fontId="78" fillId="5" borderId="5" xfId="0" applyFont="1" applyFill="1" applyBorder="1" applyAlignment="1">
      <alignment horizontal="left" vertical="center" wrapText="1"/>
    </xf>
    <xf numFmtId="0" fontId="78" fillId="5" borderId="4" xfId="0" applyFont="1" applyFill="1" applyBorder="1" applyAlignment="1">
      <alignment horizontal="left" vertical="center" wrapText="1"/>
    </xf>
    <xf numFmtId="4" fontId="79" fillId="4" borderId="10" xfId="0" applyNumberFormat="1" applyFont="1" applyFill="1" applyBorder="1" applyAlignment="1">
      <alignment horizontal="right" vertical="center"/>
    </xf>
    <xf numFmtId="10" fontId="80" fillId="0" borderId="17" xfId="0" applyNumberFormat="1" applyFont="1" applyFill="1" applyBorder="1" applyAlignment="1">
      <alignment horizontal="center" vertical="center"/>
    </xf>
    <xf numFmtId="4" fontId="79" fillId="5" borderId="68" xfId="0" applyNumberFormat="1" applyFont="1" applyFill="1" applyBorder="1" applyAlignment="1">
      <alignment horizontal="right" vertical="center"/>
    </xf>
    <xf numFmtId="10" fontId="82" fillId="0" borderId="0" xfId="0" applyNumberFormat="1" applyFont="1" applyFill="1" applyBorder="1" applyAlignment="1">
      <alignment horizontal="center" vertical="center"/>
    </xf>
    <xf numFmtId="0" fontId="0" fillId="0" borderId="0" xfId="0" applyFill="1" applyBorder="1"/>
    <xf numFmtId="0" fontId="74" fillId="0" borderId="0" xfId="0" applyFont="1" applyFill="1" applyBorder="1" applyAlignment="1">
      <alignment vertical="center"/>
    </xf>
    <xf numFmtId="0" fontId="82" fillId="0" borderId="0" xfId="0" applyFont="1" applyFill="1" applyBorder="1" applyAlignment="1">
      <alignment horizontal="left" vertical="center" wrapText="1"/>
    </xf>
    <xf numFmtId="4" fontId="82" fillId="0" borderId="0" xfId="0" applyNumberFormat="1" applyFont="1" applyFill="1" applyBorder="1" applyAlignment="1">
      <alignment horizontal="right" vertical="center"/>
    </xf>
    <xf numFmtId="0" fontId="83" fillId="0" borderId="0" xfId="0" applyFont="1" applyFill="1" applyBorder="1" applyAlignment="1">
      <alignment horizontal="left" vertical="center" wrapText="1"/>
    </xf>
    <xf numFmtId="4" fontId="83" fillId="0" borderId="0" xfId="0" applyNumberFormat="1" applyFont="1" applyFill="1" applyBorder="1" applyAlignment="1">
      <alignment horizontal="right" vertical="center"/>
    </xf>
    <xf numFmtId="4" fontId="77" fillId="0" borderId="0" xfId="0" applyNumberFormat="1" applyFont="1" applyFill="1" applyBorder="1" applyAlignment="1">
      <alignment horizontal="right" vertical="center"/>
    </xf>
    <xf numFmtId="10" fontId="83" fillId="0" borderId="0" xfId="0" applyNumberFormat="1" applyFont="1" applyFill="1" applyBorder="1" applyAlignment="1">
      <alignment horizontal="center" vertical="center"/>
    </xf>
    <xf numFmtId="0" fontId="77" fillId="0" borderId="0" xfId="0" applyFont="1" applyFill="1" applyBorder="1" applyAlignment="1">
      <alignment horizontal="right"/>
    </xf>
    <xf numFmtId="4" fontId="81" fillId="0" borderId="2" xfId="0" applyNumberFormat="1" applyFont="1" applyFill="1" applyBorder="1" applyAlignment="1">
      <alignment horizontal="right" vertical="center"/>
    </xf>
    <xf numFmtId="0" fontId="79" fillId="0" borderId="2" xfId="0" applyFont="1" applyFill="1" applyBorder="1" applyAlignment="1">
      <alignment horizontal="right" vertical="center" wrapText="1"/>
    </xf>
    <xf numFmtId="0" fontId="79" fillId="0" borderId="2" xfId="0" applyFont="1" applyFill="1" applyBorder="1" applyAlignment="1">
      <alignment horizontal="left" vertical="center" wrapText="1"/>
    </xf>
    <xf numFmtId="4" fontId="85" fillId="0" borderId="2" xfId="0" applyNumberFormat="1" applyFont="1" applyFill="1" applyBorder="1" applyAlignment="1">
      <alignment horizontal="right" vertical="center"/>
    </xf>
    <xf numFmtId="4" fontId="86" fillId="0" borderId="2" xfId="0" applyNumberFormat="1" applyFont="1" applyFill="1" applyBorder="1" applyAlignment="1">
      <alignment horizontal="right" vertical="center"/>
    </xf>
    <xf numFmtId="4" fontId="79" fillId="0" borderId="2" xfId="0" applyNumberFormat="1" applyFont="1" applyFill="1" applyBorder="1" applyAlignment="1">
      <alignment horizontal="right" vertical="center"/>
    </xf>
    <xf numFmtId="0" fontId="82" fillId="0" borderId="0" xfId="0" applyFont="1" applyBorder="1" applyAlignment="1">
      <alignment horizontal="left" vertical="center" wrapText="1"/>
    </xf>
    <xf numFmtId="10" fontId="0" fillId="0" borderId="0" xfId="0" applyNumberFormat="1"/>
    <xf numFmtId="0" fontId="54" fillId="0" borderId="0" xfId="0" applyFont="1" applyFill="1" applyBorder="1" applyAlignment="1">
      <alignment vertical="center"/>
    </xf>
    <xf numFmtId="0" fontId="54" fillId="0" borderId="0" xfId="0" applyFont="1"/>
    <xf numFmtId="0" fontId="80" fillId="0" borderId="0" xfId="0" applyFont="1"/>
    <xf numFmtId="10" fontId="80" fillId="0" borderId="0" xfId="0" applyNumberFormat="1" applyFont="1"/>
    <xf numFmtId="0" fontId="80" fillId="0" borderId="1" xfId="0" applyFont="1" applyBorder="1" applyAlignment="1">
      <alignment horizontal="center" vertical="top"/>
    </xf>
    <xf numFmtId="0" fontId="87" fillId="0" borderId="0" xfId="0" applyFont="1"/>
    <xf numFmtId="0" fontId="0" fillId="0" borderId="69" xfId="0" applyFill="1" applyBorder="1" applyAlignment="1">
      <alignment vertical="center"/>
    </xf>
    <xf numFmtId="0" fontId="78" fillId="5" borderId="10" xfId="0" applyFont="1" applyFill="1" applyBorder="1" applyAlignment="1">
      <alignment horizontal="left" vertical="center" wrapText="1"/>
    </xf>
    <xf numFmtId="0" fontId="74" fillId="0" borderId="0" xfId="0" applyFont="1" applyFill="1"/>
    <xf numFmtId="0" fontId="88" fillId="0" borderId="0" xfId="0" applyFont="1" applyFill="1" applyBorder="1" applyAlignment="1"/>
    <xf numFmtId="0" fontId="30" fillId="0" borderId="1" xfId="0" applyFont="1" applyFill="1" applyBorder="1" applyAlignment="1">
      <alignment horizontal="left" vertical="center" wrapText="1"/>
    </xf>
    <xf numFmtId="10" fontId="30" fillId="0" borderId="50" xfId="0" applyNumberFormat="1" applyFont="1" applyFill="1" applyBorder="1" applyAlignment="1">
      <alignment horizontal="center" vertical="center"/>
    </xf>
    <xf numFmtId="0" fontId="29" fillId="0" borderId="1" xfId="0" applyFont="1" applyFill="1" applyBorder="1" applyAlignment="1">
      <alignment vertical="center" wrapText="1"/>
    </xf>
    <xf numFmtId="4" fontId="45" fillId="0" borderId="3" xfId="0" applyNumberFormat="1" applyFont="1" applyFill="1" applyBorder="1" applyAlignment="1">
      <alignment horizontal="right" vertical="center"/>
    </xf>
    <xf numFmtId="4" fontId="29" fillId="0" borderId="1" xfId="0" applyNumberFormat="1" applyFont="1" applyFill="1" applyBorder="1" applyAlignment="1">
      <alignment horizontal="right" vertical="center"/>
    </xf>
    <xf numFmtId="4" fontId="29" fillId="0" borderId="3" xfId="0" applyNumberFormat="1" applyFont="1" applyFill="1" applyBorder="1" applyAlignment="1">
      <alignment horizontal="right" vertical="center"/>
    </xf>
    <xf numFmtId="4" fontId="29" fillId="0" borderId="28" xfId="0" applyNumberFormat="1" applyFont="1" applyFill="1" applyBorder="1" applyAlignment="1">
      <alignment horizontal="right" vertical="center"/>
    </xf>
    <xf numFmtId="0" fontId="36" fillId="3" borderId="67" xfId="0" applyFont="1" applyFill="1" applyBorder="1" applyAlignment="1">
      <alignment horizontal="center" vertical="center"/>
    </xf>
    <xf numFmtId="0" fontId="36" fillId="3" borderId="63" xfId="0" applyFont="1" applyFill="1" applyBorder="1" applyAlignment="1">
      <alignment vertical="center" wrapText="1"/>
    </xf>
    <xf numFmtId="0" fontId="36" fillId="3" borderId="63" xfId="0" applyFont="1" applyFill="1" applyBorder="1" applyAlignment="1">
      <alignment horizontal="left" vertical="center" wrapText="1"/>
    </xf>
    <xf numFmtId="0" fontId="30" fillId="3" borderId="63" xfId="0" applyFont="1" applyFill="1" applyBorder="1" applyAlignment="1">
      <alignment horizontal="left" vertical="center" wrapText="1"/>
    </xf>
    <xf numFmtId="0" fontId="30" fillId="3" borderId="63" xfId="0" applyFont="1" applyFill="1" applyBorder="1" applyAlignment="1">
      <alignment horizontal="left" vertical="center"/>
    </xf>
    <xf numFmtId="4" fontId="36" fillId="3" borderId="70" xfId="0" applyNumberFormat="1" applyFont="1" applyFill="1" applyBorder="1" applyAlignment="1">
      <alignment horizontal="right" vertical="center"/>
    </xf>
    <xf numFmtId="4" fontId="46" fillId="3" borderId="63" xfId="0" applyNumberFormat="1" applyFont="1" applyFill="1" applyBorder="1" applyAlignment="1">
      <alignment horizontal="left" vertical="center"/>
    </xf>
    <xf numFmtId="0" fontId="30" fillId="3" borderId="63" xfId="0" applyFont="1" applyFill="1" applyBorder="1" applyAlignment="1">
      <alignment horizontal="center" vertical="center"/>
    </xf>
    <xf numFmtId="0" fontId="30" fillId="3" borderId="65" xfId="0" applyFont="1" applyFill="1" applyBorder="1" applyAlignment="1">
      <alignment horizontal="center" vertical="center"/>
    </xf>
    <xf numFmtId="4" fontId="36" fillId="3" borderId="66" xfId="0" applyNumberFormat="1" applyFont="1" applyFill="1" applyBorder="1" applyAlignment="1">
      <alignment horizontal="right" vertical="center"/>
    </xf>
    <xf numFmtId="4" fontId="36" fillId="3" borderId="67" xfId="0" applyNumberFormat="1" applyFont="1" applyFill="1" applyBorder="1" applyAlignment="1">
      <alignment horizontal="right" vertical="center"/>
    </xf>
    <xf numFmtId="4" fontId="36" fillId="3" borderId="60" xfId="0" applyNumberFormat="1" applyFont="1" applyFill="1" applyBorder="1" applyAlignment="1">
      <alignment horizontal="right" vertical="center"/>
    </xf>
    <xf numFmtId="10" fontId="36" fillId="3" borderId="66" xfId="0" applyNumberFormat="1" applyFont="1" applyFill="1" applyBorder="1" applyAlignment="1">
      <alignment horizontal="center" vertical="center"/>
    </xf>
    <xf numFmtId="0" fontId="30" fillId="3" borderId="66" xfId="0" applyFont="1" applyFill="1" applyBorder="1" applyAlignment="1">
      <alignment horizontal="center" vertical="center"/>
    </xf>
    <xf numFmtId="4" fontId="45" fillId="0" borderId="1" xfId="0" applyNumberFormat="1" applyFont="1" applyFill="1" applyBorder="1" applyAlignment="1">
      <alignment horizontal="right" vertical="center"/>
    </xf>
    <xf numFmtId="4" fontId="80" fillId="0" borderId="0" xfId="0" applyNumberFormat="1" applyFont="1" applyFill="1" applyBorder="1" applyAlignment="1">
      <alignment vertical="center" wrapText="1"/>
    </xf>
    <xf numFmtId="4" fontId="84" fillId="0" borderId="4" xfId="0" applyNumberFormat="1" applyFont="1" applyFill="1" applyBorder="1" applyAlignment="1">
      <alignment horizontal="right" vertical="center"/>
    </xf>
    <xf numFmtId="0" fontId="40" fillId="0" borderId="0" xfId="0" applyFont="1" applyFill="1"/>
    <xf numFmtId="4" fontId="79" fillId="4" borderId="54" xfId="0" applyNumberFormat="1" applyFont="1" applyFill="1" applyBorder="1" applyAlignment="1">
      <alignment horizontal="right" vertical="center"/>
    </xf>
    <xf numFmtId="10" fontId="80" fillId="5" borderId="45" xfId="0" applyNumberFormat="1" applyFont="1" applyFill="1" applyBorder="1" applyAlignment="1">
      <alignment horizontal="center" vertical="center"/>
    </xf>
    <xf numFmtId="10" fontId="80" fillId="5" borderId="16" xfId="0" applyNumberFormat="1" applyFont="1" applyFill="1" applyBorder="1" applyAlignment="1">
      <alignment horizontal="center" vertical="center"/>
    </xf>
    <xf numFmtId="4" fontId="79" fillId="5" borderId="57" xfId="0" applyNumberFormat="1" applyFont="1" applyFill="1" applyBorder="1" applyAlignment="1">
      <alignment horizontal="right" vertical="center"/>
    </xf>
    <xf numFmtId="4" fontId="79" fillId="5" borderId="58" xfId="0" applyNumberFormat="1" applyFont="1" applyFill="1" applyBorder="1" applyAlignment="1">
      <alignment horizontal="right" vertical="center"/>
    </xf>
    <xf numFmtId="4" fontId="81" fillId="0" borderId="71" xfId="0" applyNumberFormat="1" applyFont="1" applyFill="1" applyBorder="1" applyAlignment="1">
      <alignment horizontal="right" vertical="center"/>
    </xf>
    <xf numFmtId="4" fontId="79" fillId="4" borderId="71" xfId="0" applyNumberFormat="1" applyFont="1" applyFill="1" applyBorder="1" applyAlignment="1">
      <alignment horizontal="right" vertical="center"/>
    </xf>
    <xf numFmtId="4" fontId="79" fillId="8" borderId="2" xfId="0" applyNumberFormat="1" applyFont="1" applyFill="1" applyBorder="1" applyAlignment="1">
      <alignment horizontal="right" vertical="center"/>
    </xf>
    <xf numFmtId="0" fontId="28" fillId="0" borderId="2" xfId="0" applyFont="1" applyFill="1" applyBorder="1" applyAlignment="1">
      <alignment horizontal="left" vertical="center" wrapText="1"/>
    </xf>
    <xf numFmtId="0" fontId="28" fillId="0" borderId="43" xfId="0" applyFont="1" applyFill="1" applyBorder="1" applyAlignment="1">
      <alignment vertical="center" wrapText="1"/>
    </xf>
    <xf numFmtId="0" fontId="26" fillId="0" borderId="28" xfId="0" applyFont="1" applyFill="1" applyBorder="1" applyAlignment="1">
      <alignment vertical="center" wrapText="1"/>
    </xf>
    <xf numFmtId="4" fontId="41" fillId="0" borderId="40" xfId="0" applyNumberFormat="1" applyFont="1" applyFill="1" applyBorder="1" applyAlignment="1">
      <alignment horizontal="right" vertical="center" wrapText="1"/>
    </xf>
    <xf numFmtId="4" fontId="30" fillId="0" borderId="13" xfId="0" applyNumberFormat="1" applyFont="1" applyFill="1" applyBorder="1" applyAlignment="1">
      <alignment horizontal="right" vertical="center"/>
    </xf>
    <xf numFmtId="0" fontId="25" fillId="0" borderId="2" xfId="0" applyFont="1" applyFill="1" applyBorder="1" applyAlignment="1">
      <alignment horizontal="left" vertical="center" wrapText="1"/>
    </xf>
    <xf numFmtId="4" fontId="30" fillId="0" borderId="1" xfId="0" applyNumberFormat="1" applyFont="1" applyFill="1" applyBorder="1" applyAlignment="1">
      <alignment vertical="center"/>
    </xf>
    <xf numFmtId="0" fontId="41" fillId="0" borderId="24" xfId="10" applyFont="1" applyBorder="1" applyAlignment="1">
      <alignment vertical="center" wrapText="1"/>
    </xf>
    <xf numFmtId="4" fontId="30" fillId="2" borderId="28" xfId="0" applyNumberFormat="1" applyFont="1" applyFill="1" applyBorder="1" applyAlignment="1">
      <alignment vertical="center"/>
    </xf>
    <xf numFmtId="4" fontId="45" fillId="2" borderId="15" xfId="0" applyNumberFormat="1" applyFont="1" applyFill="1" applyBorder="1" applyAlignment="1">
      <alignment vertical="center" wrapText="1"/>
    </xf>
    <xf numFmtId="4" fontId="30" fillId="0" borderId="24" xfId="0" applyNumberFormat="1" applyFont="1" applyBorder="1" applyAlignment="1">
      <alignment vertical="center"/>
    </xf>
    <xf numFmtId="10" fontId="30" fillId="0" borderId="28" xfId="0" applyNumberFormat="1" applyFont="1" applyBorder="1" applyAlignment="1">
      <alignment vertical="center"/>
    </xf>
    <xf numFmtId="0" fontId="41" fillId="0" borderId="15" xfId="0" applyFont="1" applyBorder="1" applyAlignment="1">
      <alignment vertical="center" wrapText="1"/>
    </xf>
    <xf numFmtId="4" fontId="41" fillId="0" borderId="40" xfId="0" applyNumberFormat="1" applyFont="1" applyFill="1" applyBorder="1" applyAlignment="1">
      <alignment vertical="center"/>
    </xf>
    <xf numFmtId="4" fontId="41" fillId="0" borderId="40" xfId="0" applyNumberFormat="1" applyFont="1" applyFill="1" applyBorder="1" applyAlignment="1">
      <alignment horizontal="right" vertical="center" wrapText="1"/>
    </xf>
    <xf numFmtId="0" fontId="23" fillId="0" borderId="2" xfId="0" applyFont="1" applyFill="1" applyBorder="1" applyAlignment="1">
      <alignment horizontal="left" vertical="center" wrapText="1"/>
    </xf>
    <xf numFmtId="0" fontId="21" fillId="0" borderId="28" xfId="0" applyFont="1" applyFill="1" applyBorder="1" applyAlignment="1">
      <alignment vertical="center" wrapText="1"/>
    </xf>
    <xf numFmtId="0" fontId="0" fillId="0" borderId="1" xfId="0" applyBorder="1" applyAlignment="1">
      <alignment horizontal="left" vertical="center" wrapText="1"/>
    </xf>
    <xf numFmtId="10" fontId="30" fillId="0" borderId="40" xfId="0" applyNumberFormat="1" applyFont="1" applyBorder="1" applyAlignment="1">
      <alignment horizontal="center" vertical="center"/>
    </xf>
    <xf numFmtId="4" fontId="30" fillId="2" borderId="40" xfId="0" applyNumberFormat="1" applyFont="1" applyFill="1" applyBorder="1" applyAlignment="1">
      <alignment horizontal="right" vertical="center"/>
    </xf>
    <xf numFmtId="0" fontId="27" fillId="2" borderId="3" xfId="0" applyFont="1" applyFill="1" applyBorder="1" applyAlignment="1">
      <alignment horizontal="left" vertical="center" wrapText="1"/>
    </xf>
    <xf numFmtId="164" fontId="49" fillId="2" borderId="3" xfId="0" applyNumberFormat="1" applyFont="1" applyFill="1" applyBorder="1" applyAlignment="1">
      <alignment vertical="center" wrapText="1"/>
    </xf>
    <xf numFmtId="4" fontId="30" fillId="2" borderId="10" xfId="0" applyNumberFormat="1" applyFont="1" applyFill="1" applyBorder="1" applyAlignment="1">
      <alignment horizontal="right" vertical="center"/>
    </xf>
    <xf numFmtId="4" fontId="30" fillId="0" borderId="4" xfId="0" applyNumberFormat="1" applyFont="1" applyFill="1" applyBorder="1" applyAlignment="1">
      <alignment horizontal="right" vertical="center"/>
    </xf>
    <xf numFmtId="0" fontId="19" fillId="0" borderId="1" xfId="10" applyFont="1" applyBorder="1" applyAlignment="1">
      <alignment vertical="center" wrapText="1"/>
    </xf>
    <xf numFmtId="4" fontId="79" fillId="3" borderId="25" xfId="0" applyNumberFormat="1" applyFont="1" applyFill="1" applyBorder="1" applyAlignment="1">
      <alignment horizontal="right" vertical="center"/>
    </xf>
    <xf numFmtId="4" fontId="80" fillId="0" borderId="29" xfId="0" applyNumberFormat="1" applyFont="1" applyBorder="1" applyAlignment="1">
      <alignment horizontal="right" vertical="center"/>
    </xf>
    <xf numFmtId="4" fontId="80" fillId="0" borderId="27" xfId="0" applyNumberFormat="1" applyFont="1" applyBorder="1" applyAlignment="1">
      <alignment horizontal="right" vertical="center"/>
    </xf>
    <xf numFmtId="4" fontId="80" fillId="0" borderId="7" xfId="0" applyNumberFormat="1" applyFont="1" applyBorder="1" applyAlignment="1">
      <alignment horizontal="right" vertical="center"/>
    </xf>
    <xf numFmtId="4" fontId="85" fillId="7" borderId="1" xfId="0" applyNumberFormat="1" applyFont="1" applyFill="1" applyBorder="1" applyAlignment="1">
      <alignment horizontal="right" vertical="center"/>
    </xf>
    <xf numFmtId="4" fontId="80" fillId="0" borderId="17" xfId="0" applyNumberFormat="1" applyFont="1" applyBorder="1" applyAlignment="1">
      <alignment horizontal="center" vertical="center"/>
    </xf>
    <xf numFmtId="4" fontId="79" fillId="4" borderId="16" xfId="0" applyNumberFormat="1" applyFont="1" applyFill="1" applyBorder="1" applyAlignment="1">
      <alignment horizontal="center" vertical="center"/>
    </xf>
    <xf numFmtId="4" fontId="80" fillId="0" borderId="8" xfId="0" applyNumberFormat="1" applyFont="1" applyBorder="1" applyAlignment="1">
      <alignment horizontal="center" vertical="center"/>
    </xf>
    <xf numFmtId="0" fontId="58" fillId="5" borderId="40" xfId="0" applyFont="1" applyFill="1" applyBorder="1" applyAlignment="1">
      <alignment horizontal="center" vertical="center" wrapText="1"/>
    </xf>
    <xf numFmtId="0" fontId="58" fillId="5" borderId="61" xfId="0" applyFont="1" applyFill="1" applyBorder="1" applyAlignment="1">
      <alignment horizontal="center" vertical="center" wrapText="1"/>
    </xf>
    <xf numFmtId="0" fontId="58" fillId="5" borderId="1" xfId="0" applyFont="1" applyFill="1" applyBorder="1" applyAlignment="1">
      <alignment horizontal="center" vertical="center" wrapText="1"/>
    </xf>
    <xf numFmtId="0" fontId="58" fillId="5" borderId="2" xfId="0" applyFont="1" applyFill="1" applyBorder="1" applyAlignment="1">
      <alignment horizontal="center" vertical="center" wrapText="1"/>
    </xf>
    <xf numFmtId="0" fontId="58" fillId="5" borderId="15" xfId="0" applyFont="1" applyFill="1" applyBorder="1" applyAlignment="1">
      <alignment horizontal="center" vertical="center" wrapText="1"/>
    </xf>
    <xf numFmtId="4" fontId="36" fillId="6" borderId="66" xfId="0" applyNumberFormat="1" applyFont="1" applyFill="1" applyBorder="1" applyAlignment="1">
      <alignment horizontal="right" vertical="center"/>
    </xf>
    <xf numFmtId="0" fontId="18" fillId="0" borderId="28" xfId="0" applyFont="1" applyFill="1" applyBorder="1" applyAlignment="1">
      <alignment vertical="center" wrapText="1"/>
    </xf>
    <xf numFmtId="0" fontId="17" fillId="0" borderId="1" xfId="0" applyFont="1" applyFill="1" applyBorder="1" applyAlignment="1">
      <alignment vertical="center" wrapText="1"/>
    </xf>
    <xf numFmtId="4" fontId="30" fillId="0" borderId="28" xfId="0" applyNumberFormat="1" applyFont="1" applyBorder="1" applyAlignment="1">
      <alignment horizontal="right" vertical="center"/>
    </xf>
    <xf numFmtId="4" fontId="64" fillId="0" borderId="15" xfId="0" applyNumberFormat="1" applyFont="1" applyFill="1" applyBorder="1" applyAlignment="1">
      <alignment vertical="center" wrapText="1"/>
    </xf>
    <xf numFmtId="4" fontId="45" fillId="0" borderId="59" xfId="0" applyNumberFormat="1" applyFont="1" applyFill="1" applyBorder="1" applyAlignment="1">
      <alignment horizontal="right" vertical="center"/>
    </xf>
    <xf numFmtId="4" fontId="29" fillId="0" borderId="69" xfId="0" applyNumberFormat="1" applyFont="1" applyFill="1" applyBorder="1" applyAlignment="1">
      <alignment horizontal="right" vertical="center"/>
    </xf>
    <xf numFmtId="0" fontId="29" fillId="0" borderId="5" xfId="0" applyFont="1" applyFill="1" applyBorder="1" applyAlignment="1">
      <alignment vertical="center" wrapText="1"/>
    </xf>
    <xf numFmtId="0" fontId="17" fillId="0" borderId="3" xfId="0" applyFont="1" applyFill="1" applyBorder="1" applyAlignment="1">
      <alignment vertical="center" wrapText="1"/>
    </xf>
    <xf numFmtId="0" fontId="46" fillId="0" borderId="28" xfId="0" applyFont="1" applyFill="1" applyBorder="1" applyAlignment="1">
      <alignment vertical="center" wrapText="1"/>
    </xf>
    <xf numFmtId="4" fontId="29" fillId="0" borderId="50" xfId="0" applyNumberFormat="1" applyFont="1" applyFill="1" applyBorder="1" applyAlignment="1">
      <alignment horizontal="right" vertical="center"/>
    </xf>
    <xf numFmtId="0" fontId="30" fillId="0" borderId="23" xfId="11" applyFont="1" applyFill="1" applyBorder="1" applyAlignment="1">
      <alignment horizontal="center" vertical="center" wrapText="1"/>
    </xf>
    <xf numFmtId="0" fontId="41" fillId="0" borderId="9" xfId="0" applyFont="1" applyFill="1" applyBorder="1" applyAlignment="1">
      <alignment vertical="center" wrapText="1"/>
    </xf>
    <xf numFmtId="164" fontId="49" fillId="0" borderId="9" xfId="0" applyNumberFormat="1" applyFont="1" applyFill="1" applyBorder="1" applyAlignment="1">
      <alignment vertical="center" wrapText="1"/>
    </xf>
    <xf numFmtId="4" fontId="41" fillId="0" borderId="9" xfId="0" applyNumberFormat="1" applyFont="1" applyFill="1" applyBorder="1" applyAlignment="1">
      <alignment vertical="center" wrapText="1"/>
    </xf>
    <xf numFmtId="0" fontId="29" fillId="0" borderId="9" xfId="0" applyFont="1" applyFill="1" applyBorder="1" applyAlignment="1">
      <alignment vertical="center" wrapText="1"/>
    </xf>
    <xf numFmtId="0" fontId="41" fillId="0" borderId="74" xfId="0" applyFont="1" applyFill="1" applyBorder="1" applyAlignment="1">
      <alignment vertical="center" wrapText="1"/>
    </xf>
    <xf numFmtId="4" fontId="41" fillId="0" borderId="13" xfId="0" applyNumberFormat="1" applyFont="1" applyFill="1" applyBorder="1" applyAlignment="1">
      <alignment vertical="center" wrapText="1"/>
    </xf>
    <xf numFmtId="0" fontId="46" fillId="0" borderId="40" xfId="0" applyFont="1" applyFill="1" applyBorder="1" applyAlignment="1">
      <alignment vertical="center" wrapText="1"/>
    </xf>
    <xf numFmtId="10" fontId="41" fillId="0" borderId="28" xfId="0" applyNumberFormat="1" applyFont="1" applyFill="1" applyBorder="1" applyAlignment="1">
      <alignment horizontal="center" vertical="center"/>
    </xf>
    <xf numFmtId="0" fontId="14" fillId="0" borderId="9" xfId="11" applyFont="1" applyFill="1" applyBorder="1" applyAlignment="1">
      <alignment vertical="center" wrapText="1"/>
    </xf>
    <xf numFmtId="0" fontId="14" fillId="0" borderId="9" xfId="0" applyFont="1" applyFill="1" applyBorder="1" applyAlignment="1">
      <alignment vertical="center" wrapText="1"/>
    </xf>
    <xf numFmtId="0" fontId="14" fillId="0" borderId="9" xfId="0" applyFont="1" applyBorder="1" applyAlignment="1">
      <alignment vertical="center" wrapText="1"/>
    </xf>
    <xf numFmtId="0" fontId="14" fillId="0" borderId="5" xfId="0" applyFont="1" applyFill="1" applyBorder="1" applyAlignment="1">
      <alignment vertical="center" wrapText="1"/>
    </xf>
    <xf numFmtId="4" fontId="45" fillId="0" borderId="16" xfId="0" applyNumberFormat="1" applyFont="1" applyFill="1" applyBorder="1" applyAlignment="1">
      <alignment vertical="center" wrapText="1"/>
    </xf>
    <xf numFmtId="0" fontId="13" fillId="0" borderId="28" xfId="0" applyFont="1" applyFill="1" applyBorder="1" applyAlignment="1">
      <alignment vertical="center" wrapText="1"/>
    </xf>
    <xf numFmtId="4" fontId="79" fillId="5" borderId="35" xfId="0" applyNumberFormat="1" applyFont="1" applyFill="1" applyBorder="1" applyAlignment="1">
      <alignment horizontal="right" vertical="center"/>
    </xf>
    <xf numFmtId="4" fontId="0" fillId="0" borderId="0" xfId="0" applyNumberFormat="1" applyFill="1" applyAlignment="1">
      <alignment horizontal="center" vertical="center"/>
    </xf>
    <xf numFmtId="0" fontId="80" fillId="0" borderId="1" xfId="0" applyFont="1" applyFill="1" applyBorder="1" applyAlignment="1">
      <alignment horizontal="center" vertical="top" wrapText="1"/>
    </xf>
    <xf numFmtId="4" fontId="41" fillId="0" borderId="28" xfId="0" applyNumberFormat="1" applyFont="1" applyFill="1" applyBorder="1" applyAlignment="1">
      <alignment horizontal="right" vertical="center"/>
    </xf>
    <xf numFmtId="0" fontId="30" fillId="2" borderId="22" xfId="0" applyFont="1" applyFill="1" applyBorder="1" applyAlignment="1">
      <alignment horizontal="left" vertical="center" wrapText="1"/>
    </xf>
    <xf numFmtId="0" fontId="79" fillId="0" borderId="12" xfId="0" applyFont="1" applyFill="1" applyBorder="1" applyAlignment="1">
      <alignment horizontal="left" vertical="center" wrapText="1"/>
    </xf>
    <xf numFmtId="4" fontId="79" fillId="0" borderId="28" xfId="0" applyNumberFormat="1" applyFont="1" applyFill="1" applyBorder="1" applyAlignment="1">
      <alignment horizontal="right" vertical="center"/>
    </xf>
    <xf numFmtId="4" fontId="79" fillId="0" borderId="59" xfId="0" applyNumberFormat="1" applyFont="1" applyFill="1" applyBorder="1" applyAlignment="1">
      <alignment horizontal="right" vertical="center"/>
    </xf>
    <xf numFmtId="4" fontId="79" fillId="0" borderId="1" xfId="0" applyNumberFormat="1" applyFont="1" applyFill="1" applyBorder="1" applyAlignment="1">
      <alignment horizontal="right" vertical="center"/>
    </xf>
    <xf numFmtId="4" fontId="79" fillId="0" borderId="16" xfId="0" applyNumberFormat="1" applyFont="1" applyFill="1" applyBorder="1" applyAlignment="1">
      <alignment horizontal="center" vertical="center"/>
    </xf>
    <xf numFmtId="0" fontId="30" fillId="0" borderId="20" xfId="0" applyFont="1" applyFill="1" applyBorder="1" applyAlignment="1">
      <alignment vertical="center"/>
    </xf>
    <xf numFmtId="0" fontId="30" fillId="0" borderId="3" xfId="0" applyFont="1" applyFill="1" applyBorder="1" applyAlignment="1">
      <alignment vertical="center"/>
    </xf>
    <xf numFmtId="4" fontId="45" fillId="0" borderId="0" xfId="0" applyNumberFormat="1" applyFont="1" applyFill="1" applyBorder="1" applyAlignment="1">
      <alignment vertical="center"/>
    </xf>
    <xf numFmtId="4" fontId="36" fillId="0" borderId="0" xfId="0" applyNumberFormat="1" applyFont="1" applyFill="1" applyAlignment="1">
      <alignment vertical="center"/>
    </xf>
    <xf numFmtId="165" fontId="79" fillId="4" borderId="16" xfId="0" applyNumberFormat="1" applyFont="1" applyFill="1" applyBorder="1" applyAlignment="1">
      <alignment horizontal="center" vertical="center"/>
    </xf>
    <xf numFmtId="165" fontId="79" fillId="0" borderId="16" xfId="0" applyNumberFormat="1" applyFont="1" applyFill="1" applyBorder="1" applyAlignment="1">
      <alignment horizontal="center" vertical="center"/>
    </xf>
    <xf numFmtId="0" fontId="92" fillId="0" borderId="12" xfId="0" applyFont="1" applyFill="1" applyBorder="1" applyAlignment="1">
      <alignment horizontal="left" vertical="center" wrapText="1"/>
    </xf>
    <xf numFmtId="4" fontId="92" fillId="0" borderId="28" xfId="0" applyNumberFormat="1" applyFont="1" applyFill="1" applyBorder="1" applyAlignment="1">
      <alignment horizontal="right" vertical="center"/>
    </xf>
    <xf numFmtId="4" fontId="92" fillId="0" borderId="53" xfId="0" applyNumberFormat="1" applyFont="1" applyFill="1" applyBorder="1" applyAlignment="1">
      <alignment horizontal="right" vertical="center"/>
    </xf>
    <xf numFmtId="4" fontId="92" fillId="0" borderId="1" xfId="0" applyNumberFormat="1" applyFont="1" applyFill="1" applyBorder="1" applyAlignment="1">
      <alignment horizontal="right" vertical="center"/>
    </xf>
    <xf numFmtId="4" fontId="92" fillId="0" borderId="18" xfId="0" applyNumberFormat="1" applyFont="1" applyFill="1" applyBorder="1" applyAlignment="1">
      <alignment horizontal="right" vertical="center"/>
    </xf>
    <xf numFmtId="4" fontId="92" fillId="0" borderId="15" xfId="0" applyNumberFormat="1" applyFont="1" applyFill="1" applyBorder="1" applyAlignment="1">
      <alignment horizontal="center" vertical="center"/>
    </xf>
    <xf numFmtId="165" fontId="92" fillId="0" borderId="15" xfId="0" applyNumberFormat="1" applyFont="1" applyFill="1" applyBorder="1" applyAlignment="1">
      <alignment horizontal="center" vertical="center"/>
    </xf>
    <xf numFmtId="0" fontId="0" fillId="0" borderId="0" xfId="0" applyFill="1" applyBorder="1" applyAlignment="1">
      <alignment vertical="center"/>
    </xf>
    <xf numFmtId="0" fontId="11" fillId="0" borderId="1" xfId="0" applyFont="1" applyFill="1" applyBorder="1" applyAlignment="1">
      <alignment horizontal="left" vertical="center" wrapText="1"/>
    </xf>
    <xf numFmtId="0" fontId="11" fillId="0" borderId="24" xfId="0" applyFont="1" applyFill="1" applyBorder="1" applyAlignment="1">
      <alignment horizontal="left" vertical="center" wrapText="1"/>
    </xf>
    <xf numFmtId="4" fontId="30" fillId="0" borderId="28" xfId="0" applyNumberFormat="1" applyFont="1" applyFill="1" applyBorder="1" applyAlignment="1">
      <alignment horizontal="right" vertical="center" wrapText="1"/>
    </xf>
    <xf numFmtId="0" fontId="0" fillId="0" borderId="0" xfId="0" applyFill="1" applyAlignment="1">
      <alignment horizontal="right"/>
    </xf>
    <xf numFmtId="0" fontId="41" fillId="0" borderId="0" xfId="0" applyFont="1" applyFill="1" applyAlignment="1">
      <alignment horizontal="left"/>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10" fontId="30" fillId="0" borderId="40" xfId="0" applyNumberFormat="1" applyFont="1" applyBorder="1" applyAlignment="1">
      <alignment horizontal="center" vertical="center"/>
    </xf>
    <xf numFmtId="4" fontId="30" fillId="2" borderId="40" xfId="0" applyNumberFormat="1" applyFont="1" applyFill="1" applyBorder="1" applyAlignment="1">
      <alignment horizontal="right" vertical="center"/>
    </xf>
    <xf numFmtId="0" fontId="9" fillId="0" borderId="2" xfId="0" applyFont="1" applyFill="1" applyBorder="1" applyAlignment="1">
      <alignment horizontal="left" vertical="center" wrapText="1"/>
    </xf>
    <xf numFmtId="0" fontId="9" fillId="0" borderId="5" xfId="0" applyFont="1" applyFill="1" applyBorder="1" applyAlignment="1">
      <alignment vertical="center" wrapText="1"/>
    </xf>
    <xf numFmtId="0" fontId="9" fillId="2" borderId="3" xfId="0" applyFont="1" applyFill="1" applyBorder="1" applyAlignment="1">
      <alignment horizontal="left" vertical="center" wrapText="1"/>
    </xf>
    <xf numFmtId="0" fontId="30" fillId="0" borderId="1" xfId="0" applyFont="1" applyFill="1" applyBorder="1" applyAlignment="1">
      <alignment horizontal="left" vertical="center" wrapText="1"/>
    </xf>
    <xf numFmtId="4" fontId="41" fillId="0" borderId="40" xfId="0" applyNumberFormat="1" applyFont="1" applyFill="1" applyBorder="1" applyAlignment="1">
      <alignment vertical="center" wrapText="1"/>
    </xf>
    <xf numFmtId="4" fontId="41" fillId="0" borderId="28" xfId="0" applyNumberFormat="1" applyFont="1" applyFill="1" applyBorder="1" applyAlignment="1">
      <alignment vertical="center" wrapText="1"/>
    </xf>
    <xf numFmtId="0" fontId="7" fillId="0" borderId="24" xfId="0" applyFont="1" applyFill="1" applyBorder="1" applyAlignment="1">
      <alignment vertical="center" wrapText="1"/>
    </xf>
    <xf numFmtId="0" fontId="41" fillId="0" borderId="40" xfId="0" applyFont="1" applyFill="1" applyBorder="1" applyAlignment="1">
      <alignment vertical="center" wrapText="1"/>
    </xf>
    <xf numFmtId="10" fontId="30" fillId="0" borderId="50" xfId="0" applyNumberFormat="1" applyFont="1" applyFill="1" applyBorder="1" applyAlignment="1">
      <alignment vertical="center"/>
    </xf>
    <xf numFmtId="0" fontId="85" fillId="0" borderId="12" xfId="0" applyFont="1" applyFill="1" applyBorder="1" applyAlignment="1">
      <alignment horizontal="left" vertical="center" wrapText="1"/>
    </xf>
    <xf numFmtId="4" fontId="85" fillId="0" borderId="1" xfId="0" applyNumberFormat="1" applyFont="1" applyFill="1" applyBorder="1" applyAlignment="1">
      <alignment horizontal="right" vertical="center"/>
    </xf>
    <xf numFmtId="0" fontId="5" fillId="0" borderId="40" xfId="0" applyFont="1" applyFill="1" applyBorder="1" applyAlignment="1">
      <alignment horizontal="left" vertical="center" wrapText="1"/>
    </xf>
    <xf numFmtId="0" fontId="5" fillId="0" borderId="3" xfId="0" applyFont="1" applyFill="1" applyBorder="1" applyAlignment="1">
      <alignment vertical="center" wrapText="1"/>
    </xf>
    <xf numFmtId="4" fontId="36" fillId="4" borderId="67"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4" fillId="0" borderId="28" xfId="0" applyFont="1" applyFill="1" applyBorder="1" applyAlignment="1">
      <alignment vertical="center" wrapText="1"/>
    </xf>
    <xf numFmtId="4" fontId="45" fillId="0" borderId="25" xfId="0" applyNumberFormat="1" applyFont="1" applyFill="1" applyBorder="1" applyAlignment="1">
      <alignment horizontal="right" vertical="center"/>
    </xf>
    <xf numFmtId="0" fontId="41" fillId="0" borderId="50" xfId="0" applyFont="1" applyFill="1" applyBorder="1" applyAlignment="1">
      <alignment horizontal="left" vertical="center" wrapText="1"/>
    </xf>
    <xf numFmtId="0" fontId="41" fillId="0" borderId="48" xfId="0" applyFont="1" applyFill="1" applyBorder="1" applyAlignment="1">
      <alignment horizontal="left" vertical="center" wrapText="1"/>
    </xf>
    <xf numFmtId="0" fontId="3" fillId="0" borderId="28" xfId="0" applyFont="1" applyFill="1" applyBorder="1" applyAlignment="1">
      <alignment vertical="center" wrapText="1"/>
    </xf>
    <xf numFmtId="0" fontId="2" fillId="0" borderId="40" xfId="0" applyFont="1" applyFill="1" applyBorder="1" applyAlignment="1">
      <alignment horizontal="left" vertical="center" wrapText="1"/>
    </xf>
    <xf numFmtId="0" fontId="58" fillId="5" borderId="2" xfId="0" applyFont="1" applyFill="1" applyBorder="1" applyAlignment="1">
      <alignment horizontal="center" vertical="center" wrapText="1"/>
    </xf>
    <xf numFmtId="0" fontId="58" fillId="5" borderId="12" xfId="0" applyFont="1" applyFill="1" applyBorder="1" applyAlignment="1">
      <alignment horizontal="center" vertical="center" wrapText="1"/>
    </xf>
    <xf numFmtId="0" fontId="79" fillId="4" borderId="1" xfId="0" applyFont="1" applyFill="1" applyBorder="1" applyAlignment="1">
      <alignment horizontal="left" vertical="center" wrapText="1"/>
    </xf>
    <xf numFmtId="0" fontId="79" fillId="4" borderId="2" xfId="0" applyFont="1" applyFill="1" applyBorder="1" applyAlignment="1">
      <alignment horizontal="left" vertical="center" wrapText="1"/>
    </xf>
    <xf numFmtId="0" fontId="79" fillId="0" borderId="22" xfId="0" applyFont="1" applyFill="1" applyBorder="1" applyAlignment="1">
      <alignment horizontal="center" vertical="center" wrapText="1"/>
    </xf>
    <xf numFmtId="0" fontId="79" fillId="0" borderId="4" xfId="0" applyFont="1" applyFill="1" applyBorder="1" applyAlignment="1">
      <alignment horizontal="center" vertical="center" wrapText="1"/>
    </xf>
    <xf numFmtId="165" fontId="79" fillId="0" borderId="20" xfId="0" applyNumberFormat="1" applyFont="1" applyFill="1" applyBorder="1" applyAlignment="1">
      <alignment horizontal="center" vertical="center"/>
    </xf>
    <xf numFmtId="165" fontId="79" fillId="0" borderId="16" xfId="0" applyNumberFormat="1" applyFont="1" applyFill="1" applyBorder="1" applyAlignment="1">
      <alignment horizontal="center" vertical="center"/>
    </xf>
    <xf numFmtId="0" fontId="72" fillId="5" borderId="0" xfId="0" applyFont="1" applyFill="1" applyAlignment="1">
      <alignment horizontal="center" vertical="center" wrapText="1"/>
    </xf>
    <xf numFmtId="0" fontId="78" fillId="5" borderId="1" xfId="0" applyFont="1" applyFill="1" applyBorder="1" applyAlignment="1">
      <alignment horizontal="left" vertical="center" wrapText="1"/>
    </xf>
    <xf numFmtId="0" fontId="78" fillId="5" borderId="2" xfId="0" applyFont="1" applyFill="1" applyBorder="1" applyAlignment="1">
      <alignment horizontal="left" vertical="center" wrapText="1"/>
    </xf>
    <xf numFmtId="0" fontId="78" fillId="5" borderId="28" xfId="0" applyFont="1" applyFill="1" applyBorder="1" applyAlignment="1">
      <alignment horizontal="left" vertical="center" wrapText="1"/>
    </xf>
    <xf numFmtId="0" fontId="78" fillId="5" borderId="53" xfId="0" applyFont="1" applyFill="1" applyBorder="1" applyAlignment="1">
      <alignment horizontal="center" vertical="center" wrapText="1"/>
    </xf>
    <xf numFmtId="0" fontId="78" fillId="5" borderId="12" xfId="0" applyFont="1" applyFill="1" applyBorder="1" applyAlignment="1">
      <alignment horizontal="center" vertical="center" wrapText="1"/>
    </xf>
    <xf numFmtId="0" fontId="91" fillId="5" borderId="20" xfId="5" applyFont="1" applyFill="1" applyBorder="1" applyAlignment="1">
      <alignment horizontal="center" vertical="center" wrapText="1"/>
    </xf>
    <xf numFmtId="0" fontId="91" fillId="5" borderId="16" xfId="5" applyFont="1" applyFill="1" applyBorder="1" applyAlignment="1">
      <alignment horizontal="center" vertical="center" wrapText="1"/>
    </xf>
    <xf numFmtId="4" fontId="79" fillId="3" borderId="50" xfId="0" applyNumberFormat="1" applyFont="1" applyFill="1" applyBorder="1" applyAlignment="1">
      <alignment horizontal="center" vertical="center"/>
    </xf>
    <xf numFmtId="4" fontId="79" fillId="3" borderId="40" xfId="0" applyNumberFormat="1" applyFont="1" applyFill="1" applyBorder="1" applyAlignment="1">
      <alignment horizontal="center" vertical="center"/>
    </xf>
    <xf numFmtId="4" fontId="79" fillId="0" borderId="50" xfId="0" applyNumberFormat="1" applyFont="1" applyFill="1" applyBorder="1" applyAlignment="1">
      <alignment horizontal="center" vertical="center"/>
    </xf>
    <xf numFmtId="4" fontId="79" fillId="0" borderId="40" xfId="0" applyNumberFormat="1" applyFont="1" applyFill="1" applyBorder="1" applyAlignment="1">
      <alignment horizontal="center" vertical="center"/>
    </xf>
    <xf numFmtId="4" fontId="79" fillId="3" borderId="42" xfId="0" applyNumberFormat="1" applyFont="1" applyFill="1" applyBorder="1" applyAlignment="1">
      <alignment horizontal="right" vertical="center"/>
    </xf>
    <xf numFmtId="4" fontId="79" fillId="3" borderId="43" xfId="0" applyNumberFormat="1" applyFont="1" applyFill="1" applyBorder="1" applyAlignment="1">
      <alignment horizontal="right" vertical="center"/>
    </xf>
    <xf numFmtId="165" fontId="79" fillId="3" borderId="20" xfId="0" applyNumberFormat="1" applyFont="1" applyFill="1" applyBorder="1" applyAlignment="1">
      <alignment horizontal="center" vertical="center"/>
    </xf>
    <xf numFmtId="165" fontId="79" fillId="3" borderId="16" xfId="0" applyNumberFormat="1" applyFont="1" applyFill="1" applyBorder="1" applyAlignment="1">
      <alignment horizontal="center" vertical="center"/>
    </xf>
    <xf numFmtId="4" fontId="79" fillId="0" borderId="42" xfId="0" applyNumberFormat="1" applyFont="1" applyFill="1" applyBorder="1" applyAlignment="1">
      <alignment horizontal="right" vertical="center"/>
    </xf>
    <xf numFmtId="4" fontId="79" fillId="0" borderId="43" xfId="0" applyNumberFormat="1" applyFont="1" applyFill="1" applyBorder="1" applyAlignment="1">
      <alignment horizontal="right" vertical="center"/>
    </xf>
    <xf numFmtId="0" fontId="85" fillId="7" borderId="2" xfId="0" applyFont="1" applyFill="1" applyBorder="1" applyAlignment="1">
      <alignment horizontal="left" vertical="center" wrapText="1"/>
    </xf>
    <xf numFmtId="0" fontId="85" fillId="7" borderId="18" xfId="0" applyFont="1" applyFill="1" applyBorder="1" applyAlignment="1">
      <alignment horizontal="left" vertical="center" wrapText="1"/>
    </xf>
    <xf numFmtId="4" fontId="79" fillId="3" borderId="41" xfId="0" applyNumberFormat="1" applyFont="1" applyFill="1" applyBorder="1" applyAlignment="1">
      <alignment horizontal="right" vertical="center"/>
    </xf>
    <xf numFmtId="4" fontId="79" fillId="3" borderId="54" xfId="0" applyNumberFormat="1" applyFont="1" applyFill="1" applyBorder="1" applyAlignment="1">
      <alignment horizontal="right" vertical="center"/>
    </xf>
    <xf numFmtId="4" fontId="79" fillId="3" borderId="72" xfId="0" applyNumberFormat="1" applyFont="1" applyFill="1" applyBorder="1" applyAlignment="1">
      <alignment horizontal="right" vertical="center"/>
    </xf>
    <xf numFmtId="4" fontId="79" fillId="3" borderId="73" xfId="0" applyNumberFormat="1" applyFont="1" applyFill="1" applyBorder="1" applyAlignment="1">
      <alignment horizontal="right" vertical="center"/>
    </xf>
    <xf numFmtId="4" fontId="79" fillId="0" borderId="20" xfId="0" applyNumberFormat="1" applyFont="1" applyFill="1" applyBorder="1" applyAlignment="1">
      <alignment horizontal="right" vertical="center"/>
    </xf>
    <xf numFmtId="4" fontId="79" fillId="0" borderId="16" xfId="0" applyNumberFormat="1" applyFont="1" applyFill="1" applyBorder="1" applyAlignment="1">
      <alignment horizontal="right" vertical="center"/>
    </xf>
    <xf numFmtId="0" fontId="79" fillId="3" borderId="6" xfId="0" applyFont="1" applyFill="1" applyBorder="1" applyAlignment="1">
      <alignment horizontal="left" vertical="center" wrapText="1"/>
    </xf>
    <xf numFmtId="0" fontId="79" fillId="3" borderId="49" xfId="0" applyFont="1" applyFill="1" applyBorder="1" applyAlignment="1">
      <alignment horizontal="left" vertical="center" wrapText="1"/>
    </xf>
    <xf numFmtId="4" fontId="79" fillId="0" borderId="50" xfId="0" applyNumberFormat="1" applyFont="1" applyFill="1" applyBorder="1" applyAlignment="1">
      <alignment horizontal="right" vertical="center"/>
    </xf>
    <xf numFmtId="4" fontId="79" fillId="0" borderId="40" xfId="0" applyNumberFormat="1" applyFont="1" applyFill="1" applyBorder="1" applyAlignment="1">
      <alignment horizontal="right" vertical="center"/>
    </xf>
    <xf numFmtId="0" fontId="80" fillId="0" borderId="1" xfId="0" applyFont="1" applyBorder="1" applyAlignment="1">
      <alignment horizontal="left" vertical="top" wrapText="1"/>
    </xf>
    <xf numFmtId="0" fontId="79" fillId="0" borderId="8" xfId="0" applyFont="1" applyBorder="1" applyAlignment="1">
      <alignment horizontal="left" vertical="center" wrapText="1"/>
    </xf>
    <xf numFmtId="0" fontId="79" fillId="0" borderId="14" xfId="0" applyFont="1" applyBorder="1" applyAlignment="1">
      <alignment horizontal="left" vertical="center" wrapText="1"/>
    </xf>
    <xf numFmtId="0" fontId="80" fillId="0" borderId="2" xfId="0" applyFont="1" applyBorder="1" applyAlignment="1">
      <alignment horizontal="left" vertical="top" wrapText="1"/>
    </xf>
    <xf numFmtId="0" fontId="80" fillId="0" borderId="12" xfId="0" applyFont="1" applyBorder="1" applyAlignment="1">
      <alignment horizontal="left" vertical="top" wrapText="1"/>
    </xf>
    <xf numFmtId="0" fontId="80" fillId="0" borderId="25" xfId="0" applyFont="1" applyBorder="1" applyAlignment="1">
      <alignment horizontal="left" vertical="top" wrapText="1"/>
    </xf>
    <xf numFmtId="0" fontId="79" fillId="5" borderId="2" xfId="0" applyFont="1" applyFill="1" applyBorder="1" applyAlignment="1">
      <alignment horizontal="left" vertical="center" wrapText="1"/>
    </xf>
    <xf numFmtId="0" fontId="79" fillId="5" borderId="12" xfId="0" applyFont="1" applyFill="1" applyBorder="1" applyAlignment="1">
      <alignment horizontal="left" vertical="center" wrapText="1"/>
    </xf>
    <xf numFmtId="0" fontId="79" fillId="5" borderId="25" xfId="0" applyFont="1" applyFill="1" applyBorder="1" applyAlignment="1">
      <alignment horizontal="left" vertical="center" wrapText="1"/>
    </xf>
    <xf numFmtId="4" fontId="80" fillId="0" borderId="1" xfId="0" applyNumberFormat="1" applyFont="1" applyFill="1" applyBorder="1" applyAlignment="1">
      <alignment horizontal="left" vertical="center" wrapText="1"/>
    </xf>
    <xf numFmtId="0" fontId="79" fillId="5" borderId="57" xfId="0" applyFont="1" applyFill="1" applyBorder="1" applyAlignment="1">
      <alignment horizontal="left" vertical="center" wrapText="1"/>
    </xf>
    <xf numFmtId="0" fontId="79" fillId="5" borderId="58" xfId="0" applyFont="1" applyFill="1" applyBorder="1" applyAlignment="1">
      <alignment horizontal="left" vertical="center" wrapText="1"/>
    </xf>
    <xf numFmtId="4" fontId="86" fillId="0" borderId="12" xfId="0" applyNumberFormat="1" applyFont="1" applyFill="1" applyBorder="1" applyAlignment="1">
      <alignment horizontal="left" vertical="center"/>
    </xf>
    <xf numFmtId="4" fontId="86" fillId="0" borderId="25" xfId="0" applyNumberFormat="1" applyFont="1" applyFill="1" applyBorder="1" applyAlignment="1">
      <alignment horizontal="left" vertical="center"/>
    </xf>
    <xf numFmtId="4" fontId="79" fillId="0" borderId="12" xfId="0" applyNumberFormat="1" applyFont="1" applyFill="1" applyBorder="1" applyAlignment="1">
      <alignment horizontal="left" vertical="center"/>
    </xf>
    <xf numFmtId="4" fontId="79" fillId="0" borderId="25" xfId="0" applyNumberFormat="1" applyFont="1" applyFill="1" applyBorder="1" applyAlignment="1">
      <alignment horizontal="left" vertical="center"/>
    </xf>
    <xf numFmtId="4" fontId="81" fillId="0" borderId="2" xfId="0" applyNumberFormat="1" applyFont="1" applyFill="1" applyBorder="1" applyAlignment="1">
      <alignment horizontal="left" vertical="center"/>
    </xf>
    <xf numFmtId="4" fontId="81" fillId="0" borderId="12" xfId="0" applyNumberFormat="1" applyFont="1" applyFill="1" applyBorder="1" applyAlignment="1">
      <alignment horizontal="left" vertical="center"/>
    </xf>
    <xf numFmtId="4" fontId="81" fillId="0" borderId="25" xfId="0" applyNumberFormat="1" applyFont="1" applyFill="1" applyBorder="1" applyAlignment="1">
      <alignment horizontal="left" vertical="center"/>
    </xf>
    <xf numFmtId="4" fontId="84" fillId="0" borderId="12" xfId="0" applyNumberFormat="1" applyFont="1" applyFill="1" applyBorder="1" applyAlignment="1">
      <alignment horizontal="left" vertical="center" wrapText="1"/>
    </xf>
    <xf numFmtId="4" fontId="84" fillId="0" borderId="25" xfId="0" applyNumberFormat="1" applyFont="1" applyFill="1" applyBorder="1" applyAlignment="1">
      <alignment horizontal="left" vertical="center" wrapText="1"/>
    </xf>
    <xf numFmtId="4" fontId="85" fillId="0" borderId="12" xfId="0" applyNumberFormat="1" applyFont="1" applyFill="1" applyBorder="1" applyAlignment="1">
      <alignment horizontal="left" vertical="center"/>
    </xf>
    <xf numFmtId="4" fontId="85" fillId="0" borderId="25" xfId="0" applyNumberFormat="1" applyFont="1" applyFill="1" applyBorder="1" applyAlignment="1">
      <alignment horizontal="left" vertical="center"/>
    </xf>
    <xf numFmtId="0" fontId="36" fillId="0" borderId="0" xfId="0" applyFont="1" applyFill="1" applyBorder="1" applyAlignment="1">
      <alignment horizontal="left" wrapText="1"/>
    </xf>
    <xf numFmtId="4" fontId="80" fillId="0" borderId="25" xfId="0" applyNumberFormat="1" applyFont="1" applyFill="1" applyBorder="1" applyAlignment="1">
      <alignment horizontal="left" vertical="center" wrapText="1"/>
    </xf>
    <xf numFmtId="0" fontId="41" fillId="2" borderId="20" xfId="0" applyFont="1" applyFill="1" applyBorder="1" applyAlignment="1">
      <alignment horizontal="left" vertical="center" wrapText="1"/>
    </xf>
    <xf numFmtId="0" fontId="41" fillId="2" borderId="16"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43" xfId="0" applyFont="1" applyFill="1" applyBorder="1" applyAlignment="1">
      <alignment horizontal="left" vertical="center" wrapText="1"/>
    </xf>
    <xf numFmtId="4" fontId="41" fillId="0" borderId="50" xfId="0" applyNumberFormat="1" applyFont="1" applyFill="1" applyBorder="1" applyAlignment="1">
      <alignment horizontal="right" vertical="center" wrapText="1"/>
    </xf>
    <xf numFmtId="4" fontId="41" fillId="0" borderId="40" xfId="0" applyNumberFormat="1" applyFont="1" applyFill="1" applyBorder="1" applyAlignment="1">
      <alignment horizontal="right" vertical="center" wrapText="1"/>
    </xf>
    <xf numFmtId="4" fontId="24" fillId="2" borderId="50" xfId="0" applyNumberFormat="1" applyFont="1" applyFill="1" applyBorder="1" applyAlignment="1">
      <alignment horizontal="right" vertical="center"/>
    </xf>
    <xf numFmtId="4" fontId="24" fillId="2" borderId="40" xfId="0" applyNumberFormat="1" applyFont="1" applyFill="1" applyBorder="1" applyAlignment="1">
      <alignment horizontal="right" vertical="center"/>
    </xf>
    <xf numFmtId="4" fontId="45" fillId="2" borderId="20" xfId="0" applyNumberFormat="1" applyFont="1" applyFill="1" applyBorder="1" applyAlignment="1">
      <alignment horizontal="right" vertical="center" wrapText="1"/>
    </xf>
    <xf numFmtId="4" fontId="45" fillId="2" borderId="16" xfId="0" applyNumberFormat="1" applyFont="1" applyFill="1" applyBorder="1" applyAlignment="1">
      <alignment horizontal="right" vertical="center" wrapText="1"/>
    </xf>
    <xf numFmtId="4" fontId="41" fillId="0" borderId="42" xfId="0" applyNumberFormat="1" applyFont="1" applyFill="1" applyBorder="1" applyAlignment="1">
      <alignment horizontal="right" vertical="center" wrapText="1"/>
    </xf>
    <xf numFmtId="4" fontId="41" fillId="0" borderId="43" xfId="0" applyNumberFormat="1" applyFont="1" applyFill="1" applyBorder="1" applyAlignment="1">
      <alignment horizontal="right" vertical="center" wrapText="1"/>
    </xf>
    <xf numFmtId="10" fontId="24" fillId="0" borderId="50" xfId="0" applyNumberFormat="1" applyFont="1" applyBorder="1" applyAlignment="1">
      <alignment horizontal="center" vertical="center"/>
    </xf>
    <xf numFmtId="10" fontId="24" fillId="0" borderId="40" xfId="0" applyNumberFormat="1" applyFont="1" applyBorder="1" applyAlignment="1">
      <alignment horizontal="center" vertical="center"/>
    </xf>
    <xf numFmtId="4" fontId="49" fillId="0" borderId="32" xfId="0" applyNumberFormat="1" applyFont="1" applyBorder="1" applyAlignment="1">
      <alignment horizontal="right" vertical="center"/>
    </xf>
    <xf numFmtId="4" fontId="49" fillId="0" borderId="5" xfId="0" applyNumberFormat="1" applyFont="1" applyBorder="1" applyAlignment="1">
      <alignment horizontal="right" vertical="center"/>
    </xf>
    <xf numFmtId="4" fontId="41" fillId="0" borderId="32" xfId="0" applyNumberFormat="1" applyFont="1" applyBorder="1" applyAlignment="1">
      <alignment horizontal="left" vertical="center" wrapText="1"/>
    </xf>
    <xf numFmtId="4" fontId="41" fillId="0" borderId="5" xfId="0" applyNumberFormat="1" applyFont="1" applyBorder="1" applyAlignment="1">
      <alignment horizontal="left" vertical="center" wrapText="1"/>
    </xf>
    <xf numFmtId="0" fontId="41" fillId="0" borderId="32" xfId="0" applyFont="1" applyBorder="1" applyAlignment="1">
      <alignment horizontal="left" vertical="center" wrapText="1"/>
    </xf>
    <xf numFmtId="0" fontId="41" fillId="0" borderId="5" xfId="0" applyFont="1" applyBorder="1" applyAlignment="1">
      <alignment horizontal="left" vertical="center" wrapText="1"/>
    </xf>
    <xf numFmtId="0" fontId="49" fillId="0" borderId="32" xfId="0" applyFont="1" applyFill="1" applyBorder="1" applyAlignment="1">
      <alignment horizontal="left" vertical="center" wrapText="1"/>
    </xf>
    <xf numFmtId="0" fontId="49" fillId="0" borderId="5" xfId="0" applyFont="1" applyFill="1" applyBorder="1" applyAlignment="1">
      <alignment horizontal="left" vertical="center" wrapText="1"/>
    </xf>
    <xf numFmtId="4" fontId="41" fillId="0" borderId="3" xfId="0" applyNumberFormat="1" applyFont="1" applyFill="1" applyBorder="1" applyAlignment="1">
      <alignment horizontal="left" vertical="center"/>
    </xf>
    <xf numFmtId="4" fontId="41" fillId="0" borderId="5" xfId="0" applyNumberFormat="1" applyFont="1" applyFill="1" applyBorder="1" applyAlignment="1">
      <alignment horizontal="left" vertical="center"/>
    </xf>
    <xf numFmtId="0" fontId="66" fillId="0" borderId="13"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5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5" xfId="0" applyFont="1" applyFill="1" applyBorder="1" applyAlignment="1">
      <alignment horizontal="left" vertical="center" wrapText="1"/>
    </xf>
    <xf numFmtId="4" fontId="30" fillId="0" borderId="3" xfId="0" applyNumberFormat="1" applyFont="1" applyFill="1" applyBorder="1" applyAlignment="1">
      <alignment horizontal="right" vertical="center" wrapText="1"/>
    </xf>
    <xf numFmtId="4" fontId="30" fillId="0" borderId="19" xfId="0" applyNumberFormat="1" applyFont="1" applyFill="1" applyBorder="1" applyAlignment="1">
      <alignment horizontal="right" vertical="center" wrapText="1"/>
    </xf>
    <xf numFmtId="4" fontId="30" fillId="0" borderId="5" xfId="0" applyNumberFormat="1" applyFont="1" applyFill="1" applyBorder="1" applyAlignment="1">
      <alignment horizontal="righ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6" fillId="4" borderId="62" xfId="0" applyFont="1" applyFill="1" applyBorder="1" applyAlignment="1">
      <alignment horizontal="left" vertical="center" wrapText="1"/>
    </xf>
    <xf numFmtId="0" fontId="0" fillId="0" borderId="63" xfId="0" applyBorder="1" applyAlignment="1">
      <alignment horizontal="left" vertical="center"/>
    </xf>
    <xf numFmtId="0" fontId="0" fillId="0" borderId="64" xfId="0" applyBorder="1" applyAlignment="1">
      <alignment horizontal="left" vertical="center"/>
    </xf>
    <xf numFmtId="0" fontId="30" fillId="0" borderId="19"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55" fillId="4" borderId="1" xfId="0" applyFont="1" applyFill="1" applyBorder="1" applyAlignment="1">
      <alignment horizontal="left" vertical="center" wrapText="1"/>
    </xf>
    <xf numFmtId="0" fontId="55" fillId="4" borderId="3" xfId="0" applyFont="1" applyFill="1" applyBorder="1" applyAlignment="1">
      <alignment horizontal="left" vertical="center" wrapText="1"/>
    </xf>
    <xf numFmtId="0" fontId="47" fillId="4" borderId="3" xfId="0" applyFont="1" applyFill="1" applyBorder="1" applyAlignment="1">
      <alignment horizontal="center" vertical="center" textRotation="90" wrapText="1"/>
    </xf>
    <xf numFmtId="0" fontId="47" fillId="4" borderId="5" xfId="0" applyFont="1" applyFill="1" applyBorder="1" applyAlignment="1">
      <alignment horizontal="center" vertical="center" textRotation="90" wrapText="1"/>
    </xf>
    <xf numFmtId="0" fontId="47" fillId="4" borderId="1" xfId="0" applyFont="1" applyFill="1" applyBorder="1" applyAlignment="1">
      <alignment vertical="center" wrapText="1"/>
    </xf>
    <xf numFmtId="0" fontId="47" fillId="4" borderId="3" xfId="0" applyFont="1" applyFill="1" applyBorder="1" applyAlignment="1">
      <alignment vertical="center" wrapText="1"/>
    </xf>
    <xf numFmtId="0" fontId="0" fillId="0" borderId="5" xfId="0" applyBorder="1" applyAlignment="1">
      <alignment vertical="center" wrapText="1"/>
    </xf>
    <xf numFmtId="0" fontId="30" fillId="0" borderId="32" xfId="0" applyFont="1" applyFill="1" applyBorder="1" applyAlignment="1">
      <alignment horizontal="center" vertical="center" wrapText="1"/>
    </xf>
    <xf numFmtId="0" fontId="30" fillId="0" borderId="32" xfId="0" applyFont="1" applyFill="1" applyBorder="1" applyAlignment="1">
      <alignment horizontal="left" vertical="center" wrapText="1"/>
    </xf>
    <xf numFmtId="0" fontId="47" fillId="4" borderId="20" xfId="0" applyFont="1" applyFill="1" applyBorder="1" applyAlignment="1">
      <alignment vertical="center" wrapText="1"/>
    </xf>
    <xf numFmtId="0" fontId="47" fillId="4" borderId="46" xfId="0" applyFont="1" applyFill="1" applyBorder="1" applyAlignment="1">
      <alignment vertical="center" wrapText="1"/>
    </xf>
    <xf numFmtId="0" fontId="47" fillId="4" borderId="2" xfId="0" applyFont="1" applyFill="1" applyBorder="1" applyAlignment="1">
      <alignment vertical="center" wrapText="1"/>
    </xf>
    <xf numFmtId="0" fontId="47" fillId="4" borderId="6" xfId="0" applyFont="1" applyFill="1" applyBorder="1" applyAlignment="1">
      <alignment vertical="center" wrapText="1"/>
    </xf>
    <xf numFmtId="0" fontId="47" fillId="4" borderId="28" xfId="0" applyFont="1" applyFill="1" applyBorder="1" applyAlignment="1">
      <alignment vertical="center" wrapText="1"/>
    </xf>
    <xf numFmtId="0" fontId="47" fillId="4" borderId="50" xfId="0" applyFont="1" applyFill="1" applyBorder="1" applyAlignment="1">
      <alignment vertical="center" wrapText="1"/>
    </xf>
    <xf numFmtId="0" fontId="36" fillId="4" borderId="53"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8" xfId="0" applyFont="1" applyFill="1" applyBorder="1" applyAlignment="1">
      <alignment horizontal="center" vertical="center" wrapText="1"/>
    </xf>
    <xf numFmtId="0" fontId="47" fillId="4" borderId="48" xfId="0" applyFont="1" applyFill="1" applyBorder="1" applyAlignment="1">
      <alignment vertical="center" wrapText="1"/>
    </xf>
    <xf numFmtId="4" fontId="30" fillId="0" borderId="50" xfId="0" applyNumberFormat="1" applyFont="1" applyFill="1" applyBorder="1" applyAlignment="1">
      <alignment horizontal="right" vertical="center"/>
    </xf>
    <xf numFmtId="4" fontId="30" fillId="0" borderId="40" xfId="0" applyNumberFormat="1" applyFont="1" applyFill="1" applyBorder="1" applyAlignment="1">
      <alignment horizontal="right" vertical="center"/>
    </xf>
    <xf numFmtId="10" fontId="30" fillId="0" borderId="50" xfId="0" applyNumberFormat="1" applyFont="1" applyBorder="1" applyAlignment="1">
      <alignment horizontal="center" vertical="center"/>
    </xf>
    <xf numFmtId="10" fontId="30" fillId="0" borderId="40" xfId="0" applyNumberFormat="1" applyFont="1" applyBorder="1" applyAlignment="1">
      <alignment horizontal="center" vertical="center"/>
    </xf>
    <xf numFmtId="4" fontId="30" fillId="2" borderId="42" xfId="0" applyNumberFormat="1" applyFont="1" applyFill="1" applyBorder="1" applyAlignment="1">
      <alignment horizontal="right" vertical="center"/>
    </xf>
    <xf numFmtId="4" fontId="30" fillId="2" borderId="43" xfId="0" applyNumberFormat="1" applyFont="1" applyFill="1" applyBorder="1" applyAlignment="1">
      <alignment horizontal="right" vertical="center"/>
    </xf>
    <xf numFmtId="4" fontId="45" fillId="2" borderId="20" xfId="0" applyNumberFormat="1" applyFont="1" applyFill="1" applyBorder="1" applyAlignment="1">
      <alignment horizontal="right" vertical="center"/>
    </xf>
    <xf numFmtId="4" fontId="45" fillId="2" borderId="16" xfId="0" applyNumberFormat="1" applyFont="1" applyFill="1" applyBorder="1" applyAlignment="1">
      <alignment horizontal="right" vertical="center"/>
    </xf>
    <xf numFmtId="4" fontId="30" fillId="2" borderId="50" xfId="0" applyNumberFormat="1" applyFont="1" applyFill="1" applyBorder="1" applyAlignment="1">
      <alignment horizontal="right" vertical="center"/>
    </xf>
    <xf numFmtId="4" fontId="30" fillId="2" borderId="40" xfId="0" applyNumberFormat="1" applyFont="1" applyFill="1" applyBorder="1" applyAlignment="1">
      <alignment horizontal="right" vertical="center"/>
    </xf>
    <xf numFmtId="0" fontId="41" fillId="0" borderId="50" xfId="0" applyFont="1" applyFill="1" applyBorder="1" applyAlignment="1">
      <alignment horizontal="left" vertical="center" wrapText="1"/>
    </xf>
    <xf numFmtId="0" fontId="41" fillId="0" borderId="40"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66" fillId="0" borderId="18" xfId="0" applyFont="1" applyFill="1" applyBorder="1" applyAlignment="1">
      <alignment horizontal="left" vertical="center" wrapText="1"/>
    </xf>
    <xf numFmtId="4" fontId="29" fillId="0" borderId="50" xfId="0" applyNumberFormat="1" applyFont="1" applyFill="1" applyBorder="1" applyAlignment="1">
      <alignment horizontal="right" vertical="center"/>
    </xf>
    <xf numFmtId="4" fontId="29" fillId="0" borderId="40" xfId="0" applyNumberFormat="1" applyFont="1" applyFill="1" applyBorder="1" applyAlignment="1">
      <alignment horizontal="right" vertical="center"/>
    </xf>
    <xf numFmtId="164" fontId="49" fillId="0" borderId="3" xfId="0" applyNumberFormat="1" applyFont="1" applyFill="1" applyBorder="1" applyAlignment="1">
      <alignment horizontal="right" vertical="center" wrapText="1"/>
    </xf>
    <xf numFmtId="164" fontId="49" fillId="0" borderId="5" xfId="0" applyNumberFormat="1" applyFont="1" applyFill="1" applyBorder="1" applyAlignment="1">
      <alignment horizontal="right" vertical="center" wrapText="1"/>
    </xf>
    <xf numFmtId="0" fontId="29" fillId="0" borderId="20" xfId="0" applyFont="1" applyFill="1" applyBorder="1" applyAlignment="1">
      <alignment horizontal="center" vertical="center"/>
    </xf>
    <xf numFmtId="0" fontId="29" fillId="0" borderId="16" xfId="0" applyFont="1" applyFill="1" applyBorder="1" applyAlignment="1">
      <alignment horizontal="center" vertical="center"/>
    </xf>
    <xf numFmtId="0" fontId="30" fillId="0" borderId="20"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19" fillId="0" borderId="3" xfId="0" applyFont="1" applyFill="1" applyBorder="1" applyAlignment="1">
      <alignment horizontal="left" vertical="center" wrapText="1"/>
    </xf>
    <xf numFmtId="0" fontId="0" fillId="0" borderId="19" xfId="0" applyBorder="1" applyAlignment="1">
      <alignment horizontal="left" vertical="center" wrapText="1"/>
    </xf>
    <xf numFmtId="0" fontId="41" fillId="0" borderId="3" xfId="11" applyFont="1" applyBorder="1" applyAlignment="1">
      <alignment horizontal="left" vertical="center" wrapText="1"/>
    </xf>
    <xf numFmtId="0" fontId="41" fillId="0" borderId="19" xfId="11" applyFont="1" applyBorder="1" applyAlignment="1">
      <alignment horizontal="left" vertical="center" wrapText="1"/>
    </xf>
    <xf numFmtId="0" fontId="49" fillId="0" borderId="19" xfId="11" applyFont="1" applyBorder="1" applyAlignment="1">
      <alignment horizontal="left" vertical="center" wrapText="1"/>
    </xf>
    <xf numFmtId="0" fontId="49" fillId="0" borderId="5" xfId="11" applyFont="1" applyBorder="1" applyAlignment="1">
      <alignment horizontal="left" vertical="center" wrapText="1"/>
    </xf>
    <xf numFmtId="0" fontId="30" fillId="0" borderId="3" xfId="0" applyFont="1" applyBorder="1" applyAlignment="1">
      <alignment horizontal="left" vertical="center" wrapText="1"/>
    </xf>
    <xf numFmtId="0" fontId="30" fillId="0" borderId="19" xfId="0" applyFont="1" applyBorder="1" applyAlignment="1">
      <alignment horizontal="left" vertical="center" wrapText="1"/>
    </xf>
    <xf numFmtId="0" fontId="30" fillId="0" borderId="19" xfId="0" applyFont="1" applyBorder="1" applyAlignment="1">
      <alignment horizontal="left" vertical="center"/>
    </xf>
    <xf numFmtId="0" fontId="30" fillId="0" borderId="5" xfId="0" applyFont="1" applyBorder="1" applyAlignment="1">
      <alignment horizontal="left" vertical="center"/>
    </xf>
    <xf numFmtId="4" fontId="41" fillId="0" borderId="3" xfId="0" applyNumberFormat="1" applyFont="1" applyFill="1" applyBorder="1" applyAlignment="1">
      <alignment horizontal="right" vertical="center"/>
    </xf>
    <xf numFmtId="4" fontId="41" fillId="0" borderId="19" xfId="0" applyNumberFormat="1" applyFont="1" applyFill="1" applyBorder="1" applyAlignment="1">
      <alignment horizontal="right" vertical="center"/>
    </xf>
    <xf numFmtId="4" fontId="41" fillId="0" borderId="5"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66" fillId="0" borderId="36" xfId="0" applyFont="1" applyFill="1" applyBorder="1" applyAlignment="1">
      <alignment horizontal="left" vertical="center" wrapText="1"/>
    </xf>
    <xf numFmtId="0" fontId="66" fillId="0" borderId="37" xfId="0" applyFont="1" applyFill="1" applyBorder="1" applyAlignment="1">
      <alignment horizontal="left" vertical="center" wrapText="1"/>
    </xf>
    <xf numFmtId="0" fontId="30" fillId="0" borderId="50" xfId="0" applyFont="1" applyFill="1" applyBorder="1" applyAlignment="1">
      <alignment horizontal="left" vertical="center" wrapText="1"/>
    </xf>
    <xf numFmtId="0" fontId="30" fillId="0" borderId="40" xfId="0" applyFont="1" applyFill="1" applyBorder="1" applyAlignment="1">
      <alignment horizontal="left" vertical="center" wrapText="1"/>
    </xf>
    <xf numFmtId="4" fontId="30" fillId="0" borderId="3" xfId="0" applyNumberFormat="1" applyFont="1" applyBorder="1" applyAlignment="1">
      <alignment horizontal="right" vertical="center"/>
    </xf>
    <xf numFmtId="4" fontId="30" fillId="0" borderId="19" xfId="0" applyNumberFormat="1" applyFont="1" applyBorder="1" applyAlignment="1">
      <alignment horizontal="right" vertical="center"/>
    </xf>
    <xf numFmtId="4" fontId="30" fillId="0" borderId="5" xfId="0" applyNumberFormat="1" applyFont="1" applyBorder="1" applyAlignment="1">
      <alignment horizontal="right" vertical="center"/>
    </xf>
    <xf numFmtId="4" fontId="41" fillId="0" borderId="3" xfId="0" applyNumberFormat="1" applyFont="1" applyBorder="1" applyAlignment="1">
      <alignment horizontal="left" vertical="center"/>
    </xf>
    <xf numFmtId="4" fontId="41" fillId="0" borderId="19" xfId="0" applyNumberFormat="1" applyFont="1" applyBorder="1" applyAlignment="1">
      <alignment horizontal="left" vertical="center"/>
    </xf>
    <xf numFmtId="4" fontId="41" fillId="0" borderId="5" xfId="0" applyNumberFormat="1" applyFont="1" applyBorder="1" applyAlignment="1">
      <alignment horizontal="left" vertical="center"/>
    </xf>
    <xf numFmtId="0" fontId="41" fillId="0" borderId="3" xfId="0" applyFont="1" applyFill="1" applyBorder="1" applyAlignment="1">
      <alignment horizontal="left" vertical="center" wrapText="1"/>
    </xf>
    <xf numFmtId="0" fontId="41" fillId="0" borderId="5" xfId="0" applyFont="1" applyFill="1" applyBorder="1" applyAlignment="1">
      <alignment horizontal="left" vertical="center" wrapText="1"/>
    </xf>
    <xf numFmtId="10" fontId="30" fillId="0" borderId="50" xfId="0" applyNumberFormat="1" applyFont="1" applyFill="1" applyBorder="1" applyAlignment="1">
      <alignment horizontal="center" vertical="center"/>
    </xf>
    <xf numFmtId="10" fontId="30" fillId="0" borderId="48" xfId="0" applyNumberFormat="1" applyFont="1" applyFill="1" applyBorder="1" applyAlignment="1">
      <alignment horizontal="center" vertical="center"/>
    </xf>
    <xf numFmtId="10" fontId="30" fillId="0" borderId="40" xfId="0" applyNumberFormat="1" applyFont="1" applyFill="1" applyBorder="1" applyAlignment="1">
      <alignment horizontal="center" vertical="center"/>
    </xf>
    <xf numFmtId="0" fontId="41" fillId="0" borderId="48"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0" fillId="0" borderId="47"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19" fillId="0" borderId="3" xfId="11" applyFont="1" applyBorder="1" applyAlignment="1">
      <alignment horizontal="left" vertical="center" wrapText="1"/>
    </xf>
    <xf numFmtId="0" fontId="30" fillId="0" borderId="19" xfId="11" applyFont="1" applyBorder="1" applyAlignment="1">
      <alignment horizontal="left" vertical="center" wrapText="1"/>
    </xf>
    <xf numFmtId="0" fontId="30" fillId="0" borderId="5" xfId="11" applyFont="1" applyBorder="1" applyAlignment="1">
      <alignment horizontal="left" vertical="center" wrapText="1"/>
    </xf>
    <xf numFmtId="0" fontId="19" fillId="0" borderId="3" xfId="0" applyFont="1" applyBorder="1" applyAlignment="1">
      <alignment horizontal="left" vertical="center" wrapText="1"/>
    </xf>
    <xf numFmtId="0" fontId="41" fillId="0" borderId="3" xfId="0" applyFont="1" applyBorder="1" applyAlignment="1">
      <alignment horizontal="left" vertical="center" wrapText="1"/>
    </xf>
    <xf numFmtId="0" fontId="41" fillId="0" borderId="19" xfId="0" applyFont="1" applyBorder="1" applyAlignment="1">
      <alignment horizontal="left" vertical="center" wrapText="1"/>
    </xf>
    <xf numFmtId="4" fontId="30" fillId="0" borderId="42" xfId="0" applyNumberFormat="1" applyFont="1" applyFill="1" applyBorder="1" applyAlignment="1">
      <alignment horizontal="right" vertical="center"/>
    </xf>
    <xf numFmtId="4" fontId="30" fillId="0" borderId="43" xfId="0" applyNumberFormat="1" applyFont="1" applyFill="1" applyBorder="1" applyAlignment="1">
      <alignment horizontal="right" vertical="center"/>
    </xf>
    <xf numFmtId="0" fontId="23" fillId="0" borderId="42" xfId="0" applyFont="1" applyFill="1" applyBorder="1" applyAlignment="1">
      <alignment horizontal="left" vertical="center" wrapText="1"/>
    </xf>
    <xf numFmtId="4" fontId="64" fillId="0" borderId="20" xfId="0" applyNumberFormat="1" applyFont="1" applyFill="1" applyBorder="1" applyAlignment="1">
      <alignment horizontal="right" vertical="center"/>
    </xf>
    <xf numFmtId="4" fontId="64" fillId="0" borderId="16" xfId="0" applyNumberFormat="1" applyFont="1" applyFill="1" applyBorder="1" applyAlignment="1">
      <alignment horizontal="right" vertical="center"/>
    </xf>
    <xf numFmtId="4" fontId="30" fillId="0" borderId="48" xfId="0" applyNumberFormat="1" applyFont="1" applyFill="1" applyBorder="1" applyAlignment="1">
      <alignment horizontal="right" vertical="center"/>
    </xf>
    <xf numFmtId="4" fontId="30" fillId="0" borderId="47" xfId="0" applyNumberFormat="1" applyFont="1" applyFill="1" applyBorder="1" applyAlignment="1">
      <alignment horizontal="right" vertical="center"/>
    </xf>
    <xf numFmtId="0" fontId="30" fillId="0" borderId="31"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32" xfId="0" applyFont="1" applyFill="1" applyBorder="1" applyAlignment="1">
      <alignment horizontal="left" vertical="center"/>
    </xf>
    <xf numFmtId="0" fontId="30" fillId="0" borderId="19" xfId="0" applyFont="1" applyFill="1" applyBorder="1" applyAlignment="1">
      <alignment horizontal="left" vertical="center"/>
    </xf>
    <xf numFmtId="0" fontId="30" fillId="0" borderId="5" xfId="0" applyFont="1" applyFill="1" applyBorder="1" applyAlignment="1">
      <alignment horizontal="left" vertical="center"/>
    </xf>
    <xf numFmtId="0" fontId="12" fillId="0" borderId="32" xfId="0" applyFont="1" applyFill="1" applyBorder="1" applyAlignment="1">
      <alignment horizontal="left" vertical="center" wrapText="1"/>
    </xf>
    <xf numFmtId="0" fontId="30" fillId="0" borderId="1" xfId="0" applyFont="1" applyFill="1" applyBorder="1" applyAlignment="1">
      <alignment horizontal="left" vertical="center" wrapText="1"/>
    </xf>
    <xf numFmtId="4" fontId="30"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10" fontId="30" fillId="0" borderId="34" xfId="0" applyNumberFormat="1" applyFont="1" applyFill="1" applyBorder="1" applyAlignment="1">
      <alignment horizontal="center" vertical="center"/>
    </xf>
    <xf numFmtId="0" fontId="19" fillId="0" borderId="32" xfId="0" applyFont="1" applyBorder="1" applyAlignment="1">
      <alignment horizontal="left" vertical="center" wrapText="1"/>
    </xf>
    <xf numFmtId="0" fontId="30" fillId="0" borderId="5" xfId="0" applyFont="1" applyBorder="1" applyAlignment="1">
      <alignment horizontal="left" vertical="center" wrapText="1"/>
    </xf>
    <xf numFmtId="4" fontId="30" fillId="0" borderId="32" xfId="0" applyNumberFormat="1" applyFont="1" applyBorder="1" applyAlignment="1">
      <alignment horizontal="right" vertical="center"/>
    </xf>
    <xf numFmtId="0" fontId="22" fillId="0" borderId="39"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49"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30" fillId="0" borderId="52" xfId="0" applyFont="1" applyFill="1" applyBorder="1" applyAlignment="1">
      <alignment horizontal="left" vertical="center" wrapText="1"/>
    </xf>
    <xf numFmtId="4" fontId="47" fillId="3" borderId="32" xfId="0" applyNumberFormat="1" applyFont="1" applyFill="1" applyBorder="1" applyAlignment="1">
      <alignment horizontal="left" vertical="center" wrapText="1"/>
    </xf>
    <xf numFmtId="4" fontId="47" fillId="3" borderId="5" xfId="0" applyNumberFormat="1" applyFont="1" applyFill="1" applyBorder="1" applyAlignment="1">
      <alignment horizontal="left" vertical="center" wrapText="1"/>
    </xf>
    <xf numFmtId="4" fontId="56" fillId="3" borderId="32" xfId="0" applyNumberFormat="1" applyFont="1" applyFill="1" applyBorder="1" applyAlignment="1">
      <alignment horizontal="center" vertical="center" wrapText="1"/>
    </xf>
    <xf numFmtId="4" fontId="56" fillId="3" borderId="5" xfId="0" applyNumberFormat="1" applyFont="1" applyFill="1" applyBorder="1" applyAlignment="1">
      <alignment horizontal="center" vertical="center" wrapText="1"/>
    </xf>
    <xf numFmtId="0" fontId="47" fillId="3" borderId="32"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47" fillId="3" borderId="39" xfId="0" applyFont="1" applyFill="1" applyBorder="1" applyAlignment="1">
      <alignment horizontal="left" vertical="center" wrapText="1"/>
    </xf>
    <xf numFmtId="0" fontId="47" fillId="3" borderId="43" xfId="0" applyFont="1" applyFill="1" applyBorder="1" applyAlignment="1">
      <alignment horizontal="left" vertical="center" wrapText="1"/>
    </xf>
    <xf numFmtId="0" fontId="47" fillId="3" borderId="3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34" xfId="0" applyFont="1" applyFill="1" applyBorder="1" applyAlignment="1">
      <alignment horizontal="left" vertical="center" wrapText="1"/>
    </xf>
    <xf numFmtId="0" fontId="47" fillId="3" borderId="40" xfId="0" applyFont="1" applyFill="1" applyBorder="1" applyAlignment="1">
      <alignment horizontal="left" vertical="center" wrapText="1"/>
    </xf>
    <xf numFmtId="4" fontId="30" fillId="0" borderId="34" xfId="0" applyNumberFormat="1" applyFont="1" applyFill="1" applyBorder="1" applyAlignment="1">
      <alignment horizontal="right" vertical="center"/>
    </xf>
    <xf numFmtId="4" fontId="30" fillId="0" borderId="39" xfId="0" applyNumberFormat="1" applyFont="1" applyFill="1" applyBorder="1" applyAlignment="1">
      <alignment vertical="center"/>
    </xf>
    <xf numFmtId="4" fontId="0" fillId="0" borderId="47" xfId="0" applyNumberFormat="1" applyBorder="1" applyAlignment="1">
      <alignment vertical="center"/>
    </xf>
    <xf numFmtId="4" fontId="0" fillId="0" borderId="43" xfId="0" applyNumberFormat="1" applyBorder="1" applyAlignment="1">
      <alignment vertical="center"/>
    </xf>
    <xf numFmtId="0" fontId="36" fillId="3" borderId="35" xfId="0" applyFont="1" applyFill="1" applyBorder="1" applyAlignment="1">
      <alignment horizontal="center" vertical="center" wrapText="1"/>
    </xf>
    <xf numFmtId="0" fontId="36" fillId="3" borderId="36"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47" fillId="3" borderId="38" xfId="0" applyFont="1" applyFill="1" applyBorder="1" applyAlignment="1">
      <alignment horizontal="left" vertical="center" wrapText="1"/>
    </xf>
    <xf numFmtId="0" fontId="47" fillId="3" borderId="1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0" fillId="0" borderId="0" xfId="0" applyFont="1" applyFill="1" applyBorder="1" applyAlignment="1">
      <alignment horizontal="left" vertical="top" wrapText="1"/>
    </xf>
    <xf numFmtId="0" fontId="30" fillId="0" borderId="20" xfId="0" applyFont="1" applyFill="1" applyBorder="1" applyAlignment="1">
      <alignment horizontal="center" vertical="center"/>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4" fontId="41" fillId="0" borderId="19" xfId="0" applyNumberFormat="1" applyFont="1" applyFill="1" applyBorder="1" applyAlignment="1">
      <alignment horizontal="left" vertical="center"/>
    </xf>
    <xf numFmtId="0" fontId="41" fillId="0" borderId="19"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30" fillId="0" borderId="20" xfId="11" applyFont="1" applyFill="1" applyBorder="1" applyAlignment="1">
      <alignment horizontal="center" vertical="center" wrapText="1"/>
    </xf>
    <xf numFmtId="0" fontId="30" fillId="0" borderId="16" xfId="11" applyFont="1" applyFill="1" applyBorder="1" applyAlignment="1">
      <alignment horizontal="center" vertical="center" wrapText="1"/>
    </xf>
    <xf numFmtId="4" fontId="41" fillId="0" borderId="3" xfId="0" applyNumberFormat="1" applyFont="1" applyFill="1" applyBorder="1" applyAlignment="1">
      <alignment horizontal="left" vertical="center" wrapText="1"/>
    </xf>
    <xf numFmtId="4" fontId="41" fillId="0" borderId="5" xfId="0" applyNumberFormat="1" applyFont="1" applyFill="1" applyBorder="1" applyAlignment="1">
      <alignment horizontal="left"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36" fillId="2" borderId="11" xfId="0" applyFont="1" applyFill="1" applyBorder="1" applyAlignment="1">
      <alignment horizontal="left" vertical="center" wrapText="1"/>
    </xf>
    <xf numFmtId="0" fontId="36" fillId="2" borderId="55" xfId="0" applyFont="1" applyFill="1" applyBorder="1" applyAlignment="1">
      <alignment horizontal="left" vertical="center" wrapText="1"/>
    </xf>
    <xf numFmtId="0" fontId="17" fillId="0" borderId="3" xfId="11" applyFont="1" applyFill="1" applyBorder="1" applyAlignment="1">
      <alignment horizontal="left" vertical="center" wrapText="1"/>
    </xf>
    <xf numFmtId="0" fontId="17" fillId="0" borderId="5" xfId="11" applyFont="1" applyFill="1" applyBorder="1" applyAlignment="1">
      <alignment horizontal="left" vertical="center" wrapText="1"/>
    </xf>
    <xf numFmtId="0" fontId="47" fillId="3" borderId="31" xfId="0" applyFont="1" applyFill="1" applyBorder="1" applyAlignment="1">
      <alignment horizontal="center" vertical="center" textRotation="90" wrapText="1"/>
    </xf>
    <xf numFmtId="0" fontId="47" fillId="3" borderId="16" xfId="0" applyFont="1" applyFill="1" applyBorder="1" applyAlignment="1">
      <alignment horizontal="center" vertical="center" textRotation="90" wrapText="1"/>
    </xf>
    <xf numFmtId="0" fontId="55" fillId="3" borderId="32" xfId="0" applyFont="1" applyFill="1" applyBorder="1" applyAlignment="1">
      <alignment horizontal="left" vertical="center" wrapText="1"/>
    </xf>
    <xf numFmtId="0" fontId="55" fillId="3" borderId="5" xfId="0" applyFont="1" applyFill="1" applyBorder="1" applyAlignment="1">
      <alignment horizontal="left" vertical="center" wrapText="1"/>
    </xf>
    <xf numFmtId="0" fontId="30" fillId="0" borderId="32" xfId="11" applyFont="1" applyBorder="1" applyAlignment="1">
      <alignment horizontal="left" vertical="center" wrapText="1"/>
    </xf>
  </cellXfs>
  <cellStyles count="13">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3" xfId="9"/>
    <cellStyle name="Normální 5 3" xfId="10"/>
    <cellStyle name="Normální 5 4" xfId="12"/>
  </cellStyles>
  <dxfs count="0"/>
  <tableStyles count="0" defaultTableStyle="TableStyleMedium2" defaultPivotStyle="PivotStyleMedium9"/>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46"/>
  <sheetViews>
    <sheetView tabSelected="1" zoomScale="70" zoomScaleNormal="70" workbookViewId="0">
      <selection activeCell="H7" sqref="H7"/>
    </sheetView>
  </sheetViews>
  <sheetFormatPr defaultRowHeight="15" x14ac:dyDescent="0.25"/>
  <cols>
    <col min="1" max="1" width="8.7109375" customWidth="1"/>
    <col min="2" max="2" width="32.28515625" customWidth="1"/>
    <col min="3" max="3" width="18.7109375" customWidth="1"/>
    <col min="4" max="4" width="19.5703125" customWidth="1"/>
    <col min="5" max="5" width="21.5703125" customWidth="1"/>
    <col min="6" max="6" width="20" customWidth="1"/>
    <col min="7" max="7" width="19.5703125" customWidth="1"/>
    <col min="8" max="8" width="18.42578125" customWidth="1"/>
    <col min="9" max="9" width="15.28515625" customWidth="1"/>
    <col min="10" max="10" width="16.42578125" customWidth="1"/>
  </cols>
  <sheetData>
    <row r="1" spans="1:14" ht="57" customHeight="1" x14ac:dyDescent="0.25">
      <c r="A1" s="393" t="s">
        <v>230</v>
      </c>
      <c r="B1" s="393"/>
      <c r="C1" s="393"/>
      <c r="D1" s="393"/>
      <c r="E1" s="393"/>
      <c r="F1" s="393"/>
      <c r="G1" s="393"/>
      <c r="H1" s="393"/>
    </row>
    <row r="2" spans="1:14" ht="21" customHeight="1" x14ac:dyDescent="0.25">
      <c r="H2" s="257"/>
    </row>
    <row r="3" spans="1:14" ht="15.75" x14ac:dyDescent="0.25">
      <c r="A3" s="198" t="s">
        <v>155</v>
      </c>
      <c r="B3" s="198"/>
      <c r="C3" s="198"/>
      <c r="D3" s="198"/>
      <c r="E3" s="198"/>
      <c r="F3" s="198"/>
      <c r="G3" s="198"/>
      <c r="H3" s="199" t="s">
        <v>129</v>
      </c>
    </row>
    <row r="4" spans="1:14" ht="32.25" customHeight="1" x14ac:dyDescent="0.25">
      <c r="A4" s="394" t="s">
        <v>1</v>
      </c>
      <c r="B4" s="395"/>
      <c r="C4" s="396" t="s">
        <v>35</v>
      </c>
      <c r="D4" s="397" t="s">
        <v>36</v>
      </c>
      <c r="E4" s="398"/>
      <c r="F4" s="398"/>
      <c r="G4" s="399" t="s">
        <v>200</v>
      </c>
      <c r="H4" s="399" t="s">
        <v>199</v>
      </c>
    </row>
    <row r="5" spans="1:14" ht="78.75" x14ac:dyDescent="0.25">
      <c r="A5" s="394"/>
      <c r="B5" s="395"/>
      <c r="C5" s="396"/>
      <c r="D5" s="230" t="s">
        <v>39</v>
      </c>
      <c r="E5" s="200" t="s">
        <v>205</v>
      </c>
      <c r="F5" s="201" t="s">
        <v>204</v>
      </c>
      <c r="G5" s="400"/>
      <c r="H5" s="400"/>
      <c r="I5" s="77"/>
    </row>
    <row r="6" spans="1:14" ht="15.75" thickBot="1" x14ac:dyDescent="0.3">
      <c r="A6" s="385" t="s">
        <v>2</v>
      </c>
      <c r="B6" s="386"/>
      <c r="C6" s="299" t="s">
        <v>3</v>
      </c>
      <c r="D6" s="300" t="s">
        <v>207</v>
      </c>
      <c r="E6" s="301" t="s">
        <v>5</v>
      </c>
      <c r="F6" s="302" t="s">
        <v>6</v>
      </c>
      <c r="G6" s="299" t="s">
        <v>206</v>
      </c>
      <c r="H6" s="303" t="s">
        <v>208</v>
      </c>
    </row>
    <row r="7" spans="1:14" ht="45" customHeight="1" thickBot="1" x14ac:dyDescent="0.3">
      <c r="A7" s="387" t="s">
        <v>202</v>
      </c>
      <c r="B7" s="388"/>
      <c r="C7" s="258">
        <f>C8+C9</f>
        <v>251090459.67999998</v>
      </c>
      <c r="D7" s="264">
        <f>D8+D9</f>
        <v>55488118.959999993</v>
      </c>
      <c r="E7" s="202">
        <f>E8+E9</f>
        <v>55488118.959999993</v>
      </c>
      <c r="F7" s="202">
        <f>F8+F9</f>
        <v>0</v>
      </c>
      <c r="G7" s="297">
        <f>G8+G9</f>
        <v>195602340.72</v>
      </c>
      <c r="H7" s="344">
        <f>G7/C7</f>
        <v>0.7790114406150026</v>
      </c>
      <c r="J7" s="22"/>
    </row>
    <row r="8" spans="1:14" ht="33.6" customHeight="1" x14ac:dyDescent="0.25">
      <c r="A8" s="389" t="s">
        <v>107</v>
      </c>
      <c r="B8" s="346" t="s">
        <v>231</v>
      </c>
      <c r="C8" s="347">
        <v>202114596.23999998</v>
      </c>
      <c r="D8" s="348">
        <v>17721900.32</v>
      </c>
      <c r="E8" s="349">
        <v>17721900.32</v>
      </c>
      <c r="F8" s="350">
        <v>0</v>
      </c>
      <c r="G8" s="351">
        <v>184392695.91999999</v>
      </c>
      <c r="H8" s="352">
        <v>0.91231756315631851</v>
      </c>
      <c r="J8" s="22"/>
    </row>
    <row r="9" spans="1:14" ht="25.9" customHeight="1" thickBot="1" x14ac:dyDescent="0.3">
      <c r="A9" s="390"/>
      <c r="B9" s="335" t="s">
        <v>176</v>
      </c>
      <c r="C9" s="336">
        <f>'KK_sledování '!L19</f>
        <v>48975863.439999998</v>
      </c>
      <c r="D9" s="337">
        <f>'KK_sledování '!M19</f>
        <v>37766218.639999993</v>
      </c>
      <c r="E9" s="338">
        <f>'KK_sledování '!N19</f>
        <v>37766218.639999993</v>
      </c>
      <c r="F9" s="220">
        <f>'KK_sledování '!O19</f>
        <v>0</v>
      </c>
      <c r="G9" s="339">
        <f>C9-D9</f>
        <v>11209644.800000004</v>
      </c>
      <c r="H9" s="345">
        <f>G9/C9</f>
        <v>0.22888100408342704</v>
      </c>
    </row>
    <row r="10" spans="1:14" ht="45" customHeight="1" x14ac:dyDescent="0.25">
      <c r="A10" s="419" t="s">
        <v>203</v>
      </c>
      <c r="B10" s="420"/>
      <c r="C10" s="413">
        <f>C12+C13</f>
        <v>1003162790.73</v>
      </c>
      <c r="D10" s="415">
        <f>D12+D13</f>
        <v>308462540.30000001</v>
      </c>
      <c r="E10" s="291">
        <f>E12+E13</f>
        <v>347555159.55000001</v>
      </c>
      <c r="F10" s="405">
        <f>F12+F13</f>
        <v>0</v>
      </c>
      <c r="G10" s="401">
        <f>G12+G13</f>
        <v>694700250.42999995</v>
      </c>
      <c r="H10" s="407">
        <f>G10/C10</f>
        <v>0.69250998626500859</v>
      </c>
      <c r="J10" s="22"/>
    </row>
    <row r="11" spans="1:14" ht="21" customHeight="1" thickBot="1" x14ac:dyDescent="0.3">
      <c r="A11" s="411" t="s">
        <v>177</v>
      </c>
      <c r="B11" s="412"/>
      <c r="C11" s="414"/>
      <c r="D11" s="416"/>
      <c r="E11" s="295">
        <v>-39092619.25</v>
      </c>
      <c r="F11" s="406"/>
      <c r="G11" s="402"/>
      <c r="H11" s="408"/>
      <c r="I11" s="87"/>
      <c r="J11" s="87"/>
      <c r="K11" s="87"/>
      <c r="L11" s="87"/>
      <c r="M11" s="87"/>
      <c r="N11" s="87"/>
    </row>
    <row r="12" spans="1:14" ht="32.65" customHeight="1" x14ac:dyDescent="0.25">
      <c r="A12" s="389" t="s">
        <v>107</v>
      </c>
      <c r="B12" s="346" t="s">
        <v>231</v>
      </c>
      <c r="C12" s="347">
        <v>176180185.80000001</v>
      </c>
      <c r="D12" s="348">
        <v>124826187.95999999</v>
      </c>
      <c r="E12" s="349">
        <v>124826187.95999999</v>
      </c>
      <c r="F12" s="350">
        <v>0</v>
      </c>
      <c r="G12" s="351">
        <v>51353997.840000018</v>
      </c>
      <c r="H12" s="352">
        <v>0.2914856605855618</v>
      </c>
      <c r="I12" s="87"/>
      <c r="J12" s="87"/>
      <c r="K12" s="87"/>
      <c r="L12" s="87"/>
      <c r="M12" s="87"/>
      <c r="N12" s="87"/>
    </row>
    <row r="13" spans="1:14" ht="28.15" customHeight="1" x14ac:dyDescent="0.25">
      <c r="A13" s="389"/>
      <c r="B13" s="335" t="s">
        <v>176</v>
      </c>
      <c r="C13" s="421">
        <f>PO_sledování!L41</f>
        <v>826982604.92999995</v>
      </c>
      <c r="D13" s="417">
        <f>PO_sledování!M41</f>
        <v>183636352.34</v>
      </c>
      <c r="E13" s="338">
        <f>PO_sledování!N41</f>
        <v>222728971.59</v>
      </c>
      <c r="F13" s="409">
        <f>PO_sledování!O41</f>
        <v>0</v>
      </c>
      <c r="G13" s="403">
        <f>C13-D13</f>
        <v>643346252.58999991</v>
      </c>
      <c r="H13" s="391">
        <f>G13/C13</f>
        <v>0.77794411727010393</v>
      </c>
      <c r="I13" s="87"/>
      <c r="J13" s="87"/>
      <c r="K13" s="87"/>
      <c r="L13" s="87"/>
      <c r="M13" s="87"/>
      <c r="N13" s="87"/>
    </row>
    <row r="14" spans="1:14" ht="22.15" customHeight="1" x14ac:dyDescent="0.25">
      <c r="A14" s="390"/>
      <c r="B14" s="373" t="s">
        <v>162</v>
      </c>
      <c r="C14" s="422"/>
      <c r="D14" s="418"/>
      <c r="E14" s="374">
        <f>E11</f>
        <v>-39092619.25</v>
      </c>
      <c r="F14" s="410"/>
      <c r="G14" s="404"/>
      <c r="H14" s="392"/>
      <c r="I14" s="87"/>
      <c r="J14" s="167"/>
      <c r="K14" s="87"/>
      <c r="L14" s="87"/>
      <c r="M14" s="87"/>
      <c r="N14" s="87"/>
    </row>
    <row r="15" spans="1:14" ht="49.5" customHeight="1" thickBot="1" x14ac:dyDescent="0.3">
      <c r="A15" s="424" t="s">
        <v>156</v>
      </c>
      <c r="B15" s="425"/>
      <c r="C15" s="292">
        <v>2065000000</v>
      </c>
      <c r="D15" s="293">
        <v>307867530</v>
      </c>
      <c r="E15" s="294">
        <v>307867530</v>
      </c>
      <c r="F15" s="298" t="s">
        <v>106</v>
      </c>
      <c r="G15" s="296" t="s">
        <v>106</v>
      </c>
      <c r="H15" s="203" t="s">
        <v>106</v>
      </c>
      <c r="I15" s="87"/>
      <c r="J15" s="87"/>
      <c r="K15" s="87"/>
      <c r="L15" s="87"/>
      <c r="M15" s="87"/>
      <c r="N15" s="87"/>
    </row>
    <row r="16" spans="1:14" ht="32.25" customHeight="1" x14ac:dyDescent="0.25">
      <c r="A16" s="433" t="s">
        <v>0</v>
      </c>
      <c r="B16" s="434"/>
      <c r="C16" s="204">
        <f>C7+C10+C15</f>
        <v>3319253250.4099998</v>
      </c>
      <c r="D16" s="330">
        <f>D7+D10+D15</f>
        <v>671818189.25999999</v>
      </c>
      <c r="E16" s="261">
        <f>E7+E10+E11+E15</f>
        <v>671818189.25999999</v>
      </c>
      <c r="F16" s="262">
        <f>F7+F10</f>
        <v>0</v>
      </c>
      <c r="G16" s="259" t="s">
        <v>106</v>
      </c>
      <c r="H16" s="260" t="s">
        <v>106</v>
      </c>
      <c r="I16" s="87"/>
      <c r="J16" s="87"/>
      <c r="K16" s="87"/>
      <c r="L16" s="87"/>
      <c r="M16" s="87"/>
      <c r="N16" s="87"/>
    </row>
    <row r="17" spans="1:12" s="87" customFormat="1" x14ac:dyDescent="0.25">
      <c r="A17" s="93"/>
      <c r="B17" s="229"/>
      <c r="C17" s="229"/>
      <c r="D17" s="229"/>
      <c r="E17" s="229"/>
      <c r="F17" s="92"/>
      <c r="G17" s="205"/>
      <c r="H17" s="206"/>
    </row>
    <row r="18" spans="1:12" s="87" customFormat="1" x14ac:dyDescent="0.25">
      <c r="A18" s="93"/>
      <c r="B18" s="353"/>
      <c r="C18" s="353"/>
      <c r="D18" s="353"/>
      <c r="E18" s="353"/>
      <c r="F18" s="92"/>
      <c r="G18" s="205"/>
      <c r="H18" s="206"/>
    </row>
    <row r="19" spans="1:12" s="87" customFormat="1" ht="12.6" customHeight="1" x14ac:dyDescent="0.25">
      <c r="A19" s="446"/>
      <c r="B19" s="446"/>
      <c r="C19" s="446"/>
      <c r="D19" s="446"/>
      <c r="E19" s="446"/>
      <c r="F19" s="92"/>
      <c r="G19" s="205"/>
      <c r="H19" s="206"/>
    </row>
    <row r="20" spans="1:12" s="87" customFormat="1" ht="23.25" x14ac:dyDescent="0.25">
      <c r="A20" s="207" t="s">
        <v>157</v>
      </c>
      <c r="B20" s="208"/>
      <c r="C20" s="209"/>
      <c r="D20" s="209"/>
      <c r="E20" s="92"/>
      <c r="F20" s="92"/>
      <c r="G20" s="205"/>
      <c r="H20" s="206"/>
    </row>
    <row r="21" spans="1:12" s="87" customFormat="1" ht="15" customHeight="1" x14ac:dyDescent="0.25">
      <c r="A21" s="208"/>
      <c r="B21" s="208"/>
      <c r="C21" s="209"/>
      <c r="D21" s="209"/>
      <c r="E21" s="92"/>
      <c r="F21" s="92"/>
      <c r="G21" s="205"/>
      <c r="H21" s="206"/>
    </row>
    <row r="22" spans="1:12" s="87" customFormat="1" ht="14.25" customHeight="1" thickBot="1" x14ac:dyDescent="0.3">
      <c r="A22" s="198" t="s">
        <v>158</v>
      </c>
      <c r="B22" s="210"/>
      <c r="C22" s="211"/>
      <c r="D22" s="211"/>
      <c r="E22" s="212"/>
      <c r="F22" s="212"/>
      <c r="G22" s="213"/>
      <c r="H22" s="214"/>
    </row>
    <row r="23" spans="1:12" s="87" customFormat="1" ht="33" customHeight="1" thickBot="1" x14ac:dyDescent="0.3">
      <c r="A23" s="439" t="s">
        <v>159</v>
      </c>
      <c r="B23" s="440"/>
      <c r="C23" s="440"/>
      <c r="D23" s="263">
        <f>D7+D10</f>
        <v>363950659.25999999</v>
      </c>
      <c r="E23" s="447" t="s">
        <v>201</v>
      </c>
      <c r="F23" s="432"/>
      <c r="G23" s="432"/>
      <c r="H23" s="432"/>
      <c r="I23" s="255"/>
      <c r="J23" s="255"/>
    </row>
    <row r="24" spans="1:12" s="87" customFormat="1" ht="31.15" customHeight="1" x14ac:dyDescent="0.25">
      <c r="A24" s="216" t="s">
        <v>107</v>
      </c>
      <c r="B24" s="442" t="s">
        <v>160</v>
      </c>
      <c r="C24" s="443"/>
      <c r="D24" s="256">
        <f>'KK_sledování '!N20+PO_sledování!N42+'Přehled celkem'!E8+'Přehled celkem'!E12+PO_sledování!N43</f>
        <v>351878307.09999996</v>
      </c>
      <c r="E24" s="432" t="s">
        <v>161</v>
      </c>
      <c r="F24" s="432"/>
      <c r="G24" s="432"/>
      <c r="H24" s="432"/>
      <c r="I24" s="255"/>
      <c r="J24" s="255"/>
      <c r="L24" s="167"/>
    </row>
    <row r="25" spans="1:12" s="87" customFormat="1" ht="30" customHeight="1" x14ac:dyDescent="0.25">
      <c r="A25" s="217"/>
      <c r="B25" s="444" t="s">
        <v>162</v>
      </c>
      <c r="C25" s="445"/>
      <c r="D25" s="218">
        <f>-(PO_sledování!N43)</f>
        <v>-39092619.25</v>
      </c>
      <c r="E25" s="432" t="s">
        <v>163</v>
      </c>
      <c r="F25" s="432"/>
      <c r="G25" s="432"/>
      <c r="H25" s="432"/>
      <c r="I25" s="255"/>
      <c r="J25" s="255"/>
    </row>
    <row r="26" spans="1:12" s="87" customFormat="1" ht="30" customHeight="1" x14ac:dyDescent="0.25">
      <c r="A26" s="217"/>
      <c r="B26" s="435" t="s">
        <v>164</v>
      </c>
      <c r="C26" s="436"/>
      <c r="D26" s="219">
        <f>'KK_sledování '!N21+PO_sledování!N44</f>
        <v>51164971.409999996</v>
      </c>
      <c r="E26" s="432" t="s">
        <v>161</v>
      </c>
      <c r="F26" s="432"/>
      <c r="G26" s="432"/>
      <c r="H26" s="432"/>
      <c r="I26" s="255"/>
      <c r="J26" s="255"/>
    </row>
    <row r="27" spans="1:12" s="87" customFormat="1" ht="30" customHeight="1" x14ac:dyDescent="0.25">
      <c r="A27" s="217"/>
      <c r="B27" s="437" t="s">
        <v>165</v>
      </c>
      <c r="C27" s="438"/>
      <c r="D27" s="220">
        <f>'KK_sledování '!O21+PO_sledování!O44</f>
        <v>0</v>
      </c>
      <c r="E27" s="432" t="s">
        <v>161</v>
      </c>
      <c r="F27" s="432"/>
      <c r="G27" s="432"/>
      <c r="H27" s="432"/>
      <c r="I27" s="255"/>
      <c r="J27" s="255"/>
    </row>
    <row r="28" spans="1:12" s="87" customFormat="1" ht="30" customHeight="1" x14ac:dyDescent="0.25">
      <c r="A28" s="439" t="s">
        <v>166</v>
      </c>
      <c r="B28" s="440"/>
      <c r="C28" s="441"/>
      <c r="D28" s="215">
        <v>307867530</v>
      </c>
      <c r="E28" s="432" t="s">
        <v>167</v>
      </c>
      <c r="F28" s="432"/>
      <c r="G28" s="432"/>
      <c r="H28" s="432"/>
      <c r="I28" s="255"/>
      <c r="J28" s="255"/>
    </row>
    <row r="29" spans="1:12" s="87" customFormat="1" ht="36.6" customHeight="1" x14ac:dyDescent="0.25">
      <c r="A29" s="429" t="s">
        <v>168</v>
      </c>
      <c r="B29" s="430"/>
      <c r="C29" s="431"/>
      <c r="D29" s="265">
        <f>D16</f>
        <v>671818189.25999999</v>
      </c>
      <c r="E29" s="432" t="s">
        <v>211</v>
      </c>
      <c r="F29" s="432"/>
      <c r="G29" s="432"/>
      <c r="H29" s="432"/>
      <c r="I29" s="255"/>
      <c r="J29" s="255"/>
    </row>
    <row r="30" spans="1:12" x14ac:dyDescent="0.25">
      <c r="A30" s="221"/>
      <c r="B30" s="221"/>
      <c r="G30" s="222"/>
      <c r="J30" s="167"/>
    </row>
    <row r="31" spans="1:12" x14ac:dyDescent="0.25">
      <c r="A31" s="221"/>
      <c r="B31" s="221"/>
      <c r="G31" s="222"/>
      <c r="J31" s="167"/>
    </row>
    <row r="32" spans="1:12" x14ac:dyDescent="0.25">
      <c r="A32" s="221"/>
      <c r="B32" s="221"/>
      <c r="G32" s="222"/>
      <c r="J32" s="167"/>
    </row>
    <row r="33" spans="1:10" ht="18.75" x14ac:dyDescent="0.3">
      <c r="A33" s="223" t="s">
        <v>169</v>
      </c>
      <c r="B33" s="224"/>
      <c r="C33" s="225"/>
      <c r="D33" s="225"/>
      <c r="E33" s="225"/>
      <c r="F33" s="225"/>
      <c r="G33" s="226"/>
      <c r="H33" s="225"/>
      <c r="J33" s="167"/>
    </row>
    <row r="34" spans="1:10" ht="50.1" customHeight="1" x14ac:dyDescent="0.25">
      <c r="A34" s="227" t="s">
        <v>3</v>
      </c>
      <c r="B34" s="423" t="s">
        <v>170</v>
      </c>
      <c r="C34" s="423"/>
      <c r="D34" s="423" t="s">
        <v>171</v>
      </c>
      <c r="E34" s="423"/>
      <c r="F34" s="423"/>
      <c r="G34" s="423"/>
      <c r="H34" s="423"/>
    </row>
    <row r="35" spans="1:10" ht="32.65" customHeight="1" x14ac:dyDescent="0.25">
      <c r="A35" s="227" t="s">
        <v>4</v>
      </c>
      <c r="B35" s="423" t="s">
        <v>172</v>
      </c>
      <c r="C35" s="423"/>
      <c r="D35" s="426" t="s">
        <v>225</v>
      </c>
      <c r="E35" s="427"/>
      <c r="F35" s="427"/>
      <c r="G35" s="427"/>
      <c r="H35" s="428"/>
    </row>
    <row r="36" spans="1:10" ht="101.1" customHeight="1" x14ac:dyDescent="0.25">
      <c r="A36" s="227" t="s">
        <v>5</v>
      </c>
      <c r="B36" s="423" t="s">
        <v>173</v>
      </c>
      <c r="C36" s="423"/>
      <c r="D36" s="423" t="s">
        <v>226</v>
      </c>
      <c r="E36" s="423"/>
      <c r="F36" s="423"/>
      <c r="G36" s="423"/>
      <c r="H36" s="423"/>
    </row>
    <row r="37" spans="1:10" ht="54" customHeight="1" x14ac:dyDescent="0.25">
      <c r="A37" s="227" t="s">
        <v>6</v>
      </c>
      <c r="B37" s="423" t="s">
        <v>174</v>
      </c>
      <c r="C37" s="423"/>
      <c r="D37" s="423" t="s">
        <v>175</v>
      </c>
      <c r="E37" s="423"/>
      <c r="F37" s="423"/>
      <c r="G37" s="423"/>
      <c r="H37" s="423"/>
    </row>
    <row r="38" spans="1:10" ht="36" customHeight="1" x14ac:dyDescent="0.25">
      <c r="A38" s="332" t="s">
        <v>227</v>
      </c>
      <c r="B38" s="423" t="s">
        <v>228</v>
      </c>
      <c r="C38" s="423"/>
      <c r="D38" s="423" t="s">
        <v>229</v>
      </c>
      <c r="E38" s="423"/>
      <c r="F38" s="423"/>
      <c r="G38" s="423"/>
      <c r="H38" s="423"/>
    </row>
    <row r="39" spans="1:10" ht="15.75" x14ac:dyDescent="0.25">
      <c r="A39" s="225"/>
      <c r="B39" s="225"/>
      <c r="C39" s="225"/>
      <c r="D39" s="225"/>
      <c r="E39" s="225"/>
      <c r="F39" s="225"/>
      <c r="G39" s="225"/>
    </row>
    <row r="40" spans="1:10" ht="18.75" x14ac:dyDescent="0.3">
      <c r="B40" s="228"/>
    </row>
    <row r="41" spans="1:10" ht="18.75" x14ac:dyDescent="0.3">
      <c r="B41" s="228"/>
    </row>
    <row r="42" spans="1:10" ht="18.75" x14ac:dyDescent="0.3">
      <c r="B42" s="228"/>
    </row>
    <row r="43" spans="1:10" ht="18.75" x14ac:dyDescent="0.3">
      <c r="B43" s="228"/>
    </row>
    <row r="44" spans="1:10" ht="18.75" x14ac:dyDescent="0.3">
      <c r="B44" s="228"/>
    </row>
    <row r="45" spans="1:10" ht="18.75" x14ac:dyDescent="0.3">
      <c r="B45" s="228"/>
    </row>
    <row r="46" spans="1:10" ht="18.75" x14ac:dyDescent="0.3">
      <c r="B46" s="228"/>
    </row>
  </sheetData>
  <mergeCells count="49">
    <mergeCell ref="A28:C28"/>
    <mergeCell ref="A23:C23"/>
    <mergeCell ref="B24:C24"/>
    <mergeCell ref="B25:C25"/>
    <mergeCell ref="A19:E19"/>
    <mergeCell ref="E24:H24"/>
    <mergeCell ref="E25:H25"/>
    <mergeCell ref="E26:H26"/>
    <mergeCell ref="E27:H27"/>
    <mergeCell ref="E28:H28"/>
    <mergeCell ref="E23:H23"/>
    <mergeCell ref="B37:C37"/>
    <mergeCell ref="D37:H37"/>
    <mergeCell ref="B38:C38"/>
    <mergeCell ref="D38:H38"/>
    <mergeCell ref="A15:B15"/>
    <mergeCell ref="B34:C34"/>
    <mergeCell ref="D34:H34"/>
    <mergeCell ref="B35:C35"/>
    <mergeCell ref="D35:H35"/>
    <mergeCell ref="B36:C36"/>
    <mergeCell ref="D36:H36"/>
    <mergeCell ref="A29:C29"/>
    <mergeCell ref="E29:H29"/>
    <mergeCell ref="A16:B16"/>
    <mergeCell ref="B26:C26"/>
    <mergeCell ref="B27:C27"/>
    <mergeCell ref="C10:C11"/>
    <mergeCell ref="D10:D11"/>
    <mergeCell ref="D13:D14"/>
    <mergeCell ref="A10:B10"/>
    <mergeCell ref="C13:C14"/>
    <mergeCell ref="A12:A14"/>
    <mergeCell ref="A6:B6"/>
    <mergeCell ref="A7:B7"/>
    <mergeCell ref="A8:A9"/>
    <mergeCell ref="H13:H14"/>
    <mergeCell ref="A1:H1"/>
    <mergeCell ref="A4:B5"/>
    <mergeCell ref="C4:C5"/>
    <mergeCell ref="D4:F4"/>
    <mergeCell ref="G4:G5"/>
    <mergeCell ref="H4:H5"/>
    <mergeCell ref="G10:G11"/>
    <mergeCell ref="G13:G14"/>
    <mergeCell ref="F10:F11"/>
    <mergeCell ref="H10:H11"/>
    <mergeCell ref="F13:F14"/>
    <mergeCell ref="A11:B11"/>
  </mergeCells>
  <pageMargins left="0.70866141732283472" right="0.31496062992125984"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1.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70"/>
  <sheetViews>
    <sheetView topLeftCell="A10" zoomScale="59" zoomScaleNormal="59" zoomScaleSheetLayoutView="42" zoomScalePageLayoutView="70" workbookViewId="0">
      <selection activeCell="Q17" sqref="Q17"/>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33" customHeight="1" x14ac:dyDescent="0.35">
      <c r="A1" s="231" t="s">
        <v>178</v>
      </c>
      <c r="C1" s="88"/>
      <c r="D1" s="88"/>
      <c r="E1" s="88"/>
      <c r="F1" s="88"/>
      <c r="G1" s="88"/>
      <c r="H1" s="88"/>
      <c r="I1" s="88"/>
      <c r="J1" s="88"/>
      <c r="K1" s="88"/>
      <c r="L1" s="88"/>
      <c r="M1" s="88"/>
      <c r="N1" s="88"/>
      <c r="O1" s="88"/>
      <c r="P1" s="88"/>
      <c r="Q1" s="9"/>
    </row>
    <row r="2" spans="1:22" ht="10.15" customHeight="1" x14ac:dyDescent="0.35">
      <c r="A2" s="231"/>
      <c r="C2" s="88"/>
      <c r="D2" s="88"/>
      <c r="E2" s="88"/>
      <c r="F2" s="88"/>
      <c r="G2" s="88"/>
      <c r="H2" s="88"/>
      <c r="I2" s="88"/>
      <c r="J2" s="88"/>
      <c r="K2" s="88"/>
      <c r="L2" s="88"/>
      <c r="M2" s="88"/>
      <c r="N2" s="88"/>
      <c r="O2" s="88"/>
      <c r="P2" s="88"/>
      <c r="Q2" s="9"/>
    </row>
    <row r="3" spans="1:22" ht="38.25" customHeight="1" x14ac:dyDescent="0.25">
      <c r="A3" s="496" t="s">
        <v>28</v>
      </c>
      <c r="B3" s="498" t="s">
        <v>29</v>
      </c>
      <c r="C3" s="498" t="s">
        <v>23</v>
      </c>
      <c r="D3" s="499" t="s">
        <v>30</v>
      </c>
      <c r="E3" s="498" t="s">
        <v>31</v>
      </c>
      <c r="F3" s="494" t="s">
        <v>126</v>
      </c>
      <c r="G3" s="498" t="s">
        <v>7</v>
      </c>
      <c r="H3" s="499" t="s">
        <v>33</v>
      </c>
      <c r="I3" s="498" t="s">
        <v>34</v>
      </c>
      <c r="J3" s="498" t="s">
        <v>8</v>
      </c>
      <c r="K3" s="505" t="s">
        <v>13</v>
      </c>
      <c r="L3" s="507" t="s">
        <v>35</v>
      </c>
      <c r="M3" s="509" t="s">
        <v>36</v>
      </c>
      <c r="N3" s="510"/>
      <c r="O3" s="511"/>
      <c r="P3" s="508" t="s">
        <v>209</v>
      </c>
      <c r="Q3" s="503" t="s">
        <v>38</v>
      </c>
    </row>
    <row r="4" spans="1:22" ht="90" x14ac:dyDescent="0.25">
      <c r="A4" s="497"/>
      <c r="B4" s="499"/>
      <c r="C4" s="499"/>
      <c r="D4" s="500"/>
      <c r="E4" s="499"/>
      <c r="F4" s="495"/>
      <c r="G4" s="499"/>
      <c r="H4" s="500"/>
      <c r="I4" s="499"/>
      <c r="J4" s="499"/>
      <c r="K4" s="506"/>
      <c r="L4" s="508"/>
      <c r="M4" s="98" t="s">
        <v>39</v>
      </c>
      <c r="N4" s="99" t="s">
        <v>127</v>
      </c>
      <c r="O4" s="100" t="s">
        <v>128</v>
      </c>
      <c r="P4" s="512"/>
      <c r="Q4" s="504"/>
    </row>
    <row r="5" spans="1:22" ht="26.25" customHeight="1" thickBot="1" x14ac:dyDescent="0.3">
      <c r="A5" s="101" t="s">
        <v>41</v>
      </c>
      <c r="B5" s="101" t="s">
        <v>42</v>
      </c>
      <c r="C5" s="101" t="s">
        <v>43</v>
      </c>
      <c r="D5" s="101" t="s">
        <v>44</v>
      </c>
      <c r="E5" s="101" t="s">
        <v>45</v>
      </c>
      <c r="F5" s="102" t="s">
        <v>46</v>
      </c>
      <c r="G5" s="101" t="s">
        <v>47</v>
      </c>
      <c r="H5" s="101" t="s">
        <v>48</v>
      </c>
      <c r="I5" s="101" t="s">
        <v>49</v>
      </c>
      <c r="J5" s="101" t="s">
        <v>50</v>
      </c>
      <c r="K5" s="103" t="s">
        <v>51</v>
      </c>
      <c r="L5" s="104" t="s">
        <v>52</v>
      </c>
      <c r="M5" s="104" t="s">
        <v>53</v>
      </c>
      <c r="N5" s="105" t="s">
        <v>54</v>
      </c>
      <c r="O5" s="103" t="s">
        <v>55</v>
      </c>
      <c r="P5" s="104" t="s">
        <v>56</v>
      </c>
      <c r="Q5" s="106" t="s">
        <v>210</v>
      </c>
    </row>
    <row r="6" spans="1:22" ht="258" customHeight="1" x14ac:dyDescent="0.25">
      <c r="A6" s="501">
        <v>12</v>
      </c>
      <c r="B6" s="501" t="s">
        <v>112</v>
      </c>
      <c r="C6" s="502" t="s">
        <v>132</v>
      </c>
      <c r="D6" s="502" t="s">
        <v>133</v>
      </c>
      <c r="E6" s="470" t="s">
        <v>125</v>
      </c>
      <c r="F6" s="502" t="s">
        <v>118</v>
      </c>
      <c r="G6" s="464">
        <v>87687163</v>
      </c>
      <c r="H6" s="466" t="s">
        <v>130</v>
      </c>
      <c r="I6" s="468" t="s">
        <v>134</v>
      </c>
      <c r="J6" s="286" t="s">
        <v>187</v>
      </c>
      <c r="K6" s="364" t="s">
        <v>135</v>
      </c>
      <c r="L6" s="113">
        <v>11209644.800000001</v>
      </c>
      <c r="M6" s="285">
        <v>0</v>
      </c>
      <c r="N6" s="288">
        <v>0</v>
      </c>
      <c r="O6" s="289">
        <v>0</v>
      </c>
      <c r="P6" s="284">
        <f t="shared" ref="P6:P8" si="0">M6/L6</f>
        <v>0</v>
      </c>
      <c r="Q6" s="95" t="s">
        <v>247</v>
      </c>
    </row>
    <row r="7" spans="1:22" ht="122.25" customHeight="1" x14ac:dyDescent="0.25">
      <c r="A7" s="486"/>
      <c r="B7" s="486"/>
      <c r="C7" s="479"/>
      <c r="D7" s="479"/>
      <c r="E7" s="471"/>
      <c r="F7" s="479"/>
      <c r="G7" s="465"/>
      <c r="H7" s="467"/>
      <c r="I7" s="469"/>
      <c r="J7" s="366" t="s">
        <v>195</v>
      </c>
      <c r="K7" s="364" t="s">
        <v>239</v>
      </c>
      <c r="L7" s="113">
        <v>127072.8</v>
      </c>
      <c r="M7" s="363">
        <f t="shared" ref="M7:M8" si="1">N7+O7</f>
        <v>127072.8</v>
      </c>
      <c r="N7" s="275">
        <v>127072.8</v>
      </c>
      <c r="O7" s="289">
        <v>0</v>
      </c>
      <c r="P7" s="362">
        <f t="shared" si="0"/>
        <v>1</v>
      </c>
      <c r="Q7" s="95" t="s">
        <v>246</v>
      </c>
    </row>
    <row r="8" spans="1:22" ht="389.1" customHeight="1" x14ac:dyDescent="0.25">
      <c r="A8" s="168">
        <v>19</v>
      </c>
      <c r="B8" s="112" t="s">
        <v>112</v>
      </c>
      <c r="C8" s="112" t="s">
        <v>114</v>
      </c>
      <c r="D8" s="112" t="s">
        <v>136</v>
      </c>
      <c r="E8" s="112" t="s">
        <v>119</v>
      </c>
      <c r="F8" s="112" t="s">
        <v>120</v>
      </c>
      <c r="G8" s="272">
        <v>144128467</v>
      </c>
      <c r="H8" s="112" t="s">
        <v>137</v>
      </c>
      <c r="I8" s="112" t="s">
        <v>138</v>
      </c>
      <c r="J8" s="112" t="s">
        <v>113</v>
      </c>
      <c r="K8" s="273" t="s">
        <v>139</v>
      </c>
      <c r="L8" s="274">
        <v>9222024</v>
      </c>
      <c r="M8" s="274">
        <f t="shared" si="1"/>
        <v>9222024</v>
      </c>
      <c r="N8" s="275">
        <v>9222024</v>
      </c>
      <c r="O8" s="276">
        <v>0</v>
      </c>
      <c r="P8" s="277">
        <f t="shared" si="0"/>
        <v>1</v>
      </c>
      <c r="Q8" s="278" t="s">
        <v>236</v>
      </c>
    </row>
    <row r="9" spans="1:22" ht="364.9" customHeight="1" x14ac:dyDescent="0.25">
      <c r="A9" s="492">
        <v>26</v>
      </c>
      <c r="B9" s="450" t="s">
        <v>112</v>
      </c>
      <c r="C9" s="450" t="s">
        <v>121</v>
      </c>
      <c r="D9" s="450" t="s">
        <v>88</v>
      </c>
      <c r="E9" s="450" t="s">
        <v>122</v>
      </c>
      <c r="F9" s="450" t="s">
        <v>140</v>
      </c>
      <c r="G9" s="472">
        <v>32851203.190000001</v>
      </c>
      <c r="H9" s="450" t="s">
        <v>141</v>
      </c>
      <c r="I9" s="450" t="s">
        <v>142</v>
      </c>
      <c r="J9" s="450" t="s">
        <v>10</v>
      </c>
      <c r="K9" s="452" t="s">
        <v>193</v>
      </c>
      <c r="L9" s="454">
        <v>732271.43</v>
      </c>
      <c r="M9" s="456">
        <f t="shared" ref="M9" si="2">N9+O9</f>
        <v>732271.43</v>
      </c>
      <c r="N9" s="458">
        <v>732271.43</v>
      </c>
      <c r="O9" s="460">
        <v>0</v>
      </c>
      <c r="P9" s="462">
        <f t="shared" ref="P9" si="3">M9/L9</f>
        <v>1</v>
      </c>
      <c r="Q9" s="448" t="s">
        <v>234</v>
      </c>
    </row>
    <row r="10" spans="1:22" ht="272.10000000000002" customHeight="1" x14ac:dyDescent="0.25">
      <c r="A10" s="493"/>
      <c r="B10" s="451"/>
      <c r="C10" s="451"/>
      <c r="D10" s="451"/>
      <c r="E10" s="451"/>
      <c r="F10" s="451"/>
      <c r="G10" s="473"/>
      <c r="H10" s="451"/>
      <c r="I10" s="451"/>
      <c r="J10" s="451"/>
      <c r="K10" s="453"/>
      <c r="L10" s="455"/>
      <c r="M10" s="457"/>
      <c r="N10" s="459"/>
      <c r="O10" s="461"/>
      <c r="P10" s="463"/>
      <c r="Q10" s="449"/>
    </row>
    <row r="11" spans="1:22" ht="221.45" customHeight="1" x14ac:dyDescent="0.25">
      <c r="A11" s="485">
        <v>27</v>
      </c>
      <c r="B11" s="477" t="s">
        <v>112</v>
      </c>
      <c r="C11" s="477" t="s">
        <v>115</v>
      </c>
      <c r="D11" s="477" t="s">
        <v>88</v>
      </c>
      <c r="E11" s="477" t="s">
        <v>116</v>
      </c>
      <c r="F11" s="477" t="s">
        <v>143</v>
      </c>
      <c r="G11" s="480">
        <v>37057739.189999998</v>
      </c>
      <c r="H11" s="485" t="s">
        <v>130</v>
      </c>
      <c r="I11" s="485" t="s">
        <v>138</v>
      </c>
      <c r="J11" s="115" t="s">
        <v>60</v>
      </c>
      <c r="K11" s="114" t="s">
        <v>144</v>
      </c>
      <c r="L11" s="108">
        <v>5932671</v>
      </c>
      <c r="M11" s="108">
        <f>N11+O11</f>
        <v>5932671</v>
      </c>
      <c r="N11" s="380">
        <v>5932671</v>
      </c>
      <c r="O11" s="120">
        <v>0</v>
      </c>
      <c r="P11" s="118">
        <f t="shared" ref="P11:P19" si="4">M11/L11</f>
        <v>1</v>
      </c>
      <c r="Q11" s="95" t="s">
        <v>257</v>
      </c>
    </row>
    <row r="12" spans="1:22" ht="57" customHeight="1" x14ac:dyDescent="0.25">
      <c r="A12" s="486"/>
      <c r="B12" s="479"/>
      <c r="C12" s="479"/>
      <c r="D12" s="479"/>
      <c r="E12" s="479"/>
      <c r="F12" s="479"/>
      <c r="G12" s="482"/>
      <c r="H12" s="486"/>
      <c r="I12" s="486"/>
      <c r="J12" s="96" t="s">
        <v>145</v>
      </c>
      <c r="K12" s="121" t="s">
        <v>96</v>
      </c>
      <c r="L12" s="122">
        <v>0</v>
      </c>
      <c r="M12" s="116">
        <v>0</v>
      </c>
      <c r="N12" s="119">
        <v>0</v>
      </c>
      <c r="O12" s="119">
        <v>0</v>
      </c>
      <c r="P12" s="118">
        <v>0</v>
      </c>
      <c r="Q12" s="95" t="s">
        <v>235</v>
      </c>
    </row>
    <row r="13" spans="1:22" ht="409.6" customHeight="1" x14ac:dyDescent="0.25">
      <c r="A13" s="485">
        <v>28</v>
      </c>
      <c r="B13" s="485" t="s">
        <v>112</v>
      </c>
      <c r="C13" s="491" t="s">
        <v>117</v>
      </c>
      <c r="D13" s="477" t="s">
        <v>88</v>
      </c>
      <c r="E13" s="477" t="s">
        <v>124</v>
      </c>
      <c r="F13" s="477" t="s">
        <v>140</v>
      </c>
      <c r="G13" s="480">
        <v>135462141.78</v>
      </c>
      <c r="H13" s="477" t="s">
        <v>130</v>
      </c>
      <c r="I13" s="477" t="s">
        <v>138</v>
      </c>
      <c r="J13" s="483" t="s">
        <v>10</v>
      </c>
      <c r="K13" s="123" t="s">
        <v>146</v>
      </c>
      <c r="L13" s="513">
        <v>1779352.04</v>
      </c>
      <c r="M13" s="521">
        <f>N13+O13</f>
        <v>1779352.04</v>
      </c>
      <c r="N13" s="519">
        <v>1779352.04</v>
      </c>
      <c r="O13" s="517">
        <v>0</v>
      </c>
      <c r="P13" s="515">
        <f t="shared" si="4"/>
        <v>1</v>
      </c>
      <c r="Q13" s="448" t="s">
        <v>196</v>
      </c>
      <c r="T13" s="124"/>
      <c r="U13" s="27"/>
      <c r="V13" s="27"/>
    </row>
    <row r="14" spans="1:22" ht="223.9" customHeight="1" x14ac:dyDescent="0.25">
      <c r="A14" s="490"/>
      <c r="B14" s="490"/>
      <c r="C14" s="478"/>
      <c r="D14" s="478"/>
      <c r="E14" s="478"/>
      <c r="F14" s="478"/>
      <c r="G14" s="481"/>
      <c r="H14" s="478"/>
      <c r="I14" s="478"/>
      <c r="J14" s="484"/>
      <c r="K14" s="334"/>
      <c r="L14" s="514"/>
      <c r="M14" s="522"/>
      <c r="N14" s="520"/>
      <c r="O14" s="518"/>
      <c r="P14" s="516"/>
      <c r="Q14" s="449"/>
      <c r="T14" s="124"/>
      <c r="U14" s="27"/>
      <c r="V14" s="27"/>
    </row>
    <row r="15" spans="1:22" ht="198" customHeight="1" x14ac:dyDescent="0.25">
      <c r="A15" s="490"/>
      <c r="B15" s="490"/>
      <c r="C15" s="478"/>
      <c r="D15" s="478"/>
      <c r="E15" s="478"/>
      <c r="F15" s="478"/>
      <c r="G15" s="481"/>
      <c r="H15" s="478"/>
      <c r="I15" s="478"/>
      <c r="J15" s="283" t="s">
        <v>60</v>
      </c>
      <c r="K15" s="121" t="s">
        <v>147</v>
      </c>
      <c r="L15" s="333">
        <v>19367903</v>
      </c>
      <c r="M15" s="333">
        <f>N15+O15</f>
        <v>19367903</v>
      </c>
      <c r="N15" s="94">
        <v>19367903</v>
      </c>
      <c r="O15" s="3">
        <v>0</v>
      </c>
      <c r="P15" s="118">
        <f t="shared" si="4"/>
        <v>1</v>
      </c>
      <c r="Q15" s="95" t="s">
        <v>194</v>
      </c>
    </row>
    <row r="16" spans="1:22" ht="48.6" customHeight="1" x14ac:dyDescent="0.25">
      <c r="A16" s="490"/>
      <c r="B16" s="490"/>
      <c r="C16" s="478"/>
      <c r="D16" s="478"/>
      <c r="E16" s="478"/>
      <c r="F16" s="478"/>
      <c r="G16" s="481"/>
      <c r="H16" s="478"/>
      <c r="I16" s="478"/>
      <c r="J16" s="283" t="s">
        <v>145</v>
      </c>
      <c r="K16" s="121" t="s">
        <v>96</v>
      </c>
      <c r="L16" s="108">
        <v>0</v>
      </c>
      <c r="M16" s="108">
        <v>0</v>
      </c>
      <c r="N16" s="125">
        <v>0</v>
      </c>
      <c r="O16" s="126">
        <v>0</v>
      </c>
      <c r="P16" s="118">
        <v>0</v>
      </c>
      <c r="Q16" s="95" t="s">
        <v>259</v>
      </c>
    </row>
    <row r="17" spans="1:17" ht="53.45" customHeight="1" x14ac:dyDescent="0.25">
      <c r="A17" s="486"/>
      <c r="B17" s="486"/>
      <c r="C17" s="479"/>
      <c r="D17" s="479"/>
      <c r="E17" s="479"/>
      <c r="F17" s="479"/>
      <c r="G17" s="482"/>
      <c r="H17" s="479"/>
      <c r="I17" s="479"/>
      <c r="J17" s="283" t="s">
        <v>145</v>
      </c>
      <c r="K17" s="121" t="s">
        <v>96</v>
      </c>
      <c r="L17" s="108">
        <v>0</v>
      </c>
      <c r="M17" s="108">
        <v>0</v>
      </c>
      <c r="N17" s="125">
        <v>0</v>
      </c>
      <c r="O17" s="126">
        <v>0</v>
      </c>
      <c r="P17" s="118">
        <v>0</v>
      </c>
      <c r="Q17" s="95" t="s">
        <v>258</v>
      </c>
    </row>
    <row r="18" spans="1:17" ht="264.75" customHeight="1" thickBot="1" x14ac:dyDescent="0.3">
      <c r="A18" s="359">
        <v>40</v>
      </c>
      <c r="B18" s="361" t="s">
        <v>112</v>
      </c>
      <c r="C18" s="195" t="s">
        <v>148</v>
      </c>
      <c r="D18" s="195" t="s">
        <v>131</v>
      </c>
      <c r="E18" s="290" t="s">
        <v>149</v>
      </c>
      <c r="F18" s="360" t="s">
        <v>150</v>
      </c>
      <c r="G18" s="287">
        <v>11405686.25</v>
      </c>
      <c r="H18" s="127" t="s">
        <v>151</v>
      </c>
      <c r="I18" s="127" t="s">
        <v>151</v>
      </c>
      <c r="J18" s="194" t="s">
        <v>123</v>
      </c>
      <c r="K18" s="121" t="s">
        <v>153</v>
      </c>
      <c r="L18" s="196">
        <v>604924.37</v>
      </c>
      <c r="M18" s="113">
        <f>N18+O18</f>
        <v>604924.37</v>
      </c>
      <c r="N18" s="128">
        <v>604924.37</v>
      </c>
      <c r="O18" s="129">
        <v>0</v>
      </c>
      <c r="P18" s="118">
        <f>M18/L18</f>
        <v>1</v>
      </c>
      <c r="Q18" s="95" t="s">
        <v>241</v>
      </c>
    </row>
    <row r="19" spans="1:17" ht="32.25" customHeight="1" thickBot="1" x14ac:dyDescent="0.3">
      <c r="A19" s="487" t="s">
        <v>0</v>
      </c>
      <c r="B19" s="488"/>
      <c r="C19" s="488"/>
      <c r="D19" s="488"/>
      <c r="E19" s="488"/>
      <c r="F19" s="489"/>
      <c r="G19" s="130">
        <f>SUM(G6:G18)</f>
        <v>448592400.40999997</v>
      </c>
      <c r="H19" s="130"/>
      <c r="I19" s="131"/>
      <c r="J19" s="132"/>
      <c r="K19" s="133"/>
      <c r="L19" s="134">
        <f>SUM(L6:L18)</f>
        <v>48975863.439999998</v>
      </c>
      <c r="M19" s="134">
        <f>SUM(M6:M18)</f>
        <v>37766218.639999993</v>
      </c>
      <c r="N19" s="377">
        <f>SUM(N6:N18)</f>
        <v>37766218.639999993</v>
      </c>
      <c r="O19" s="135">
        <f>SUM(O6:O18)</f>
        <v>0</v>
      </c>
      <c r="P19" s="136">
        <f t="shared" si="4"/>
        <v>0.77111899591657296</v>
      </c>
      <c r="Q19" s="133" t="s">
        <v>106</v>
      </c>
    </row>
    <row r="20" spans="1:17" ht="28.5" customHeight="1" x14ac:dyDescent="0.25">
      <c r="A20" s="137"/>
      <c r="B20" s="138" t="s">
        <v>107</v>
      </c>
      <c r="C20" s="474" t="s">
        <v>108</v>
      </c>
      <c r="D20" s="474"/>
      <c r="E20" s="474"/>
      <c r="F20" s="474"/>
      <c r="G20" s="139"/>
      <c r="H20" s="139"/>
      <c r="I20" s="140"/>
      <c r="J20" s="140"/>
      <c r="K20" s="141"/>
      <c r="L20" s="142" t="s">
        <v>106</v>
      </c>
      <c r="M20" s="143" t="s">
        <v>106</v>
      </c>
      <c r="N20" s="144">
        <f>N7+N8+N9+N13+N18+N11</f>
        <v>18398315.640000001</v>
      </c>
      <c r="O20" s="145" t="s">
        <v>106</v>
      </c>
      <c r="P20" s="146" t="s">
        <v>106</v>
      </c>
      <c r="Q20" s="147" t="s">
        <v>106</v>
      </c>
    </row>
    <row r="21" spans="1:17" ht="27" customHeight="1" x14ac:dyDescent="0.25">
      <c r="A21" s="137"/>
      <c r="B21" s="148" t="s">
        <v>107</v>
      </c>
      <c r="C21" s="475" t="s">
        <v>154</v>
      </c>
      <c r="D21" s="475"/>
      <c r="E21" s="475"/>
      <c r="F21" s="475"/>
      <c r="G21" s="475"/>
      <c r="H21" s="475"/>
      <c r="I21" s="475"/>
      <c r="J21" s="475"/>
      <c r="K21" s="476"/>
      <c r="L21" s="149" t="s">
        <v>106</v>
      </c>
      <c r="M21" s="150" t="s">
        <v>106</v>
      </c>
      <c r="N21" s="151">
        <f>N15</f>
        <v>19367903</v>
      </c>
      <c r="O21" s="152">
        <f>O19</f>
        <v>0</v>
      </c>
      <c r="P21" s="153" t="s">
        <v>106</v>
      </c>
      <c r="Q21" s="154" t="s">
        <v>106</v>
      </c>
    </row>
    <row r="22" spans="1:17" x14ac:dyDescent="0.25">
      <c r="A22" s="155"/>
      <c r="B22" s="156"/>
      <c r="C22" s="80"/>
      <c r="D22" s="80"/>
      <c r="E22" s="157"/>
      <c r="F22" s="158"/>
      <c r="G22" s="158"/>
      <c r="H22" s="158"/>
      <c r="I22" s="158"/>
      <c r="J22" s="158"/>
      <c r="K22" s="158"/>
      <c r="L22" s="158"/>
      <c r="M22" s="158"/>
      <c r="N22" s="159"/>
      <c r="O22" s="80"/>
      <c r="P22" s="80"/>
    </row>
    <row r="23" spans="1:17" x14ac:dyDescent="0.25">
      <c r="A23" s="155"/>
      <c r="B23" s="160"/>
      <c r="C23" s="161"/>
      <c r="D23" s="161"/>
      <c r="E23" s="82"/>
      <c r="F23" s="162"/>
      <c r="G23" s="162"/>
      <c r="H23" s="162"/>
      <c r="I23" s="162"/>
      <c r="J23" s="162"/>
      <c r="K23" s="162"/>
      <c r="L23" s="162"/>
      <c r="M23" s="163"/>
      <c r="N23" s="164"/>
      <c r="O23" s="165"/>
      <c r="P23" s="80"/>
    </row>
    <row r="24" spans="1:17" x14ac:dyDescent="0.25">
      <c r="A24" s="65"/>
      <c r="F24" s="88"/>
      <c r="G24" s="88"/>
      <c r="H24" s="88"/>
      <c r="I24" s="88"/>
      <c r="J24" s="88"/>
      <c r="K24" s="88"/>
      <c r="L24" s="88"/>
      <c r="M24" s="88"/>
      <c r="N24" s="22"/>
      <c r="O24" s="22"/>
      <c r="P24" s="22"/>
    </row>
    <row r="25" spans="1:17" x14ac:dyDescent="0.25">
      <c r="A25" s="65"/>
      <c r="F25" s="88"/>
      <c r="G25" s="88"/>
      <c r="H25" s="88"/>
      <c r="I25" s="88"/>
      <c r="J25" s="88"/>
      <c r="K25" s="88"/>
      <c r="L25" s="88"/>
      <c r="M25" s="88"/>
      <c r="N25" s="22"/>
      <c r="O25" s="22"/>
      <c r="P25" s="22"/>
    </row>
    <row r="26" spans="1:17" x14ac:dyDescent="0.25">
      <c r="A26" s="65"/>
      <c r="F26" s="88"/>
      <c r="G26" s="88"/>
      <c r="H26" s="88"/>
      <c r="I26" s="88"/>
      <c r="J26" s="88"/>
      <c r="K26" s="88"/>
      <c r="L26" s="88"/>
      <c r="M26" s="88"/>
      <c r="N26" s="22"/>
      <c r="O26" s="22"/>
      <c r="P26" s="22"/>
    </row>
    <row r="27" spans="1:17" x14ac:dyDescent="0.25">
      <c r="A27" s="65"/>
      <c r="F27" s="88"/>
      <c r="G27" s="88"/>
      <c r="H27" s="88"/>
      <c r="I27" s="88"/>
      <c r="J27" s="88"/>
      <c r="K27" s="88"/>
      <c r="L27" s="88"/>
      <c r="M27" s="88"/>
      <c r="N27" s="22"/>
      <c r="O27" s="22"/>
      <c r="P27" s="22"/>
    </row>
    <row r="28" spans="1:17" x14ac:dyDescent="0.25">
      <c r="A28" s="65"/>
      <c r="F28" s="88"/>
      <c r="G28" s="88"/>
      <c r="H28" s="88"/>
      <c r="I28" s="88"/>
      <c r="J28" s="88"/>
      <c r="K28" s="88"/>
      <c r="L28" s="88"/>
      <c r="M28" s="88"/>
      <c r="N28" s="22"/>
      <c r="O28" s="22"/>
      <c r="P28" s="22"/>
    </row>
    <row r="29" spans="1:17" x14ac:dyDescent="0.25">
      <c r="A29" s="65"/>
      <c r="F29" s="88"/>
      <c r="G29" s="88"/>
      <c r="H29" s="88"/>
      <c r="I29" s="88"/>
      <c r="J29" s="88"/>
      <c r="K29" s="88"/>
      <c r="L29" s="88"/>
      <c r="M29" s="88"/>
      <c r="N29" s="22"/>
      <c r="O29" s="22"/>
      <c r="P29" s="22"/>
    </row>
    <row r="30" spans="1:17" x14ac:dyDescent="0.25">
      <c r="A30" s="65"/>
      <c r="F30" s="88"/>
      <c r="G30" s="88"/>
      <c r="H30" s="88"/>
      <c r="I30" s="88"/>
      <c r="J30" s="88"/>
      <c r="K30" s="88"/>
      <c r="L30" s="88"/>
      <c r="M30" s="88"/>
      <c r="N30" s="22"/>
      <c r="O30" s="22"/>
      <c r="P30" s="22"/>
    </row>
    <row r="31" spans="1:17" x14ac:dyDescent="0.25">
      <c r="A31" s="65"/>
      <c r="F31" s="88"/>
      <c r="G31" s="88"/>
      <c r="H31" s="88"/>
      <c r="I31" s="88"/>
      <c r="J31" s="88"/>
      <c r="K31" s="88"/>
      <c r="L31" s="88"/>
      <c r="M31" s="88"/>
      <c r="N31" s="22"/>
      <c r="O31" s="22"/>
      <c r="P31" s="22"/>
    </row>
    <row r="32" spans="1:17" x14ac:dyDescent="0.25">
      <c r="A32" s="65"/>
      <c r="F32" s="88"/>
      <c r="G32" s="88"/>
      <c r="H32" s="88"/>
      <c r="I32" s="88"/>
      <c r="J32" s="88"/>
      <c r="K32" s="88"/>
      <c r="L32" s="88"/>
      <c r="M32" s="88"/>
      <c r="N32" s="22"/>
      <c r="O32" s="22"/>
      <c r="P32" s="22"/>
    </row>
    <row r="33" spans="1:16" x14ac:dyDescent="0.25">
      <c r="A33" s="65"/>
      <c r="F33" s="88"/>
      <c r="G33" s="88"/>
      <c r="H33" s="88"/>
      <c r="I33" s="88"/>
      <c r="J33" s="88"/>
      <c r="K33" s="88"/>
      <c r="L33" s="88"/>
      <c r="M33" s="88"/>
      <c r="N33" s="22"/>
      <c r="O33" s="22"/>
      <c r="P33" s="22"/>
    </row>
    <row r="34" spans="1:16" x14ac:dyDescent="0.25">
      <c r="A34" s="65"/>
      <c r="F34" s="88"/>
      <c r="G34" s="88"/>
      <c r="H34" s="88"/>
      <c r="I34" s="88"/>
      <c r="J34" s="88"/>
      <c r="K34" s="88"/>
      <c r="L34" s="88"/>
      <c r="M34" s="88"/>
      <c r="N34" s="22"/>
      <c r="O34" s="22"/>
      <c r="P34" s="22"/>
    </row>
    <row r="35" spans="1:16" x14ac:dyDescent="0.25">
      <c r="A35" s="65"/>
      <c r="F35" s="88"/>
      <c r="G35" s="88"/>
      <c r="H35" s="88"/>
      <c r="I35" s="88"/>
      <c r="J35" s="88"/>
      <c r="K35" s="88"/>
      <c r="L35" s="88"/>
      <c r="M35" s="88"/>
      <c r="N35" s="22"/>
      <c r="O35" s="22"/>
      <c r="P35" s="22"/>
    </row>
    <row r="36" spans="1:16" x14ac:dyDescent="0.25">
      <c r="A36" s="65"/>
      <c r="F36" s="88"/>
      <c r="G36" s="88"/>
      <c r="H36" s="88"/>
      <c r="I36" s="88"/>
      <c r="J36" s="88"/>
      <c r="K36" s="88"/>
      <c r="L36" s="88"/>
      <c r="M36" s="88"/>
      <c r="N36" s="22"/>
      <c r="O36" s="22"/>
      <c r="P36" s="22"/>
    </row>
    <row r="37" spans="1:16" x14ac:dyDescent="0.25">
      <c r="A37" s="65"/>
      <c r="F37" s="88"/>
      <c r="G37" s="88"/>
      <c r="H37" s="88"/>
      <c r="I37" s="88"/>
      <c r="J37" s="88"/>
      <c r="K37" s="88"/>
      <c r="L37" s="88"/>
      <c r="M37" s="88"/>
      <c r="N37" s="22"/>
      <c r="O37" s="22"/>
      <c r="P37" s="22"/>
    </row>
    <row r="38" spans="1:16" x14ac:dyDescent="0.25">
      <c r="A38" s="65"/>
      <c r="F38" s="88"/>
      <c r="G38" s="88"/>
      <c r="H38" s="88"/>
      <c r="I38" s="88"/>
      <c r="J38" s="88"/>
      <c r="K38" s="88"/>
      <c r="L38" s="88"/>
      <c r="M38" s="88"/>
      <c r="N38" s="22"/>
      <c r="O38" s="22"/>
      <c r="P38" s="22"/>
    </row>
    <row r="39" spans="1:16" x14ac:dyDescent="0.25">
      <c r="A39" s="65"/>
      <c r="F39" s="88"/>
      <c r="G39" s="88"/>
      <c r="H39" s="88"/>
      <c r="I39" s="88"/>
      <c r="J39" s="88"/>
      <c r="K39" s="88"/>
      <c r="L39" s="88"/>
      <c r="M39" s="88"/>
      <c r="N39" s="22"/>
      <c r="O39" s="22"/>
      <c r="P39" s="22"/>
    </row>
    <row r="40" spans="1:16" x14ac:dyDescent="0.25">
      <c r="A40" s="65"/>
      <c r="F40" s="88"/>
      <c r="G40" s="88"/>
      <c r="H40" s="88"/>
      <c r="I40" s="88"/>
      <c r="J40" s="88"/>
      <c r="K40" s="88"/>
      <c r="L40" s="88"/>
      <c r="M40" s="88"/>
      <c r="N40" s="22"/>
      <c r="O40" s="22"/>
      <c r="P40" s="22"/>
    </row>
    <row r="41" spans="1:16" x14ac:dyDescent="0.25">
      <c r="A41" s="65"/>
      <c r="F41" s="88"/>
      <c r="G41" s="88"/>
      <c r="H41" s="88"/>
      <c r="I41" s="88"/>
      <c r="J41" s="88"/>
      <c r="K41" s="88"/>
      <c r="L41" s="88"/>
      <c r="M41" s="88"/>
      <c r="N41" s="22"/>
      <c r="O41" s="22"/>
      <c r="P41" s="22"/>
    </row>
    <row r="42" spans="1:16" x14ac:dyDescent="0.25">
      <c r="A42" s="65"/>
      <c r="F42" s="88"/>
      <c r="G42" s="88"/>
      <c r="H42" s="88"/>
      <c r="I42" s="88"/>
      <c r="J42" s="88"/>
      <c r="K42" s="88"/>
      <c r="L42" s="88"/>
      <c r="M42" s="88"/>
      <c r="N42" s="22"/>
      <c r="O42" s="22"/>
      <c r="P42" s="22"/>
    </row>
    <row r="43" spans="1:16" x14ac:dyDescent="0.25">
      <c r="A43" s="65"/>
      <c r="F43" s="88"/>
      <c r="G43" s="88"/>
      <c r="H43" s="88"/>
      <c r="I43" s="88"/>
      <c r="J43" s="88"/>
      <c r="K43" s="88"/>
      <c r="L43" s="88"/>
      <c r="M43" s="88"/>
      <c r="N43" s="22"/>
      <c r="O43" s="22"/>
      <c r="P43" s="22"/>
    </row>
    <row r="44" spans="1:16" x14ac:dyDescent="0.25">
      <c r="A44" s="65"/>
      <c r="F44" s="88"/>
      <c r="G44" s="88"/>
      <c r="H44" s="88"/>
      <c r="I44" s="88"/>
      <c r="J44" s="88"/>
      <c r="K44" s="88"/>
      <c r="L44" s="88"/>
      <c r="M44" s="88"/>
      <c r="N44" s="22"/>
      <c r="O44" s="22"/>
      <c r="P44" s="22"/>
    </row>
    <row r="45" spans="1:16" x14ac:dyDescent="0.25">
      <c r="A45" s="65"/>
      <c r="F45" s="88"/>
      <c r="G45" s="88"/>
      <c r="H45" s="88"/>
      <c r="I45" s="88"/>
      <c r="J45" s="88"/>
      <c r="K45" s="88"/>
      <c r="L45" s="88"/>
      <c r="M45" s="88"/>
      <c r="N45" s="22"/>
      <c r="O45" s="22"/>
      <c r="P45" s="22"/>
    </row>
    <row r="46" spans="1:16" x14ac:dyDescent="0.25">
      <c r="A46" s="65"/>
      <c r="F46" s="88"/>
      <c r="G46" s="88"/>
      <c r="H46" s="88"/>
      <c r="I46" s="88"/>
      <c r="J46" s="88"/>
      <c r="K46" s="88"/>
      <c r="L46" s="88"/>
      <c r="M46" s="88"/>
      <c r="N46" s="22"/>
      <c r="O46" s="22"/>
      <c r="P46" s="22"/>
    </row>
    <row r="47" spans="1:16" x14ac:dyDescent="0.25">
      <c r="A47" s="65"/>
      <c r="F47" s="88"/>
      <c r="G47" s="88"/>
      <c r="H47" s="88"/>
      <c r="I47" s="88"/>
      <c r="J47" s="88"/>
      <c r="K47" s="88"/>
      <c r="L47" s="88"/>
      <c r="M47" s="88"/>
      <c r="N47" s="22"/>
      <c r="O47" s="22"/>
      <c r="P47" s="22"/>
    </row>
    <row r="48" spans="1:16" x14ac:dyDescent="0.25">
      <c r="A48" s="65"/>
      <c r="F48" s="88"/>
      <c r="G48" s="88"/>
      <c r="H48" s="88"/>
      <c r="I48" s="88"/>
      <c r="J48" s="88"/>
      <c r="K48" s="88"/>
      <c r="L48" s="88"/>
      <c r="M48" s="88"/>
      <c r="N48" s="22"/>
      <c r="O48" s="22"/>
      <c r="P48" s="22"/>
    </row>
    <row r="49" spans="1:16" x14ac:dyDescent="0.25">
      <c r="A49" s="65"/>
      <c r="F49" s="88"/>
      <c r="G49" s="88"/>
      <c r="H49" s="88"/>
      <c r="I49" s="88"/>
      <c r="J49" s="88"/>
      <c r="K49" s="88"/>
      <c r="L49" s="88"/>
      <c r="M49" s="88"/>
      <c r="N49" s="22"/>
      <c r="O49" s="22"/>
      <c r="P49" s="22"/>
    </row>
    <row r="50" spans="1:16" x14ac:dyDescent="0.25">
      <c r="A50" s="71"/>
      <c r="F50" s="88"/>
      <c r="G50" s="88"/>
      <c r="H50" s="88"/>
      <c r="I50" s="88"/>
      <c r="J50" s="88"/>
      <c r="K50" s="88"/>
      <c r="L50" s="88"/>
      <c r="M50" s="88"/>
      <c r="N50" s="22"/>
      <c r="O50" s="22"/>
      <c r="P50" s="22"/>
    </row>
    <row r="51" spans="1:16" x14ac:dyDescent="0.25">
      <c r="A51" s="71"/>
      <c r="F51" s="88"/>
      <c r="G51" s="88"/>
      <c r="H51" s="88"/>
      <c r="I51" s="88"/>
      <c r="J51" s="88"/>
      <c r="K51" s="88"/>
      <c r="L51" s="88"/>
      <c r="M51" s="88"/>
      <c r="N51" s="22"/>
      <c r="O51" s="22"/>
      <c r="P51" s="22"/>
    </row>
    <row r="52" spans="1:16" x14ac:dyDescent="0.25">
      <c r="A52" s="71"/>
      <c r="F52" s="88"/>
      <c r="G52" s="88"/>
      <c r="H52" s="88"/>
      <c r="I52" s="88"/>
      <c r="J52" s="88"/>
      <c r="K52" s="88"/>
      <c r="L52" s="88"/>
      <c r="M52" s="88"/>
      <c r="N52" s="22"/>
      <c r="O52" s="22"/>
      <c r="P52" s="22"/>
    </row>
    <row r="53" spans="1:16" x14ac:dyDescent="0.25">
      <c r="A53" s="71"/>
      <c r="F53" s="88"/>
      <c r="G53" s="88"/>
      <c r="H53" s="88"/>
      <c r="I53" s="88"/>
      <c r="J53" s="88"/>
      <c r="K53" s="88"/>
      <c r="L53" s="88"/>
      <c r="M53" s="88"/>
      <c r="N53" s="22"/>
      <c r="O53" s="22"/>
      <c r="P53" s="22"/>
    </row>
    <row r="54" spans="1:16" x14ac:dyDescent="0.25">
      <c r="F54" s="88"/>
      <c r="G54" s="88"/>
      <c r="H54" s="88"/>
      <c r="I54" s="88"/>
      <c r="J54" s="88"/>
      <c r="K54" s="88"/>
      <c r="L54" s="88"/>
      <c r="M54" s="88"/>
      <c r="N54" s="22"/>
      <c r="O54" s="22"/>
      <c r="P54" s="22"/>
    </row>
    <row r="55" spans="1:16" x14ac:dyDescent="0.25">
      <c r="F55" s="88"/>
      <c r="G55" s="88"/>
      <c r="H55" s="88"/>
      <c r="I55" s="88"/>
      <c r="J55" s="88"/>
      <c r="K55" s="88"/>
      <c r="L55" s="88"/>
      <c r="M55" s="88"/>
      <c r="N55" s="22"/>
      <c r="O55" s="22"/>
      <c r="P55" s="22"/>
    </row>
    <row r="56" spans="1:16" x14ac:dyDescent="0.25">
      <c r="F56" s="88"/>
      <c r="G56" s="88"/>
      <c r="H56" s="88"/>
      <c r="I56" s="88"/>
      <c r="J56" s="88"/>
      <c r="K56" s="88"/>
      <c r="L56" s="88"/>
      <c r="M56" s="88"/>
      <c r="N56" s="22"/>
      <c r="O56" s="22"/>
      <c r="P56" s="22"/>
    </row>
    <row r="57" spans="1:16" x14ac:dyDescent="0.25">
      <c r="F57" s="88"/>
      <c r="G57" s="88"/>
      <c r="H57" s="88"/>
      <c r="I57" s="88"/>
      <c r="J57" s="88"/>
      <c r="K57" s="88"/>
      <c r="L57" s="88"/>
      <c r="M57" s="88"/>
      <c r="N57" s="22"/>
      <c r="O57" s="22"/>
      <c r="P57" s="22"/>
    </row>
    <row r="58" spans="1:16" x14ac:dyDescent="0.25">
      <c r="F58" s="88"/>
      <c r="G58" s="88"/>
      <c r="H58" s="88"/>
      <c r="I58" s="88"/>
      <c r="J58" s="88"/>
      <c r="K58" s="88"/>
      <c r="L58" s="88"/>
      <c r="M58" s="88"/>
      <c r="N58" s="22"/>
      <c r="O58" s="22"/>
      <c r="P58" s="22"/>
    </row>
    <row r="59" spans="1:16" x14ac:dyDescent="0.25">
      <c r="F59" s="88"/>
      <c r="G59" s="88"/>
      <c r="H59" s="88"/>
      <c r="I59" s="88"/>
      <c r="J59" s="88"/>
      <c r="K59" s="88"/>
      <c r="L59" s="88"/>
      <c r="M59" s="88"/>
      <c r="N59" s="22"/>
      <c r="O59" s="22"/>
      <c r="P59" s="22"/>
    </row>
    <row r="60" spans="1:16" x14ac:dyDescent="0.25">
      <c r="F60" s="88"/>
      <c r="G60" s="88"/>
      <c r="H60" s="88"/>
      <c r="I60" s="88"/>
      <c r="J60" s="88"/>
      <c r="K60" s="88"/>
      <c r="L60" s="88"/>
      <c r="M60" s="88"/>
      <c r="N60" s="22"/>
      <c r="O60" s="22"/>
      <c r="P60" s="22"/>
    </row>
    <row r="61" spans="1:16" x14ac:dyDescent="0.25">
      <c r="F61" s="88"/>
      <c r="G61" s="88"/>
      <c r="H61" s="88"/>
      <c r="I61" s="88"/>
      <c r="J61" s="88"/>
      <c r="K61" s="88"/>
      <c r="L61" s="88"/>
      <c r="M61" s="88"/>
      <c r="N61" s="22"/>
      <c r="O61" s="22"/>
      <c r="P61" s="22"/>
    </row>
    <row r="62" spans="1:16" x14ac:dyDescent="0.25">
      <c r="F62" s="88"/>
      <c r="G62" s="88"/>
      <c r="H62" s="88"/>
      <c r="I62" s="88"/>
      <c r="J62" s="88"/>
      <c r="K62" s="88"/>
      <c r="L62" s="88"/>
      <c r="M62" s="88"/>
      <c r="N62" s="22"/>
      <c r="O62" s="22"/>
      <c r="P62" s="22"/>
    </row>
    <row r="63" spans="1:16" x14ac:dyDescent="0.25">
      <c r="F63" s="88"/>
      <c r="G63" s="88"/>
      <c r="H63" s="88"/>
      <c r="I63" s="88"/>
      <c r="J63" s="88"/>
      <c r="K63" s="88"/>
      <c r="L63" s="88"/>
      <c r="M63" s="88"/>
      <c r="N63" s="22"/>
      <c r="O63" s="22"/>
      <c r="P63" s="22"/>
    </row>
    <row r="64" spans="1:16" x14ac:dyDescent="0.25">
      <c r="F64" s="88"/>
      <c r="G64" s="88"/>
      <c r="H64" s="88"/>
      <c r="I64" s="88"/>
      <c r="J64" s="88"/>
      <c r="K64" s="88"/>
      <c r="L64" s="88"/>
      <c r="M64" s="88"/>
    </row>
    <row r="65" spans="6:13" x14ac:dyDescent="0.25">
      <c r="F65" s="88"/>
      <c r="G65" s="88"/>
      <c r="H65" s="88"/>
      <c r="I65" s="88"/>
      <c r="J65" s="88"/>
      <c r="K65" s="88"/>
      <c r="L65" s="88"/>
      <c r="M65" s="88"/>
    </row>
    <row r="66" spans="6:13" x14ac:dyDescent="0.25">
      <c r="F66" s="88"/>
      <c r="G66" s="88"/>
      <c r="H66" s="88"/>
      <c r="I66" s="88"/>
      <c r="J66" s="88"/>
      <c r="K66" s="88"/>
      <c r="L66" s="88"/>
      <c r="M66" s="88"/>
    </row>
    <row r="67" spans="6:13" x14ac:dyDescent="0.25">
      <c r="F67" s="88"/>
      <c r="G67" s="88"/>
      <c r="H67" s="88"/>
      <c r="I67" s="88"/>
      <c r="J67" s="88"/>
      <c r="K67" s="88"/>
      <c r="L67" s="88"/>
      <c r="M67" s="88"/>
    </row>
    <row r="68" spans="6:13" x14ac:dyDescent="0.25">
      <c r="F68" s="88"/>
      <c r="G68" s="88"/>
      <c r="H68" s="88"/>
      <c r="I68" s="88"/>
      <c r="J68" s="88"/>
      <c r="K68" s="88"/>
      <c r="L68" s="88"/>
      <c r="M68" s="88"/>
    </row>
    <row r="69" spans="6:13" x14ac:dyDescent="0.25">
      <c r="F69" s="88"/>
      <c r="G69" s="88"/>
      <c r="H69" s="88"/>
      <c r="I69" s="88"/>
      <c r="J69" s="88"/>
      <c r="K69" s="88"/>
      <c r="L69" s="88"/>
      <c r="M69" s="88"/>
    </row>
    <row r="70" spans="6:13" x14ac:dyDescent="0.25">
      <c r="F70" s="88"/>
      <c r="G70" s="88"/>
      <c r="H70" s="88"/>
      <c r="I70" s="88"/>
      <c r="J70" s="88"/>
      <c r="K70" s="88"/>
      <c r="L70" s="88"/>
      <c r="M70" s="88"/>
    </row>
  </sheetData>
  <autoFilter ref="A5:Q21"/>
  <mergeCells count="69">
    <mergeCell ref="L13:L14"/>
    <mergeCell ref="Q13:Q14"/>
    <mergeCell ref="P13:P14"/>
    <mergeCell ref="O13:O14"/>
    <mergeCell ref="N13:N14"/>
    <mergeCell ref="M13:M14"/>
    <mergeCell ref="Q3:Q4"/>
    <mergeCell ref="G3:G4"/>
    <mergeCell ref="H3:H4"/>
    <mergeCell ref="I3:I4"/>
    <mergeCell ref="J3:J4"/>
    <mergeCell ref="K3:K4"/>
    <mergeCell ref="L3:L4"/>
    <mergeCell ref="M3:O3"/>
    <mergeCell ref="P3:P4"/>
    <mergeCell ref="A9:A10"/>
    <mergeCell ref="F3:F4"/>
    <mergeCell ref="A3:A4"/>
    <mergeCell ref="B3:B4"/>
    <mergeCell ref="C3:C4"/>
    <mergeCell ref="D3:D4"/>
    <mergeCell ref="E3:E4"/>
    <mergeCell ref="A6:A7"/>
    <mergeCell ref="B6:B7"/>
    <mergeCell ref="C6:C7"/>
    <mergeCell ref="D6:D7"/>
    <mergeCell ref="F6:F7"/>
    <mergeCell ref="B9:B10"/>
    <mergeCell ref="C9:C10"/>
    <mergeCell ref="D9:D10"/>
    <mergeCell ref="E9:E10"/>
    <mergeCell ref="G11:G12"/>
    <mergeCell ref="H11:H12"/>
    <mergeCell ref="I11:I12"/>
    <mergeCell ref="E11:E12"/>
    <mergeCell ref="A19:F19"/>
    <mergeCell ref="A13:A17"/>
    <mergeCell ref="C13:C17"/>
    <mergeCell ref="B13:B17"/>
    <mergeCell ref="D13:D17"/>
    <mergeCell ref="F11:F12"/>
    <mergeCell ref="A11:A12"/>
    <mergeCell ref="B11:B12"/>
    <mergeCell ref="C11:C12"/>
    <mergeCell ref="D11:D12"/>
    <mergeCell ref="C20:F20"/>
    <mergeCell ref="C21:K21"/>
    <mergeCell ref="F13:F17"/>
    <mergeCell ref="G13:G17"/>
    <mergeCell ref="H13:H17"/>
    <mergeCell ref="I13:I17"/>
    <mergeCell ref="E13:E17"/>
    <mergeCell ref="J13:J14"/>
    <mergeCell ref="F9:F10"/>
    <mergeCell ref="G6:G7"/>
    <mergeCell ref="H6:H7"/>
    <mergeCell ref="I6:I7"/>
    <mergeCell ref="E6:E7"/>
    <mergeCell ref="G9:G10"/>
    <mergeCell ref="Q9:Q10"/>
    <mergeCell ref="H9:H10"/>
    <mergeCell ref="I9:I10"/>
    <mergeCell ref="J9:J10"/>
    <mergeCell ref="K9:K10"/>
    <mergeCell ref="L9:L10"/>
    <mergeCell ref="M9:M10"/>
    <mergeCell ref="N9:N10"/>
    <mergeCell ref="O9:O10"/>
    <mergeCell ref="P9:P10"/>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1.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3"/>
  <sheetViews>
    <sheetView topLeftCell="J26" zoomScale="58" zoomScaleNormal="58" zoomScaleSheetLayoutView="39" zoomScalePageLayoutView="55" workbookViewId="0">
      <selection activeCell="Q22" sqref="Q22"/>
    </sheetView>
  </sheetViews>
  <sheetFormatPr defaultRowHeight="15" x14ac:dyDescent="0.25"/>
  <cols>
    <col min="1" max="1" width="4.7109375" customWidth="1"/>
    <col min="2" max="2" width="14.28515625" customWidth="1"/>
    <col min="3" max="3" width="23.42578125" style="77" customWidth="1"/>
    <col min="4" max="4" width="17.28515625" style="77" customWidth="1"/>
    <col min="5" max="5" width="11.7109375" style="77" customWidth="1"/>
    <col min="6" max="6" width="8.7109375" style="77" customWidth="1"/>
    <col min="7" max="7" width="18.7109375" style="78" customWidth="1"/>
    <col min="8" max="8" width="13.7109375" style="79"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72.71093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37.9" customHeight="1" x14ac:dyDescent="0.45">
      <c r="A1" s="232" t="s">
        <v>179</v>
      </c>
      <c r="C1" s="5"/>
      <c r="D1" s="5"/>
      <c r="E1" s="5"/>
      <c r="F1" s="5"/>
      <c r="G1" s="6"/>
      <c r="H1" s="7"/>
      <c r="I1" s="8"/>
      <c r="J1" s="8"/>
      <c r="K1" s="8"/>
      <c r="L1" s="8"/>
      <c r="M1" s="8"/>
      <c r="N1" s="8"/>
      <c r="O1" s="8"/>
      <c r="P1" s="8"/>
      <c r="Q1" s="9"/>
    </row>
    <row r="2" spans="1:76" ht="15" customHeight="1" thickBot="1" x14ac:dyDescent="0.5">
      <c r="B2" s="4"/>
      <c r="C2" s="5"/>
      <c r="D2" s="5"/>
      <c r="E2" s="5"/>
      <c r="F2" s="5"/>
      <c r="G2" s="6"/>
      <c r="H2" s="7"/>
      <c r="I2" s="8"/>
      <c r="J2" s="8"/>
      <c r="K2" s="8"/>
      <c r="L2" s="8"/>
      <c r="M2" s="8"/>
      <c r="N2" s="8"/>
      <c r="O2" s="8"/>
      <c r="P2" s="8"/>
      <c r="Q2" s="9"/>
    </row>
    <row r="3" spans="1:76" ht="32.25" customHeight="1" x14ac:dyDescent="0.25">
      <c r="A3" s="649" t="s">
        <v>28</v>
      </c>
      <c r="B3" s="613" t="s">
        <v>29</v>
      </c>
      <c r="C3" s="613" t="s">
        <v>23</v>
      </c>
      <c r="D3" s="613" t="s">
        <v>30</v>
      </c>
      <c r="E3" s="613" t="s">
        <v>31</v>
      </c>
      <c r="F3" s="651" t="s">
        <v>32</v>
      </c>
      <c r="G3" s="609" t="s">
        <v>7</v>
      </c>
      <c r="H3" s="611" t="s">
        <v>33</v>
      </c>
      <c r="I3" s="613" t="s">
        <v>34</v>
      </c>
      <c r="J3" s="613" t="s">
        <v>8</v>
      </c>
      <c r="K3" s="617" t="s">
        <v>13</v>
      </c>
      <c r="L3" s="619" t="s">
        <v>35</v>
      </c>
      <c r="M3" s="625" t="s">
        <v>36</v>
      </c>
      <c r="N3" s="626"/>
      <c r="O3" s="627"/>
      <c r="P3" s="628" t="s">
        <v>37</v>
      </c>
      <c r="Q3" s="615" t="s">
        <v>38</v>
      </c>
    </row>
    <row r="4" spans="1:76" ht="164.25" customHeight="1" x14ac:dyDescent="0.25">
      <c r="A4" s="650"/>
      <c r="B4" s="614"/>
      <c r="C4" s="614"/>
      <c r="D4" s="484"/>
      <c r="E4" s="614"/>
      <c r="F4" s="652"/>
      <c r="G4" s="610"/>
      <c r="H4" s="612"/>
      <c r="I4" s="614"/>
      <c r="J4" s="614"/>
      <c r="K4" s="618"/>
      <c r="L4" s="620"/>
      <c r="M4" s="10" t="s">
        <v>39</v>
      </c>
      <c r="N4" s="11" t="s">
        <v>127</v>
      </c>
      <c r="O4" s="12" t="s">
        <v>40</v>
      </c>
      <c r="P4" s="629"/>
      <c r="Q4" s="616"/>
    </row>
    <row r="5" spans="1:76" ht="34.5" customHeight="1" thickBot="1" x14ac:dyDescent="0.3">
      <c r="A5" s="13" t="s">
        <v>41</v>
      </c>
      <c r="B5" s="14" t="s">
        <v>42</v>
      </c>
      <c r="C5" s="14" t="s">
        <v>43</v>
      </c>
      <c r="D5" s="14" t="s">
        <v>44</v>
      </c>
      <c r="E5" s="14" t="s">
        <v>45</v>
      </c>
      <c r="F5" s="14" t="s">
        <v>46</v>
      </c>
      <c r="G5" s="14" t="s">
        <v>47</v>
      </c>
      <c r="H5" s="15" t="s">
        <v>48</v>
      </c>
      <c r="I5" s="14" t="s">
        <v>49</v>
      </c>
      <c r="J5" s="16" t="s">
        <v>50</v>
      </c>
      <c r="K5" s="16" t="s">
        <v>51</v>
      </c>
      <c r="L5" s="17" t="s">
        <v>52</v>
      </c>
      <c r="M5" s="18" t="s">
        <v>53</v>
      </c>
      <c r="N5" s="13" t="s">
        <v>54</v>
      </c>
      <c r="O5" s="19" t="s">
        <v>55</v>
      </c>
      <c r="P5" s="20" t="s">
        <v>56</v>
      </c>
      <c r="Q5" s="169" t="s">
        <v>210</v>
      </c>
    </row>
    <row r="6" spans="1:76" ht="198" customHeight="1" x14ac:dyDescent="0.25">
      <c r="A6" s="589">
        <v>1</v>
      </c>
      <c r="B6" s="592" t="s">
        <v>15</v>
      </c>
      <c r="C6" s="595" t="s">
        <v>14</v>
      </c>
      <c r="D6" s="502" t="s">
        <v>57</v>
      </c>
      <c r="E6" s="653" t="s">
        <v>16</v>
      </c>
      <c r="F6" s="600" t="s">
        <v>58</v>
      </c>
      <c r="G6" s="602">
        <v>362375172.18000001</v>
      </c>
      <c r="H6" s="502" t="s">
        <v>15</v>
      </c>
      <c r="I6" s="502" t="s">
        <v>59</v>
      </c>
      <c r="J6" s="502" t="s">
        <v>60</v>
      </c>
      <c r="K6" s="603" t="s">
        <v>61</v>
      </c>
      <c r="L6" s="621">
        <v>101386743</v>
      </c>
      <c r="M6" s="621">
        <f>N6+O6</f>
        <v>1004341.5</v>
      </c>
      <c r="N6" s="21">
        <v>1004341.5</v>
      </c>
      <c r="O6" s="622">
        <v>0</v>
      </c>
      <c r="P6" s="599">
        <f>M6/L6</f>
        <v>9.9060436333377432E-3</v>
      </c>
      <c r="Q6" s="630" t="s">
        <v>261</v>
      </c>
      <c r="R6" s="22"/>
    </row>
    <row r="7" spans="1:76" ht="109.5" customHeight="1" x14ac:dyDescent="0.25">
      <c r="A7" s="590"/>
      <c r="B7" s="593"/>
      <c r="C7" s="478"/>
      <c r="D7" s="478"/>
      <c r="E7" s="577"/>
      <c r="F7" s="543"/>
      <c r="G7" s="561"/>
      <c r="H7" s="478"/>
      <c r="I7" s="478"/>
      <c r="J7" s="478"/>
      <c r="K7" s="573"/>
      <c r="L7" s="587"/>
      <c r="M7" s="587"/>
      <c r="N7" s="23" t="s">
        <v>62</v>
      </c>
      <c r="O7" s="623"/>
      <c r="P7" s="569"/>
      <c r="Q7" s="605"/>
      <c r="R7" s="22"/>
    </row>
    <row r="8" spans="1:76" ht="189" customHeight="1" x14ac:dyDescent="0.25">
      <c r="A8" s="591"/>
      <c r="B8" s="594"/>
      <c r="C8" s="479"/>
      <c r="D8" s="479"/>
      <c r="E8" s="578"/>
      <c r="F8" s="601"/>
      <c r="G8" s="562"/>
      <c r="H8" s="479"/>
      <c r="I8" s="479"/>
      <c r="J8" s="479"/>
      <c r="K8" s="574"/>
      <c r="L8" s="514"/>
      <c r="M8" s="514"/>
      <c r="N8" s="24">
        <v>5641832.5</v>
      </c>
      <c r="O8" s="624"/>
      <c r="P8" s="570"/>
      <c r="Q8" s="559"/>
      <c r="R8" s="22"/>
    </row>
    <row r="9" spans="1:76" ht="51" customHeight="1" x14ac:dyDescent="0.25">
      <c r="A9" s="632">
        <v>2</v>
      </c>
      <c r="B9" s="596" t="s">
        <v>15</v>
      </c>
      <c r="C9" s="598" t="s">
        <v>63</v>
      </c>
      <c r="D9" s="596" t="s">
        <v>57</v>
      </c>
      <c r="E9" s="598" t="s">
        <v>64</v>
      </c>
      <c r="F9" s="596" t="s">
        <v>58</v>
      </c>
      <c r="G9" s="597">
        <v>462724796.58999997</v>
      </c>
      <c r="H9" s="596" t="s">
        <v>15</v>
      </c>
      <c r="I9" s="596" t="s">
        <v>65</v>
      </c>
      <c r="J9" s="596" t="s">
        <v>60</v>
      </c>
      <c r="K9" s="606" t="s">
        <v>66</v>
      </c>
      <c r="L9" s="513">
        <v>13225052</v>
      </c>
      <c r="M9" s="513">
        <f>N9+O9</f>
        <v>96798.25</v>
      </c>
      <c r="N9" s="26">
        <v>96798.25</v>
      </c>
      <c r="O9" s="582">
        <v>0</v>
      </c>
      <c r="P9" s="568">
        <f>M9/L9</f>
        <v>7.3193095951531988E-3</v>
      </c>
      <c r="Q9" s="604" t="s">
        <v>251</v>
      </c>
      <c r="R9" s="22"/>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row>
    <row r="10" spans="1:76" ht="60" x14ac:dyDescent="0.25">
      <c r="A10" s="590"/>
      <c r="B10" s="596"/>
      <c r="C10" s="596"/>
      <c r="D10" s="596"/>
      <c r="E10" s="596"/>
      <c r="F10" s="596"/>
      <c r="G10" s="597"/>
      <c r="H10" s="596"/>
      <c r="I10" s="596"/>
      <c r="J10" s="596"/>
      <c r="K10" s="607"/>
      <c r="L10" s="587"/>
      <c r="M10" s="587"/>
      <c r="N10" s="28" t="s">
        <v>67</v>
      </c>
      <c r="O10" s="588"/>
      <c r="P10" s="569"/>
      <c r="Q10" s="605"/>
      <c r="R10" s="22"/>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row>
    <row r="11" spans="1:76" ht="108.75" customHeight="1" x14ac:dyDescent="0.25">
      <c r="A11" s="591"/>
      <c r="B11" s="596"/>
      <c r="C11" s="596"/>
      <c r="D11" s="596"/>
      <c r="E11" s="596"/>
      <c r="F11" s="596"/>
      <c r="G11" s="597"/>
      <c r="H11" s="596"/>
      <c r="I11" s="596"/>
      <c r="J11" s="596"/>
      <c r="K11" s="608"/>
      <c r="L11" s="514"/>
      <c r="M11" s="514"/>
      <c r="N11" s="29">
        <v>290394.75</v>
      </c>
      <c r="O11" s="583"/>
      <c r="P11" s="570"/>
      <c r="Q11" s="559"/>
      <c r="R11" s="22"/>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row>
    <row r="12" spans="1:76" ht="237" customHeight="1" x14ac:dyDescent="0.25">
      <c r="A12" s="533">
        <v>3</v>
      </c>
      <c r="B12" s="485" t="s">
        <v>17</v>
      </c>
      <c r="C12" s="477" t="s">
        <v>18</v>
      </c>
      <c r="D12" s="477" t="s">
        <v>68</v>
      </c>
      <c r="E12" s="477" t="s">
        <v>19</v>
      </c>
      <c r="F12" s="477" t="s">
        <v>58</v>
      </c>
      <c r="G12" s="560">
        <v>400418989.25999999</v>
      </c>
      <c r="H12" s="477" t="s">
        <v>69</v>
      </c>
      <c r="I12" s="477" t="s">
        <v>70</v>
      </c>
      <c r="J12" s="477" t="s">
        <v>60</v>
      </c>
      <c r="K12" s="572" t="s">
        <v>71</v>
      </c>
      <c r="L12" s="513">
        <v>178471075</v>
      </c>
      <c r="M12" s="513">
        <f>N12+O12</f>
        <v>11053466</v>
      </c>
      <c r="N12" s="30">
        <v>11053466</v>
      </c>
      <c r="O12" s="582">
        <v>0</v>
      </c>
      <c r="P12" s="568">
        <f>M12/L12</f>
        <v>6.1934215390365074E-2</v>
      </c>
      <c r="Q12" s="523" t="s">
        <v>262</v>
      </c>
      <c r="R12" s="22"/>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row>
    <row r="13" spans="1:76" ht="176.25" customHeight="1" x14ac:dyDescent="0.25">
      <c r="A13" s="534"/>
      <c r="B13" s="490"/>
      <c r="C13" s="478"/>
      <c r="D13" s="478"/>
      <c r="E13" s="478"/>
      <c r="F13" s="478"/>
      <c r="G13" s="561"/>
      <c r="H13" s="478"/>
      <c r="I13" s="478"/>
      <c r="J13" s="478"/>
      <c r="K13" s="573"/>
      <c r="L13" s="587"/>
      <c r="M13" s="587"/>
      <c r="N13" s="31" t="s">
        <v>72</v>
      </c>
      <c r="O13" s="588"/>
      <c r="P13" s="569"/>
      <c r="Q13" s="571"/>
      <c r="R13" s="22"/>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row>
    <row r="14" spans="1:76" ht="176.65" customHeight="1" x14ac:dyDescent="0.25">
      <c r="A14" s="534"/>
      <c r="B14" s="490"/>
      <c r="C14" s="478"/>
      <c r="D14" s="478"/>
      <c r="E14" s="478"/>
      <c r="F14" s="478"/>
      <c r="G14" s="561"/>
      <c r="H14" s="478"/>
      <c r="I14" s="478"/>
      <c r="J14" s="478"/>
      <c r="K14" s="574"/>
      <c r="L14" s="514"/>
      <c r="M14" s="514"/>
      <c r="N14" s="32">
        <v>33160392</v>
      </c>
      <c r="O14" s="583"/>
      <c r="P14" s="570"/>
      <c r="Q14" s="571"/>
      <c r="R14" s="22"/>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row>
    <row r="15" spans="1:76" s="27" customFormat="1" ht="360" x14ac:dyDescent="0.25">
      <c r="A15" s="534"/>
      <c r="B15" s="490"/>
      <c r="C15" s="478"/>
      <c r="D15" s="478"/>
      <c r="E15" s="478"/>
      <c r="F15" s="478"/>
      <c r="G15" s="561"/>
      <c r="H15" s="478"/>
      <c r="I15" s="478"/>
      <c r="J15" s="107" t="s">
        <v>10</v>
      </c>
      <c r="K15" s="267" t="s">
        <v>186</v>
      </c>
      <c r="L15" s="197">
        <v>40518449.969999999</v>
      </c>
      <c r="M15" s="170">
        <f t="shared" ref="M15:M23" si="0">N15+O15</f>
        <v>39887710.969999999</v>
      </c>
      <c r="N15" s="33">
        <v>39887710.969999999</v>
      </c>
      <c r="O15" s="34">
        <v>0</v>
      </c>
      <c r="P15" s="109">
        <f t="shared" ref="P15:P23" si="1">M15/L15</f>
        <v>0.98443328902100147</v>
      </c>
      <c r="Q15" s="1" t="s">
        <v>256</v>
      </c>
      <c r="R15" s="22"/>
    </row>
    <row r="16" spans="1:76" s="27" customFormat="1" ht="253.9" customHeight="1" x14ac:dyDescent="0.25">
      <c r="A16" s="534"/>
      <c r="B16" s="490"/>
      <c r="C16" s="478"/>
      <c r="D16" s="478"/>
      <c r="E16" s="478"/>
      <c r="F16" s="478"/>
      <c r="G16" s="561"/>
      <c r="H16" s="478"/>
      <c r="I16" s="478"/>
      <c r="J16" s="168" t="s">
        <v>60</v>
      </c>
      <c r="K16" s="370" t="s">
        <v>243</v>
      </c>
      <c r="L16" s="369">
        <v>823671</v>
      </c>
      <c r="M16" s="356">
        <f t="shared" si="0"/>
        <v>823671</v>
      </c>
      <c r="N16" s="37">
        <v>823671</v>
      </c>
      <c r="O16" s="171">
        <v>0</v>
      </c>
      <c r="P16" s="372">
        <f t="shared" si="1"/>
        <v>1</v>
      </c>
      <c r="Q16" s="1" t="s">
        <v>249</v>
      </c>
      <c r="R16" s="22"/>
    </row>
    <row r="17" spans="1:76" s="27" customFormat="1" ht="183.6" customHeight="1" x14ac:dyDescent="0.25">
      <c r="A17" s="534"/>
      <c r="B17" s="490"/>
      <c r="C17" s="478"/>
      <c r="D17" s="478"/>
      <c r="E17" s="478"/>
      <c r="F17" s="478"/>
      <c r="G17" s="561"/>
      <c r="H17" s="478"/>
      <c r="I17" s="478"/>
      <c r="J17" s="168" t="s">
        <v>60</v>
      </c>
      <c r="K17" s="370" t="s">
        <v>242</v>
      </c>
      <c r="L17" s="368">
        <v>5878388</v>
      </c>
      <c r="M17" s="356">
        <f t="shared" si="0"/>
        <v>5878388</v>
      </c>
      <c r="N17" s="35">
        <v>5878388</v>
      </c>
      <c r="O17" s="172">
        <v>0</v>
      </c>
      <c r="P17" s="372">
        <f t="shared" si="1"/>
        <v>1</v>
      </c>
      <c r="Q17" s="371" t="s">
        <v>244</v>
      </c>
      <c r="R17" s="22"/>
      <c r="S17" s="91"/>
    </row>
    <row r="18" spans="1:76" s="27" customFormat="1" ht="154.9" customHeight="1" x14ac:dyDescent="0.25">
      <c r="A18" s="535"/>
      <c r="B18" s="486"/>
      <c r="C18" s="479"/>
      <c r="D18" s="479"/>
      <c r="E18" s="479"/>
      <c r="F18" s="479"/>
      <c r="G18" s="562"/>
      <c r="H18" s="479"/>
      <c r="I18" s="479"/>
      <c r="J18" s="354" t="s">
        <v>191</v>
      </c>
      <c r="K18" s="355" t="s">
        <v>233</v>
      </c>
      <c r="L18" s="36">
        <v>823671</v>
      </c>
      <c r="M18" s="356">
        <f>N18+O18</f>
        <v>50000</v>
      </c>
      <c r="N18" s="37">
        <v>50000</v>
      </c>
      <c r="O18" s="172">
        <v>0</v>
      </c>
      <c r="P18" s="111">
        <f t="shared" si="1"/>
        <v>6.0703848988248946E-2</v>
      </c>
      <c r="Q18" s="382" t="s">
        <v>245</v>
      </c>
      <c r="R18" s="22"/>
      <c r="S18" s="91"/>
    </row>
    <row r="19" spans="1:76" ht="221.1" customHeight="1" x14ac:dyDescent="0.25">
      <c r="A19" s="533">
        <v>4</v>
      </c>
      <c r="B19" s="536" t="s">
        <v>73</v>
      </c>
      <c r="C19" s="536" t="s">
        <v>190</v>
      </c>
      <c r="D19" s="477" t="s">
        <v>68</v>
      </c>
      <c r="E19" s="576" t="s">
        <v>74</v>
      </c>
      <c r="F19" s="579" t="s">
        <v>58</v>
      </c>
      <c r="G19" s="560">
        <v>433013258.18000001</v>
      </c>
      <c r="H19" s="563" t="s">
        <v>69</v>
      </c>
      <c r="I19" s="580" t="s">
        <v>75</v>
      </c>
      <c r="J19" s="477" t="s">
        <v>60</v>
      </c>
      <c r="K19" s="584" t="s">
        <v>76</v>
      </c>
      <c r="L19" s="454">
        <v>354887803</v>
      </c>
      <c r="M19" s="513">
        <f>N19+O19+N20</f>
        <v>88721951</v>
      </c>
      <c r="N19" s="39">
        <v>88653154</v>
      </c>
      <c r="O19" s="582">
        <v>0</v>
      </c>
      <c r="P19" s="568">
        <f t="shared" si="1"/>
        <v>0.250000000704448</v>
      </c>
      <c r="Q19" s="523" t="s">
        <v>260</v>
      </c>
      <c r="R19" s="22"/>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row>
    <row r="20" spans="1:76" ht="109.15" customHeight="1" x14ac:dyDescent="0.25">
      <c r="A20" s="534"/>
      <c r="B20" s="478"/>
      <c r="C20" s="575"/>
      <c r="D20" s="478"/>
      <c r="E20" s="577"/>
      <c r="F20" s="543"/>
      <c r="G20" s="561"/>
      <c r="H20" s="564"/>
      <c r="I20" s="581"/>
      <c r="J20" s="479"/>
      <c r="K20" s="574"/>
      <c r="L20" s="455"/>
      <c r="M20" s="514"/>
      <c r="N20" s="39">
        <v>68797</v>
      </c>
      <c r="O20" s="583"/>
      <c r="P20" s="570"/>
      <c r="Q20" s="524"/>
      <c r="R20" s="22"/>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131.65" customHeight="1" x14ac:dyDescent="0.25">
      <c r="A21" s="534"/>
      <c r="B21" s="478"/>
      <c r="C21" s="575"/>
      <c r="D21" s="478"/>
      <c r="E21" s="577"/>
      <c r="F21" s="543"/>
      <c r="G21" s="561"/>
      <c r="H21" s="564"/>
      <c r="I21" s="581"/>
      <c r="J21" s="271" t="s">
        <v>191</v>
      </c>
      <c r="K21" s="271" t="s">
        <v>192</v>
      </c>
      <c r="L21" s="269">
        <v>68797</v>
      </c>
      <c r="M21" s="170">
        <f t="shared" si="0"/>
        <v>6880</v>
      </c>
      <c r="N21" s="39">
        <v>6880</v>
      </c>
      <c r="O21" s="270">
        <v>0</v>
      </c>
      <c r="P21" s="111">
        <f t="shared" si="1"/>
        <v>0.10000436065526114</v>
      </c>
      <c r="Q21" s="375" t="s">
        <v>248</v>
      </c>
      <c r="R21" s="22"/>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6" ht="214.15" customHeight="1" x14ac:dyDescent="0.25">
      <c r="A22" s="534"/>
      <c r="B22" s="478"/>
      <c r="C22" s="575"/>
      <c r="D22" s="478"/>
      <c r="E22" s="577"/>
      <c r="F22" s="543"/>
      <c r="G22" s="561"/>
      <c r="H22" s="564"/>
      <c r="I22" s="581"/>
      <c r="J22" s="271" t="s">
        <v>191</v>
      </c>
      <c r="K22" s="281" t="s">
        <v>197</v>
      </c>
      <c r="L22" s="280">
        <v>88653154</v>
      </c>
      <c r="M22" s="170">
        <f t="shared" si="0"/>
        <v>750000</v>
      </c>
      <c r="N22" s="39">
        <v>750000</v>
      </c>
      <c r="O22" s="270">
        <v>0</v>
      </c>
      <c r="P22" s="111">
        <f t="shared" si="1"/>
        <v>8.459935898050509E-3</v>
      </c>
      <c r="Q22" s="384" t="s">
        <v>252</v>
      </c>
      <c r="R22" s="22"/>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row>
    <row r="23" spans="1:76" ht="326.64999999999998" customHeight="1" x14ac:dyDescent="0.25">
      <c r="A23" s="535"/>
      <c r="B23" s="479"/>
      <c r="C23" s="479"/>
      <c r="D23" s="484"/>
      <c r="E23" s="578"/>
      <c r="F23" s="545"/>
      <c r="G23" s="562"/>
      <c r="H23" s="565"/>
      <c r="I23" s="469"/>
      <c r="J23" s="107" t="s">
        <v>12</v>
      </c>
      <c r="K23" s="114" t="s">
        <v>77</v>
      </c>
      <c r="L23" s="36">
        <v>300000</v>
      </c>
      <c r="M23" s="170">
        <f t="shared" si="0"/>
        <v>300000</v>
      </c>
      <c r="N23" s="39">
        <v>300000</v>
      </c>
      <c r="O23" s="173">
        <v>0</v>
      </c>
      <c r="P23" s="111">
        <f t="shared" si="1"/>
        <v>1</v>
      </c>
      <c r="Q23" s="268" t="s">
        <v>189</v>
      </c>
      <c r="R23" s="22"/>
    </row>
    <row r="24" spans="1:76" ht="103.5" customHeight="1" x14ac:dyDescent="0.25">
      <c r="A24" s="632">
        <v>5</v>
      </c>
      <c r="B24" s="566" t="s">
        <v>15</v>
      </c>
      <c r="C24" s="566" t="s">
        <v>78</v>
      </c>
      <c r="D24" s="566" t="s">
        <v>57</v>
      </c>
      <c r="E24" s="566" t="s">
        <v>79</v>
      </c>
      <c r="F24" s="566" t="s">
        <v>20</v>
      </c>
      <c r="G24" s="546">
        <v>383980487.01999998</v>
      </c>
      <c r="H24" s="566" t="s">
        <v>15</v>
      </c>
      <c r="I24" s="566" t="s">
        <v>80</v>
      </c>
      <c r="J24" s="107" t="s">
        <v>60</v>
      </c>
      <c r="K24" s="114" t="s">
        <v>81</v>
      </c>
      <c r="L24" s="36">
        <v>89233</v>
      </c>
      <c r="M24" s="170">
        <v>89233</v>
      </c>
      <c r="N24" s="585">
        <v>393223</v>
      </c>
      <c r="O24" s="173">
        <v>0</v>
      </c>
      <c r="P24" s="111">
        <f t="shared" ref="P24:P33" si="2">M24/L24</f>
        <v>1</v>
      </c>
      <c r="Q24" s="558" t="s">
        <v>82</v>
      </c>
      <c r="R24" s="22"/>
    </row>
    <row r="25" spans="1:76" ht="88.15" customHeight="1" x14ac:dyDescent="0.25">
      <c r="A25" s="591"/>
      <c r="B25" s="567"/>
      <c r="C25" s="567"/>
      <c r="D25" s="567"/>
      <c r="E25" s="567"/>
      <c r="F25" s="567"/>
      <c r="G25" s="548"/>
      <c r="H25" s="567"/>
      <c r="I25" s="567"/>
      <c r="J25" s="107" t="s">
        <v>60</v>
      </c>
      <c r="K25" s="114" t="s">
        <v>83</v>
      </c>
      <c r="L25" s="36">
        <v>303990</v>
      </c>
      <c r="M25" s="170">
        <v>303990</v>
      </c>
      <c r="N25" s="586"/>
      <c r="O25" s="173">
        <v>0</v>
      </c>
      <c r="P25" s="111">
        <f t="shared" si="2"/>
        <v>1</v>
      </c>
      <c r="Q25" s="559"/>
      <c r="R25" s="22"/>
    </row>
    <row r="26" spans="1:76" ht="164.1" customHeight="1" x14ac:dyDescent="0.25">
      <c r="A26" s="340">
        <v>6</v>
      </c>
      <c r="B26" s="341" t="s">
        <v>15</v>
      </c>
      <c r="C26" s="117" t="s">
        <v>25</v>
      </c>
      <c r="D26" s="117" t="s">
        <v>57</v>
      </c>
      <c r="E26" s="117" t="s">
        <v>26</v>
      </c>
      <c r="F26" s="117" t="s">
        <v>84</v>
      </c>
      <c r="G26" s="97">
        <v>77718036.650000006</v>
      </c>
      <c r="H26" s="117" t="s">
        <v>15</v>
      </c>
      <c r="I26" s="117" t="s">
        <v>80</v>
      </c>
      <c r="J26" s="367" t="s">
        <v>60</v>
      </c>
      <c r="K26" s="114" t="s">
        <v>85</v>
      </c>
      <c r="L26" s="36">
        <v>44293.75</v>
      </c>
      <c r="M26" s="170">
        <f t="shared" ref="M26:M27" si="3">N26+O26</f>
        <v>37650</v>
      </c>
      <c r="N26" s="38">
        <v>37650</v>
      </c>
      <c r="O26" s="173">
        <v>0</v>
      </c>
      <c r="P26" s="111">
        <f t="shared" si="2"/>
        <v>0.85000705517144071</v>
      </c>
      <c r="Q26" s="305" t="s">
        <v>86</v>
      </c>
      <c r="R26" s="22"/>
    </row>
    <row r="27" spans="1:76" ht="145.15" customHeight="1" x14ac:dyDescent="0.25">
      <c r="A27" s="340">
        <v>7</v>
      </c>
      <c r="B27" s="341" t="s">
        <v>15</v>
      </c>
      <c r="C27" s="117" t="s">
        <v>27</v>
      </c>
      <c r="D27" s="117" t="s">
        <v>57</v>
      </c>
      <c r="E27" s="117" t="s">
        <v>26</v>
      </c>
      <c r="F27" s="117" t="s">
        <v>20</v>
      </c>
      <c r="G27" s="97">
        <v>429420138.85000002</v>
      </c>
      <c r="H27" s="117" t="s">
        <v>15</v>
      </c>
      <c r="I27" s="117" t="s">
        <v>80</v>
      </c>
      <c r="J27" s="175" t="s">
        <v>60</v>
      </c>
      <c r="K27" s="114" t="s">
        <v>83</v>
      </c>
      <c r="L27" s="36">
        <v>397500</v>
      </c>
      <c r="M27" s="170">
        <f t="shared" si="3"/>
        <v>337875</v>
      </c>
      <c r="N27" s="38">
        <v>337875</v>
      </c>
      <c r="O27" s="173">
        <v>0</v>
      </c>
      <c r="P27" s="111">
        <f t="shared" si="2"/>
        <v>0.85</v>
      </c>
      <c r="Q27" s="383" t="s">
        <v>87</v>
      </c>
      <c r="R27" s="22"/>
    </row>
    <row r="28" spans="1:76" ht="342.6" customHeight="1" x14ac:dyDescent="0.25">
      <c r="A28" s="533">
        <v>11</v>
      </c>
      <c r="B28" s="536" t="s">
        <v>89</v>
      </c>
      <c r="C28" s="536" t="s">
        <v>90</v>
      </c>
      <c r="D28" s="477" t="s">
        <v>68</v>
      </c>
      <c r="E28" s="538" t="s">
        <v>91</v>
      </c>
      <c r="F28" s="542" t="s">
        <v>20</v>
      </c>
      <c r="G28" s="546">
        <v>50983386.560000002</v>
      </c>
      <c r="H28" s="472" t="s">
        <v>69</v>
      </c>
      <c r="I28" s="566" t="s">
        <v>92</v>
      </c>
      <c r="J28" s="168" t="s">
        <v>10</v>
      </c>
      <c r="K28" s="378" t="s">
        <v>254</v>
      </c>
      <c r="L28" s="40">
        <v>9633792.9000000004</v>
      </c>
      <c r="M28" s="176">
        <f>N28+O28</f>
        <v>2135621.39</v>
      </c>
      <c r="N28" s="37">
        <v>2135621.39</v>
      </c>
      <c r="O28" s="42">
        <v>0</v>
      </c>
      <c r="P28" s="111">
        <f t="shared" si="2"/>
        <v>0.22168022627930895</v>
      </c>
      <c r="Q28" s="379" t="s">
        <v>255</v>
      </c>
      <c r="R28" s="22"/>
    </row>
    <row r="29" spans="1:76" ht="64.900000000000006" customHeight="1" x14ac:dyDescent="0.25">
      <c r="A29" s="534"/>
      <c r="B29" s="478"/>
      <c r="C29" s="478"/>
      <c r="D29" s="478"/>
      <c r="E29" s="539"/>
      <c r="F29" s="543"/>
      <c r="G29" s="547"/>
      <c r="H29" s="635"/>
      <c r="I29" s="636"/>
      <c r="J29" s="365" t="s">
        <v>195</v>
      </c>
      <c r="K29" s="378" t="s">
        <v>212</v>
      </c>
      <c r="L29" s="279">
        <v>215985</v>
      </c>
      <c r="M29" s="176">
        <f>N29+O29</f>
        <v>215985</v>
      </c>
      <c r="N29" s="37">
        <v>215985</v>
      </c>
      <c r="O29" s="42">
        <v>0</v>
      </c>
      <c r="P29" s="111">
        <f t="shared" si="2"/>
        <v>1</v>
      </c>
      <c r="Q29" s="329" t="s">
        <v>223</v>
      </c>
      <c r="R29" s="22"/>
    </row>
    <row r="30" spans="1:76" ht="135" customHeight="1" x14ac:dyDescent="0.25">
      <c r="A30" s="534"/>
      <c r="B30" s="478"/>
      <c r="C30" s="478"/>
      <c r="D30" s="537"/>
      <c r="E30" s="540"/>
      <c r="F30" s="544"/>
      <c r="G30" s="547"/>
      <c r="H30" s="635"/>
      <c r="I30" s="636"/>
      <c r="J30" s="107" t="s">
        <v>12</v>
      </c>
      <c r="K30" s="114" t="s">
        <v>93</v>
      </c>
      <c r="L30" s="36">
        <v>1000</v>
      </c>
      <c r="M30" s="36">
        <v>1000</v>
      </c>
      <c r="N30" s="43">
        <v>1000</v>
      </c>
      <c r="O30" s="41">
        <v>0</v>
      </c>
      <c r="P30" s="111">
        <f t="shared" si="2"/>
        <v>1</v>
      </c>
      <c r="Q30" s="174" t="s">
        <v>94</v>
      </c>
      <c r="R30" s="22"/>
    </row>
    <row r="31" spans="1:76" ht="190.5" customHeight="1" x14ac:dyDescent="0.25">
      <c r="A31" s="534"/>
      <c r="B31" s="478"/>
      <c r="C31" s="478"/>
      <c r="D31" s="537"/>
      <c r="E31" s="540"/>
      <c r="F31" s="544"/>
      <c r="G31" s="547"/>
      <c r="H31" s="635"/>
      <c r="I31" s="636"/>
      <c r="J31" s="107" t="s">
        <v>60</v>
      </c>
      <c r="K31" s="266" t="s">
        <v>185</v>
      </c>
      <c r="L31" s="36">
        <v>6773775.2599999998</v>
      </c>
      <c r="M31" s="170">
        <f>N31+O31</f>
        <v>7605522</v>
      </c>
      <c r="N31" s="38">
        <v>7605522</v>
      </c>
      <c r="O31" s="173">
        <v>0</v>
      </c>
      <c r="P31" s="111">
        <f t="shared" si="2"/>
        <v>1.1227892435273974</v>
      </c>
      <c r="Q31" s="282" t="s">
        <v>184</v>
      </c>
      <c r="R31" s="22"/>
    </row>
    <row r="32" spans="1:76" ht="64.900000000000006" customHeight="1" x14ac:dyDescent="0.25">
      <c r="A32" s="535"/>
      <c r="B32" s="479"/>
      <c r="C32" s="479"/>
      <c r="D32" s="484"/>
      <c r="E32" s="541"/>
      <c r="F32" s="545"/>
      <c r="G32" s="548"/>
      <c r="H32" s="473"/>
      <c r="I32" s="567"/>
      <c r="J32" s="175" t="s">
        <v>95</v>
      </c>
      <c r="K32" s="114" t="s">
        <v>96</v>
      </c>
      <c r="L32" s="36">
        <v>0</v>
      </c>
      <c r="M32" s="170">
        <f>N32+O32</f>
        <v>0</v>
      </c>
      <c r="N32" s="25">
        <v>0</v>
      </c>
      <c r="O32" s="173">
        <v>0</v>
      </c>
      <c r="P32" s="111">
        <v>0</v>
      </c>
      <c r="Q32" s="44" t="s">
        <v>97</v>
      </c>
      <c r="R32" s="22"/>
    </row>
    <row r="33" spans="1:18" ht="130.9" customHeight="1" x14ac:dyDescent="0.25">
      <c r="A33" s="177">
        <v>13</v>
      </c>
      <c r="B33" s="178" t="s">
        <v>15</v>
      </c>
      <c r="C33" s="178" t="s">
        <v>21</v>
      </c>
      <c r="D33" s="178" t="s">
        <v>57</v>
      </c>
      <c r="E33" s="376" t="s">
        <v>253</v>
      </c>
      <c r="F33" s="117" t="s">
        <v>20</v>
      </c>
      <c r="G33" s="97">
        <v>75726679.859999999</v>
      </c>
      <c r="H33" s="97" t="s">
        <v>15</v>
      </c>
      <c r="I33" s="2" t="s">
        <v>98</v>
      </c>
      <c r="J33" s="107" t="s">
        <v>60</v>
      </c>
      <c r="K33" s="114" t="s">
        <v>99</v>
      </c>
      <c r="L33" s="110">
        <v>259240</v>
      </c>
      <c r="M33" s="179">
        <f>N33+O33</f>
        <v>259240</v>
      </c>
      <c r="N33" s="35">
        <v>259240</v>
      </c>
      <c r="O33" s="180">
        <v>0</v>
      </c>
      <c r="P33" s="111">
        <f t="shared" si="2"/>
        <v>1</v>
      </c>
      <c r="Q33" s="174" t="s">
        <v>100</v>
      </c>
      <c r="R33" s="22"/>
    </row>
    <row r="34" spans="1:18" ht="120" x14ac:dyDescent="0.25">
      <c r="A34" s="177">
        <v>14</v>
      </c>
      <c r="B34" s="178" t="s">
        <v>15</v>
      </c>
      <c r="C34" s="178" t="s">
        <v>101</v>
      </c>
      <c r="D34" s="178" t="s">
        <v>57</v>
      </c>
      <c r="E34" s="117" t="s">
        <v>24</v>
      </c>
      <c r="F34" s="181" t="s">
        <v>20</v>
      </c>
      <c r="G34" s="97">
        <v>114144662.22</v>
      </c>
      <c r="H34" s="97" t="s">
        <v>15</v>
      </c>
      <c r="I34" s="2" t="s">
        <v>80</v>
      </c>
      <c r="J34" s="233" t="s">
        <v>60</v>
      </c>
      <c r="K34" s="182" t="s">
        <v>102</v>
      </c>
      <c r="L34" s="45">
        <v>186679.77</v>
      </c>
      <c r="M34" s="170">
        <f t="shared" ref="M34:M35" si="4">N34+O34</f>
        <v>195663</v>
      </c>
      <c r="N34" s="46">
        <v>195663</v>
      </c>
      <c r="O34" s="176">
        <v>0</v>
      </c>
      <c r="P34" s="109">
        <f>M34/L34</f>
        <v>1.0481210685014237</v>
      </c>
      <c r="Q34" s="174" t="s">
        <v>103</v>
      </c>
      <c r="R34" s="22"/>
    </row>
    <row r="35" spans="1:18" ht="127.5" customHeight="1" x14ac:dyDescent="0.25">
      <c r="A35" s="177">
        <v>15</v>
      </c>
      <c r="B35" s="178" t="s">
        <v>15</v>
      </c>
      <c r="C35" s="178" t="s">
        <v>22</v>
      </c>
      <c r="D35" s="178" t="s">
        <v>57</v>
      </c>
      <c r="E35" s="117" t="s">
        <v>24</v>
      </c>
      <c r="F35" s="181" t="s">
        <v>20</v>
      </c>
      <c r="G35" s="97">
        <v>97275841.819999993</v>
      </c>
      <c r="H35" s="97" t="s">
        <v>15</v>
      </c>
      <c r="I35" s="2" t="s">
        <v>80</v>
      </c>
      <c r="J35" s="175" t="s">
        <v>60</v>
      </c>
      <c r="K35" s="183" t="s">
        <v>104</v>
      </c>
      <c r="L35" s="184">
        <v>910378.05</v>
      </c>
      <c r="M35" s="40">
        <f t="shared" si="4"/>
        <v>751433</v>
      </c>
      <c r="N35" s="185">
        <v>751433</v>
      </c>
      <c r="O35" s="186">
        <v>0</v>
      </c>
      <c r="P35" s="187">
        <v>1</v>
      </c>
      <c r="Q35" s="188" t="s">
        <v>105</v>
      </c>
      <c r="R35" s="22"/>
    </row>
    <row r="36" spans="1:18" ht="74.45" customHeight="1" x14ac:dyDescent="0.25">
      <c r="A36" s="531">
        <v>32</v>
      </c>
      <c r="B36" s="536" t="s">
        <v>11</v>
      </c>
      <c r="C36" s="552" t="s">
        <v>180</v>
      </c>
      <c r="D36" s="553" t="s">
        <v>88</v>
      </c>
      <c r="E36" s="536" t="s">
        <v>198</v>
      </c>
      <c r="F36" s="536" t="s">
        <v>150</v>
      </c>
      <c r="G36" s="529">
        <v>4146520.73</v>
      </c>
      <c r="H36" s="553" t="s">
        <v>11</v>
      </c>
      <c r="I36" s="553" t="s">
        <v>181</v>
      </c>
      <c r="J36" s="235" t="s">
        <v>152</v>
      </c>
      <c r="K36" s="555" t="s">
        <v>183</v>
      </c>
      <c r="L36" s="527">
        <v>740806.74</v>
      </c>
      <c r="M36" s="239">
        <f>N36+O36</f>
        <v>414621.75</v>
      </c>
      <c r="N36" s="254">
        <v>414621.75</v>
      </c>
      <c r="O36" s="237">
        <v>0</v>
      </c>
      <c r="P36" s="234">
        <v>0</v>
      </c>
      <c r="Q36" s="523" t="s">
        <v>250</v>
      </c>
      <c r="R36" s="22"/>
    </row>
    <row r="37" spans="1:18" ht="80.650000000000006" customHeight="1" x14ac:dyDescent="0.25">
      <c r="A37" s="532"/>
      <c r="B37" s="551"/>
      <c r="C37" s="551"/>
      <c r="D37" s="551"/>
      <c r="E37" s="554"/>
      <c r="F37" s="551"/>
      <c r="G37" s="530"/>
      <c r="H37" s="551"/>
      <c r="I37" s="551"/>
      <c r="J37" s="311" t="s">
        <v>182</v>
      </c>
      <c r="K37" s="551"/>
      <c r="L37" s="528"/>
      <c r="M37" s="307">
        <f>N37+O37</f>
        <v>326184.99</v>
      </c>
      <c r="N37" s="236">
        <v>326184.99</v>
      </c>
      <c r="O37" s="238">
        <v>0</v>
      </c>
      <c r="P37" s="111">
        <v>0</v>
      </c>
      <c r="Q37" s="524"/>
      <c r="R37" s="22"/>
    </row>
    <row r="38" spans="1:18" ht="134.44999999999999" customHeight="1" x14ac:dyDescent="0.25">
      <c r="A38" s="639">
        <v>33</v>
      </c>
      <c r="B38" s="647" t="s">
        <v>15</v>
      </c>
      <c r="C38" s="549" t="s">
        <v>213</v>
      </c>
      <c r="D38" s="549" t="s">
        <v>57</v>
      </c>
      <c r="E38" s="566" t="s">
        <v>217</v>
      </c>
      <c r="F38" s="633" t="s">
        <v>215</v>
      </c>
      <c r="G38" s="529">
        <v>179363388.91</v>
      </c>
      <c r="H38" s="641" t="s">
        <v>214</v>
      </c>
      <c r="I38" s="643"/>
      <c r="J38" s="312" t="s">
        <v>12</v>
      </c>
      <c r="K38" s="637" t="s">
        <v>238</v>
      </c>
      <c r="L38" s="314">
        <v>51000</v>
      </c>
      <c r="M38" s="40">
        <f t="shared" ref="M38" si="5">N38+O38</f>
        <v>51000</v>
      </c>
      <c r="N38" s="309">
        <v>51000</v>
      </c>
      <c r="O38" s="310">
        <v>0</v>
      </c>
      <c r="P38" s="111">
        <f>M38/L38</f>
        <v>1</v>
      </c>
      <c r="Q38" s="381" t="s">
        <v>222</v>
      </c>
      <c r="R38" s="22"/>
    </row>
    <row r="39" spans="1:18" ht="106.15" customHeight="1" x14ac:dyDescent="0.25">
      <c r="A39" s="640"/>
      <c r="B39" s="648"/>
      <c r="C39" s="550"/>
      <c r="D39" s="550"/>
      <c r="E39" s="567"/>
      <c r="F39" s="634"/>
      <c r="G39" s="530"/>
      <c r="H39" s="642"/>
      <c r="I39" s="644"/>
      <c r="J39" s="306" t="s">
        <v>188</v>
      </c>
      <c r="K39" s="638"/>
      <c r="L39" s="40">
        <v>16338074.41</v>
      </c>
      <c r="M39" s="279">
        <f t="shared" ref="M39:M40" si="6">N39+O39</f>
        <v>16338074.41</v>
      </c>
      <c r="N39" s="308">
        <v>16338074.41</v>
      </c>
      <c r="O39" s="189">
        <v>0</v>
      </c>
      <c r="P39" s="323">
        <v>1</v>
      </c>
      <c r="Q39" s="313" t="s">
        <v>224</v>
      </c>
      <c r="R39" s="22"/>
    </row>
    <row r="40" spans="1:18" ht="194.45" customHeight="1" thickBot="1" x14ac:dyDescent="0.3">
      <c r="A40" s="315">
        <v>34</v>
      </c>
      <c r="B40" s="324" t="s">
        <v>9</v>
      </c>
      <c r="C40" s="325" t="s">
        <v>216</v>
      </c>
      <c r="D40" s="325" t="s">
        <v>88</v>
      </c>
      <c r="E40" s="316" t="s">
        <v>219</v>
      </c>
      <c r="F40" s="326" t="s">
        <v>218</v>
      </c>
      <c r="G40" s="317">
        <v>41312631</v>
      </c>
      <c r="H40" s="318" t="s">
        <v>220</v>
      </c>
      <c r="I40" s="319"/>
      <c r="J40" s="327" t="s">
        <v>221</v>
      </c>
      <c r="K40" s="320" t="s">
        <v>232</v>
      </c>
      <c r="L40" s="279">
        <v>6000052.0800000001</v>
      </c>
      <c r="M40" s="279">
        <f t="shared" si="6"/>
        <v>6000052.0800000001</v>
      </c>
      <c r="N40" s="328">
        <v>6000052.0800000001</v>
      </c>
      <c r="O40" s="321">
        <v>0</v>
      </c>
      <c r="P40" s="323">
        <v>1</v>
      </c>
      <c r="Q40" s="322" t="s">
        <v>240</v>
      </c>
      <c r="R40" s="22"/>
    </row>
    <row r="41" spans="1:18" ht="31.9" customHeight="1" thickBot="1" x14ac:dyDescent="0.3">
      <c r="A41" s="240"/>
      <c r="B41" s="241" t="s">
        <v>0</v>
      </c>
      <c r="C41" s="242"/>
      <c r="D41" s="242"/>
      <c r="E41" s="243"/>
      <c r="F41" s="244"/>
      <c r="G41" s="245">
        <f>SUM(G6:G40)</f>
        <v>3112603989.8299999</v>
      </c>
      <c r="H41" s="246"/>
      <c r="I41" s="247"/>
      <c r="J41" s="247"/>
      <c r="K41" s="248"/>
      <c r="L41" s="249">
        <f>SUM(L6:L40)</f>
        <v>826982604.92999995</v>
      </c>
      <c r="M41" s="304">
        <f>SUM(M6:M40)</f>
        <v>183636352.34</v>
      </c>
      <c r="N41" s="250">
        <f>SUM(N6:N40)</f>
        <v>222728971.59</v>
      </c>
      <c r="O41" s="251">
        <f>SUM(O6:O40)</f>
        <v>0</v>
      </c>
      <c r="P41" s="252">
        <f t="shared" ref="P41" si="7">M41/L41</f>
        <v>0.22205588272989601</v>
      </c>
      <c r="Q41" s="253" t="s">
        <v>106</v>
      </c>
      <c r="R41" s="22"/>
    </row>
    <row r="42" spans="1:18" ht="30" customHeight="1" x14ac:dyDescent="0.25">
      <c r="A42" s="48"/>
      <c r="B42" s="49" t="s">
        <v>107</v>
      </c>
      <c r="C42" s="556" t="s">
        <v>108</v>
      </c>
      <c r="D42" s="556"/>
      <c r="E42" s="556"/>
      <c r="F42" s="556"/>
      <c r="G42" s="556"/>
      <c r="H42" s="556"/>
      <c r="I42" s="556"/>
      <c r="J42" s="556"/>
      <c r="K42" s="557"/>
      <c r="L42" s="50" t="s">
        <v>106</v>
      </c>
      <c r="M42" s="50" t="s">
        <v>106</v>
      </c>
      <c r="N42" s="51">
        <f>N6+N9+N12+N15+N16+N18+N19+N20+N21+N22+N23+N28+N29+N30+N36+N37+N38+N40</f>
        <v>151839283.93000001</v>
      </c>
      <c r="O42" s="52" t="s">
        <v>106</v>
      </c>
      <c r="P42" s="53" t="s">
        <v>106</v>
      </c>
      <c r="Q42" s="190" t="s">
        <v>106</v>
      </c>
    </row>
    <row r="43" spans="1:18" ht="30" customHeight="1" x14ac:dyDescent="0.25">
      <c r="A43" s="54"/>
      <c r="B43" s="55" t="s">
        <v>107</v>
      </c>
      <c r="C43" s="525" t="s">
        <v>109</v>
      </c>
      <c r="D43" s="525"/>
      <c r="E43" s="525"/>
      <c r="F43" s="525"/>
      <c r="G43" s="525"/>
      <c r="H43" s="525"/>
      <c r="I43" s="525"/>
      <c r="J43" s="525"/>
      <c r="K43" s="526"/>
      <c r="L43" s="56" t="s">
        <v>106</v>
      </c>
      <c r="M43" s="56" t="s">
        <v>106</v>
      </c>
      <c r="N43" s="57">
        <f>N8+N11+N14</f>
        <v>39092619.25</v>
      </c>
      <c r="O43" s="58" t="s">
        <v>106</v>
      </c>
      <c r="P43" s="59" t="s">
        <v>106</v>
      </c>
      <c r="Q43" s="191" t="s">
        <v>106</v>
      </c>
    </row>
    <row r="44" spans="1:18" ht="30.75" customHeight="1" thickBot="1" x14ac:dyDescent="0.3">
      <c r="A44" s="60"/>
      <c r="B44" s="61" t="s">
        <v>107</v>
      </c>
      <c r="C44" s="645" t="s">
        <v>110</v>
      </c>
      <c r="D44" s="645"/>
      <c r="E44" s="645"/>
      <c r="F44" s="645"/>
      <c r="G44" s="645"/>
      <c r="H44" s="645"/>
      <c r="I44" s="645"/>
      <c r="J44" s="645"/>
      <c r="K44" s="646"/>
      <c r="L44" s="62" t="s">
        <v>106</v>
      </c>
      <c r="M44" s="62" t="s">
        <v>106</v>
      </c>
      <c r="N44" s="63">
        <f>N24+N26+N27+N31+N33+N34+N35+N17+N39</f>
        <v>31797068.41</v>
      </c>
      <c r="O44" s="64">
        <f>O41</f>
        <v>0</v>
      </c>
      <c r="P44" s="192" t="s">
        <v>106</v>
      </c>
      <c r="Q44" s="193" t="s">
        <v>106</v>
      </c>
    </row>
    <row r="45" spans="1:18" x14ac:dyDescent="0.25">
      <c r="A45" s="65"/>
      <c r="B45" s="66"/>
      <c r="C45" s="67"/>
      <c r="D45" s="67"/>
      <c r="E45" s="68"/>
      <c r="F45" s="68"/>
      <c r="G45" s="69"/>
      <c r="H45" s="70"/>
      <c r="I45" s="71"/>
      <c r="J45" s="71"/>
      <c r="K45" s="71"/>
      <c r="L45" s="71"/>
      <c r="M45" s="71"/>
      <c r="N45" s="72"/>
      <c r="O45" s="73"/>
      <c r="P45" s="73"/>
    </row>
    <row r="46" spans="1:18" x14ac:dyDescent="0.25">
      <c r="A46" s="74"/>
      <c r="B46" s="93" t="s">
        <v>111</v>
      </c>
      <c r="C46" s="67"/>
      <c r="D46" s="67"/>
      <c r="E46" s="76"/>
      <c r="F46" s="76"/>
      <c r="G46" s="357"/>
      <c r="H46" s="358"/>
      <c r="I46" s="87"/>
      <c r="J46" s="87"/>
      <c r="K46" s="87"/>
      <c r="L46" s="166"/>
      <c r="M46" s="166"/>
      <c r="N46" s="342"/>
      <c r="O46" s="80"/>
      <c r="P46" s="81"/>
    </row>
    <row r="47" spans="1:18" ht="67.150000000000006" customHeight="1" x14ac:dyDescent="0.25">
      <c r="A47" s="65"/>
      <c r="B47" s="631" t="s">
        <v>237</v>
      </c>
      <c r="C47" s="631"/>
      <c r="D47" s="631"/>
      <c r="E47" s="631"/>
      <c r="F47" s="631"/>
      <c r="G47" s="631"/>
      <c r="H47" s="631"/>
      <c r="I47" s="631"/>
      <c r="J47" s="631"/>
      <c r="K47" s="631"/>
      <c r="L47" s="331"/>
      <c r="M47" s="343"/>
      <c r="N47" s="167"/>
      <c r="O47" s="73"/>
      <c r="P47" s="73"/>
    </row>
    <row r="48" spans="1:18" x14ac:dyDescent="0.25">
      <c r="A48" s="65"/>
      <c r="B48" s="75"/>
      <c r="C48" s="82"/>
      <c r="D48" s="82"/>
      <c r="E48" s="68"/>
      <c r="F48" s="68"/>
      <c r="G48" s="69"/>
      <c r="H48" s="70"/>
      <c r="I48" s="71"/>
      <c r="J48" s="71"/>
      <c r="K48" s="71"/>
      <c r="L48" s="71"/>
      <c r="M48" s="73"/>
      <c r="N48" s="83"/>
      <c r="O48" s="52"/>
      <c r="P48" s="47"/>
    </row>
    <row r="49" spans="1:16" x14ac:dyDescent="0.25">
      <c r="A49" s="65"/>
      <c r="B49" s="75"/>
      <c r="C49" s="82"/>
      <c r="D49" s="82"/>
      <c r="E49" s="68"/>
      <c r="F49" s="68"/>
      <c r="G49" s="69"/>
      <c r="H49" s="70"/>
      <c r="I49" s="71"/>
      <c r="J49" s="71"/>
      <c r="K49" s="71"/>
      <c r="L49" s="71"/>
      <c r="M49" s="73"/>
      <c r="N49" s="84"/>
      <c r="O49" s="52"/>
      <c r="P49" s="47"/>
    </row>
    <row r="50" spans="1:16" x14ac:dyDescent="0.25">
      <c r="A50" s="65"/>
      <c r="B50" s="75"/>
      <c r="C50" s="82"/>
      <c r="D50" s="82"/>
      <c r="E50" s="68"/>
      <c r="F50" s="68"/>
      <c r="G50" s="69"/>
      <c r="H50" s="70"/>
      <c r="I50" s="71"/>
      <c r="J50" s="71"/>
      <c r="K50" s="71"/>
      <c r="L50" s="71"/>
      <c r="M50" s="73"/>
      <c r="N50" s="85"/>
      <c r="O50" s="86"/>
      <c r="P50" s="47"/>
    </row>
    <row r="51" spans="1:16" x14ac:dyDescent="0.25">
      <c r="A51" s="65"/>
      <c r="B51" s="87"/>
      <c r="C51" s="76"/>
      <c r="D51" s="76"/>
      <c r="I51" s="88"/>
      <c r="J51" s="88"/>
      <c r="K51" s="88"/>
      <c r="L51" s="89"/>
      <c r="M51" s="89"/>
      <c r="N51" s="90"/>
      <c r="O51" s="90"/>
      <c r="P51" s="90"/>
    </row>
    <row r="52" spans="1:16" x14ac:dyDescent="0.25">
      <c r="A52" s="65"/>
      <c r="B52" s="87"/>
      <c r="C52" s="76"/>
      <c r="D52" s="76"/>
      <c r="I52" s="88"/>
      <c r="J52" s="88"/>
      <c r="K52" s="88"/>
      <c r="L52" s="89"/>
      <c r="M52" s="89"/>
      <c r="N52" s="90"/>
      <c r="O52" s="90"/>
      <c r="P52" s="91"/>
    </row>
    <row r="53" spans="1:16" x14ac:dyDescent="0.25">
      <c r="A53" s="65"/>
      <c r="I53" s="88"/>
      <c r="J53" s="88"/>
      <c r="K53" s="88"/>
      <c r="L53" s="89"/>
      <c r="M53" s="89"/>
      <c r="N53" s="90"/>
      <c r="O53" s="90"/>
      <c r="P53" s="91"/>
    </row>
    <row r="54" spans="1:16" x14ac:dyDescent="0.25">
      <c r="A54" s="65"/>
      <c r="I54" s="88"/>
      <c r="J54" s="88"/>
      <c r="K54" s="88"/>
      <c r="L54" s="89"/>
      <c r="M54" s="89"/>
      <c r="N54" s="90"/>
      <c r="O54" s="90"/>
      <c r="P54" s="91"/>
    </row>
    <row r="55" spans="1:16" x14ac:dyDescent="0.25">
      <c r="A55" s="65"/>
      <c r="I55" s="88"/>
      <c r="J55" s="88"/>
      <c r="K55" s="88"/>
      <c r="L55" s="88"/>
      <c r="M55" s="88"/>
      <c r="N55" s="91"/>
      <c r="O55" s="91"/>
      <c r="P55" s="91"/>
    </row>
    <row r="56" spans="1:16" x14ac:dyDescent="0.25">
      <c r="A56" s="65"/>
      <c r="I56" s="88"/>
      <c r="J56" s="88"/>
      <c r="K56" s="88"/>
      <c r="L56" s="88"/>
      <c r="M56" s="88"/>
      <c r="N56" s="91"/>
      <c r="O56" s="91"/>
      <c r="P56" s="91"/>
    </row>
    <row r="57" spans="1:16" x14ac:dyDescent="0.25">
      <c r="A57" s="65"/>
      <c r="I57" s="88"/>
      <c r="J57" s="77"/>
      <c r="K57" s="88"/>
      <c r="L57" s="88"/>
      <c r="M57" s="88"/>
      <c r="N57" s="22"/>
      <c r="O57" s="22"/>
      <c r="P57" s="22"/>
    </row>
    <row r="58" spans="1:16" x14ac:dyDescent="0.25">
      <c r="A58" s="65"/>
      <c r="I58" s="88"/>
      <c r="J58" s="77"/>
      <c r="K58" s="88"/>
      <c r="L58" s="88"/>
      <c r="M58" s="88"/>
      <c r="N58" s="22"/>
      <c r="O58" s="22"/>
      <c r="P58" s="22"/>
    </row>
    <row r="59" spans="1:16" x14ac:dyDescent="0.25">
      <c r="A59" s="65"/>
      <c r="I59" s="88"/>
      <c r="J59" s="88"/>
      <c r="K59" s="88"/>
      <c r="L59" s="88"/>
      <c r="M59" s="88"/>
      <c r="N59" s="22"/>
      <c r="O59" s="22"/>
      <c r="P59" s="22"/>
    </row>
    <row r="60" spans="1:16" x14ac:dyDescent="0.25">
      <c r="A60" s="65"/>
      <c r="I60" s="88"/>
      <c r="J60" s="88"/>
      <c r="K60" s="88"/>
      <c r="L60" s="88"/>
      <c r="M60" s="88"/>
      <c r="N60" s="22"/>
      <c r="O60" s="22"/>
      <c r="P60" s="22"/>
    </row>
    <row r="61" spans="1:16" x14ac:dyDescent="0.25">
      <c r="A61" s="65"/>
      <c r="I61" s="88"/>
      <c r="J61" s="88"/>
      <c r="K61" s="88"/>
      <c r="L61" s="88"/>
      <c r="M61" s="88"/>
      <c r="N61" s="22"/>
      <c r="O61" s="22"/>
      <c r="P61" s="22"/>
    </row>
    <row r="62" spans="1:16" x14ac:dyDescent="0.25">
      <c r="A62" s="65"/>
      <c r="I62" s="88"/>
      <c r="J62" s="88"/>
      <c r="K62" s="88"/>
      <c r="L62" s="88"/>
      <c r="M62" s="88"/>
      <c r="N62" s="22"/>
      <c r="O62" s="22"/>
      <c r="P62" s="22"/>
    </row>
    <row r="63" spans="1:16" x14ac:dyDescent="0.25">
      <c r="A63" s="65"/>
      <c r="I63" s="88"/>
      <c r="J63" s="88"/>
      <c r="K63" s="88"/>
      <c r="L63" s="88"/>
      <c r="M63" s="88"/>
      <c r="N63" s="22"/>
      <c r="O63" s="22"/>
      <c r="P63" s="22"/>
    </row>
    <row r="64" spans="1:16" x14ac:dyDescent="0.25">
      <c r="A64" s="65"/>
      <c r="I64" s="88"/>
      <c r="J64" s="88"/>
      <c r="K64" s="88"/>
      <c r="L64" s="88"/>
      <c r="M64" s="88"/>
      <c r="N64" s="22"/>
      <c r="O64" s="22"/>
      <c r="P64" s="22"/>
    </row>
    <row r="65" spans="1:16" x14ac:dyDescent="0.25">
      <c r="A65" s="65"/>
      <c r="I65" s="88"/>
      <c r="J65" s="88"/>
      <c r="K65" s="88"/>
      <c r="L65" s="88"/>
      <c r="M65" s="88"/>
      <c r="N65" s="22"/>
      <c r="O65" s="22"/>
      <c r="P65" s="22"/>
    </row>
    <row r="66" spans="1:16" x14ac:dyDescent="0.25">
      <c r="A66" s="65"/>
      <c r="I66" s="88"/>
      <c r="J66" s="88"/>
      <c r="K66" s="88"/>
      <c r="L66" s="88"/>
      <c r="M66" s="88"/>
      <c r="N66" s="22"/>
      <c r="O66" s="22"/>
      <c r="P66" s="22"/>
    </row>
    <row r="67" spans="1:16" x14ac:dyDescent="0.25">
      <c r="A67" s="65"/>
      <c r="I67" s="88"/>
      <c r="J67" s="88"/>
      <c r="K67" s="88"/>
      <c r="L67" s="88"/>
      <c r="M67" s="88"/>
      <c r="N67" s="22"/>
      <c r="O67" s="22"/>
      <c r="P67" s="22"/>
    </row>
    <row r="68" spans="1:16" x14ac:dyDescent="0.25">
      <c r="A68" s="65"/>
      <c r="I68" s="88"/>
      <c r="J68" s="88"/>
      <c r="K68" s="88"/>
      <c r="L68" s="88"/>
      <c r="M68" s="88"/>
      <c r="N68" s="22"/>
      <c r="O68" s="22"/>
      <c r="P68" s="22"/>
    </row>
    <row r="69" spans="1:16" x14ac:dyDescent="0.25">
      <c r="A69" s="65"/>
      <c r="I69" s="88"/>
      <c r="J69" s="88"/>
      <c r="K69" s="88"/>
      <c r="L69" s="88"/>
      <c r="M69" s="88"/>
      <c r="N69" s="22"/>
      <c r="O69" s="22"/>
      <c r="P69" s="22"/>
    </row>
    <row r="70" spans="1:16" x14ac:dyDescent="0.25">
      <c r="A70" s="65"/>
      <c r="I70" s="88"/>
      <c r="J70" s="88"/>
      <c r="K70" s="88"/>
      <c r="L70" s="88"/>
      <c r="M70" s="88"/>
      <c r="N70" s="22"/>
      <c r="O70" s="22"/>
      <c r="P70" s="22"/>
    </row>
    <row r="71" spans="1:16" x14ac:dyDescent="0.25">
      <c r="A71" s="65"/>
      <c r="I71" s="88"/>
      <c r="J71" s="88"/>
      <c r="K71" s="88"/>
      <c r="L71" s="88"/>
      <c r="M71" s="88"/>
      <c r="N71" s="22"/>
      <c r="O71" s="22"/>
      <c r="P71" s="22"/>
    </row>
    <row r="72" spans="1:16" x14ac:dyDescent="0.25">
      <c r="A72" s="65"/>
      <c r="I72" s="88"/>
      <c r="J72" s="88"/>
      <c r="K72" s="88"/>
      <c r="L72" s="88"/>
      <c r="M72" s="88"/>
      <c r="N72" s="22"/>
      <c r="O72" s="22"/>
      <c r="P72" s="22"/>
    </row>
    <row r="73" spans="1:16" x14ac:dyDescent="0.25">
      <c r="A73" s="65"/>
      <c r="I73" s="88"/>
      <c r="J73" s="88"/>
      <c r="K73" s="88"/>
      <c r="L73" s="88"/>
      <c r="M73" s="88"/>
      <c r="N73" s="22"/>
      <c r="O73" s="22"/>
      <c r="P73" s="22"/>
    </row>
    <row r="74" spans="1:16" x14ac:dyDescent="0.25">
      <c r="A74" s="65"/>
      <c r="I74" s="88"/>
      <c r="J74" s="88"/>
      <c r="K74" s="88"/>
      <c r="L74" s="88"/>
      <c r="M74" s="88"/>
      <c r="N74" s="22"/>
      <c r="O74" s="22"/>
      <c r="P74" s="22"/>
    </row>
    <row r="75" spans="1:16" x14ac:dyDescent="0.25">
      <c r="A75" s="65"/>
      <c r="I75" s="88"/>
      <c r="J75" s="88"/>
      <c r="K75" s="88"/>
      <c r="L75" s="88"/>
      <c r="M75" s="88"/>
      <c r="N75" s="22"/>
      <c r="O75" s="22"/>
      <c r="P75" s="22"/>
    </row>
    <row r="76" spans="1:16" x14ac:dyDescent="0.25">
      <c r="A76" s="65"/>
      <c r="I76" s="88"/>
      <c r="J76" s="88"/>
      <c r="K76" s="88"/>
      <c r="L76" s="88"/>
      <c r="M76" s="88"/>
      <c r="N76" s="22"/>
      <c r="O76" s="22"/>
      <c r="P76" s="22"/>
    </row>
    <row r="77" spans="1:16" x14ac:dyDescent="0.25">
      <c r="A77" s="65"/>
      <c r="I77" s="88"/>
      <c r="J77" s="88"/>
      <c r="K77" s="88"/>
      <c r="L77" s="88"/>
      <c r="M77" s="88"/>
      <c r="N77" s="22"/>
      <c r="O77" s="22"/>
      <c r="P77" s="22"/>
    </row>
    <row r="78" spans="1:16" x14ac:dyDescent="0.25">
      <c r="A78" s="65"/>
      <c r="I78" s="88"/>
      <c r="J78" s="88"/>
      <c r="K78" s="88"/>
      <c r="L78" s="88"/>
      <c r="M78" s="88"/>
      <c r="N78" s="22"/>
      <c r="O78" s="22"/>
      <c r="P78" s="22"/>
    </row>
    <row r="79" spans="1:16" x14ac:dyDescent="0.25">
      <c r="A79" s="65"/>
      <c r="I79" s="88"/>
      <c r="J79" s="88"/>
      <c r="K79" s="88"/>
      <c r="L79" s="88"/>
      <c r="M79" s="88"/>
      <c r="N79" s="22"/>
      <c r="O79" s="22"/>
      <c r="P79" s="22"/>
    </row>
    <row r="80" spans="1:16" x14ac:dyDescent="0.25">
      <c r="A80" s="65"/>
      <c r="I80" s="88"/>
      <c r="J80" s="88"/>
      <c r="K80" s="88"/>
      <c r="L80" s="88"/>
      <c r="M80" s="88"/>
      <c r="N80" s="22"/>
      <c r="O80" s="22"/>
      <c r="P80" s="22"/>
    </row>
    <row r="81" spans="1:16" x14ac:dyDescent="0.25">
      <c r="A81" s="65"/>
      <c r="I81" s="88"/>
      <c r="J81" s="88"/>
      <c r="K81" s="88"/>
      <c r="L81" s="88"/>
      <c r="M81" s="88"/>
      <c r="N81" s="22"/>
      <c r="O81" s="22"/>
      <c r="P81" s="22"/>
    </row>
    <row r="82" spans="1:16" x14ac:dyDescent="0.25">
      <c r="A82" s="65"/>
      <c r="I82" s="88"/>
      <c r="J82" s="88"/>
      <c r="K82" s="88"/>
      <c r="L82" s="88"/>
      <c r="M82" s="88"/>
      <c r="N82" s="22"/>
      <c r="O82" s="22"/>
      <c r="P82" s="22"/>
    </row>
    <row r="83" spans="1:16" x14ac:dyDescent="0.25">
      <c r="A83" s="71"/>
      <c r="I83" s="88"/>
      <c r="J83" s="88"/>
      <c r="K83" s="88"/>
      <c r="L83" s="88"/>
      <c r="M83" s="88"/>
      <c r="N83" s="22"/>
      <c r="O83" s="22"/>
      <c r="P83" s="22"/>
    </row>
    <row r="84" spans="1:16" x14ac:dyDescent="0.25">
      <c r="A84" s="71"/>
      <c r="I84" s="88"/>
      <c r="J84" s="88"/>
      <c r="K84" s="88"/>
      <c r="L84" s="88"/>
      <c r="M84" s="88"/>
      <c r="N84" s="22"/>
      <c r="O84" s="22"/>
      <c r="P84" s="22"/>
    </row>
    <row r="85" spans="1:16" x14ac:dyDescent="0.25">
      <c r="A85" s="71"/>
      <c r="I85" s="88"/>
      <c r="J85" s="88"/>
      <c r="K85" s="88"/>
      <c r="L85" s="88"/>
      <c r="M85" s="88"/>
      <c r="N85" s="22"/>
      <c r="O85" s="22"/>
      <c r="P85" s="22"/>
    </row>
    <row r="86" spans="1:16" x14ac:dyDescent="0.25">
      <c r="A86" s="71"/>
      <c r="I86" s="88"/>
      <c r="J86" s="88"/>
      <c r="K86" s="88"/>
      <c r="L86" s="88"/>
      <c r="M86" s="88"/>
      <c r="N86" s="22"/>
      <c r="O86" s="22"/>
      <c r="P86" s="22"/>
    </row>
    <row r="87" spans="1:16" x14ac:dyDescent="0.25">
      <c r="I87" s="88"/>
      <c r="J87" s="88"/>
      <c r="K87" s="88"/>
      <c r="L87" s="88"/>
      <c r="M87" s="88"/>
      <c r="N87" s="22"/>
      <c r="O87" s="22"/>
      <c r="P87" s="22"/>
    </row>
    <row r="88" spans="1:16" x14ac:dyDescent="0.25">
      <c r="I88" s="88"/>
      <c r="J88" s="88"/>
      <c r="K88" s="88"/>
      <c r="L88" s="88"/>
      <c r="M88" s="88"/>
      <c r="N88" s="22"/>
      <c r="O88" s="22"/>
      <c r="P88" s="22"/>
    </row>
    <row r="89" spans="1:16" x14ac:dyDescent="0.25">
      <c r="I89" s="88"/>
      <c r="J89" s="88"/>
      <c r="K89" s="88"/>
      <c r="L89" s="88"/>
      <c r="M89" s="88"/>
      <c r="N89" s="22"/>
      <c r="O89" s="22"/>
      <c r="P89" s="22"/>
    </row>
    <row r="90" spans="1:16" x14ac:dyDescent="0.25">
      <c r="I90" s="88"/>
      <c r="J90" s="88"/>
      <c r="K90" s="88"/>
      <c r="L90" s="88"/>
      <c r="M90" s="88"/>
      <c r="N90" s="22"/>
      <c r="O90" s="22"/>
      <c r="P90" s="22"/>
    </row>
    <row r="91" spans="1:16" x14ac:dyDescent="0.25">
      <c r="I91" s="88"/>
      <c r="J91" s="88"/>
      <c r="K91" s="88"/>
      <c r="L91" s="88"/>
      <c r="M91" s="88"/>
      <c r="N91" s="22"/>
      <c r="O91" s="22"/>
      <c r="P91" s="22"/>
    </row>
    <row r="92" spans="1:16" x14ac:dyDescent="0.25">
      <c r="I92" s="88"/>
      <c r="J92" s="88"/>
      <c r="K92" s="88"/>
      <c r="L92" s="88"/>
      <c r="M92" s="88"/>
      <c r="N92" s="22"/>
      <c r="O92" s="22"/>
      <c r="P92" s="22"/>
    </row>
    <row r="93" spans="1:16" x14ac:dyDescent="0.25">
      <c r="I93" s="88"/>
      <c r="J93" s="88"/>
      <c r="K93" s="88"/>
      <c r="L93" s="88"/>
      <c r="M93" s="88"/>
      <c r="N93" s="22"/>
      <c r="O93" s="22"/>
      <c r="P93" s="22"/>
    </row>
    <row r="94" spans="1:16" x14ac:dyDescent="0.25">
      <c r="I94" s="88"/>
      <c r="J94" s="88"/>
      <c r="K94" s="88"/>
      <c r="L94" s="88"/>
      <c r="M94" s="88"/>
      <c r="N94" s="22"/>
      <c r="O94" s="22"/>
      <c r="P94" s="22"/>
    </row>
    <row r="95" spans="1:16" x14ac:dyDescent="0.25">
      <c r="I95" s="88"/>
      <c r="J95" s="88"/>
      <c r="K95" s="88"/>
      <c r="L95" s="88"/>
      <c r="M95" s="88"/>
      <c r="N95" s="22"/>
      <c r="O95" s="22"/>
      <c r="P95" s="22"/>
    </row>
    <row r="96" spans="1:16" x14ac:dyDescent="0.25">
      <c r="I96" s="88"/>
      <c r="J96" s="88"/>
      <c r="K96" s="88"/>
      <c r="L96" s="88"/>
      <c r="M96" s="88"/>
      <c r="N96" s="22"/>
      <c r="O96" s="22"/>
      <c r="P96" s="22"/>
    </row>
    <row r="97" spans="9:13" x14ac:dyDescent="0.25">
      <c r="I97" s="88"/>
      <c r="J97" s="88"/>
      <c r="K97" s="88"/>
      <c r="L97" s="88"/>
      <c r="M97" s="88"/>
    </row>
    <row r="98" spans="9:13" x14ac:dyDescent="0.25">
      <c r="I98" s="88"/>
      <c r="J98" s="88"/>
      <c r="K98" s="88"/>
      <c r="L98" s="88"/>
      <c r="M98" s="88"/>
    </row>
    <row r="99" spans="9:13" x14ac:dyDescent="0.25">
      <c r="I99" s="88"/>
      <c r="J99" s="88"/>
      <c r="K99" s="88"/>
      <c r="L99" s="88"/>
      <c r="M99" s="88"/>
    </row>
    <row r="100" spans="9:13" x14ac:dyDescent="0.25">
      <c r="I100" s="88"/>
      <c r="J100" s="88"/>
      <c r="K100" s="88"/>
      <c r="L100" s="88"/>
      <c r="M100" s="88"/>
    </row>
    <row r="101" spans="9:13" x14ac:dyDescent="0.25">
      <c r="I101" s="88"/>
      <c r="J101" s="88"/>
      <c r="K101" s="88"/>
      <c r="L101" s="88"/>
      <c r="M101" s="88"/>
    </row>
    <row r="102" spans="9:13" x14ac:dyDescent="0.25">
      <c r="I102" s="88"/>
      <c r="J102" s="88"/>
      <c r="K102" s="88"/>
      <c r="L102" s="88"/>
      <c r="M102" s="88"/>
    </row>
    <row r="103" spans="9:13" x14ac:dyDescent="0.25">
      <c r="I103" s="88"/>
      <c r="J103" s="88"/>
      <c r="K103" s="88"/>
      <c r="L103" s="88"/>
      <c r="M103" s="88"/>
    </row>
  </sheetData>
  <autoFilter ref="A5:Q44"/>
  <mergeCells count="125">
    <mergeCell ref="F12:F18"/>
    <mergeCell ref="H12:H18"/>
    <mergeCell ref="I12:I18"/>
    <mergeCell ref="G12:G18"/>
    <mergeCell ref="A3:A4"/>
    <mergeCell ref="B3:B4"/>
    <mergeCell ref="C3:C4"/>
    <mergeCell ref="D3:D4"/>
    <mergeCell ref="E3:E4"/>
    <mergeCell ref="F3:F4"/>
    <mergeCell ref="D6:D8"/>
    <mergeCell ref="E6:E8"/>
    <mergeCell ref="D9:D11"/>
    <mergeCell ref="E9:E11"/>
    <mergeCell ref="F9:F11"/>
    <mergeCell ref="A9:A11"/>
    <mergeCell ref="B9:B11"/>
    <mergeCell ref="B47:K47"/>
    <mergeCell ref="F24:F25"/>
    <mergeCell ref="D24:D25"/>
    <mergeCell ref="E24:E25"/>
    <mergeCell ref="B24:B25"/>
    <mergeCell ref="C24:C25"/>
    <mergeCell ref="A24:A25"/>
    <mergeCell ref="G24:G25"/>
    <mergeCell ref="A19:A23"/>
    <mergeCell ref="E38:E39"/>
    <mergeCell ref="F38:F39"/>
    <mergeCell ref="H28:H32"/>
    <mergeCell ref="I28:I32"/>
    <mergeCell ref="K38:K39"/>
    <mergeCell ref="A38:A39"/>
    <mergeCell ref="H38:H39"/>
    <mergeCell ref="I38:I39"/>
    <mergeCell ref="C44:K44"/>
    <mergeCell ref="B38:B39"/>
    <mergeCell ref="Q9:Q11"/>
    <mergeCell ref="K9:K11"/>
    <mergeCell ref="L9:L11"/>
    <mergeCell ref="M9:M11"/>
    <mergeCell ref="G3:G4"/>
    <mergeCell ref="H3:H4"/>
    <mergeCell ref="I3:I4"/>
    <mergeCell ref="Q3:Q4"/>
    <mergeCell ref="K3:K4"/>
    <mergeCell ref="L3:L4"/>
    <mergeCell ref="L6:L8"/>
    <mergeCell ref="M6:M8"/>
    <mergeCell ref="O6:O8"/>
    <mergeCell ref="J3:J4"/>
    <mergeCell ref="M3:O3"/>
    <mergeCell ref="P3:P4"/>
    <mergeCell ref="Q6:Q8"/>
    <mergeCell ref="O12:O14"/>
    <mergeCell ref="A6:A8"/>
    <mergeCell ref="B6:B8"/>
    <mergeCell ref="C6:C8"/>
    <mergeCell ref="O9:O11"/>
    <mergeCell ref="P9:P11"/>
    <mergeCell ref="J12:J14"/>
    <mergeCell ref="J9:J11"/>
    <mergeCell ref="G9:G11"/>
    <mergeCell ref="H9:H11"/>
    <mergeCell ref="I9:I11"/>
    <mergeCell ref="C9:C11"/>
    <mergeCell ref="P6:P8"/>
    <mergeCell ref="F6:F8"/>
    <mergeCell ref="G6:G8"/>
    <mergeCell ref="H6:H8"/>
    <mergeCell ref="I6:I8"/>
    <mergeCell ref="J6:J8"/>
    <mergeCell ref="K6:K8"/>
    <mergeCell ref="A12:A18"/>
    <mergeCell ref="B12:B18"/>
    <mergeCell ref="C12:C18"/>
    <mergeCell ref="D12:D18"/>
    <mergeCell ref="E12:E18"/>
    <mergeCell ref="Q24:Q25"/>
    <mergeCell ref="G19:G23"/>
    <mergeCell ref="H19:H23"/>
    <mergeCell ref="H24:H25"/>
    <mergeCell ref="P12:P14"/>
    <mergeCell ref="Q12:Q14"/>
    <mergeCell ref="K12:K14"/>
    <mergeCell ref="B19:B23"/>
    <mergeCell ref="C19:C23"/>
    <mergeCell ref="D19:D23"/>
    <mergeCell ref="E19:E23"/>
    <mergeCell ref="F19:F23"/>
    <mergeCell ref="I19:I23"/>
    <mergeCell ref="Q19:Q20"/>
    <mergeCell ref="L19:L20"/>
    <mergeCell ref="M19:M20"/>
    <mergeCell ref="O19:O20"/>
    <mergeCell ref="P19:P20"/>
    <mergeCell ref="K19:K20"/>
    <mergeCell ref="J19:J20"/>
    <mergeCell ref="N24:N25"/>
    <mergeCell ref="I24:I25"/>
    <mergeCell ref="L12:L14"/>
    <mergeCell ref="M12:M14"/>
    <mergeCell ref="Q36:Q37"/>
    <mergeCell ref="C43:K43"/>
    <mergeCell ref="L36:L37"/>
    <mergeCell ref="G38:G39"/>
    <mergeCell ref="A36:A37"/>
    <mergeCell ref="A28:A32"/>
    <mergeCell ref="B28:B32"/>
    <mergeCell ref="C28:C32"/>
    <mergeCell ref="D28:D32"/>
    <mergeCell ref="E28:E32"/>
    <mergeCell ref="F28:F32"/>
    <mergeCell ref="G28:G32"/>
    <mergeCell ref="C38:C39"/>
    <mergeCell ref="D38:D39"/>
    <mergeCell ref="B36:B37"/>
    <mergeCell ref="C36:C37"/>
    <mergeCell ref="D36:D37"/>
    <mergeCell ref="E36:E37"/>
    <mergeCell ref="F36:F37"/>
    <mergeCell ref="G36:G37"/>
    <mergeCell ref="H36:H37"/>
    <mergeCell ref="I36:I37"/>
    <mergeCell ref="K36:K37"/>
    <mergeCell ref="C42:K42"/>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1. 2022
</oddFooter>
  </headerFooter>
  <rowBreaks count="1" manualBreakCount="1">
    <brk id="37" max="16383" man="1"/>
  </rowBreaks>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05EA84E9-E008-46A9-856E-B0E620E506CC}"/>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61. zasedání Rady Karlovarského kraje, které se uskutečnilo dne 24.01.2022 (k bodu č. 5)</dc:title>
  <dc:creator/>
  <cp:lastModifiedBy/>
  <dcterms:created xsi:type="dcterms:W3CDTF">2006-09-16T00:00:00Z</dcterms:created>
  <dcterms:modified xsi:type="dcterms:W3CDTF">2022-01-24T11:55:11Z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