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activeTab="2"/>
  </bookViews>
  <sheets>
    <sheet name="Přehled celkem" sheetId="71" r:id="rId1"/>
    <sheet name="KK_sledování " sheetId="69" r:id="rId2"/>
    <sheet name="PO_sledování" sheetId="70" r:id="rId3"/>
  </sheets>
  <definedNames>
    <definedName name="_xlnm._FilterDatabase" localSheetId="1" hidden="1">'KK_sledování '!$A$5:$Q$21</definedName>
    <definedName name="_xlnm._FilterDatabase" localSheetId="2" hidden="1">PO_sledování!$A$5:$Q$44</definedName>
    <definedName name="_xlnm.Print_Titles" localSheetId="1">'KK_sledování '!$3:$5</definedName>
    <definedName name="_xlnm.Print_Titles" localSheetId="2">PO_sledování!$3:$5</definedName>
  </definedNames>
  <calcPr calcId="162913"/>
</workbook>
</file>

<file path=xl/calcChain.xml><?xml version="1.0" encoding="utf-8"?>
<calcChain xmlns="http://schemas.openxmlformats.org/spreadsheetml/2006/main">
  <c r="N20" i="69" l="1"/>
  <c r="N19" i="69" l="1"/>
  <c r="L19" i="69"/>
  <c r="M7" i="69"/>
  <c r="P7" i="69" s="1"/>
  <c r="N42" i="70" l="1"/>
  <c r="N44" i="70"/>
  <c r="M18" i="70" l="1"/>
  <c r="P18" i="70" s="1"/>
  <c r="N21" i="69" l="1"/>
  <c r="D26" i="71" s="1"/>
  <c r="M15" i="69" l="1"/>
  <c r="M16" i="70" l="1"/>
  <c r="L41" i="70" l="1"/>
  <c r="O41" i="70"/>
  <c r="N41" i="70"/>
  <c r="M40" i="70"/>
  <c r="M38" i="70" l="1"/>
  <c r="P38" i="70" l="1"/>
  <c r="G41" i="70"/>
  <c r="M39" i="70" l="1"/>
  <c r="E14" i="71" l="1"/>
  <c r="M22" i="70" l="1"/>
  <c r="P22" i="70" s="1"/>
  <c r="M29" i="70" l="1"/>
  <c r="P29" i="70" s="1"/>
  <c r="M9" i="69" l="1"/>
  <c r="P9" i="69" l="1"/>
  <c r="M21" i="70" l="1"/>
  <c r="P21" i="70" s="1"/>
  <c r="M19" i="70" l="1"/>
  <c r="G19" i="69" l="1"/>
  <c r="O19" i="69"/>
  <c r="M18" i="69" l="1"/>
  <c r="F13" i="71" l="1"/>
  <c r="F10" i="71" s="1"/>
  <c r="E13" i="71"/>
  <c r="E10" i="71" s="1"/>
  <c r="C13" i="71"/>
  <c r="C10" i="71" s="1"/>
  <c r="M37" i="70"/>
  <c r="M36" i="70"/>
  <c r="N43" i="70" l="1"/>
  <c r="D24" i="71" s="1"/>
  <c r="D25" i="71" l="1"/>
  <c r="P18" i="69"/>
  <c r="O44" i="70" l="1"/>
  <c r="M35" i="70"/>
  <c r="M34" i="70"/>
  <c r="P34" i="70" s="1"/>
  <c r="M33" i="70"/>
  <c r="M32" i="70"/>
  <c r="M31" i="70"/>
  <c r="P31" i="70" s="1"/>
  <c r="P30" i="70"/>
  <c r="M28" i="70"/>
  <c r="M27" i="70"/>
  <c r="P27" i="70" s="1"/>
  <c r="M26" i="70"/>
  <c r="P26" i="70" s="1"/>
  <c r="P25" i="70"/>
  <c r="P24" i="70"/>
  <c r="M23" i="70"/>
  <c r="P19" i="70"/>
  <c r="P16" i="70"/>
  <c r="M15" i="70"/>
  <c r="P15" i="70" s="1"/>
  <c r="M12" i="70"/>
  <c r="M9" i="70"/>
  <c r="P9" i="70" s="1"/>
  <c r="M6" i="70"/>
  <c r="M41" i="70" l="1"/>
  <c r="P23" i="70"/>
  <c r="P33" i="70"/>
  <c r="P12" i="70"/>
  <c r="P28" i="70"/>
  <c r="P6" i="70"/>
  <c r="D13" i="71" l="1"/>
  <c r="P41" i="70"/>
  <c r="M13" i="69"/>
  <c r="M11" i="69"/>
  <c r="P11" i="69" s="1"/>
  <c r="M8" i="69"/>
  <c r="M19" i="69" l="1"/>
  <c r="G13" i="71"/>
  <c r="D10" i="71"/>
  <c r="P13" i="69"/>
  <c r="D9" i="71"/>
  <c r="D7" i="71" s="1"/>
  <c r="P8" i="69"/>
  <c r="C9" i="71"/>
  <c r="C7" i="71" s="1"/>
  <c r="E9" i="71"/>
  <c r="E7" i="71" s="1"/>
  <c r="F9" i="71"/>
  <c r="F7" i="71" s="1"/>
  <c r="P6" i="69"/>
  <c r="O21" i="69"/>
  <c r="P15" i="69"/>
  <c r="D23" i="71" l="1"/>
  <c r="H13" i="71"/>
  <c r="G10" i="71"/>
  <c r="H10" i="71" s="1"/>
  <c r="G9" i="71"/>
  <c r="D27" i="71"/>
  <c r="F16" i="71"/>
  <c r="D16" i="71"/>
  <c r="P19" i="69"/>
  <c r="H9" i="71" l="1"/>
  <c r="G7" i="71"/>
  <c r="H7" i="71" s="1"/>
  <c r="C16" i="71"/>
  <c r="E16" i="71" l="1"/>
  <c r="D29" i="71" l="1"/>
</calcChain>
</file>

<file path=xl/sharedStrings.xml><?xml version="1.0" encoding="utf-8"?>
<sst xmlns="http://schemas.openxmlformats.org/spreadsheetml/2006/main" count="430" uniqueCount="261">
  <si>
    <t>CELKEM</t>
  </si>
  <si>
    <t>Příjemce dotace</t>
  </si>
  <si>
    <t>sl. 1</t>
  </si>
  <si>
    <t>sl. 2</t>
  </si>
  <si>
    <t>sl. 3</t>
  </si>
  <si>
    <t>sl. 4</t>
  </si>
  <si>
    <t>sl. 5</t>
  </si>
  <si>
    <t xml:space="preserve">Celkový objem projektu </t>
  </si>
  <si>
    <t>Specifikace finančního postihu</t>
  </si>
  <si>
    <t>KKN a.s.</t>
  </si>
  <si>
    <t>ÚRR 
krácení dotace</t>
  </si>
  <si>
    <t>Zdravotnická záchranná služba KK,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</si>
  <si>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</si>
  <si>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</si>
  <si>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</si>
  <si>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</si>
  <si>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</si>
  <si>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</si>
  <si>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</si>
  <si>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</si>
  <si>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ROP 
85% 
15%</t>
  </si>
  <si>
    <t>III/21047 Modernizace silnice Nejdek - Pernink 
CZ.1.09/3.1.00/67.01111</t>
  </si>
  <si>
    <t>Rozvoj dopravní infrastruktury silnic II. a III. třídy v Karlovarském kraji - III.etapa 
CZ.1.09/3.1.00/67.01128</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</si>
  <si>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</si>
  <si>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</si>
  <si>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</si>
  <si>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</si>
  <si>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</si>
  <si>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</si>
  <si>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</si>
  <si>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</si>
  <si>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</si>
  <si>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</si>
  <si>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</si>
  <si>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</si>
  <si>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</si>
  <si>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</si>
  <si>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</si>
  <si>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</si>
  <si>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</si>
  <si>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</si>
  <si>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</si>
  <si>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</si>
  <si>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</si>
  <si>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</si>
  <si>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</si>
  <si>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</si>
  <si>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</si>
  <si>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</si>
  <si>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</si>
  <si>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</si>
  <si>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</si>
  <si>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</si>
  <si>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</si>
  <si>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</si>
  <si>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</si>
  <si>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</si>
  <si>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</si>
  <si>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</si>
  <si>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</si>
  <si>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</si>
  <si>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</si>
  <si>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</si>
  <si>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</si>
  <si>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</si>
  <si>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</si>
  <si>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</si>
  <si>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</si>
  <si>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</si>
  <si>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</si>
  <si>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</si>
  <si>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</si>
  <si>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</si>
  <si>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Střední průmyslová škola Ostrov</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</si>
  <si>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</si>
  <si>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</si>
  <si>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</si>
  <si>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</si>
  <si>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</si>
  <si>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</si>
  <si>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</si>
  <si>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</si>
  <si>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</si>
  <si>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</si>
  <si>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ROP 
85% 
15%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</si>
  <si>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</si>
  <si>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</si>
  <si>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</si>
  <si>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</si>
  <si>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</si>
  <si>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</si>
  <si>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</si>
  <si>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</si>
  <si>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</si>
  <si>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</si>
  <si>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</si>
  <si>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</si>
  <si>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</si>
  <si>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</si>
  <si>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</si>
  <si>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</si>
  <si>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</si>
  <si>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</si>
  <si>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</si>
  <si>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</si>
  <si>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</si>
  <si>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</si>
  <si>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</si>
  <si>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</si>
  <si>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</si>
  <si>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</si>
  <si>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</si>
  <si>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</si>
  <si>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Karlovarský kraj</t>
  </si>
  <si>
    <t>FÚ 
odvod za porušení rozp. kázně</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</si>
  <si>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</si>
  <si>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</si>
  <si>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</si>
  <si>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</si>
  <si>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</si>
  <si>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</si>
  <si>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</si>
  <si>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</si>
  <si>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</si>
  <si>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MPSV 
krácení dotace</t>
  </si>
  <si>
    <t>1.11.2014 - 30.10.2015
vyúčtování projektu
ZK 356/09/17 ze dne 7.9.2017</t>
  </si>
  <si>
    <t>1.1.2007 - 28.7.2011 
projekt pozastaven</t>
  </si>
  <si>
    <t>Operační program</t>
  </si>
  <si>
    <t xml:space="preserve">z toho doručený platební výměr/ vyměřená pokuta ÚOHS/ provedená korekce </t>
  </si>
  <si>
    <t>z toho očekávaný finanční postih - odvod/ pokuta nebo korekce</t>
  </si>
  <si>
    <t>v Kč</t>
  </si>
  <si>
    <t>APDM</t>
  </si>
  <si>
    <t>sociální oblast</t>
  </si>
  <si>
    <t>Interaktivní galerie Karlovy Vary – Becherova vila  CZ.1.09/4.1.00/04.00021</t>
  </si>
  <si>
    <t>kultura</t>
  </si>
  <si>
    <t>JUDr. Josef Pavel/ 
PaedDr. Josef Novotný/     
JUDr. Martin Havel</t>
  </si>
  <si>
    <t>neproplacená dotace za II. etapu projektu; žádost o platbu podaná dne 28.7.2011</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</si>
  <si>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</si>
  <si>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</si>
  <si>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</si>
  <si>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</si>
  <si>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</si>
  <si>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</si>
  <si>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</si>
  <si>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ROP  
85%
15%</t>
  </si>
  <si>
    <t>pochybení v zakázce "Lineární urychlovač pro nemocnici v Chebu - přístavba zázemí" - změna zadávacích podmínek v důsledku podstatné změny smlouvy dodatkem měnícím podmínky ve Smlouvě o dílo</t>
  </si>
  <si>
    <t>ÚRR očekávané penále</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</si>
  <si>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</si>
  <si>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</si>
  <si>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</si>
  <si>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</si>
  <si>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</si>
  <si>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</si>
  <si>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</si>
  <si>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</si>
  <si>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</si>
  <si>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Tabulka č. 1</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</si>
  <si>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</si>
  <si>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</si>
  <si>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</si>
  <si>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</si>
  <si>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</si>
  <si>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</si>
  <si>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</si>
  <si>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</si>
  <si>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</si>
  <si>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</si>
  <si>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</si>
  <si>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</si>
  <si>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</si>
  <si>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</si>
  <si>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</si>
  <si>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</si>
  <si>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</si>
  <si>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Doručený platební výměr (PV)/ provedená korekce/ vyměřená pokuta ÚOHS</t>
  </si>
  <si>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</si>
  <si>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</si>
  <si>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nadále sledované</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</si>
  <si>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</si>
  <si>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</si>
  <si>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</si>
  <si>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</si>
  <si>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Ing. Jan Bureš</t>
  </si>
  <si>
    <t>MPSV
výzva k vrácení dotace</t>
  </si>
  <si>
    <t>podstatná změna závazku ze smlouvy na veřejnou zakázku, kdy při zvýšení /snížení ceny na školení překročil zadavatel 10 % původní hodnoty závazku</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</si>
  <si>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</si>
  <si>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</si>
  <si>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</si>
  <si>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ÚRR 
neproplacení dotace</t>
  </si>
  <si>
    <t>CRR 
krácení dotace</t>
  </si>
  <si>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bylo odročeno na měsíc únor 2020 (viz kontrola plnění č. RK 65/01/15) a následně na žádost protistrany odročeno na květen 2020. Dne 7.7.2020 doručen Rozsudek soudu čj. 39C 188/2018-47 - žaloba se zamítá. Dne 21.7.2020  podal KK proti rozsudku odvolání.
</t>
    </r>
    <r>
      <rPr>
        <b/>
        <sz val="11"/>
        <rFont val="Calibri"/>
        <family val="2"/>
        <charset val="238"/>
      </rPr>
      <t>OČEKÁVÁME ROZHODNUTÍ SOUDU O ODVOLÁNÍ PROTI ROZSUDKU</t>
    </r>
  </si>
  <si>
    <t xml:space="preserve">Centrum technického vzdělávání (CTV) Ostrov 
CZ.1.09/1.3.00/10.00163 </t>
  </si>
  <si>
    <t>ÚRR
penále</t>
  </si>
  <si>
    <t>penále k platebnímu výměru č. 22/2015 - netransparentní hodnocení nabídek</t>
  </si>
  <si>
    <t>Fa č.9431025936 ve výši 861.495,-Kč byla uhrazena po ukončení fyzické realizace projektu</t>
  </si>
  <si>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</si>
  <si>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PČG obdrželo Rozhodnutí místopředsedkyně vlády a ministryně financí o zamítnutí rozkladu.
</t>
    </r>
    <r>
      <rPr>
        <b/>
        <sz val="11"/>
        <color indexed="8"/>
        <rFont val="Calibri"/>
        <family val="2"/>
        <charset val="238"/>
      </rPr>
      <t>OČEKÁVÁME ROZHODNUTÍ MFČR O SPORU Z VEŘEJNOPRÁVNÍ SMLOUVY PRO PENĚŽITÉ PLNĚNÍ.</t>
    </r>
  </si>
  <si>
    <t>ÚRR
nezpůsobilé výdaje bez nároku na dotaci</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</si>
  <si>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</si>
  <si>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t xml:space="preserve">penále k platebnímu výměru č. 21/2015 - netransparentní hodnotící kritéria; </t>
  </si>
  <si>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t>
    </r>
    <r>
      <rPr>
        <b/>
        <sz val="11"/>
        <rFont val="Calibri"/>
        <family val="2"/>
        <charset val="238"/>
        <scheme val="minor"/>
      </rPr>
      <t>podala ZZS KK dne 29.10.2019 správní žalobu</t>
    </r>
    <r>
      <rPr>
        <sz val="11"/>
        <rFont val="Calibri"/>
        <family val="2"/>
        <charset val="238"/>
        <scheme val="minor"/>
      </rPr>
      <t xml:space="preserve"> a v případě úspěchu požádá o vrácení dotace.
</t>
    </r>
    <r>
      <rPr>
        <b/>
        <sz val="11"/>
        <rFont val="Calibri"/>
        <family val="2"/>
        <charset val="238"/>
        <scheme val="minor"/>
      </rPr>
      <t>OČEKÁVÁME ROZHODNUTÍ SPRÁVNÍ ŽALOBY</t>
    </r>
  </si>
  <si>
    <r>
      <t xml:space="preserve">1.1.2017 -31.12.2018
</t>
    </r>
    <r>
      <rPr>
        <sz val="11"/>
        <color rgb="FF0070C0"/>
        <rFont val="Calibri"/>
        <family val="2"/>
        <charset val="238"/>
        <scheme val="minor"/>
      </rPr>
      <t>není dosud vyúčtován</t>
    </r>
  </si>
  <si>
    <t xml:space="preserve">Úspěch uskutečněné obrany v % </t>
  </si>
  <si>
    <t>Vyčíslení úspěchu 
v uskutečněné obraně v Kč</t>
  </si>
  <si>
    <t>viz tabulka č. 1, sloupec č. 3</t>
  </si>
  <si>
    <t>Karlovarský kraj - celkem</t>
  </si>
  <si>
    <t>Příspěvkové organizace a KKN a.s. - celkem</t>
  </si>
  <si>
    <t xml:space="preserve"> z toho očekávaný finanční postih </t>
  </si>
  <si>
    <t xml:space="preserve">z toho doručený platební výměr (PV) /provedená korekce/ pokuta ÚOHS </t>
  </si>
  <si>
    <t>sl. 6  = (sl. 2 - sl.3)</t>
  </si>
  <si>
    <t>sl. 3 = (sl. 4 + sl. 5)</t>
  </si>
  <si>
    <t>sl. 7 = (sl. 6/sl. 2)</t>
  </si>
  <si>
    <t xml:space="preserve">Poměr aktuální výše zjištěného pochybení/ původní výše zjištěného pochybení </t>
  </si>
  <si>
    <t>sl.17</t>
  </si>
  <si>
    <t>viz součet sl. 3 v tabulce č. 1 
(v součtu není zahrnut vratitelný přeplatek ve výši 39 092 619.25 Kč)</t>
  </si>
  <si>
    <t>Pochybení ve 3 veřejných zakázkách:
VŘ 005 - stavební práce - zveřejnění dodatečných informací dle § 49 odst. 3 ZVZ s identifikačními údaji žadatelů (sankce 5%, tj. 1.901.380,51 Kč);
VŘ 007 - zajištění koordinátora -  umělé dělení veřejných zakázek (sankce 25%, tj. 30.597,88 Kč);
VŘ 003 - Autorský dozor - nevyhlášení VŘ (sankce 100%, tj. 203.643 Kč).
Další VŘ 008 - JŘBU úprava projektové dokumentace - jedná se o nezpůsobilé výdaje, jelikož na ně nebyla požadovaná dotace (215.985 Kč)</t>
  </si>
  <si>
    <t xml:space="preserve"> VŘ 008 - JŘBU úprava projektové dokumentace - jedná se o nezpůsobilé výdaje, jelikož na ně nebyla požadovaná dotace (215.985 Kč)</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</si>
  <si>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Dne 2.3.2021 podala škola na Městský soud v Praze žalobu na nečinnost MFČR.
OČEKÁVÁME ROZSUDEK SOUDU A VYPLACENÍ VRATITELNÉHO PŘEPLATKU</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</si>
  <si>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dne 23.7.2021 obdržel KK Vyrozumění MF č. j. MF-8652/2019/1203-2 ze dne 23.7.2021 o osobách rozhodujících o odvolání
</t>
    </r>
    <r>
      <rPr>
        <b/>
        <sz val="11"/>
        <rFont val="Calibri"/>
        <family val="2"/>
        <charset val="238"/>
        <scheme val="minor"/>
      </rPr>
      <t>OČEKÁVÁME ROZHODNUTÍ MF O PODANÉM ODVOLÁNÍ</t>
    </r>
  </si>
  <si>
    <t>II/230 Silniční obchvat Mariánské Lázně
reg. č. CZ.06.1.42/0.0/0.0/17082/0008453</t>
  </si>
  <si>
    <t>ARROWS advokátní kancelář</t>
  </si>
  <si>
    <t>IROP
85%
5%
10%</t>
  </si>
  <si>
    <r>
      <t xml:space="preserve">30.7.2014 ÚRR zahájil daňové řízení, 19.8.2014 zasláno na ÚRR podání ve věci daňového řízení; 
</t>
    </r>
    <r>
      <rPr>
        <sz val="11"/>
        <rFont val="Calibri"/>
        <family val="2"/>
        <charset val="238"/>
      </rPr>
      <t>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t>
    </r>
    <r>
      <rPr>
        <b/>
        <sz val="11"/>
        <rFont val="Calibri"/>
        <family val="2"/>
        <charset val="238"/>
      </rPr>
      <t xml:space="preserve"> 27.11.2020 škola uhradila odvod ve výši 68.797 Kč.</t>
    </r>
    <r>
      <rPr>
        <sz val="11"/>
        <rFont val="Calibri"/>
        <family val="2"/>
        <charset val="238"/>
      </rPr>
      <t xml:space="preserve"> Dne 4. 12.2020 doručeno Rozhodnutí o odvolání proti PV 21/2020 - odvolání se zamítá a napadené rozhodnutí se potvrzuje. </t>
    </r>
    <r>
      <rPr>
        <b/>
        <sz val="11"/>
        <rFont val="Calibri"/>
        <family val="2"/>
        <charset val="238"/>
      </rPr>
      <t xml:space="preserve">Odvod ve výši 88.653.154,- Kč škola uhradila dne 17.12.2020. Dne 3.2.2021 škola podala správní žalobu na Městský soud v Praze, který ji postoupil dne 11.2.2021 na Krajský soud v Ústí. </t>
    </r>
    <r>
      <rPr>
        <sz val="11"/>
        <rFont val="Calibri"/>
        <family val="2"/>
        <charset val="238"/>
      </rPr>
      <t xml:space="preserve">
</t>
    </r>
    <r>
      <rPr>
        <b/>
        <sz val="11"/>
        <rFont val="Calibri"/>
        <family val="2"/>
        <charset val="238"/>
      </rPr>
      <t>OČEKÁVÁME ROZSUDEK KRAJSKÉHO  SOUDU O SPRÁVNÍ ŽALOBĚ A  ROZHODNUTÍ POSKYTOVATELE DOTACE O PROMINUTÍ ODVODU.</t>
    </r>
  </si>
  <si>
    <t>Modernizace provozního informačního sytému KKN, reg. č. CZ.06.3.05/0.0/0.0/16_044/0005207</t>
  </si>
  <si>
    <r>
      <t xml:space="preserve">2018 - 2021
</t>
    </r>
    <r>
      <rPr>
        <sz val="11"/>
        <color rgb="FF0070C0"/>
        <rFont val="Calibri"/>
        <family val="2"/>
        <charset val="238"/>
        <scheme val="minor"/>
      </rPr>
      <t>projekt v realizaci</t>
    </r>
  </si>
  <si>
    <t xml:space="preserve">IROP
85% 
15% </t>
  </si>
  <si>
    <r>
      <t xml:space="preserve">2019 - 2020
</t>
    </r>
    <r>
      <rPr>
        <sz val="11"/>
        <color rgb="FF0070C0"/>
        <rFont val="Calibri"/>
        <family val="2"/>
        <charset val="238"/>
        <scheme val="minor"/>
      </rPr>
      <t>dosud nevyúčtovaný projekt</t>
    </r>
  </si>
  <si>
    <t>KKN a.s.
SOFTWARUM s.r.o.</t>
  </si>
  <si>
    <t>CRR 
neproplacení dotace</t>
  </si>
  <si>
    <r>
      <t xml:space="preserve">Dne 22. 1. 2020 obdržela SPŠ Ostrov Platební výměr č. 1/2021 na penále ve výši 88.653.154,00 Kč, č. j. RRSZ 307/2021. Penále je splatné ve lhůtě 15 dnů ode dne doručení. RKK usnesením č. RK 1315/12/20 ze dne 16. 12. 2015 schválila  úhradu tehdy ještě nevyměřeného penále, bude-li ÚRR doměřeno
Již dne 13. 11. 2015 podala SPŠ Ostrov žádost o prominutí odvodu daně a dosud nevyměřeného penále a uhradila příslušné správní poplatky. Dne 11.1.2021 podala SPŠ opětovnou žádost o prominutí odvodu a penále. Penále ve výši 88.653.154,- Kč uhradila škola dne 1. 2.2021. Dne 14.5.2021 Výbor Regionální rady rozhodl o částečném prominutí penále. Dle rozhodnutí RRSZ 2096/2021 z 16.6.2021 činí konečná výše penále 750.000,- Kč. Částka ve výši 87.903.154.- Kč je prominutá a ÚRR ji vrátil 24.6.2021 na bankovní účet školy. Následně dne 28.6.2021 škola převedla částku na bankovní účet KK..
</t>
    </r>
    <r>
      <rPr>
        <b/>
        <sz val="11"/>
        <color theme="1"/>
        <rFont val="Calibri"/>
        <family val="2"/>
        <charset val="238"/>
        <scheme val="minor"/>
      </rPr>
      <t>ZBÝVAJÍCÍ FINANČNÍ POSTIH BUDE ŠKOLA ŘEŠIT JAKO ŠKODNÍ PŘÍPAD</t>
    </r>
  </si>
  <si>
    <r>
      <t xml:space="preserve">Dne 16.12.2020 doručen platební výměr na penále ve výši 68.797,- Kč. Již dne 13. 11. 2015 podala SPŠ Ostrov žádost o prominutí odvodu daně a dosud nevyměřeného penále a uhradila příslušné správní poplatky. Penále ve výši 68.797 Kč uhradila škola dne 17.12.2020. Dne 11.1.2021 podala SPŠ opětovnou žádost o prominutí odvodu a penále. Dne 14.5.2021 Výbor Regionální rady rozhodl o částečném prominutí penále. Dle rozhodnutí RRSZ 2097/2021 z 16.6.2021 činí konečná výše penále 6.880,- Kč. Částka ve výši 61.917.- Kč je prominutá a ÚRR ji vrátil 24.6.2021 na bankovní účet školy.
</t>
    </r>
    <r>
      <rPr>
        <b/>
        <sz val="11"/>
        <color theme="1"/>
        <rFont val="Calibri"/>
        <family val="2"/>
        <charset val="238"/>
        <scheme val="minor"/>
      </rPr>
      <t>ZBÝVAJÍCÍ FINANČNÍ POSTIH BUDE ŠKOLA ŘEŠIT JAKO ŠKODNÍ PŘÍPAD</t>
    </r>
  </si>
  <si>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t>
    </r>
  </si>
  <si>
    <r>
      <t xml:space="preserve">ADPM zkusilo požádat o proplacení, přestože VŘ 008 úprava projektové dokumentace nebylo v žádosti o dotaci, a proto částka ve výši 215.985 Kč za úpravu projektové dokumentace je  nezpůsobilým výdajem.
</t>
    </r>
    <r>
      <rPr>
        <b/>
        <sz val="11"/>
        <color theme="1"/>
        <rFont val="Calibri"/>
        <family val="2"/>
        <charset val="238"/>
        <scheme val="minor"/>
      </rPr>
      <t>KONEČNÝ STAV - nezpůsobilé výdaje - nejedná se o škodu</t>
    </r>
  </si>
  <si>
    <r>
      <rPr>
        <sz val="11"/>
        <rFont val="Calibri"/>
        <family val="2"/>
        <charset val="238"/>
        <scheme val="minor"/>
      </rPr>
      <t>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t>
    </r>
    <r>
      <rPr>
        <b/>
        <sz val="11"/>
        <rFont val="Calibri"/>
        <family val="2"/>
        <charset val="238"/>
        <scheme val="minor"/>
      </rPr>
      <t xml:space="preserve">
OČEKÁVÁME ROZHODNUTÍ MMR O NÁMITKÁCH</t>
    </r>
  </si>
  <si>
    <t xml:space="preserve">Součet sl. 4 a sl. 5.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</si>
  <si>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b/>
        <sz val="12"/>
        <color rgb="FF00B050"/>
        <rFont val="Calibri"/>
        <family val="2"/>
        <charset val="238"/>
        <scheme val="minor"/>
      </rPr>
      <t>(zelená barva v příloze č. 1 a 2 a tabulce č. 2)</t>
    </r>
    <r>
      <rPr>
        <sz val="12"/>
        <color theme="1"/>
        <rFont val="Calibri"/>
        <family val="2"/>
        <charset val="238"/>
        <scheme val="minor"/>
      </rPr>
      <t xml:space="preserve">. 
Dosud neuhrazené platební výměry/rozhodnutí o pokutě nenabyly právní moci a částky nemusejí být konečné </t>
    </r>
    <r>
      <rPr>
        <b/>
        <sz val="12"/>
        <color rgb="FF7030A0"/>
        <rFont val="Calibri"/>
        <family val="2"/>
        <charset val="238"/>
        <scheme val="minor"/>
      </rPr>
      <t>(fialová barva v příloze č. 1 a č. 2 a tabulce č. 2)</t>
    </r>
    <r>
      <rPr>
        <sz val="12"/>
        <color theme="1"/>
        <rFont val="Calibri"/>
        <family val="2"/>
        <charset val="238"/>
        <scheme val="minor"/>
      </rPr>
      <t xml:space="preserve">. </t>
    </r>
  </si>
  <si>
    <t>sl. 6 
a sl. 7</t>
  </si>
  <si>
    <t>Vyčíslení úspěchu v uskutečněné obraně v Kč a v %</t>
  </si>
  <si>
    <t>Rozdíl mezi původní výši vyměřených finančních postihů a konečnou výši finančního postihu po uskutečněné právní obraně.</t>
  </si>
  <si>
    <t>Přehled finančních postihů (odvodů, korekcí a pokut) u projektů spolufinancovaných z EU od roku 2008</t>
  </si>
  <si>
    <t>vyřazené /ukončené finanční postihy</t>
  </si>
  <si>
    <t xml:space="preserve">27.6.2018 doručen platební výměr na odvod za porušení rozpočtové kázně ve výši 89.250,00 Kč; předpoklad vyměření penále až do výše odvodu.
</t>
  </si>
  <si>
    <t xml:space="preserve">28.6.2018 doručen platební výměr na odvod za porušení rozpočtové kázně ve výši 19.278.653,00 Kč; předpoklad vyměření penále až do výše odvodu.
</t>
  </si>
  <si>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 9/2014</t>
    </r>
  </si>
  <si>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1.12.2017 rozhodl odvolací orgán o zrušení PV 6/2014, který činil po prominutí 1.699.600 Kč;
dne 12.12.2017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č.2/2014, 3/2014 A 5/2014.</t>
    </r>
  </si>
  <si>
    <t xml:space="preserve">poskytovatel dotace proplatil v rámci I. etapy projektu pouze dotaci za plánované výdaje ve výši 21.796,541 Kč a neproplatil skutečně vynaložené výdaje, které ani nepřevedl do II. etapy projektu, čímž krátil dotaci o 6.000.052,08 Kč </t>
  </si>
  <si>
    <t>VŘ 006 - Zajištění technického dozoru - diskriminační požadavek k prokázání kvalifikačního předpokladu (viz PV 3/2017 - odvod 25%, tj. 823.671,- Kč);   
zadání dodatečných stavebních prací formou JŘBU v rozporu s § 23 odst.7 písm. a) ZVZ  - vícepráce nad rámec smlouvy;
čerpání rezervy na nezpůsobilé výdaje</t>
  </si>
  <si>
    <t>penále vyměřené k platebnímu výměru č. 3/2017 ze dne 16.3.2017</t>
  </si>
  <si>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t>
    </r>
    <r>
      <rPr>
        <sz val="11"/>
        <rFont val="Calibri"/>
        <family val="2"/>
        <charset val="238"/>
      </rPr>
      <t xml:space="preserve">
</t>
    </r>
    <r>
      <rPr>
        <b/>
        <sz val="11"/>
        <rFont val="Calibri"/>
        <family val="2"/>
        <charset val="238"/>
      </rPr>
      <t>ISŠTE PODÁ PROTI ROZHODNUTÍ MFČR SPRÁVNÍ ŽALOBU</t>
    </r>
  </si>
  <si>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t>
    </r>
    <r>
      <rPr>
        <b/>
        <sz val="11"/>
        <rFont val="Calibri"/>
        <family val="2"/>
        <charset val="238"/>
        <scheme val="minor"/>
      </rPr>
      <t>Dne 30.11.2018 doručen PV č. 21/2018 ve výši 5.878.388 Kč</t>
    </r>
    <r>
      <rPr>
        <sz val="11"/>
        <rFont val="Calibri"/>
        <family val="2"/>
        <charset val="238"/>
        <scheme val="minor"/>
      </rPr>
      <t xml:space="preserve">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Dne 30.8.2021 doručeno Rozhodnutí MFČR č. j. MF-34104/2017/1203-6, kterým bylo zamítnuto odvolání proti PV č. 3/2017. Úhrada PV č. 3/2017 dne 8.9.2021.</t>
    </r>
    <r>
      <rPr>
        <sz val="11"/>
        <rFont val="Calibri"/>
        <family val="2"/>
        <charset val="238"/>
        <scheme val="minor"/>
      </rPr>
      <t xml:space="preserve"> Dne 20.9.2021 podání žádosti o prominutí odvodu 823.671,- Kč a nevyměřeného penále, která byla doplněna dne 3.11.2021, tedy po obdržení PV na penále.
</t>
    </r>
    <r>
      <rPr>
        <b/>
        <sz val="11"/>
        <rFont val="Calibri"/>
        <family val="2"/>
        <charset val="238"/>
        <scheme val="minor"/>
      </rPr>
      <t>OČEKÁVÁME ROZHODNUTÍ MFČR O ODVOLÁNÍ PROTI PLATEBNÍMU VÝMĚRU č. 21/2018 a ROZHODNUTÍ O PROMINUTÍ U PLATEBNÍHO VÝMĚRU č.3/2017.</t>
    </r>
  </si>
  <si>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</si>
  <si>
    <t>24.7.2018 doručen platební výměr na odvod za porušení rozpočtové kázně ve výši 5.932.671,00 Kč; předpoklad vyměření penále až do výše odvodu;</t>
  </si>
  <si>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sr.o. a Mgr. Michala Bernáška - advokáta PFI s.r.o.
</t>
    </r>
    <r>
      <rPr>
        <b/>
        <sz val="11"/>
        <rFont val="Calibri"/>
        <family val="2"/>
        <charset val="238"/>
        <scheme val="minor"/>
      </rPr>
      <t>KONEČNÝ STAV - PŘEDÁNO K VYMÁHÁNÍ OLP</t>
    </r>
  </si>
  <si>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
k PO_03 - obdobně viz poznámka výše (sl. 13 není součtem sl. 14 a sl. 15)
PO_01, PO_02 rozdíl v uhrazeném PV a PV s nabytím PM (žádáme o vratku vratitelného přeplatku)</t>
  </si>
  <si>
    <t>zadavatel postupoval v rozporu § 48 odst. 8 ve spojení s § 48 odst. 2 zákona č. 134/2016 Sb. (ZZVZ), když nevyloučil z účasti vybraného dodavatele (prokazování technické kvalifikace prostřednictvím poddodavatele FIRESTA-Fišer) - sankce 10%</t>
  </si>
  <si>
    <r>
      <t xml:space="preserve">Dne 28. 7. 2011 podal KK zjednodušenou žádost o platbu, ve které požadoval uhradit částku ve výši 11.336.717,12 Kč za II. etapu projektu. Dne 1. 3. 2013 obdržel KK oznamovací dopis č. j. RRSZ 2456/2013 ze dne 28. 2. 2013, jehož obsahem bylo sdělení,  že projekt byl pozastaven z důvodů šetření nesrovnalostí a vyšetřování OLAF a že byly pozastaveny také kontroly (fyzická a administrativní) související s předložením závěrečné monitorovací zprávy. Dne 8.7.2020 byla MMR a na vědomí RRRSZ odeslána Žádost o uplatnění opatření proti nečinnosti č.j. KK/215/HK/20 ze dne 2.7.2020 vč. příloh č.j. KK/216/HK/20. Dne 30.7.2020 a dne  10.10.2020 odpověď MMR na nečinnost - je nutné vyčkat na výsledky daňových řízení.  Dne 11.10.2021 doručeno Pověření ke kontrole č.j. RRSZ 3566/2021 a Oznámení o pokračování kontroly č.j. RRSZ 3567/2021 ze dne 11.10.2021, dne 25.10.2021 doručena Výzva k součinnosti č.j. RRSZ 3936/2021 ze dne 25.10.2021 s žádostí o informace a podklady. Dne 15.11.2021 obdržel KK Protokol o kontrole č.j. RRSZ 4162/2021 ze dne 12.11.2021 s provedenou finanční korekcí způsobilých výdajů ve výši 137.376,00 Kč. KK bude RRSZ uhrazena dotace ve výši 11.209.644,80 Kč
</t>
    </r>
    <r>
      <rPr>
        <b/>
        <sz val="11"/>
        <rFont val="Calibri"/>
        <family val="2"/>
        <charset val="238"/>
        <scheme val="minor"/>
      </rPr>
      <t>PROJEKT POZASTAVEN - POKRAČUJE ÚHRADA ZA II.ETAPU PROJEKTU</t>
    </r>
  </si>
  <si>
    <t>položka pojištění stavby - jedná se o nezpůsobilé výdaje jelikož dle přílohy č. 1 Pravidla způsobilých výdajů, příručky pro příjemce není pojistné uvedeno ve výčtu způsobilých výdajů pro oblast podpory 4.1.</t>
  </si>
  <si>
    <t>Dne 11.10.2021 doručeno Pověření ke kontrole č.j. RRSZ 3566/2021 a Oznámení o pokračování kontroly č.j. RRSZ 3567/2021 ze dne 11.10.2021, dne 25.10.2021 doručena Výzva k součinnosti č.j. RRSZ 3936/2021 ze dne 25.10.2021 s žádostí o informace a podklady. Dne 15.11.2021 obdržel KK Protokol o kontrole č.j. RRSZ 4162/2021 ze dne 12.11.2021 s provedenou finanční korekcí způsobilých výdajů ve výši 137.376,00 Kč.</t>
  </si>
  <si>
    <r>
      <rPr>
        <sz val="11"/>
        <rFont val="Calibri"/>
        <family val="2"/>
        <charset val="238"/>
        <scheme val="minor"/>
      </rPr>
      <t xml:space="preserve">Původně jednoetapový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 Dne 21.10.2021  NSS rozsudkem č.j. 4 AFs 121/2021-71 rozhodl o podané kasační stížnosti ve věci KKN a.s. vs. CRR ČR a kasační stížnost KKN zamítl. Veškeré dostupné právní možnosti byly použity, ale  bezúspěšně.
</t>
    </r>
    <r>
      <rPr>
        <b/>
        <sz val="11"/>
        <rFont val="Calibri"/>
        <family val="2"/>
        <charset val="238"/>
        <scheme val="minor"/>
      </rPr>
      <t>KONEČNÝ STAV - ODBOR ZDRAVOTNICTVÍ PŘEDLOŽÍ VYÚČTOVÁNÍ PROJEKTU ZKK V MĚSÍCI 2/2022</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</si>
  <si>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Převod financí z KK na ISŠTE proběhl po rozpočtové změně v RKK dne 26.11.2021.
</t>
    </r>
    <r>
      <rPr>
        <b/>
        <sz val="11"/>
        <rFont val="Calibri"/>
        <family val="2"/>
        <charset val="238"/>
        <scheme val="minor"/>
      </rPr>
      <t>OČEKÁVÁME</t>
    </r>
    <r>
      <rPr>
        <sz val="11"/>
        <rFont val="Calibri"/>
        <family val="2"/>
        <charset val="238"/>
        <scheme val="minor"/>
      </rPr>
      <t xml:space="preserve"> </t>
    </r>
    <r>
      <rPr>
        <b/>
        <sz val="11"/>
        <rFont val="Calibri"/>
        <family val="2"/>
        <charset val="238"/>
        <scheme val="minor"/>
      </rPr>
      <t>ROZHODNUTÍ O PROMINUTÍ U PLATEBNÍHO VÝMĚRU č.3/2021.</t>
    </r>
  </si>
  <si>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RKK usnesením č. 1104/10/20 ze dne 19.10.2020 souhlasila s podáním žalobního návrhu z titulu bezdůvodného obohacení ve věci vymáhání pohledávky za společností AUGUR Consulting s.r.o. ve výši 509.410,00 Kč po odstoupení od smlouvy z důvodu prodlení s plněním zakázky. Dne 15.9.2021 KK podal žalobu na společnost AUGUR Consulting s.r.o k okresnímu soudu v Opavě 17 C 239/2021-8. Rada KK usnesením č. RK 1311/11/21 ze dne 22.11.2021 schválila návrh na mimosoudní vyrovnání se spol. AUGUR Consulting s.r.o. Nepřímé nezpůsobilé výdaje ve výši 127.352,50 Kč nebyly po společnosti požadovány. Společnost na základě návrhu na přijetí smíru uhradí dlužnou částku, ale bez příslušenství, tedy bez dlužného úroku, společnost již 9.4.2019 uhradila KK smluvní pokutu za prodlení s dodáním díla ve výši 177.090,00 Kč.
</t>
    </r>
    <r>
      <rPr>
        <b/>
        <sz val="11"/>
        <rFont val="Calibri"/>
        <family val="2"/>
        <charset val="238"/>
        <scheme val="minor"/>
      </rPr>
      <t>KONEČNÝ STAV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</si>
</sst>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9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b/>
      <i/>
      <sz val="12"/>
      <name val="Calibri"/>
      <family val="2"/>
      <charset val="238"/>
      <scheme val="minor"/>
    </font>
    <font>
      <sz val="12"/>
      <name val="Calibri"/>
      <family val="2"/>
      <charset val="238"/>
      <scheme val="minor"/>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medium">
        <color indexed="64"/>
      </right>
      <top/>
      <bottom style="medium">
        <color indexed="64"/>
      </bottom>
      <diagonal/>
    </border>
  </borders>
  <cellStyleXfs count="13">
    <xf numFmtId="0" fontId="0" fillId="0" borderId="0"/>
    <xf numFmtId="0" fontId="35" fillId="0" borderId="0"/>
    <xf numFmtId="0" fontId="33" fillId="0" borderId="0"/>
    <xf numFmtId="0" fontId="36" fillId="0" borderId="0"/>
    <xf numFmtId="0" fontId="37" fillId="0" borderId="0"/>
    <xf numFmtId="0" fontId="32" fillId="0" borderId="0"/>
    <xf numFmtId="0" fontId="31" fillId="0" borderId="0"/>
    <xf numFmtId="0" fontId="30" fillId="0" borderId="0"/>
    <xf numFmtId="0" fontId="29" fillId="0" borderId="0"/>
    <xf numFmtId="0" fontId="28" fillId="0" borderId="0"/>
    <xf numFmtId="0" fontId="28" fillId="0" borderId="0"/>
    <xf numFmtId="0" fontId="28" fillId="0" borderId="0"/>
    <xf numFmtId="0" fontId="18" fillId="0" borderId="0"/>
  </cellStyleXfs>
  <cellXfs count="644">
    <xf numFmtId="0" fontId="0" fillId="0" borderId="0" xfId="0"/>
    <xf numFmtId="0" fontId="39" fillId="0" borderId="28" xfId="0" applyFont="1" applyFill="1" applyBorder="1" applyAlignment="1">
      <alignment vertical="center" wrapText="1"/>
    </xf>
    <xf numFmtId="0" fontId="39" fillId="0" borderId="3" xfId="0" applyFont="1" applyFill="1" applyBorder="1" applyAlignment="1">
      <alignment vertical="center" wrapText="1"/>
    </xf>
    <xf numFmtId="4" fontId="39" fillId="0" borderId="2" xfId="0" applyNumberFormat="1" applyFont="1" applyFill="1" applyBorder="1" applyAlignment="1">
      <alignment horizontal="right" vertical="center"/>
    </xf>
    <xf numFmtId="0" fontId="49" fillId="0" borderId="0" xfId="0" applyFont="1" applyFill="1" applyBorder="1" applyAlignment="1"/>
    <xf numFmtId="0" fontId="50" fillId="0" borderId="0" xfId="0" applyFont="1" applyFill="1" applyBorder="1" applyAlignment="1">
      <alignment horizontal="left"/>
    </xf>
    <xf numFmtId="0" fontId="50" fillId="0" borderId="0" xfId="0" applyFont="1" applyFill="1" applyBorder="1" applyAlignment="1">
      <alignment horizontal="right"/>
    </xf>
    <xf numFmtId="0" fontId="51" fillId="0" borderId="0" xfId="0" applyFont="1" applyFill="1" applyBorder="1" applyAlignment="1">
      <alignment horizontal="left"/>
    </xf>
    <xf numFmtId="0" fontId="50" fillId="0" borderId="0" xfId="0" applyFont="1" applyFill="1" applyBorder="1" applyAlignment="1"/>
    <xf numFmtId="0" fontId="52" fillId="0" borderId="0" xfId="0" applyFont="1" applyAlignment="1">
      <alignment horizontal="right"/>
    </xf>
    <xf numFmtId="0" fontId="45" fillId="3" borderId="41" xfId="0" applyFont="1" applyFill="1" applyBorder="1" applyAlignment="1">
      <alignment horizontal="left" vertical="center" wrapText="1"/>
    </xf>
    <xf numFmtId="0" fontId="46" fillId="3" borderId="15" xfId="0" applyFont="1" applyFill="1" applyBorder="1" applyAlignment="1">
      <alignment horizontal="left" vertical="center" wrapText="1"/>
    </xf>
    <xf numFmtId="0" fontId="46" fillId="3" borderId="42" xfId="0" applyFont="1" applyFill="1" applyBorder="1" applyAlignment="1">
      <alignment horizontal="left" vertical="center" wrapText="1"/>
    </xf>
    <xf numFmtId="0" fontId="55" fillId="3" borderId="17" xfId="0" applyFont="1" applyFill="1" applyBorder="1" applyAlignment="1">
      <alignment horizontal="center" vertical="center" wrapText="1"/>
    </xf>
    <xf numFmtId="0" fontId="55" fillId="3" borderId="7" xfId="0" applyFont="1" applyFill="1" applyBorder="1" applyAlignment="1">
      <alignment horizontal="center" vertical="center" wrapText="1"/>
    </xf>
    <xf numFmtId="0" fontId="56" fillId="3" borderId="7" xfId="0" applyFont="1" applyFill="1" applyBorder="1" applyAlignment="1">
      <alignment horizontal="center" vertical="center" wrapText="1"/>
    </xf>
    <xf numFmtId="0" fontId="55" fillId="3" borderId="8" xfId="0" applyFont="1" applyFill="1" applyBorder="1" applyAlignment="1">
      <alignment horizontal="center" vertical="center" wrapText="1"/>
    </xf>
    <xf numFmtId="0" fontId="55" fillId="3" borderId="29" xfId="0" applyFont="1" applyFill="1" applyBorder="1" applyAlignment="1">
      <alignment horizontal="center" vertical="center" wrapText="1"/>
    </xf>
    <xf numFmtId="0" fontId="55" fillId="3" borderId="44" xfId="0" applyFont="1" applyFill="1" applyBorder="1" applyAlignment="1">
      <alignment horizontal="center" vertical="center" wrapText="1"/>
    </xf>
    <xf numFmtId="0" fontId="55" fillId="3" borderId="30" xfId="0" applyFont="1" applyFill="1" applyBorder="1" applyAlignment="1">
      <alignment horizontal="center" vertical="center" wrapText="1"/>
    </xf>
    <xf numFmtId="0" fontId="55" fillId="3" borderId="14" xfId="0" applyFont="1" applyFill="1" applyBorder="1" applyAlignment="1">
      <alignment horizontal="center" vertical="center" wrapText="1"/>
    </xf>
    <xf numFmtId="4" fontId="57" fillId="0" borderId="45" xfId="0" applyNumberFormat="1" applyFont="1" applyFill="1" applyBorder="1" applyAlignment="1">
      <alignment horizontal="right" vertical="center" wrapText="1"/>
    </xf>
    <xf numFmtId="4" fontId="0" fillId="0" borderId="0" xfId="0" applyNumberFormat="1"/>
    <xf numFmtId="4" fontId="59" fillId="0" borderId="20" xfId="0" applyNumberFormat="1" applyFont="1" applyFill="1" applyBorder="1" applyAlignment="1">
      <alignment horizontal="right" vertical="center" wrapText="1"/>
    </xf>
    <xf numFmtId="4" fontId="60" fillId="0" borderId="16" xfId="0" applyNumberFormat="1" applyFont="1" applyFill="1" applyBorder="1" applyAlignment="1">
      <alignment horizontal="right" vertical="top" wrapText="1"/>
    </xf>
    <xf numFmtId="4" fontId="39" fillId="0" borderId="15" xfId="0" applyNumberFormat="1" applyFont="1" applyFill="1" applyBorder="1" applyAlignment="1">
      <alignment horizontal="right" vertical="center"/>
    </xf>
    <xf numFmtId="4" fontId="57" fillId="0" borderId="15" xfId="0" applyNumberFormat="1" applyFont="1" applyFill="1" applyBorder="1" applyAlignment="1">
      <alignment horizontal="right" vertical="center" wrapText="1"/>
    </xf>
    <xf numFmtId="0" fontId="0" fillId="0" borderId="0" xfId="0" applyBorder="1"/>
    <xf numFmtId="4" fontId="57" fillId="0" borderId="20" xfId="0" applyNumberFormat="1" applyFont="1" applyFill="1" applyBorder="1" applyAlignment="1">
      <alignment horizontal="right" vertical="center" wrapText="1"/>
    </xf>
    <xf numFmtId="4" fontId="60" fillId="0" borderId="46" xfId="0" applyNumberFormat="1" applyFont="1" applyFill="1" applyBorder="1" applyAlignment="1">
      <alignment horizontal="right" vertical="top" wrapText="1"/>
    </xf>
    <xf numFmtId="4" fontId="43" fillId="0" borderId="20" xfId="0" applyNumberFormat="1" applyFont="1" applyFill="1" applyBorder="1" applyAlignment="1">
      <alignment vertical="center" wrapText="1"/>
    </xf>
    <xf numFmtId="4" fontId="42" fillId="0" borderId="20" xfId="0" applyNumberFormat="1" applyFont="1" applyFill="1" applyBorder="1" applyAlignment="1">
      <alignment horizontal="right" wrapText="1"/>
    </xf>
    <xf numFmtId="4" fontId="47" fillId="0" borderId="16" xfId="0" applyNumberFormat="1" applyFont="1" applyFill="1" applyBorder="1" applyAlignment="1">
      <alignment horizontal="right" vertical="top" wrapText="1"/>
    </xf>
    <xf numFmtId="4" fontId="43" fillId="0" borderId="16" xfId="0" applyNumberFormat="1" applyFont="1" applyFill="1" applyBorder="1" applyAlignment="1">
      <alignment horizontal="right" vertical="center" wrapText="1"/>
    </xf>
    <xf numFmtId="4" fontId="39" fillId="0" borderId="13" xfId="0" applyNumberFormat="1" applyFont="1" applyFill="1" applyBorder="1" applyAlignment="1">
      <alignment horizontal="right" vertical="center" wrapText="1"/>
    </xf>
    <xf numFmtId="4" fontId="62" fillId="0" borderId="15" xfId="0" applyNumberFormat="1" applyFont="1" applyFill="1" applyBorder="1" applyAlignment="1">
      <alignment horizontal="right" vertical="center" wrapText="1"/>
    </xf>
    <xf numFmtId="4" fontId="39" fillId="0" borderId="28" xfId="0" applyNumberFormat="1" applyFont="1" applyFill="1" applyBorder="1" applyAlignment="1">
      <alignment horizontal="right" vertical="center" wrapText="1"/>
    </xf>
    <xf numFmtId="4" fontId="43" fillId="0" borderId="15" xfId="0" applyNumberFormat="1" applyFont="1" applyFill="1" applyBorder="1" applyAlignment="1">
      <alignment horizontal="right" vertical="center" wrapText="1"/>
    </xf>
    <xf numFmtId="4" fontId="62" fillId="0" borderId="15" xfId="0" applyNumberFormat="1" applyFont="1" applyFill="1" applyBorder="1" applyAlignment="1">
      <alignment horizontal="right" vertical="center"/>
    </xf>
    <xf numFmtId="4" fontId="43" fillId="0" borderId="15" xfId="0" applyNumberFormat="1" applyFont="1" applyFill="1" applyBorder="1" applyAlignment="1">
      <alignment horizontal="right" vertical="center"/>
    </xf>
    <xf numFmtId="4" fontId="39" fillId="0" borderId="28" xfId="0" applyNumberFormat="1" applyFont="1" applyFill="1" applyBorder="1" applyAlignment="1">
      <alignment vertical="center"/>
    </xf>
    <xf numFmtId="4" fontId="39" fillId="0" borderId="18" xfId="0" applyNumberFormat="1" applyFont="1" applyFill="1" applyBorder="1" applyAlignment="1">
      <alignment horizontal="right" vertical="center" wrapText="1"/>
    </xf>
    <xf numFmtId="4" fontId="39" fillId="0" borderId="18" xfId="0" applyNumberFormat="1" applyFont="1" applyFill="1" applyBorder="1" applyAlignment="1">
      <alignment vertical="center"/>
    </xf>
    <xf numFmtId="4" fontId="43" fillId="0" borderId="15" xfId="0" applyNumberFormat="1" applyFont="1" applyFill="1" applyBorder="1" applyAlignment="1">
      <alignment vertical="center"/>
    </xf>
    <xf numFmtId="0" fontId="41" fillId="0" borderId="28" xfId="0" applyFont="1" applyFill="1" applyBorder="1" applyAlignment="1">
      <alignment vertical="center" wrapText="1"/>
    </xf>
    <xf numFmtId="4" fontId="39" fillId="0" borderId="48" xfId="0" applyNumberFormat="1" applyFont="1" applyFill="1" applyBorder="1" applyAlignment="1">
      <alignment vertical="center"/>
    </xf>
    <xf numFmtId="4" fontId="62" fillId="0" borderId="16" xfId="0" applyNumberFormat="1" applyFont="1" applyFill="1" applyBorder="1" applyAlignment="1">
      <alignment horizontal="right" vertical="center" wrapText="1"/>
    </xf>
    <xf numFmtId="4" fontId="0" fillId="0" borderId="0" xfId="0" applyNumberFormat="1" applyBorder="1" applyAlignment="1">
      <alignment vertical="center"/>
    </xf>
    <xf numFmtId="0" fontId="34" fillId="0" borderId="54" xfId="0" applyFont="1" applyBorder="1" applyAlignment="1">
      <alignment horizontal="center" vertical="center"/>
    </xf>
    <xf numFmtId="0" fontId="63" fillId="0" borderId="38" xfId="0" applyFont="1" applyFill="1" applyBorder="1" applyAlignment="1">
      <alignment horizontal="right" vertical="center" wrapText="1"/>
    </xf>
    <xf numFmtId="4" fontId="39" fillId="0" borderId="48" xfId="0" applyNumberFormat="1" applyFont="1" applyFill="1" applyBorder="1" applyAlignment="1">
      <alignment horizontal="center" vertical="center"/>
    </xf>
    <xf numFmtId="4" fontId="64" fillId="0" borderId="46" xfId="0" applyNumberFormat="1" applyFont="1" applyFill="1" applyBorder="1" applyAlignment="1">
      <alignment vertical="center"/>
    </xf>
    <xf numFmtId="4" fontId="39" fillId="0" borderId="0" xfId="0" applyNumberFormat="1" applyFont="1" applyFill="1" applyBorder="1" applyAlignment="1">
      <alignment horizontal="center" vertical="center" wrapText="1"/>
    </xf>
    <xf numFmtId="0" fontId="39" fillId="0" borderId="48" xfId="0" applyFont="1" applyFill="1" applyBorder="1" applyAlignment="1">
      <alignment horizontal="center" vertical="center"/>
    </xf>
    <xf numFmtId="0" fontId="34" fillId="0" borderId="53" xfId="0" applyFont="1" applyBorder="1" applyAlignment="1">
      <alignment horizontal="center" vertical="center"/>
    </xf>
    <xf numFmtId="0" fontId="63" fillId="0" borderId="12" xfId="0" applyFont="1" applyFill="1" applyBorder="1" applyAlignment="1">
      <alignment horizontal="right" vertical="center" wrapText="1"/>
    </xf>
    <xf numFmtId="4" fontId="39" fillId="0" borderId="28" xfId="0" applyNumberFormat="1" applyFont="1" applyFill="1" applyBorder="1" applyAlignment="1">
      <alignment horizontal="center" vertical="center"/>
    </xf>
    <xf numFmtId="4" fontId="65" fillId="0" borderId="12" xfId="0" applyNumberFormat="1" applyFont="1" applyFill="1" applyBorder="1" applyAlignment="1">
      <alignment horizontal="right" vertical="center"/>
    </xf>
    <xf numFmtId="4" fontId="39" fillId="0" borderId="24" xfId="0" applyNumberFormat="1" applyFont="1" applyFill="1" applyBorder="1" applyAlignment="1">
      <alignment horizontal="center" vertical="center" wrapText="1"/>
    </xf>
    <xf numFmtId="0" fontId="39" fillId="0" borderId="28" xfId="0" applyFont="1" applyFill="1" applyBorder="1" applyAlignment="1">
      <alignment horizontal="center" vertical="center"/>
    </xf>
    <xf numFmtId="0" fontId="34" fillId="0" borderId="26" xfId="0" applyFont="1" applyBorder="1" applyAlignment="1">
      <alignment horizontal="center" vertical="center"/>
    </xf>
    <xf numFmtId="0" fontId="34" fillId="0" borderId="11" xfId="0" applyFont="1" applyBorder="1" applyAlignment="1">
      <alignment horizontal="right" vertical="center" wrapText="1"/>
    </xf>
    <xf numFmtId="4" fontId="39" fillId="0" borderId="56" xfId="0" applyNumberFormat="1" applyFont="1" applyBorder="1" applyAlignment="1">
      <alignment horizontal="center" vertical="center"/>
    </xf>
    <xf numFmtId="4" fontId="68" fillId="0" borderId="23" xfId="0" applyNumberFormat="1" applyFont="1" applyBorder="1" applyAlignment="1">
      <alignment vertical="center"/>
    </xf>
    <xf numFmtId="4" fontId="34" fillId="0" borderId="11"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39" fillId="0" borderId="0" xfId="0" applyFont="1" applyAlignment="1">
      <alignment horizontal="left" vertical="center"/>
    </xf>
    <xf numFmtId="0" fontId="0" fillId="0" borderId="0" xfId="0" applyAlignment="1">
      <alignment horizontal="center" vertical="center"/>
    </xf>
    <xf numFmtId="4" fontId="69" fillId="0" borderId="0" xfId="0" applyNumberFormat="1" applyFont="1" applyAlignment="1">
      <alignment horizontal="center" vertical="center"/>
    </xf>
    <xf numFmtId="4" fontId="0" fillId="0" borderId="0" xfId="0" applyNumberFormat="1" applyAlignment="1">
      <alignment vertical="center"/>
    </xf>
    <xf numFmtId="0" fontId="34" fillId="0" borderId="0" xfId="0" applyFont="1"/>
    <xf numFmtId="0" fontId="34"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39" fillId="0" borderId="0" xfId="0" applyFont="1" applyAlignment="1">
      <alignment horizontal="left"/>
    </xf>
    <xf numFmtId="4" fontId="38" fillId="0" borderId="0" xfId="0" applyNumberFormat="1" applyFont="1" applyBorder="1" applyAlignment="1">
      <alignment horizontal="right" vertical="center" wrapText="1"/>
    </xf>
    <xf numFmtId="10" fontId="38" fillId="0" borderId="0" xfId="0" applyNumberFormat="1" applyFont="1" applyBorder="1" applyAlignment="1">
      <alignment horizontal="center" vertical="center" wrapText="1"/>
    </xf>
    <xf numFmtId="0" fontId="0" fillId="0" borderId="0" xfId="0" applyFill="1" applyBorder="1" applyAlignment="1">
      <alignment horizontal="left" vertical="center" wrapText="1"/>
    </xf>
    <xf numFmtId="4" fontId="64" fillId="0" borderId="0" xfId="0" applyNumberFormat="1" applyFont="1" applyFill="1" applyBorder="1" applyAlignment="1">
      <alignment vertical="center"/>
    </xf>
    <xf numFmtId="4" fontId="65" fillId="0" borderId="0" xfId="0" applyNumberFormat="1" applyFont="1" applyFill="1" applyBorder="1" applyAlignment="1">
      <alignment horizontal="right" vertical="center"/>
    </xf>
    <xf numFmtId="4" fontId="68" fillId="0" borderId="0" xfId="0" applyNumberFormat="1" applyFont="1" applyBorder="1" applyAlignment="1">
      <alignment vertical="center"/>
    </xf>
    <xf numFmtId="4" fontId="34"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71" fillId="0" borderId="0" xfId="0" applyNumberFormat="1" applyFont="1" applyFill="1" applyBorder="1" applyAlignment="1">
      <alignment horizontal="right" vertical="center"/>
    </xf>
    <xf numFmtId="0" fontId="34" fillId="0" borderId="0" xfId="0" applyFont="1" applyFill="1" applyAlignment="1">
      <alignment vertical="center"/>
    </xf>
    <xf numFmtId="4" fontId="39" fillId="0" borderId="25" xfId="0" applyNumberFormat="1" applyFont="1" applyFill="1" applyBorder="1" applyAlignment="1">
      <alignment horizontal="right" vertical="center"/>
    </xf>
    <xf numFmtId="0" fontId="39" fillId="0" borderId="25" xfId="0" applyFont="1" applyFill="1" applyBorder="1" applyAlignment="1">
      <alignment vertical="center" wrapText="1"/>
    </xf>
    <xf numFmtId="0" fontId="0" fillId="0" borderId="1" xfId="0" applyBorder="1" applyAlignment="1">
      <alignment horizontal="left" vertical="center" wrapText="1"/>
    </xf>
    <xf numFmtId="4" fontId="39" fillId="0" borderId="3" xfId="0" applyNumberFormat="1" applyFont="1" applyFill="1" applyBorder="1" applyAlignment="1">
      <alignment vertical="center"/>
    </xf>
    <xf numFmtId="0" fontId="45" fillId="4" borderId="50" xfId="0" applyFont="1" applyFill="1" applyBorder="1" applyAlignment="1">
      <alignment vertical="center" wrapText="1"/>
    </xf>
    <xf numFmtId="0" fontId="46" fillId="4" borderId="59" xfId="0" applyFont="1" applyFill="1" applyBorder="1" applyAlignment="1">
      <alignment vertical="center" wrapText="1"/>
    </xf>
    <xf numFmtId="0" fontId="46" fillId="4" borderId="42" xfId="0" applyFont="1" applyFill="1" applyBorder="1" applyAlignment="1">
      <alignment vertical="center" wrapText="1"/>
    </xf>
    <xf numFmtId="0" fontId="55" fillId="4" borderId="7" xfId="0" applyFont="1" applyFill="1" applyBorder="1" applyAlignment="1">
      <alignment horizontal="center" vertical="center" wrapText="1"/>
    </xf>
    <xf numFmtId="0" fontId="55" fillId="4" borderId="7" xfId="0" applyFont="1" applyFill="1" applyBorder="1" applyAlignment="1">
      <alignment horizontal="left" vertical="center" wrapText="1"/>
    </xf>
    <xf numFmtId="0" fontId="55" fillId="4" borderId="8" xfId="0" applyFont="1" applyFill="1" applyBorder="1" applyAlignment="1">
      <alignment horizontal="center" vertical="center" wrapText="1"/>
    </xf>
    <xf numFmtId="0" fontId="55" fillId="4" borderId="29" xfId="0" applyFont="1" applyFill="1" applyBorder="1" applyAlignment="1">
      <alignment horizontal="center" vertical="center" wrapText="1"/>
    </xf>
    <xf numFmtId="0" fontId="55" fillId="4" borderId="27" xfId="0" applyFont="1" applyFill="1" applyBorder="1" applyAlignment="1">
      <alignment horizontal="center" vertical="center" wrapText="1"/>
    </xf>
    <xf numFmtId="0" fontId="55" fillId="4" borderId="17" xfId="0" applyFont="1" applyFill="1" applyBorder="1" applyAlignment="1">
      <alignment horizontal="center" vertical="center" wrapText="1"/>
    </xf>
    <xf numFmtId="0" fontId="28" fillId="0" borderId="1" xfId="0" applyFont="1" applyFill="1" applyBorder="1" applyAlignment="1">
      <alignment horizontal="left" vertical="center" wrapText="1"/>
    </xf>
    <xf numFmtId="4" fontId="28" fillId="0" borderId="28" xfId="0" applyNumberFormat="1" applyFont="1" applyFill="1" applyBorder="1" applyAlignment="1">
      <alignment horizontal="right" vertical="center"/>
    </xf>
    <xf numFmtId="10" fontId="28" fillId="0" borderId="40" xfId="0" applyNumberFormat="1" applyFont="1" applyFill="1" applyBorder="1" applyAlignment="1">
      <alignment horizontal="center" vertical="center"/>
    </xf>
    <xf numFmtId="4" fontId="28" fillId="0" borderId="28" xfId="0" applyNumberFormat="1" applyFont="1" applyFill="1" applyBorder="1" applyAlignment="1">
      <alignment vertical="center"/>
    </xf>
    <xf numFmtId="10" fontId="28" fillId="0" borderId="28" xfId="0" applyNumberFormat="1" applyFont="1" applyFill="1" applyBorder="1" applyAlignment="1">
      <alignment horizontal="center" vertical="center"/>
    </xf>
    <xf numFmtId="0" fontId="28" fillId="2" borderId="1" xfId="0" applyFont="1" applyFill="1" applyBorder="1" applyAlignment="1">
      <alignment vertical="center" wrapText="1"/>
    </xf>
    <xf numFmtId="4" fontId="28" fillId="2" borderId="28" xfId="0" applyNumberFormat="1" applyFont="1" applyFill="1" applyBorder="1" applyAlignment="1">
      <alignment horizontal="right" vertical="center"/>
    </xf>
    <xf numFmtId="0" fontId="28" fillId="0" borderId="2" xfId="0" applyFont="1" applyFill="1" applyBorder="1" applyAlignment="1">
      <alignment horizontal="left" vertical="center" wrapText="1"/>
    </xf>
    <xf numFmtId="0" fontId="28" fillId="2" borderId="1" xfId="0" applyFont="1" applyFill="1" applyBorder="1" applyAlignment="1">
      <alignment horizontal="left" vertical="center" wrapText="1"/>
    </xf>
    <xf numFmtId="4" fontId="39" fillId="2" borderId="28" xfId="0" applyNumberFormat="1" applyFont="1" applyFill="1" applyBorder="1" applyAlignment="1">
      <alignment horizontal="right" vertical="center"/>
    </xf>
    <xf numFmtId="4" fontId="62" fillId="2" borderId="25" xfId="0" applyNumberFormat="1" applyFont="1" applyFill="1" applyBorder="1" applyAlignment="1">
      <alignment horizontal="right" vertical="center"/>
    </xf>
    <xf numFmtId="0" fontId="28" fillId="0" borderId="3" xfId="0" applyFont="1" applyFill="1" applyBorder="1" applyAlignment="1">
      <alignment vertical="center" wrapText="1"/>
    </xf>
    <xf numFmtId="10" fontId="28" fillId="0" borderId="28" xfId="0" applyNumberFormat="1" applyFont="1" applyBorder="1" applyAlignment="1">
      <alignment horizontal="center" vertical="center"/>
    </xf>
    <xf numFmtId="4" fontId="39" fillId="2" borderId="25" xfId="0" applyNumberFormat="1" applyFont="1" applyFill="1" applyBorder="1" applyAlignment="1">
      <alignment horizontal="right" vertical="center"/>
    </xf>
    <xf numFmtId="4" fontId="28" fillId="2" borderId="2" xfId="0" applyNumberFormat="1" applyFont="1" applyFill="1" applyBorder="1" applyAlignment="1">
      <alignment horizontal="right" vertical="center"/>
    </xf>
    <xf numFmtId="0" fontId="28" fillId="2" borderId="2" xfId="0" applyFont="1" applyFill="1" applyBorder="1" applyAlignment="1">
      <alignment horizontal="left" vertical="center" wrapText="1"/>
    </xf>
    <xf numFmtId="4" fontId="39" fillId="2" borderId="53" xfId="0" applyNumberFormat="1" applyFont="1" applyFill="1" applyBorder="1" applyAlignment="1">
      <alignment horizontal="right" vertical="center"/>
    </xf>
    <xf numFmtId="0" fontId="28" fillId="2" borderId="47" xfId="0" applyFont="1" applyFill="1" applyBorder="1" applyAlignment="1">
      <alignment horizontal="left" vertical="center" wrapText="1"/>
    </xf>
    <xf numFmtId="0" fontId="39" fillId="0" borderId="0" xfId="0" applyFont="1" applyFill="1" applyBorder="1" applyAlignment="1">
      <alignment vertical="center" wrapText="1"/>
    </xf>
    <xf numFmtId="4" fontId="39" fillId="2" borderId="12" xfId="0" applyNumberFormat="1" applyFont="1" applyFill="1" applyBorder="1" applyAlignment="1">
      <alignment horizontal="right" vertical="center"/>
    </xf>
    <xf numFmtId="4" fontId="28" fillId="0" borderId="24" xfId="0" applyNumberFormat="1" applyFont="1" applyFill="1" applyBorder="1" applyAlignment="1">
      <alignment horizontal="right" vertical="center"/>
    </xf>
    <xf numFmtId="164" fontId="28" fillId="2" borderId="3" xfId="0" applyNumberFormat="1" applyFont="1" applyFill="1" applyBorder="1" applyAlignment="1">
      <alignment horizontal="center" vertical="center" wrapText="1"/>
    </xf>
    <xf numFmtId="4" fontId="43" fillId="2" borderId="59" xfId="0" applyNumberFormat="1" applyFont="1" applyFill="1" applyBorder="1" applyAlignment="1">
      <alignment horizontal="right" vertical="center"/>
    </xf>
    <xf numFmtId="4" fontId="28" fillId="2" borderId="6" xfId="0" applyNumberFormat="1" applyFont="1" applyFill="1" applyBorder="1" applyAlignment="1">
      <alignment horizontal="right" vertical="center"/>
    </xf>
    <xf numFmtId="4" fontId="34" fillId="4" borderId="62" xfId="0" applyNumberFormat="1" applyFont="1" applyFill="1" applyBorder="1" applyAlignment="1">
      <alignment horizontal="right" vertical="center"/>
    </xf>
    <xf numFmtId="0" fontId="28" fillId="4" borderId="62" xfId="0" applyFont="1" applyFill="1" applyBorder="1" applyAlignment="1">
      <alignment horizontal="center" vertical="center"/>
    </xf>
    <xf numFmtId="0" fontId="28" fillId="4" borderId="63" xfId="0" applyFont="1" applyFill="1" applyBorder="1" applyAlignment="1">
      <alignment horizontal="center" vertical="center"/>
    </xf>
    <xf numFmtId="0" fontId="28" fillId="4" borderId="65" xfId="0" applyFont="1" applyFill="1" applyBorder="1" applyAlignment="1">
      <alignment horizontal="center" vertical="center"/>
    </xf>
    <xf numFmtId="4" fontId="34" fillId="4" borderId="66" xfId="0" applyNumberFormat="1" applyFont="1" applyFill="1" applyBorder="1" applyAlignment="1">
      <alignment horizontal="right" vertical="center"/>
    </xf>
    <xf numFmtId="4" fontId="34" fillId="4" borderId="60" xfId="0" applyNumberFormat="1" applyFont="1" applyFill="1" applyBorder="1" applyAlignment="1">
      <alignment horizontal="right" vertical="center"/>
    </xf>
    <xf numFmtId="10" fontId="44" fillId="4" borderId="66" xfId="0" applyNumberFormat="1" applyFont="1" applyFill="1" applyBorder="1" applyAlignment="1">
      <alignment horizontal="center" vertical="center" wrapText="1"/>
    </xf>
    <xf numFmtId="0" fontId="34" fillId="0" borderId="4" xfId="0" applyFont="1" applyBorder="1" applyAlignment="1">
      <alignment horizontal="center" vertical="center"/>
    </xf>
    <xf numFmtId="0" fontId="64" fillId="0" borderId="13" xfId="0" applyFont="1" applyFill="1" applyBorder="1" applyAlignment="1">
      <alignment horizontal="right" vertical="center" wrapText="1"/>
    </xf>
    <xf numFmtId="0" fontId="39" fillId="0" borderId="13" xfId="0" applyFont="1" applyFill="1" applyBorder="1" applyAlignment="1">
      <alignment horizontal="center" vertical="center"/>
    </xf>
    <xf numFmtId="0" fontId="43" fillId="0" borderId="13" xfId="0" applyFont="1" applyFill="1" applyBorder="1" applyAlignment="1">
      <alignment horizontal="center" vertical="center"/>
    </xf>
    <xf numFmtId="0" fontId="43" fillId="0" borderId="52" xfId="0" applyFont="1" applyFill="1" applyBorder="1" applyAlignment="1">
      <alignment horizontal="center" vertical="center"/>
    </xf>
    <xf numFmtId="0" fontId="39" fillId="0" borderId="52" xfId="0" applyFont="1" applyFill="1" applyBorder="1" applyAlignment="1">
      <alignment horizontal="center" vertical="center"/>
    </xf>
    <xf numFmtId="0" fontId="39" fillId="0" borderId="40" xfId="0" applyFont="1" applyFill="1" applyBorder="1" applyAlignment="1">
      <alignment horizontal="center" vertical="center"/>
    </xf>
    <xf numFmtId="4" fontId="64" fillId="0" borderId="10" xfId="0" applyNumberFormat="1" applyFont="1" applyFill="1" applyBorder="1" applyAlignment="1">
      <alignment vertical="center"/>
    </xf>
    <xf numFmtId="4" fontId="39" fillId="0" borderId="4" xfId="0" applyNumberFormat="1" applyFont="1" applyFill="1" applyBorder="1" applyAlignment="1">
      <alignment horizontal="center" vertical="center" wrapText="1"/>
    </xf>
    <xf numFmtId="4" fontId="39" fillId="0" borderId="40" xfId="0" applyNumberFormat="1" applyFont="1" applyFill="1" applyBorder="1" applyAlignment="1">
      <alignment horizontal="center" vertical="center" wrapText="1"/>
    </xf>
    <xf numFmtId="0" fontId="28" fillId="0" borderId="10" xfId="0" applyFont="1" applyBorder="1" applyAlignment="1">
      <alignment horizontal="center" vertical="center"/>
    </xf>
    <xf numFmtId="0" fontId="34" fillId="0" borderId="12" xfId="0" applyFont="1" applyBorder="1" applyAlignment="1">
      <alignment horizontal="right" vertical="center" wrapText="1"/>
    </xf>
    <xf numFmtId="0" fontId="39" fillId="0" borderId="18" xfId="0" applyFont="1" applyBorder="1" applyAlignment="1">
      <alignment horizontal="center" vertical="center"/>
    </xf>
    <xf numFmtId="0" fontId="39" fillId="0" borderId="28" xfId="0" applyFont="1" applyBorder="1" applyAlignment="1">
      <alignment horizontal="center" vertical="center"/>
    </xf>
    <xf numFmtId="4" fontId="68" fillId="0" borderId="25" xfId="0" applyNumberFormat="1" applyFont="1" applyFill="1" applyBorder="1" applyAlignment="1">
      <alignment vertical="center"/>
    </xf>
    <xf numFmtId="4" fontId="34" fillId="0" borderId="2" xfId="0" applyNumberFormat="1" applyFont="1" applyFill="1" applyBorder="1" applyAlignment="1">
      <alignment vertical="center"/>
    </xf>
    <xf numFmtId="4" fontId="28" fillId="0" borderId="28" xfId="0" applyNumberFormat="1" applyFont="1" applyBorder="1" applyAlignment="1">
      <alignment horizontal="center" vertical="center"/>
    </xf>
    <xf numFmtId="0" fontId="28" fillId="0" borderId="25" xfId="0" applyFont="1" applyBorder="1" applyAlignment="1">
      <alignment horizontal="center" vertical="center"/>
    </xf>
    <xf numFmtId="0" fontId="74" fillId="0" borderId="0" xfId="0" applyFont="1" applyBorder="1" applyAlignment="1">
      <alignment horizontal="center" vertical="center"/>
    </xf>
    <xf numFmtId="0" fontId="28" fillId="0" borderId="0" xfId="0" applyFont="1" applyBorder="1" applyAlignment="1">
      <alignment vertical="center" wrapText="1"/>
    </xf>
    <xf numFmtId="0" fontId="0" fillId="0" borderId="0" xfId="0" applyBorder="1" applyAlignment="1">
      <alignment horizontal="left" vertical="center" wrapText="1"/>
    </xf>
    <xf numFmtId="0" fontId="28" fillId="0" borderId="0" xfId="0" applyFont="1" applyBorder="1" applyAlignment="1">
      <alignment horizontal="center" vertical="center"/>
    </xf>
    <xf numFmtId="4" fontId="28" fillId="0" borderId="0" xfId="0" applyNumberFormat="1" applyFont="1" applyBorder="1" applyAlignment="1">
      <alignment vertical="center"/>
    </xf>
    <xf numFmtId="0" fontId="28" fillId="0" borderId="0" xfId="0" applyFont="1" applyFill="1" applyBorder="1" applyAlignment="1">
      <alignment vertical="center" wrapText="1"/>
    </xf>
    <xf numFmtId="4" fontId="38" fillId="0" borderId="0" xfId="0" applyNumberFormat="1" applyFont="1" applyFill="1" applyBorder="1" applyAlignment="1">
      <alignment horizontal="right" vertical="center" wrapText="1"/>
    </xf>
    <xf numFmtId="0" fontId="28" fillId="0" borderId="0" xfId="0" applyFont="1" applyFill="1" applyBorder="1" applyAlignment="1">
      <alignment horizontal="center" vertical="center"/>
    </xf>
    <xf numFmtId="4" fontId="47" fillId="0" borderId="0" xfId="0" applyNumberFormat="1" applyFont="1" applyFill="1" applyBorder="1" applyAlignment="1">
      <alignment horizontal="center" vertical="center"/>
    </xf>
    <xf numFmtId="4" fontId="47" fillId="0" borderId="0" xfId="0" applyNumberFormat="1" applyFont="1" applyBorder="1" applyAlignment="1">
      <alignment vertical="center"/>
    </xf>
    <xf numFmtId="4" fontId="47" fillId="0" borderId="0" xfId="0" applyNumberFormat="1" applyFont="1" applyBorder="1" applyAlignment="1">
      <alignment horizontal="right" vertical="center" wrapText="1"/>
    </xf>
    <xf numFmtId="4" fontId="28" fillId="0" borderId="0" xfId="0" applyNumberFormat="1" applyFont="1" applyFill="1" applyBorder="1" applyAlignment="1">
      <alignment horizontal="center" vertical="center"/>
    </xf>
    <xf numFmtId="4" fontId="0" fillId="0" borderId="0" xfId="0" applyNumberFormat="1" applyFill="1"/>
    <xf numFmtId="0" fontId="28" fillId="0" borderId="1" xfId="0" applyFont="1" applyFill="1" applyBorder="1" applyAlignment="1">
      <alignment vertical="center" wrapText="1"/>
    </xf>
    <xf numFmtId="0" fontId="55" fillId="3" borderId="21" xfId="0" applyFont="1" applyFill="1" applyBorder="1" applyAlignment="1">
      <alignment horizontal="center" vertical="center" wrapText="1"/>
    </xf>
    <xf numFmtId="4" fontId="28" fillId="0" borderId="40" xfId="0" applyNumberFormat="1" applyFont="1" applyFill="1" applyBorder="1" applyAlignment="1">
      <alignment vertical="center"/>
    </xf>
    <xf numFmtId="4" fontId="28" fillId="0" borderId="18" xfId="0" applyNumberFormat="1" applyFont="1" applyFill="1" applyBorder="1" applyAlignment="1">
      <alignment horizontal="right" vertical="center" wrapText="1"/>
    </xf>
    <xf numFmtId="4" fontId="28" fillId="0" borderId="12" xfId="0" applyNumberFormat="1" applyFont="1" applyFill="1" applyBorder="1" applyAlignment="1">
      <alignment horizontal="right" vertical="center" wrapText="1"/>
    </xf>
    <xf numFmtId="4" fontId="28" fillId="0" borderId="12" xfId="0" applyNumberFormat="1" applyFont="1" applyFill="1" applyBorder="1" applyAlignment="1">
      <alignment horizontal="right" vertical="center"/>
    </xf>
    <xf numFmtId="0" fontId="28" fillId="0" borderId="28" xfId="0" applyFont="1" applyFill="1" applyBorder="1" applyAlignment="1">
      <alignment vertical="center" wrapText="1"/>
    </xf>
    <xf numFmtId="0" fontId="28" fillId="0" borderId="19" xfId="0" applyFont="1" applyFill="1" applyBorder="1" applyAlignment="1">
      <alignment horizontal="left" vertical="center" wrapText="1"/>
    </xf>
    <xf numFmtId="4" fontId="28" fillId="0" borderId="13" xfId="0" applyNumberFormat="1" applyFont="1" applyFill="1" applyBorder="1" applyAlignment="1">
      <alignment vertical="center"/>
    </xf>
    <xf numFmtId="0" fontId="28" fillId="0" borderId="20" xfId="11" applyFont="1" applyFill="1" applyBorder="1" applyAlignment="1">
      <alignment vertical="center" wrapText="1"/>
    </xf>
    <xf numFmtId="0" fontId="28" fillId="0" borderId="3" xfId="11" applyFont="1" applyFill="1" applyBorder="1" applyAlignment="1">
      <alignment vertical="center" wrapText="1"/>
    </xf>
    <xf numFmtId="4" fontId="28" fillId="0" borderId="53" xfId="0" applyNumberFormat="1" applyFont="1" applyFill="1" applyBorder="1" applyAlignment="1">
      <alignment vertical="center"/>
    </xf>
    <xf numFmtId="4" fontId="28" fillId="0" borderId="12" xfId="0" applyNumberFormat="1" applyFont="1" applyFill="1" applyBorder="1" applyAlignment="1">
      <alignment vertical="center"/>
    </xf>
    <xf numFmtId="0" fontId="28" fillId="0" borderId="3" xfId="0" applyFont="1" applyBorder="1" applyAlignment="1">
      <alignment vertical="center" wrapText="1"/>
    </xf>
    <xf numFmtId="0" fontId="28" fillId="0" borderId="4" xfId="0" applyFont="1" applyFill="1" applyBorder="1" applyAlignment="1">
      <alignment horizontal="left" vertical="center" wrapText="1"/>
    </xf>
    <xf numFmtId="0" fontId="28" fillId="0" borderId="6" xfId="0" applyFont="1" applyFill="1" applyBorder="1" applyAlignment="1">
      <alignment horizontal="left" vertical="center" wrapText="1"/>
    </xf>
    <xf numFmtId="4" fontId="39" fillId="0" borderId="50" xfId="0" applyNumberFormat="1" applyFont="1" applyFill="1" applyBorder="1" applyAlignment="1">
      <alignment vertical="center"/>
    </xf>
    <xf numFmtId="4" fontId="62" fillId="0" borderId="20" xfId="0" applyNumberFormat="1" applyFont="1" applyFill="1" applyBorder="1" applyAlignment="1">
      <alignment horizontal="right" vertical="center" wrapText="1"/>
    </xf>
    <xf numFmtId="4" fontId="39" fillId="0" borderId="49" xfId="0" applyNumberFormat="1" applyFont="1" applyFill="1" applyBorder="1" applyAlignment="1">
      <alignment vertical="center"/>
    </xf>
    <xf numFmtId="10" fontId="39" fillId="0" borderId="50" xfId="0" applyNumberFormat="1" applyFont="1" applyFill="1" applyBorder="1" applyAlignment="1">
      <alignment horizontal="center" vertical="center"/>
    </xf>
    <xf numFmtId="0" fontId="39" fillId="0" borderId="50" xfId="0" applyFont="1" applyFill="1" applyBorder="1" applyAlignment="1">
      <alignment vertical="center" wrapText="1"/>
    </xf>
    <xf numFmtId="4" fontId="39" fillId="0" borderId="12" xfId="0" applyNumberFormat="1" applyFont="1" applyFill="1" applyBorder="1" applyAlignment="1">
      <alignment vertical="center" wrapText="1"/>
    </xf>
    <xf numFmtId="0" fontId="28" fillId="0" borderId="40" xfId="0" applyFont="1" applyBorder="1" applyAlignment="1">
      <alignment horizontal="center" vertical="center"/>
    </xf>
    <xf numFmtId="0" fontId="28" fillId="0" borderId="48" xfId="0" applyFont="1" applyBorder="1" applyAlignment="1">
      <alignment horizontal="center" vertical="center"/>
    </xf>
    <xf numFmtId="0" fontId="28" fillId="0" borderId="56" xfId="0" applyFont="1" applyBorder="1" applyAlignment="1">
      <alignment horizontal="center" vertical="center"/>
    </xf>
    <xf numFmtId="0" fontId="28" fillId="0" borderId="29" xfId="0" applyFont="1" applyBorder="1" applyAlignment="1">
      <alignment horizontal="center" vertical="center"/>
    </xf>
    <xf numFmtId="0" fontId="0" fillId="0" borderId="3" xfId="0" applyBorder="1" applyAlignment="1">
      <alignment horizontal="left" vertical="center" wrapText="1"/>
    </xf>
    <xf numFmtId="0" fontId="0" fillId="2" borderId="3" xfId="0" applyFill="1" applyBorder="1" applyAlignment="1">
      <alignment horizontal="left" vertical="center" wrapText="1"/>
    </xf>
    <xf numFmtId="4" fontId="28" fillId="0" borderId="50" xfId="0" applyNumberFormat="1" applyFont="1" applyFill="1" applyBorder="1" applyAlignment="1">
      <alignment horizontal="right" vertical="center"/>
    </xf>
    <xf numFmtId="4" fontId="39" fillId="0" borderId="40" xfId="0" applyNumberFormat="1" applyFont="1" applyFill="1" applyBorder="1" applyAlignment="1">
      <alignment horizontal="right" vertical="center" wrapText="1"/>
    </xf>
    <xf numFmtId="0" fontId="75" fillId="0" borderId="0" xfId="0" applyFont="1"/>
    <xf numFmtId="0" fontId="75" fillId="0" borderId="0" xfId="0" applyFont="1" applyAlignment="1">
      <alignment horizontal="right"/>
    </xf>
    <xf numFmtId="0" fontId="76" fillId="5" borderId="5" xfId="0" applyFont="1" applyFill="1" applyBorder="1" applyAlignment="1">
      <alignment horizontal="left" vertical="center" wrapText="1"/>
    </xf>
    <xf numFmtId="0" fontId="76" fillId="5" borderId="4" xfId="0" applyFont="1" applyFill="1" applyBorder="1" applyAlignment="1">
      <alignment horizontal="left" vertical="center" wrapText="1"/>
    </xf>
    <xf numFmtId="4" fontId="77" fillId="4" borderId="10" xfId="0" applyNumberFormat="1" applyFont="1" applyFill="1" applyBorder="1" applyAlignment="1">
      <alignment horizontal="right" vertical="center"/>
    </xf>
    <xf numFmtId="10" fontId="78" fillId="0" borderId="17" xfId="0" applyNumberFormat="1" applyFont="1" applyFill="1" applyBorder="1" applyAlignment="1">
      <alignment horizontal="center" vertical="center"/>
    </xf>
    <xf numFmtId="4" fontId="77" fillId="5" borderId="68" xfId="0" applyNumberFormat="1" applyFont="1" applyFill="1" applyBorder="1" applyAlignment="1">
      <alignment horizontal="right" vertical="center"/>
    </xf>
    <xf numFmtId="10" fontId="80" fillId="0" borderId="0" xfId="0" applyNumberFormat="1" applyFont="1" applyFill="1" applyBorder="1" applyAlignment="1">
      <alignment horizontal="center" vertical="center"/>
    </xf>
    <xf numFmtId="0" fontId="0" fillId="0" borderId="0" xfId="0" applyFill="1" applyBorder="1"/>
    <xf numFmtId="0" fontId="72" fillId="0" borderId="0" xfId="0" applyFont="1" applyFill="1" applyBorder="1" applyAlignment="1">
      <alignment vertical="center"/>
    </xf>
    <xf numFmtId="0" fontId="80" fillId="0" borderId="0" xfId="0" applyFont="1" applyFill="1" applyBorder="1" applyAlignment="1">
      <alignment horizontal="left" vertical="center" wrapText="1"/>
    </xf>
    <xf numFmtId="4" fontId="80" fillId="0" borderId="0" xfId="0" applyNumberFormat="1" applyFont="1" applyFill="1" applyBorder="1" applyAlignment="1">
      <alignment horizontal="right" vertical="center"/>
    </xf>
    <xf numFmtId="0" fontId="81" fillId="0" borderId="0" xfId="0" applyFont="1" applyFill="1" applyBorder="1" applyAlignment="1">
      <alignment horizontal="left" vertical="center" wrapText="1"/>
    </xf>
    <xf numFmtId="4" fontId="81" fillId="0" borderId="0" xfId="0" applyNumberFormat="1" applyFont="1" applyFill="1" applyBorder="1" applyAlignment="1">
      <alignment horizontal="right" vertical="center"/>
    </xf>
    <xf numFmtId="4" fontId="75" fillId="0" borderId="0" xfId="0" applyNumberFormat="1" applyFont="1" applyFill="1" applyBorder="1" applyAlignment="1">
      <alignment horizontal="right" vertical="center"/>
    </xf>
    <xf numFmtId="10" fontId="81" fillId="0" borderId="0" xfId="0" applyNumberFormat="1" applyFont="1" applyFill="1" applyBorder="1" applyAlignment="1">
      <alignment horizontal="center" vertical="center"/>
    </xf>
    <xf numFmtId="0" fontId="75" fillId="0" borderId="0" xfId="0" applyFont="1" applyFill="1" applyBorder="1" applyAlignment="1">
      <alignment horizontal="right"/>
    </xf>
    <xf numFmtId="4" fontId="79" fillId="0" borderId="2" xfId="0" applyNumberFormat="1" applyFont="1" applyFill="1" applyBorder="1" applyAlignment="1">
      <alignment horizontal="right" vertical="center"/>
    </xf>
    <xf numFmtId="0" fontId="77" fillId="0" borderId="2" xfId="0" applyFont="1" applyFill="1" applyBorder="1" applyAlignment="1">
      <alignment horizontal="right" vertical="center" wrapText="1"/>
    </xf>
    <xf numFmtId="0" fontId="77" fillId="0" borderId="2" xfId="0" applyFont="1" applyFill="1" applyBorder="1" applyAlignment="1">
      <alignment horizontal="left" vertical="center" wrapText="1"/>
    </xf>
    <xf numFmtId="4" fontId="83" fillId="0" borderId="2" xfId="0" applyNumberFormat="1" applyFont="1" applyFill="1" applyBorder="1" applyAlignment="1">
      <alignment horizontal="right" vertical="center"/>
    </xf>
    <xf numFmtId="4" fontId="84" fillId="0" borderId="2" xfId="0" applyNumberFormat="1" applyFont="1" applyFill="1" applyBorder="1" applyAlignment="1">
      <alignment horizontal="right" vertical="center"/>
    </xf>
    <xf numFmtId="4" fontId="77" fillId="0" borderId="2" xfId="0" applyNumberFormat="1" applyFont="1" applyFill="1" applyBorder="1" applyAlignment="1">
      <alignment horizontal="right" vertical="center"/>
    </xf>
    <xf numFmtId="0" fontId="80" fillId="0" borderId="0" xfId="0" applyFont="1" applyBorder="1" applyAlignment="1">
      <alignment horizontal="left" vertical="center" wrapText="1"/>
    </xf>
    <xf numFmtId="10" fontId="0" fillId="0" borderId="0" xfId="0" applyNumberFormat="1"/>
    <xf numFmtId="0" fontId="52" fillId="0" borderId="0" xfId="0" applyFont="1" applyFill="1" applyBorder="1" applyAlignment="1">
      <alignment vertical="center"/>
    </xf>
    <xf numFmtId="0" fontId="52" fillId="0" borderId="0" xfId="0" applyFont="1"/>
    <xf numFmtId="0" fontId="78" fillId="0" borderId="0" xfId="0" applyFont="1"/>
    <xf numFmtId="10" fontId="78" fillId="0" borderId="0" xfId="0" applyNumberFormat="1" applyFont="1"/>
    <xf numFmtId="0" fontId="78" fillId="0" borderId="1" xfId="0" applyFont="1" applyBorder="1" applyAlignment="1">
      <alignment horizontal="center" vertical="top"/>
    </xf>
    <xf numFmtId="0" fontId="85" fillId="0" borderId="0" xfId="0" applyFont="1"/>
    <xf numFmtId="0" fontId="0" fillId="0" borderId="69" xfId="0" applyFill="1" applyBorder="1" applyAlignment="1">
      <alignment vertical="center"/>
    </xf>
    <xf numFmtId="0" fontId="76" fillId="5" borderId="10" xfId="0" applyFont="1" applyFill="1" applyBorder="1" applyAlignment="1">
      <alignment horizontal="left" vertical="center" wrapText="1"/>
    </xf>
    <xf numFmtId="0" fontId="72" fillId="0" borderId="0" xfId="0" applyFont="1" applyFill="1"/>
    <xf numFmtId="0" fontId="86" fillId="0" borderId="0" xfId="0" applyFont="1" applyFill="1" applyBorder="1" applyAlignment="1"/>
    <xf numFmtId="0" fontId="28" fillId="0" borderId="1" xfId="0" applyFont="1" applyFill="1" applyBorder="1" applyAlignment="1">
      <alignment horizontal="left" vertical="center" wrapText="1"/>
    </xf>
    <xf numFmtId="10" fontId="28" fillId="0" borderId="50" xfId="0" applyNumberFormat="1" applyFont="1" applyFill="1" applyBorder="1" applyAlignment="1">
      <alignment horizontal="center" vertical="center"/>
    </xf>
    <xf numFmtId="0" fontId="27" fillId="0" borderId="1" xfId="0" applyFont="1" applyFill="1" applyBorder="1" applyAlignment="1">
      <alignment vertical="center" wrapText="1"/>
    </xf>
    <xf numFmtId="4" fontId="43" fillId="0" borderId="3" xfId="0" applyNumberFormat="1" applyFont="1" applyFill="1" applyBorder="1" applyAlignment="1">
      <alignment horizontal="right" vertical="center"/>
    </xf>
    <xf numFmtId="4" fontId="27" fillId="0" borderId="1" xfId="0" applyNumberFormat="1" applyFont="1" applyFill="1" applyBorder="1" applyAlignment="1">
      <alignment horizontal="right" vertical="center"/>
    </xf>
    <xf numFmtId="4" fontId="27" fillId="0" borderId="3" xfId="0" applyNumberFormat="1" applyFont="1" applyFill="1" applyBorder="1" applyAlignment="1">
      <alignment horizontal="right" vertical="center"/>
    </xf>
    <xf numFmtId="4" fontId="27" fillId="0" borderId="28" xfId="0" applyNumberFormat="1" applyFont="1" applyFill="1" applyBorder="1" applyAlignment="1">
      <alignment horizontal="right" vertical="center"/>
    </xf>
    <xf numFmtId="0" fontId="34" fillId="3" borderId="67" xfId="0" applyFont="1" applyFill="1" applyBorder="1" applyAlignment="1">
      <alignment horizontal="center" vertical="center"/>
    </xf>
    <xf numFmtId="0" fontId="34" fillId="3" borderId="63" xfId="0" applyFont="1" applyFill="1" applyBorder="1" applyAlignment="1">
      <alignment vertical="center" wrapText="1"/>
    </xf>
    <xf numFmtId="0" fontId="34" fillId="3" borderId="63" xfId="0" applyFont="1" applyFill="1" applyBorder="1" applyAlignment="1">
      <alignment horizontal="left" vertical="center" wrapText="1"/>
    </xf>
    <xf numFmtId="0" fontId="28" fillId="3" borderId="63" xfId="0" applyFont="1" applyFill="1" applyBorder="1" applyAlignment="1">
      <alignment horizontal="left" vertical="center" wrapText="1"/>
    </xf>
    <xf numFmtId="0" fontId="28" fillId="3" borderId="63" xfId="0" applyFont="1" applyFill="1" applyBorder="1" applyAlignment="1">
      <alignment horizontal="left" vertical="center"/>
    </xf>
    <xf numFmtId="4" fontId="34" fillId="3" borderId="70" xfId="0" applyNumberFormat="1" applyFont="1" applyFill="1" applyBorder="1" applyAlignment="1">
      <alignment horizontal="right" vertical="center"/>
    </xf>
    <xf numFmtId="4" fontId="44" fillId="3" borderId="63" xfId="0" applyNumberFormat="1" applyFont="1" applyFill="1" applyBorder="1" applyAlignment="1">
      <alignment horizontal="left" vertical="center"/>
    </xf>
    <xf numFmtId="0" fontId="28" fillId="3" borderId="63" xfId="0" applyFont="1" applyFill="1" applyBorder="1" applyAlignment="1">
      <alignment horizontal="center" vertical="center"/>
    </xf>
    <xf numFmtId="0" fontId="28" fillId="3" borderId="65" xfId="0" applyFont="1" applyFill="1" applyBorder="1" applyAlignment="1">
      <alignment horizontal="center" vertical="center"/>
    </xf>
    <xf numFmtId="4" fontId="34" fillId="3" borderId="66" xfId="0" applyNumberFormat="1" applyFont="1" applyFill="1" applyBorder="1" applyAlignment="1">
      <alignment horizontal="right" vertical="center"/>
    </xf>
    <xf numFmtId="4" fontId="34" fillId="3" borderId="67" xfId="0" applyNumberFormat="1" applyFont="1" applyFill="1" applyBorder="1" applyAlignment="1">
      <alignment horizontal="right" vertical="center"/>
    </xf>
    <xf numFmtId="4" fontId="34" fillId="3" borderId="60" xfId="0" applyNumberFormat="1" applyFont="1" applyFill="1" applyBorder="1" applyAlignment="1">
      <alignment horizontal="right" vertical="center"/>
    </xf>
    <xf numFmtId="10" fontId="34" fillId="3" borderId="66" xfId="0" applyNumberFormat="1" applyFont="1" applyFill="1" applyBorder="1" applyAlignment="1">
      <alignment horizontal="center" vertical="center"/>
    </xf>
    <xf numFmtId="0" fontId="28" fillId="3" borderId="66" xfId="0" applyFont="1" applyFill="1" applyBorder="1" applyAlignment="1">
      <alignment horizontal="center" vertical="center"/>
    </xf>
    <xf numFmtId="4" fontId="43" fillId="0" borderId="1" xfId="0" applyNumberFormat="1" applyFont="1" applyFill="1" applyBorder="1" applyAlignment="1">
      <alignment horizontal="right" vertical="center"/>
    </xf>
    <xf numFmtId="4" fontId="78" fillId="0" borderId="0" xfId="0" applyNumberFormat="1" applyFont="1" applyFill="1" applyBorder="1" applyAlignment="1">
      <alignment vertical="center" wrapText="1"/>
    </xf>
    <xf numFmtId="4" fontId="82" fillId="0" borderId="4" xfId="0" applyNumberFormat="1" applyFont="1" applyFill="1" applyBorder="1" applyAlignment="1">
      <alignment horizontal="right" vertical="center"/>
    </xf>
    <xf numFmtId="0" fontId="38" fillId="0" borderId="0" xfId="0" applyFont="1" applyFill="1"/>
    <xf numFmtId="4" fontId="77" fillId="4" borderId="54" xfId="0" applyNumberFormat="1" applyFont="1" applyFill="1" applyBorder="1" applyAlignment="1">
      <alignment horizontal="right" vertical="center"/>
    </xf>
    <xf numFmtId="10" fontId="78" fillId="5" borderId="45" xfId="0" applyNumberFormat="1" applyFont="1" applyFill="1" applyBorder="1" applyAlignment="1">
      <alignment horizontal="center" vertical="center"/>
    </xf>
    <xf numFmtId="10" fontId="78" fillId="5" borderId="16" xfId="0" applyNumberFormat="1" applyFont="1" applyFill="1" applyBorder="1" applyAlignment="1">
      <alignment horizontal="center" vertical="center"/>
    </xf>
    <xf numFmtId="4" fontId="77" fillId="5" borderId="57" xfId="0" applyNumberFormat="1" applyFont="1" applyFill="1" applyBorder="1" applyAlignment="1">
      <alignment horizontal="right" vertical="center"/>
    </xf>
    <xf numFmtId="4" fontId="77" fillId="5" borderId="58" xfId="0" applyNumberFormat="1" applyFont="1" applyFill="1" applyBorder="1" applyAlignment="1">
      <alignment horizontal="right" vertical="center"/>
    </xf>
    <xf numFmtId="4" fontId="79" fillId="0" borderId="71" xfId="0" applyNumberFormat="1" applyFont="1" applyFill="1" applyBorder="1" applyAlignment="1">
      <alignment horizontal="right" vertical="center"/>
    </xf>
    <xf numFmtId="4" fontId="77" fillId="4" borderId="71" xfId="0" applyNumberFormat="1" applyFont="1" applyFill="1" applyBorder="1" applyAlignment="1">
      <alignment horizontal="right" vertical="center"/>
    </xf>
    <xf numFmtId="4" fontId="77" fillId="8" borderId="2" xfId="0" applyNumberFormat="1" applyFont="1" applyFill="1" applyBorder="1" applyAlignment="1">
      <alignment horizontal="right" vertical="center"/>
    </xf>
    <xf numFmtId="0" fontId="26" fillId="0" borderId="2" xfId="0" applyFont="1" applyFill="1" applyBorder="1" applyAlignment="1">
      <alignment horizontal="left" vertical="center" wrapText="1"/>
    </xf>
    <xf numFmtId="0" fontId="26" fillId="0" borderId="43" xfId="0" applyFont="1" applyFill="1" applyBorder="1" applyAlignment="1">
      <alignment vertical="center" wrapText="1"/>
    </xf>
    <xf numFmtId="0" fontId="24" fillId="0" borderId="28" xfId="0" applyFont="1" applyFill="1" applyBorder="1" applyAlignment="1">
      <alignment vertical="center" wrapText="1"/>
    </xf>
    <xf numFmtId="4" fontId="39" fillId="0" borderId="40" xfId="0" applyNumberFormat="1" applyFont="1" applyFill="1" applyBorder="1" applyAlignment="1">
      <alignment horizontal="right" vertical="center" wrapText="1"/>
    </xf>
    <xf numFmtId="4" fontId="28" fillId="0" borderId="13" xfId="0" applyNumberFormat="1" applyFont="1" applyFill="1" applyBorder="1" applyAlignment="1">
      <alignment horizontal="right" vertical="center"/>
    </xf>
    <xf numFmtId="0" fontId="23" fillId="0" borderId="2" xfId="0" applyFont="1" applyFill="1" applyBorder="1" applyAlignment="1">
      <alignment horizontal="left" vertical="center" wrapText="1"/>
    </xf>
    <xf numFmtId="4" fontId="28" fillId="0" borderId="1" xfId="0" applyNumberFormat="1" applyFont="1" applyFill="1" applyBorder="1" applyAlignment="1">
      <alignment vertical="center"/>
    </xf>
    <xf numFmtId="0" fontId="39" fillId="0" borderId="24" xfId="10" applyFont="1" applyBorder="1" applyAlignment="1">
      <alignment vertical="center" wrapText="1"/>
    </xf>
    <xf numFmtId="4" fontId="28" fillId="2" borderId="28" xfId="0" applyNumberFormat="1" applyFont="1" applyFill="1" applyBorder="1" applyAlignment="1">
      <alignment vertical="center"/>
    </xf>
    <xf numFmtId="4" fontId="43" fillId="2" borderId="15" xfId="0" applyNumberFormat="1" applyFont="1" applyFill="1" applyBorder="1" applyAlignment="1">
      <alignment vertical="center" wrapText="1"/>
    </xf>
    <xf numFmtId="4" fontId="28" fillId="0" borderId="24" xfId="0" applyNumberFormat="1" applyFont="1" applyBorder="1" applyAlignment="1">
      <alignment vertical="center"/>
    </xf>
    <xf numFmtId="10" fontId="28" fillId="0" borderId="28" xfId="0" applyNumberFormat="1" applyFont="1" applyBorder="1" applyAlignment="1">
      <alignment vertical="center"/>
    </xf>
    <xf numFmtId="0" fontId="39" fillId="0" borderId="15" xfId="0" applyFont="1" applyBorder="1" applyAlignment="1">
      <alignment vertical="center" wrapText="1"/>
    </xf>
    <xf numFmtId="4" fontId="39" fillId="0" borderId="40" xfId="0" applyNumberFormat="1" applyFont="1" applyFill="1" applyBorder="1" applyAlignment="1">
      <alignment vertical="center"/>
    </xf>
    <xf numFmtId="4" fontId="39" fillId="0" borderId="40" xfId="0" applyNumberFormat="1" applyFont="1" applyFill="1" applyBorder="1" applyAlignment="1">
      <alignment horizontal="right" vertical="center" wrapText="1"/>
    </xf>
    <xf numFmtId="0" fontId="21" fillId="0" borderId="2" xfId="0" applyFont="1" applyFill="1" applyBorder="1" applyAlignment="1">
      <alignment horizontal="left" vertical="center" wrapText="1"/>
    </xf>
    <xf numFmtId="0" fontId="19" fillId="0" borderId="28" xfId="0" applyFont="1" applyFill="1" applyBorder="1" applyAlignment="1">
      <alignment vertical="center" wrapText="1"/>
    </xf>
    <xf numFmtId="0" fontId="0" fillId="0" borderId="1" xfId="0" applyBorder="1" applyAlignment="1">
      <alignment horizontal="left" vertical="center" wrapText="1"/>
    </xf>
    <xf numFmtId="10" fontId="28" fillId="0" borderId="40" xfId="0" applyNumberFormat="1" applyFont="1" applyBorder="1" applyAlignment="1">
      <alignment horizontal="center" vertical="center"/>
    </xf>
    <xf numFmtId="4" fontId="28" fillId="2" borderId="40" xfId="0" applyNumberFormat="1" applyFont="1" applyFill="1" applyBorder="1" applyAlignment="1">
      <alignment horizontal="right" vertical="center"/>
    </xf>
    <xf numFmtId="0" fontId="25" fillId="2" borderId="3" xfId="0" applyFont="1" applyFill="1" applyBorder="1" applyAlignment="1">
      <alignment horizontal="left" vertical="center" wrapText="1"/>
    </xf>
    <xf numFmtId="164" fontId="47" fillId="2" borderId="3" xfId="0" applyNumberFormat="1" applyFont="1" applyFill="1" applyBorder="1" applyAlignment="1">
      <alignment vertical="center" wrapText="1"/>
    </xf>
    <xf numFmtId="4" fontId="28" fillId="2" borderId="10" xfId="0" applyNumberFormat="1" applyFont="1" applyFill="1" applyBorder="1" applyAlignment="1">
      <alignment horizontal="right" vertical="center"/>
    </xf>
    <xf numFmtId="4" fontId="28" fillId="0" borderId="4" xfId="0" applyNumberFormat="1" applyFont="1" applyFill="1" applyBorder="1" applyAlignment="1">
      <alignment horizontal="right" vertical="center"/>
    </xf>
    <xf numFmtId="0" fontId="17" fillId="0" borderId="1" xfId="10" applyFont="1" applyBorder="1" applyAlignment="1">
      <alignment vertical="center" wrapText="1"/>
    </xf>
    <xf numFmtId="0" fontId="77" fillId="3" borderId="12" xfId="0" applyFont="1" applyFill="1" applyBorder="1" applyAlignment="1">
      <alignment horizontal="left" vertical="center" wrapText="1"/>
    </xf>
    <xf numFmtId="0" fontId="83" fillId="3" borderId="12" xfId="0" applyFont="1" applyFill="1" applyBorder="1" applyAlignment="1">
      <alignment horizontal="left" vertical="center" wrapText="1"/>
    </xf>
    <xf numFmtId="4" fontId="77" fillId="3" borderId="1" xfId="0" applyNumberFormat="1" applyFont="1" applyFill="1" applyBorder="1" applyAlignment="1">
      <alignment horizontal="right" vertical="center"/>
    </xf>
    <xf numFmtId="4" fontId="77" fillId="3" borderId="25" xfId="0" applyNumberFormat="1" applyFont="1" applyFill="1" applyBorder="1" applyAlignment="1">
      <alignment horizontal="right" vertical="center"/>
    </xf>
    <xf numFmtId="4" fontId="78" fillId="0" borderId="29" xfId="0" applyNumberFormat="1" applyFont="1" applyBorder="1" applyAlignment="1">
      <alignment horizontal="right" vertical="center"/>
    </xf>
    <xf numFmtId="4" fontId="78" fillId="0" borderId="27" xfId="0" applyNumberFormat="1" applyFont="1" applyBorder="1" applyAlignment="1">
      <alignment horizontal="right" vertical="center"/>
    </xf>
    <xf numFmtId="4" fontId="78" fillId="0" borderId="7" xfId="0" applyNumberFormat="1" applyFont="1" applyBorder="1" applyAlignment="1">
      <alignment horizontal="right" vertical="center"/>
    </xf>
    <xf numFmtId="4" fontId="83" fillId="7" borderId="1" xfId="0" applyNumberFormat="1" applyFont="1" applyFill="1" applyBorder="1" applyAlignment="1">
      <alignment horizontal="right" vertical="center"/>
    </xf>
    <xf numFmtId="4" fontId="78" fillId="0" borderId="17" xfId="0" applyNumberFormat="1" applyFont="1" applyBorder="1" applyAlignment="1">
      <alignment horizontal="center" vertical="center"/>
    </xf>
    <xf numFmtId="4" fontId="77" fillId="4" borderId="16" xfId="0" applyNumberFormat="1" applyFont="1" applyFill="1" applyBorder="1" applyAlignment="1">
      <alignment horizontal="center" vertical="center"/>
    </xf>
    <xf numFmtId="4" fontId="78" fillId="0" borderId="8" xfId="0" applyNumberFormat="1" applyFont="1" applyBorder="1" applyAlignment="1">
      <alignment horizontal="center" vertical="center"/>
    </xf>
    <xf numFmtId="0" fontId="56" fillId="5" borderId="40" xfId="0" applyFont="1" applyFill="1" applyBorder="1" applyAlignment="1">
      <alignment horizontal="center" vertical="center" wrapText="1"/>
    </xf>
    <xf numFmtId="0" fontId="56" fillId="5" borderId="61" xfId="0" applyFont="1" applyFill="1" applyBorder="1" applyAlignment="1">
      <alignment horizontal="center" vertical="center" wrapText="1"/>
    </xf>
    <xf numFmtId="0" fontId="56" fillId="5" borderId="1" xfId="0" applyFont="1" applyFill="1" applyBorder="1" applyAlignment="1">
      <alignment horizontal="center" vertical="center" wrapText="1"/>
    </xf>
    <xf numFmtId="0" fontId="56" fillId="5" borderId="2" xfId="0" applyFont="1" applyFill="1" applyBorder="1" applyAlignment="1">
      <alignment horizontal="center" vertical="center" wrapText="1"/>
    </xf>
    <xf numFmtId="0" fontId="56" fillId="5" borderId="15" xfId="0" applyFont="1" applyFill="1" applyBorder="1" applyAlignment="1">
      <alignment horizontal="center" vertical="center" wrapText="1"/>
    </xf>
    <xf numFmtId="4" fontId="34" fillId="6" borderId="66" xfId="0" applyNumberFormat="1" applyFont="1" applyFill="1" applyBorder="1" applyAlignment="1">
      <alignment horizontal="right" vertical="center"/>
    </xf>
    <xf numFmtId="0" fontId="16" fillId="0" borderId="2" xfId="0" applyFont="1" applyFill="1" applyBorder="1" applyAlignment="1">
      <alignment horizontal="left" vertical="center" wrapText="1"/>
    </xf>
    <xf numFmtId="0" fontId="15" fillId="0" borderId="28" xfId="0" applyFont="1" applyFill="1" applyBorder="1" applyAlignment="1">
      <alignment vertical="center" wrapText="1"/>
    </xf>
    <xf numFmtId="0" fontId="14" fillId="0" borderId="1" xfId="0" applyFont="1" applyFill="1" applyBorder="1" applyAlignment="1">
      <alignment vertical="center" wrapText="1"/>
    </xf>
    <xf numFmtId="4" fontId="28" fillId="0" borderId="28" xfId="0" applyNumberFormat="1" applyFont="1" applyBorder="1" applyAlignment="1">
      <alignment horizontal="right" vertical="center"/>
    </xf>
    <xf numFmtId="4" fontId="62" fillId="0" borderId="15" xfId="0" applyNumberFormat="1" applyFont="1" applyFill="1" applyBorder="1" applyAlignment="1">
      <alignment vertical="center" wrapText="1"/>
    </xf>
    <xf numFmtId="4" fontId="43" fillId="0" borderId="59" xfId="0" applyNumberFormat="1" applyFont="1" applyFill="1" applyBorder="1" applyAlignment="1">
      <alignment horizontal="right" vertical="center"/>
    </xf>
    <xf numFmtId="4" fontId="27" fillId="0" borderId="69" xfId="0" applyNumberFormat="1" applyFont="1" applyFill="1" applyBorder="1" applyAlignment="1">
      <alignment horizontal="right" vertical="center"/>
    </xf>
    <xf numFmtId="0" fontId="27" fillId="0" borderId="5" xfId="0" applyFont="1" applyFill="1" applyBorder="1" applyAlignment="1">
      <alignment vertical="center" wrapText="1"/>
    </xf>
    <xf numFmtId="0" fontId="14" fillId="0" borderId="3" xfId="0" applyFont="1" applyFill="1" applyBorder="1" applyAlignment="1">
      <alignment vertical="center" wrapText="1"/>
    </xf>
    <xf numFmtId="0" fontId="44" fillId="0" borderId="28" xfId="0" applyFont="1" applyFill="1" applyBorder="1" applyAlignment="1">
      <alignment vertical="center" wrapText="1"/>
    </xf>
    <xf numFmtId="0" fontId="11" fillId="0" borderId="28" xfId="0" applyFont="1" applyFill="1" applyBorder="1" applyAlignment="1">
      <alignment vertical="center" wrapText="1"/>
    </xf>
    <xf numFmtId="0" fontId="39" fillId="0" borderId="50" xfId="0" applyFont="1" applyFill="1" applyBorder="1" applyAlignment="1">
      <alignment horizontal="left" vertical="center" wrapText="1"/>
    </xf>
    <xf numFmtId="4" fontId="27" fillId="0" borderId="50" xfId="0" applyNumberFormat="1" applyFont="1" applyFill="1" applyBorder="1" applyAlignment="1">
      <alignment horizontal="right" vertical="center"/>
    </xf>
    <xf numFmtId="0" fontId="28" fillId="0" borderId="23" xfId="11" applyFont="1" applyFill="1" applyBorder="1" applyAlignment="1">
      <alignment horizontal="center" vertical="center" wrapText="1"/>
    </xf>
    <xf numFmtId="0" fontId="39" fillId="0" borderId="9" xfId="0" applyFont="1" applyFill="1" applyBorder="1" applyAlignment="1">
      <alignment vertical="center" wrapText="1"/>
    </xf>
    <xf numFmtId="164" fontId="47" fillId="0" borderId="9" xfId="0" applyNumberFormat="1" applyFont="1" applyFill="1" applyBorder="1" applyAlignment="1">
      <alignment vertical="center" wrapText="1"/>
    </xf>
    <xf numFmtId="4" fontId="39" fillId="0" borderId="9" xfId="0" applyNumberFormat="1" applyFont="1" applyFill="1" applyBorder="1" applyAlignment="1">
      <alignment vertical="center" wrapText="1"/>
    </xf>
    <xf numFmtId="0" fontId="27" fillId="0" borderId="9" xfId="0" applyFont="1" applyFill="1" applyBorder="1" applyAlignment="1">
      <alignment vertical="center" wrapText="1"/>
    </xf>
    <xf numFmtId="0" fontId="39" fillId="0" borderId="74" xfId="0" applyFont="1" applyFill="1" applyBorder="1" applyAlignment="1">
      <alignment vertical="center" wrapText="1"/>
    </xf>
    <xf numFmtId="4" fontId="39" fillId="0" borderId="13" xfId="0" applyNumberFormat="1" applyFont="1" applyFill="1" applyBorder="1" applyAlignment="1">
      <alignment vertical="center" wrapText="1"/>
    </xf>
    <xf numFmtId="0" fontId="44" fillId="0" borderId="40" xfId="0" applyFont="1" applyFill="1" applyBorder="1" applyAlignment="1">
      <alignment vertical="center" wrapText="1"/>
    </xf>
    <xf numFmtId="10" fontId="39" fillId="0" borderId="28" xfId="0" applyNumberFormat="1" applyFont="1" applyFill="1" applyBorder="1" applyAlignment="1">
      <alignment horizontal="center" vertical="center"/>
    </xf>
    <xf numFmtId="0" fontId="10" fillId="0" borderId="9" xfId="11" applyFont="1" applyFill="1" applyBorder="1" applyAlignment="1">
      <alignment vertical="center" wrapText="1"/>
    </xf>
    <xf numFmtId="0" fontId="10" fillId="0" borderId="9" xfId="0" applyFont="1" applyFill="1" applyBorder="1" applyAlignment="1">
      <alignment vertical="center" wrapText="1"/>
    </xf>
    <xf numFmtId="0" fontId="10" fillId="0" borderId="9" xfId="0" applyFont="1" applyBorder="1" applyAlignment="1">
      <alignment vertical="center" wrapText="1"/>
    </xf>
    <xf numFmtId="0" fontId="10" fillId="0" borderId="5" xfId="0" applyFont="1" applyFill="1" applyBorder="1" applyAlignment="1">
      <alignment vertical="center" wrapText="1"/>
    </xf>
    <xf numFmtId="4" fontId="43" fillId="0" borderId="16" xfId="0" applyNumberFormat="1" applyFont="1" applyFill="1" applyBorder="1" applyAlignment="1">
      <alignment vertical="center" wrapText="1"/>
    </xf>
    <xf numFmtId="0" fontId="9" fillId="0" borderId="40" xfId="0" applyFont="1" applyFill="1" applyBorder="1" applyAlignment="1">
      <alignment horizontal="left" vertical="center" wrapText="1"/>
    </xf>
    <xf numFmtId="0" fontId="8" fillId="0" borderId="28" xfId="0" applyFont="1" applyFill="1" applyBorder="1" applyAlignment="1">
      <alignment vertical="center" wrapText="1"/>
    </xf>
    <xf numFmtId="4" fontId="77" fillId="5" borderId="35" xfId="0" applyNumberFormat="1" applyFont="1" applyFill="1" applyBorder="1" applyAlignment="1">
      <alignment horizontal="right" vertical="center"/>
    </xf>
    <xf numFmtId="4" fontId="0" fillId="0" borderId="0" xfId="0" applyNumberFormat="1" applyFill="1" applyAlignment="1">
      <alignment horizontal="center" vertical="center"/>
    </xf>
    <xf numFmtId="0" fontId="78" fillId="0" borderId="1" xfId="0" applyFont="1" applyFill="1" applyBorder="1" applyAlignment="1">
      <alignment horizontal="center" vertical="top" wrapText="1"/>
    </xf>
    <xf numFmtId="4" fontId="39" fillId="0" borderId="28" xfId="0" applyNumberFormat="1" applyFont="1" applyFill="1" applyBorder="1" applyAlignment="1">
      <alignment horizontal="right" vertical="center"/>
    </xf>
    <xf numFmtId="0" fontId="28" fillId="2" borderId="22" xfId="0" applyFont="1" applyFill="1" applyBorder="1" applyAlignment="1">
      <alignment horizontal="left" vertical="center" wrapText="1"/>
    </xf>
    <xf numFmtId="0" fontId="77" fillId="0" borderId="12" xfId="0" applyFont="1" applyFill="1" applyBorder="1" applyAlignment="1">
      <alignment horizontal="left" vertical="center" wrapText="1"/>
    </xf>
    <xf numFmtId="4" fontId="77" fillId="0" borderId="28" xfId="0" applyNumberFormat="1" applyFont="1" applyFill="1" applyBorder="1" applyAlignment="1">
      <alignment horizontal="right" vertical="center"/>
    </xf>
    <xf numFmtId="4" fontId="77" fillId="0" borderId="59" xfId="0" applyNumberFormat="1" applyFont="1" applyFill="1" applyBorder="1" applyAlignment="1">
      <alignment horizontal="right" vertical="center"/>
    </xf>
    <xf numFmtId="4" fontId="77" fillId="0" borderId="1" xfId="0" applyNumberFormat="1" applyFont="1" applyFill="1" applyBorder="1" applyAlignment="1">
      <alignment horizontal="right" vertical="center"/>
    </xf>
    <xf numFmtId="4" fontId="77" fillId="0" borderId="16" xfId="0" applyNumberFormat="1" applyFont="1" applyFill="1" applyBorder="1" applyAlignment="1">
      <alignment horizontal="center" vertical="center"/>
    </xf>
    <xf numFmtId="0" fontId="28" fillId="0" borderId="20" xfId="0" applyFont="1" applyFill="1" applyBorder="1" applyAlignment="1">
      <alignment vertical="center"/>
    </xf>
    <xf numFmtId="0" fontId="28" fillId="0" borderId="3" xfId="0" applyFont="1" applyFill="1" applyBorder="1" applyAlignment="1">
      <alignment vertical="center"/>
    </xf>
    <xf numFmtId="4" fontId="43" fillId="0" borderId="0" xfId="0" applyNumberFormat="1" applyFont="1" applyFill="1" applyBorder="1" applyAlignment="1">
      <alignment vertical="center"/>
    </xf>
    <xf numFmtId="4" fontId="34" fillId="0" borderId="0" xfId="0" applyNumberFormat="1" applyFont="1" applyFill="1" applyAlignment="1">
      <alignment vertical="center"/>
    </xf>
    <xf numFmtId="165" fontId="77" fillId="4" borderId="16" xfId="0" applyNumberFormat="1" applyFont="1" applyFill="1" applyBorder="1" applyAlignment="1">
      <alignment horizontal="center" vertical="center"/>
    </xf>
    <xf numFmtId="165" fontId="77" fillId="0" borderId="16" xfId="0" applyNumberFormat="1" applyFont="1" applyFill="1" applyBorder="1" applyAlignment="1">
      <alignment horizontal="center" vertical="center"/>
    </xf>
    <xf numFmtId="0" fontId="90" fillId="0" borderId="12" xfId="0" applyFont="1" applyFill="1" applyBorder="1" applyAlignment="1">
      <alignment horizontal="left" vertical="center" wrapText="1"/>
    </xf>
    <xf numFmtId="4" fontId="90" fillId="0" borderId="28" xfId="0" applyNumberFormat="1" applyFont="1" applyFill="1" applyBorder="1" applyAlignment="1">
      <alignment horizontal="right" vertical="center"/>
    </xf>
    <xf numFmtId="4" fontId="90" fillId="0" borderId="53" xfId="0" applyNumberFormat="1" applyFont="1" applyFill="1" applyBorder="1" applyAlignment="1">
      <alignment horizontal="right" vertical="center"/>
    </xf>
    <xf numFmtId="4" fontId="90" fillId="0" borderId="1" xfId="0" applyNumberFormat="1" applyFont="1" applyFill="1" applyBorder="1" applyAlignment="1">
      <alignment horizontal="right" vertical="center"/>
    </xf>
    <xf numFmtId="4" fontId="90" fillId="0" borderId="18" xfId="0" applyNumberFormat="1" applyFont="1" applyFill="1" applyBorder="1" applyAlignment="1">
      <alignment horizontal="right" vertical="center"/>
    </xf>
    <xf numFmtId="4" fontId="90" fillId="0" borderId="15" xfId="0" applyNumberFormat="1" applyFont="1" applyFill="1" applyBorder="1" applyAlignment="1">
      <alignment horizontal="center" vertical="center"/>
    </xf>
    <xf numFmtId="165" fontId="90" fillId="0" borderId="15" xfId="0" applyNumberFormat="1" applyFont="1" applyFill="1" applyBorder="1" applyAlignment="1">
      <alignment horizontal="center" vertical="center"/>
    </xf>
    <xf numFmtId="0" fontId="0" fillId="0" borderId="0" xfId="0" applyFill="1" applyBorder="1" applyAlignment="1">
      <alignment vertical="center"/>
    </xf>
    <xf numFmtId="0" fontId="39" fillId="0" borderId="48"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4" xfId="0" applyFont="1" applyFill="1" applyBorder="1" applyAlignment="1">
      <alignment horizontal="left" vertical="center" wrapText="1"/>
    </xf>
    <xf numFmtId="4" fontId="28" fillId="0" borderId="28" xfId="0" applyNumberFormat="1" applyFont="1" applyFill="1" applyBorder="1" applyAlignment="1">
      <alignment horizontal="right" vertical="center" wrapText="1"/>
    </xf>
    <xf numFmtId="0" fontId="0" fillId="0" borderId="0" xfId="0" applyFill="1" applyAlignment="1">
      <alignment horizontal="right"/>
    </xf>
    <xf numFmtId="0" fontId="39" fillId="0" borderId="0" xfId="0" applyFont="1" applyFill="1" applyAlignment="1">
      <alignment horizontal="left"/>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3" xfId="0" applyBorder="1" applyAlignment="1">
      <alignment vertical="center" wrapText="1"/>
    </xf>
    <xf numFmtId="10" fontId="28" fillId="0" borderId="40" xfId="0" applyNumberFormat="1" applyFont="1" applyBorder="1" applyAlignment="1">
      <alignment horizontal="center" vertical="center"/>
    </xf>
    <xf numFmtId="4" fontId="28" fillId="2" borderId="40" xfId="0" applyNumberFormat="1" applyFont="1" applyFill="1" applyBorder="1" applyAlignment="1">
      <alignment horizontal="right" vertical="center"/>
    </xf>
    <xf numFmtId="0" fontId="2" fillId="0" borderId="2" xfId="0" applyFont="1" applyFill="1" applyBorder="1" applyAlignment="1">
      <alignment horizontal="left" vertical="center" wrapText="1"/>
    </xf>
    <xf numFmtId="0" fontId="2" fillId="0" borderId="5" xfId="0" applyFont="1" applyFill="1" applyBorder="1" applyAlignment="1">
      <alignment vertical="center" wrapText="1"/>
    </xf>
    <xf numFmtId="0" fontId="2" fillId="2" borderId="3" xfId="0" applyFont="1" applyFill="1" applyBorder="1" applyAlignment="1">
      <alignment horizontal="left" vertical="center" wrapText="1"/>
    </xf>
    <xf numFmtId="0" fontId="56" fillId="5" borderId="2" xfId="0" applyFont="1" applyFill="1" applyBorder="1" applyAlignment="1">
      <alignment horizontal="center" vertical="center" wrapText="1"/>
    </xf>
    <xf numFmtId="0" fontId="56" fillId="5" borderId="12" xfId="0" applyFont="1" applyFill="1" applyBorder="1" applyAlignment="1">
      <alignment horizontal="center" vertical="center" wrapText="1"/>
    </xf>
    <xf numFmtId="0" fontId="77" fillId="4" borderId="1" xfId="0" applyFont="1" applyFill="1" applyBorder="1" applyAlignment="1">
      <alignment horizontal="left" vertical="center" wrapText="1"/>
    </xf>
    <xf numFmtId="0" fontId="77" fillId="4" borderId="2" xfId="0" applyFont="1" applyFill="1" applyBorder="1" applyAlignment="1">
      <alignment horizontal="left" vertical="center" wrapText="1"/>
    </xf>
    <xf numFmtId="0" fontId="77" fillId="0" borderId="22" xfId="0" applyFont="1" applyFill="1" applyBorder="1" applyAlignment="1">
      <alignment horizontal="center" vertical="center" wrapText="1"/>
    </xf>
    <xf numFmtId="0" fontId="77" fillId="0" borderId="4" xfId="0" applyFont="1" applyFill="1" applyBorder="1" applyAlignment="1">
      <alignment horizontal="center" vertical="center" wrapText="1"/>
    </xf>
    <xf numFmtId="165" fontId="77" fillId="3" borderId="20" xfId="0" applyNumberFormat="1" applyFont="1" applyFill="1" applyBorder="1" applyAlignment="1">
      <alignment horizontal="center" vertical="center"/>
    </xf>
    <xf numFmtId="165" fontId="77" fillId="3" borderId="16" xfId="0" applyNumberFormat="1" applyFont="1" applyFill="1" applyBorder="1" applyAlignment="1">
      <alignment horizontal="center" vertical="center"/>
    </xf>
    <xf numFmtId="0" fontId="70" fillId="5" borderId="0" xfId="0" applyFont="1" applyFill="1" applyAlignment="1">
      <alignment horizontal="center" vertical="center" wrapText="1"/>
    </xf>
    <xf numFmtId="0" fontId="76" fillId="5" borderId="1" xfId="0" applyFont="1" applyFill="1" applyBorder="1" applyAlignment="1">
      <alignment horizontal="left" vertical="center" wrapText="1"/>
    </xf>
    <xf numFmtId="0" fontId="76" fillId="5" borderId="2" xfId="0" applyFont="1" applyFill="1" applyBorder="1" applyAlignment="1">
      <alignment horizontal="left" vertical="center" wrapText="1"/>
    </xf>
    <xf numFmtId="0" fontId="76" fillId="5" borderId="28" xfId="0" applyFont="1" applyFill="1" applyBorder="1" applyAlignment="1">
      <alignment horizontal="left" vertical="center" wrapText="1"/>
    </xf>
    <xf numFmtId="0" fontId="76" fillId="5" borderId="53" xfId="0" applyFont="1" applyFill="1" applyBorder="1" applyAlignment="1">
      <alignment horizontal="center" vertical="center" wrapText="1"/>
    </xf>
    <xf numFmtId="0" fontId="76" fillId="5" borderId="12" xfId="0" applyFont="1" applyFill="1" applyBorder="1" applyAlignment="1">
      <alignment horizontal="center" vertical="center" wrapText="1"/>
    </xf>
    <xf numFmtId="0" fontId="89" fillId="5" borderId="20" xfId="5" applyFont="1" applyFill="1" applyBorder="1" applyAlignment="1">
      <alignment horizontal="center" vertical="center" wrapText="1"/>
    </xf>
    <xf numFmtId="0" fontId="89" fillId="5" borderId="16" xfId="5" applyFont="1" applyFill="1" applyBorder="1" applyAlignment="1">
      <alignment horizontal="center" vertical="center" wrapText="1"/>
    </xf>
    <xf numFmtId="4" fontId="77" fillId="3" borderId="50" xfId="0" applyNumberFormat="1" applyFont="1" applyFill="1" applyBorder="1" applyAlignment="1">
      <alignment horizontal="center" vertical="center"/>
    </xf>
    <xf numFmtId="4" fontId="77" fillId="3" borderId="40" xfId="0" applyNumberFormat="1" applyFont="1" applyFill="1" applyBorder="1" applyAlignment="1">
      <alignment horizontal="center" vertical="center"/>
    </xf>
    <xf numFmtId="4" fontId="77" fillId="3" borderId="42" xfId="0" applyNumberFormat="1" applyFont="1" applyFill="1" applyBorder="1" applyAlignment="1">
      <alignment horizontal="right" vertical="center"/>
    </xf>
    <xf numFmtId="4" fontId="77" fillId="3" borderId="43" xfId="0" applyNumberFormat="1" applyFont="1" applyFill="1" applyBorder="1" applyAlignment="1">
      <alignment horizontal="right" vertical="center"/>
    </xf>
    <xf numFmtId="0" fontId="83" fillId="7" borderId="2" xfId="0" applyFont="1" applyFill="1" applyBorder="1" applyAlignment="1">
      <alignment horizontal="left" vertical="center" wrapText="1"/>
    </xf>
    <xf numFmtId="0" fontId="83" fillId="7" borderId="18" xfId="0" applyFont="1" applyFill="1" applyBorder="1" applyAlignment="1">
      <alignment horizontal="left" vertical="center" wrapText="1"/>
    </xf>
    <xf numFmtId="4" fontId="77" fillId="3" borderId="41" xfId="0" applyNumberFormat="1" applyFont="1" applyFill="1" applyBorder="1" applyAlignment="1">
      <alignment horizontal="right" vertical="center"/>
    </xf>
    <xf numFmtId="4" fontId="77" fillId="3" borderId="54" xfId="0" applyNumberFormat="1" applyFont="1" applyFill="1" applyBorder="1" applyAlignment="1">
      <alignment horizontal="right" vertical="center"/>
    </xf>
    <xf numFmtId="4" fontId="77" fillId="3" borderId="72" xfId="0" applyNumberFormat="1" applyFont="1" applyFill="1" applyBorder="1" applyAlignment="1">
      <alignment horizontal="right" vertical="center"/>
    </xf>
    <xf numFmtId="4" fontId="77" fillId="3" borderId="73" xfId="0" applyNumberFormat="1" applyFont="1" applyFill="1" applyBorder="1" applyAlignment="1">
      <alignment horizontal="right" vertical="center"/>
    </xf>
    <xf numFmtId="4" fontId="77" fillId="3" borderId="20" xfId="0" applyNumberFormat="1" applyFont="1" applyFill="1" applyBorder="1" applyAlignment="1">
      <alignment horizontal="right" vertical="center"/>
    </xf>
    <xf numFmtId="4" fontId="77" fillId="3" borderId="16" xfId="0" applyNumberFormat="1" applyFont="1" applyFill="1" applyBorder="1" applyAlignment="1">
      <alignment horizontal="right" vertical="center"/>
    </xf>
    <xf numFmtId="0" fontId="77" fillId="3" borderId="6" xfId="0" applyFont="1" applyFill="1" applyBorder="1" applyAlignment="1">
      <alignment horizontal="left" vertical="center" wrapText="1"/>
    </xf>
    <xf numFmtId="0" fontId="77" fillId="3" borderId="49" xfId="0" applyFont="1" applyFill="1" applyBorder="1" applyAlignment="1">
      <alignment horizontal="left" vertical="center" wrapText="1"/>
    </xf>
    <xf numFmtId="4" fontId="77" fillId="3" borderId="50" xfId="0" applyNumberFormat="1" applyFont="1" applyFill="1" applyBorder="1" applyAlignment="1">
      <alignment horizontal="right" vertical="center"/>
    </xf>
    <xf numFmtId="4" fontId="77" fillId="3" borderId="40" xfId="0" applyNumberFormat="1" applyFont="1" applyFill="1" applyBorder="1" applyAlignment="1">
      <alignment horizontal="right" vertical="center"/>
    </xf>
    <xf numFmtId="0" fontId="78" fillId="0" borderId="1" xfId="0" applyFont="1" applyBorder="1" applyAlignment="1">
      <alignment horizontal="left" vertical="top" wrapText="1"/>
    </xf>
    <xf numFmtId="0" fontId="77" fillId="0" borderId="8" xfId="0" applyFont="1" applyBorder="1" applyAlignment="1">
      <alignment horizontal="left" vertical="center" wrapText="1"/>
    </xf>
    <xf numFmtId="0" fontId="77" fillId="0" borderId="14" xfId="0" applyFont="1" applyBorder="1" applyAlignment="1">
      <alignment horizontal="left" vertical="center" wrapText="1"/>
    </xf>
    <xf numFmtId="0" fontId="78" fillId="0" borderId="2" xfId="0" applyFont="1" applyBorder="1" applyAlignment="1">
      <alignment horizontal="left" vertical="top" wrapText="1"/>
    </xf>
    <xf numFmtId="0" fontId="78" fillId="0" borderId="12" xfId="0" applyFont="1" applyBorder="1" applyAlignment="1">
      <alignment horizontal="left" vertical="top" wrapText="1"/>
    </xf>
    <xf numFmtId="0" fontId="78" fillId="0" borderId="25" xfId="0" applyFont="1" applyBorder="1" applyAlignment="1">
      <alignment horizontal="left" vertical="top" wrapText="1"/>
    </xf>
    <xf numFmtId="0" fontId="77" fillId="5" borderId="2" xfId="0" applyFont="1" applyFill="1" applyBorder="1" applyAlignment="1">
      <alignment horizontal="left" vertical="center" wrapText="1"/>
    </xf>
    <xf numFmtId="0" fontId="77" fillId="5" borderId="12" xfId="0" applyFont="1" applyFill="1" applyBorder="1" applyAlignment="1">
      <alignment horizontal="left" vertical="center" wrapText="1"/>
    </xf>
    <xf numFmtId="0" fontId="77" fillId="5" borderId="25" xfId="0" applyFont="1" applyFill="1" applyBorder="1" applyAlignment="1">
      <alignment horizontal="left" vertical="center" wrapText="1"/>
    </xf>
    <xf numFmtId="4" fontId="78" fillId="0" borderId="1" xfId="0" applyNumberFormat="1" applyFont="1" applyFill="1" applyBorder="1" applyAlignment="1">
      <alignment horizontal="left" vertical="center" wrapText="1"/>
    </xf>
    <xf numFmtId="0" fontId="77" fillId="5" borderId="57" xfId="0" applyFont="1" applyFill="1" applyBorder="1" applyAlignment="1">
      <alignment horizontal="left" vertical="center" wrapText="1"/>
    </xf>
    <xf numFmtId="0" fontId="77" fillId="5" borderId="58" xfId="0" applyFont="1" applyFill="1" applyBorder="1" applyAlignment="1">
      <alignment horizontal="left" vertical="center" wrapText="1"/>
    </xf>
    <xf numFmtId="4" fontId="84" fillId="0" borderId="12" xfId="0" applyNumberFormat="1" applyFont="1" applyFill="1" applyBorder="1" applyAlignment="1">
      <alignment horizontal="left" vertical="center"/>
    </xf>
    <xf numFmtId="4" fontId="84" fillId="0" borderId="25" xfId="0" applyNumberFormat="1" applyFont="1" applyFill="1" applyBorder="1" applyAlignment="1">
      <alignment horizontal="left" vertical="center"/>
    </xf>
    <xf numFmtId="4" fontId="77" fillId="0" borderId="12" xfId="0" applyNumberFormat="1" applyFont="1" applyFill="1" applyBorder="1" applyAlignment="1">
      <alignment horizontal="left" vertical="center"/>
    </xf>
    <xf numFmtId="4" fontId="77" fillId="0" borderId="25" xfId="0" applyNumberFormat="1" applyFont="1" applyFill="1" applyBorder="1" applyAlignment="1">
      <alignment horizontal="left" vertical="center"/>
    </xf>
    <xf numFmtId="4" fontId="79" fillId="0" borderId="2" xfId="0" applyNumberFormat="1" applyFont="1" applyFill="1" applyBorder="1" applyAlignment="1">
      <alignment horizontal="left" vertical="center"/>
    </xf>
    <xf numFmtId="4" fontId="79" fillId="0" borderId="12" xfId="0" applyNumberFormat="1" applyFont="1" applyFill="1" applyBorder="1" applyAlignment="1">
      <alignment horizontal="left" vertical="center"/>
    </xf>
    <xf numFmtId="4" fontId="79" fillId="0" borderId="25" xfId="0" applyNumberFormat="1" applyFont="1" applyFill="1" applyBorder="1" applyAlignment="1">
      <alignment horizontal="left" vertical="center"/>
    </xf>
    <xf numFmtId="4" fontId="82" fillId="0" borderId="12" xfId="0" applyNumberFormat="1" applyFont="1" applyFill="1" applyBorder="1" applyAlignment="1">
      <alignment horizontal="left" vertical="center" wrapText="1"/>
    </xf>
    <xf numFmtId="4" fontId="82" fillId="0" borderId="25" xfId="0" applyNumberFormat="1" applyFont="1" applyFill="1" applyBorder="1" applyAlignment="1">
      <alignment horizontal="left" vertical="center" wrapText="1"/>
    </xf>
    <xf numFmtId="4" fontId="83" fillId="0" borderId="12" xfId="0" applyNumberFormat="1" applyFont="1" applyFill="1" applyBorder="1" applyAlignment="1">
      <alignment horizontal="left" vertical="center"/>
    </xf>
    <xf numFmtId="4" fontId="83" fillId="0" borderId="25" xfId="0" applyNumberFormat="1" applyFont="1" applyFill="1" applyBorder="1" applyAlignment="1">
      <alignment horizontal="left" vertical="center"/>
    </xf>
    <xf numFmtId="0" fontId="34" fillId="0" borderId="0" xfId="0" applyFont="1" applyFill="1" applyBorder="1" applyAlignment="1">
      <alignment horizontal="left" wrapText="1"/>
    </xf>
    <xf numFmtId="4" fontId="78" fillId="0" borderId="25" xfId="0" applyNumberFormat="1" applyFont="1" applyFill="1" applyBorder="1" applyAlignment="1">
      <alignment horizontal="left" vertical="center" wrapText="1"/>
    </xf>
    <xf numFmtId="0" fontId="39" fillId="2" borderId="20" xfId="0" applyFont="1" applyFill="1" applyBorder="1" applyAlignment="1">
      <alignment horizontal="left" vertical="center" wrapText="1"/>
    </xf>
    <xf numFmtId="0" fontId="39" fillId="2" borderId="16"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42" xfId="0" applyFont="1" applyFill="1" applyBorder="1" applyAlignment="1">
      <alignment horizontal="left" vertical="center" wrapText="1"/>
    </xf>
    <xf numFmtId="0" fontId="22" fillId="0" borderId="43" xfId="0" applyFont="1" applyFill="1" applyBorder="1" applyAlignment="1">
      <alignment horizontal="left" vertical="center" wrapText="1"/>
    </xf>
    <xf numFmtId="4" fontId="39" fillId="0" borderId="50" xfId="0" applyNumberFormat="1" applyFont="1" applyFill="1" applyBorder="1" applyAlignment="1">
      <alignment horizontal="right" vertical="center" wrapText="1"/>
    </xf>
    <xf numFmtId="4" fontId="39" fillId="0" borderId="40" xfId="0" applyNumberFormat="1" applyFont="1" applyFill="1" applyBorder="1" applyAlignment="1">
      <alignment horizontal="right" vertical="center" wrapText="1"/>
    </xf>
    <xf numFmtId="4" fontId="22" fillId="2" borderId="50" xfId="0" applyNumberFormat="1" applyFont="1" applyFill="1" applyBorder="1" applyAlignment="1">
      <alignment horizontal="right" vertical="center"/>
    </xf>
    <xf numFmtId="4" fontId="22" fillId="2" borderId="40" xfId="0" applyNumberFormat="1" applyFont="1" applyFill="1" applyBorder="1" applyAlignment="1">
      <alignment horizontal="right" vertical="center"/>
    </xf>
    <xf numFmtId="4" fontId="43" fillId="2" borderId="20" xfId="0" applyNumberFormat="1" applyFont="1" applyFill="1" applyBorder="1" applyAlignment="1">
      <alignment horizontal="right" vertical="center" wrapText="1"/>
    </xf>
    <xf numFmtId="4" fontId="43" fillId="2" borderId="16" xfId="0" applyNumberFormat="1" applyFont="1" applyFill="1" applyBorder="1" applyAlignment="1">
      <alignment horizontal="right" vertical="center" wrapText="1"/>
    </xf>
    <xf numFmtId="4" fontId="39" fillId="0" borderId="42" xfId="0" applyNumberFormat="1" applyFont="1" applyFill="1" applyBorder="1" applyAlignment="1">
      <alignment horizontal="right" vertical="center" wrapText="1"/>
    </xf>
    <xf numFmtId="4" fontId="39" fillId="0" borderId="43" xfId="0" applyNumberFormat="1" applyFont="1" applyFill="1" applyBorder="1" applyAlignment="1">
      <alignment horizontal="right" vertical="center" wrapText="1"/>
    </xf>
    <xf numFmtId="10" fontId="22" fillId="0" borderId="50" xfId="0" applyNumberFormat="1" applyFont="1" applyBorder="1" applyAlignment="1">
      <alignment horizontal="center" vertical="center"/>
    </xf>
    <xf numFmtId="10" fontId="22" fillId="0" borderId="40" xfId="0" applyNumberFormat="1" applyFont="1" applyBorder="1" applyAlignment="1">
      <alignment horizontal="center" vertical="center"/>
    </xf>
    <xf numFmtId="4" fontId="47" fillId="0" borderId="32" xfId="0" applyNumberFormat="1" applyFont="1" applyBorder="1" applyAlignment="1">
      <alignment horizontal="right" vertical="center"/>
    </xf>
    <xf numFmtId="4" fontId="47" fillId="0" borderId="5" xfId="0" applyNumberFormat="1" applyFont="1" applyBorder="1" applyAlignment="1">
      <alignment horizontal="right" vertical="center"/>
    </xf>
    <xf numFmtId="4" fontId="39" fillId="0" borderId="32" xfId="0" applyNumberFormat="1" applyFont="1" applyBorder="1" applyAlignment="1">
      <alignment horizontal="left" vertical="center" wrapText="1"/>
    </xf>
    <xf numFmtId="4" fontId="39" fillId="0" borderId="5" xfId="0" applyNumberFormat="1" applyFont="1" applyBorder="1" applyAlignment="1">
      <alignment horizontal="left" vertical="center" wrapText="1"/>
    </xf>
    <xf numFmtId="0" fontId="39" fillId="0" borderId="32" xfId="0" applyFont="1" applyBorder="1" applyAlignment="1">
      <alignment horizontal="left" vertical="center" wrapText="1"/>
    </xf>
    <xf numFmtId="0" fontId="39" fillId="0" borderId="5" xfId="0" applyFont="1" applyBorder="1" applyAlignment="1">
      <alignment horizontal="left" vertical="center" wrapText="1"/>
    </xf>
    <xf numFmtId="0" fontId="47" fillId="0" borderId="32" xfId="0" applyFont="1" applyFill="1" applyBorder="1" applyAlignment="1">
      <alignment horizontal="left" vertical="center" wrapText="1"/>
    </xf>
    <xf numFmtId="0" fontId="47" fillId="0" borderId="5" xfId="0" applyFont="1" applyFill="1" applyBorder="1" applyAlignment="1">
      <alignment horizontal="left" vertical="center" wrapText="1"/>
    </xf>
    <xf numFmtId="4" fontId="39" fillId="0" borderId="3" xfId="0" applyNumberFormat="1" applyFont="1" applyFill="1" applyBorder="1" applyAlignment="1">
      <alignment horizontal="left" vertical="center"/>
    </xf>
    <xf numFmtId="4" fontId="39" fillId="0" borderId="5" xfId="0" applyNumberFormat="1" applyFont="1" applyFill="1" applyBorder="1" applyAlignment="1">
      <alignment horizontal="left" vertical="center"/>
    </xf>
    <xf numFmtId="0" fontId="64" fillId="0" borderId="13" xfId="0" applyFont="1" applyFill="1" applyBorder="1" applyAlignment="1">
      <alignment horizontal="left" vertical="center" wrapText="1"/>
    </xf>
    <xf numFmtId="0" fontId="34" fillId="2" borderId="13" xfId="0" applyFont="1" applyFill="1" applyBorder="1" applyAlignment="1">
      <alignment horizontal="left" vertical="center" wrapText="1"/>
    </xf>
    <xf numFmtId="0" fontId="34" fillId="2" borderId="5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5" xfId="0" applyFont="1" applyFill="1" applyBorder="1" applyAlignment="1">
      <alignment horizontal="left" vertical="center" wrapText="1"/>
    </xf>
    <xf numFmtId="4" fontId="28" fillId="0" borderId="3" xfId="0" applyNumberFormat="1" applyFont="1" applyFill="1" applyBorder="1" applyAlignment="1">
      <alignment horizontal="right" vertical="center" wrapText="1"/>
    </xf>
    <xf numFmtId="4" fontId="28" fillId="0" borderId="19" xfId="0" applyNumberFormat="1" applyFont="1" applyFill="1" applyBorder="1" applyAlignment="1">
      <alignment horizontal="right" vertical="center" wrapText="1"/>
    </xf>
    <xf numFmtId="4" fontId="28" fillId="0" borderId="5" xfId="0" applyNumberFormat="1" applyFont="1" applyFill="1" applyBorder="1" applyAlignment="1">
      <alignment horizontal="righ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34" fillId="4" borderId="62" xfId="0" applyFont="1" applyFill="1" applyBorder="1" applyAlignment="1">
      <alignment horizontal="left" vertical="center" wrapText="1"/>
    </xf>
    <xf numFmtId="0" fontId="0" fillId="0" borderId="63" xfId="0" applyBorder="1" applyAlignment="1">
      <alignment horizontal="left" vertical="center"/>
    </xf>
    <xf numFmtId="0" fontId="0" fillId="0" borderId="64" xfId="0" applyBorder="1" applyAlignment="1">
      <alignment horizontal="left" vertical="center"/>
    </xf>
    <xf numFmtId="0" fontId="28" fillId="0" borderId="19"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53" fillId="4" borderId="1" xfId="0" applyFont="1" applyFill="1" applyBorder="1" applyAlignment="1">
      <alignment horizontal="left" vertical="center" wrapText="1"/>
    </xf>
    <xf numFmtId="0" fontId="53" fillId="4" borderId="3" xfId="0" applyFont="1" applyFill="1" applyBorder="1" applyAlignment="1">
      <alignment horizontal="left" vertical="center" wrapText="1"/>
    </xf>
    <xf numFmtId="0" fontId="45" fillId="4" borderId="3" xfId="0" applyFont="1" applyFill="1" applyBorder="1" applyAlignment="1">
      <alignment horizontal="center" vertical="center" textRotation="90" wrapText="1"/>
    </xf>
    <xf numFmtId="0" fontId="45" fillId="4" borderId="5" xfId="0" applyFont="1" applyFill="1" applyBorder="1" applyAlignment="1">
      <alignment horizontal="center" vertical="center" textRotation="90" wrapText="1"/>
    </xf>
    <xf numFmtId="0" fontId="45" fillId="4" borderId="1" xfId="0" applyFont="1" applyFill="1" applyBorder="1" applyAlignment="1">
      <alignment vertical="center" wrapText="1"/>
    </xf>
    <xf numFmtId="0" fontId="45" fillId="4" borderId="3" xfId="0" applyFont="1" applyFill="1" applyBorder="1" applyAlignment="1">
      <alignment vertical="center" wrapText="1"/>
    </xf>
    <xf numFmtId="0" fontId="0" fillId="0" borderId="5" xfId="0" applyBorder="1" applyAlignment="1">
      <alignment vertical="center" wrapText="1"/>
    </xf>
    <xf numFmtId="0" fontId="28" fillId="0" borderId="32" xfId="0" applyFont="1" applyFill="1" applyBorder="1" applyAlignment="1">
      <alignment horizontal="center" vertical="center" wrapText="1"/>
    </xf>
    <xf numFmtId="0" fontId="28" fillId="0" borderId="32" xfId="0" applyFont="1" applyFill="1" applyBorder="1" applyAlignment="1">
      <alignment horizontal="left" vertical="center" wrapText="1"/>
    </xf>
    <xf numFmtId="0" fontId="45" fillId="4" borderId="20" xfId="0" applyFont="1" applyFill="1" applyBorder="1" applyAlignment="1">
      <alignment vertical="center" wrapText="1"/>
    </xf>
    <xf numFmtId="0" fontId="45" fillId="4" borderId="46" xfId="0" applyFont="1" applyFill="1" applyBorder="1" applyAlignment="1">
      <alignment vertical="center" wrapText="1"/>
    </xf>
    <xf numFmtId="0" fontId="45" fillId="4" borderId="2" xfId="0" applyFont="1" applyFill="1" applyBorder="1" applyAlignment="1">
      <alignment vertical="center" wrapText="1"/>
    </xf>
    <xf numFmtId="0" fontId="45" fillId="4" borderId="6" xfId="0" applyFont="1" applyFill="1" applyBorder="1" applyAlignment="1">
      <alignment vertical="center" wrapText="1"/>
    </xf>
    <xf numFmtId="0" fontId="45" fillId="4" borderId="28" xfId="0" applyFont="1" applyFill="1" applyBorder="1" applyAlignment="1">
      <alignment vertical="center" wrapText="1"/>
    </xf>
    <xf numFmtId="0" fontId="45" fillId="4" borderId="50" xfId="0" applyFont="1" applyFill="1" applyBorder="1" applyAlignment="1">
      <alignment vertical="center" wrapText="1"/>
    </xf>
    <xf numFmtId="0" fontId="34" fillId="4" borderId="53" xfId="0" applyFont="1" applyFill="1" applyBorder="1" applyAlignment="1">
      <alignment horizontal="center" vertical="center" wrapText="1"/>
    </xf>
    <xf numFmtId="0" fontId="34" fillId="4" borderId="12" xfId="0" applyFont="1" applyFill="1" applyBorder="1" applyAlignment="1">
      <alignment horizontal="center" vertical="center" wrapText="1"/>
    </xf>
    <xf numFmtId="0" fontId="34" fillId="4" borderId="18" xfId="0" applyFont="1" applyFill="1" applyBorder="1" applyAlignment="1">
      <alignment horizontal="center" vertical="center" wrapText="1"/>
    </xf>
    <xf numFmtId="0" fontId="45" fillId="4" borderId="48" xfId="0" applyFont="1" applyFill="1" applyBorder="1" applyAlignment="1">
      <alignment vertical="center" wrapText="1"/>
    </xf>
    <xf numFmtId="4" fontId="28" fillId="0" borderId="50" xfId="0" applyNumberFormat="1" applyFont="1" applyFill="1" applyBorder="1" applyAlignment="1">
      <alignment horizontal="right" vertical="center"/>
    </xf>
    <xf numFmtId="4" fontId="28" fillId="0" borderId="40" xfId="0" applyNumberFormat="1" applyFont="1" applyFill="1" applyBorder="1" applyAlignment="1">
      <alignment horizontal="right" vertical="center"/>
    </xf>
    <xf numFmtId="10" fontId="28" fillId="0" borderId="50" xfId="0" applyNumberFormat="1" applyFont="1" applyBorder="1" applyAlignment="1">
      <alignment horizontal="center" vertical="center"/>
    </xf>
    <xf numFmtId="10" fontId="28" fillId="0" borderId="40" xfId="0" applyNumberFormat="1" applyFont="1" applyBorder="1" applyAlignment="1">
      <alignment horizontal="center" vertical="center"/>
    </xf>
    <xf numFmtId="4" fontId="28" fillId="2" borderId="42" xfId="0" applyNumberFormat="1" applyFont="1" applyFill="1" applyBorder="1" applyAlignment="1">
      <alignment horizontal="right" vertical="center"/>
    </xf>
    <xf numFmtId="4" fontId="28" fillId="2" borderId="43" xfId="0" applyNumberFormat="1" applyFont="1" applyFill="1" applyBorder="1" applyAlignment="1">
      <alignment horizontal="right" vertical="center"/>
    </xf>
    <xf numFmtId="4" fontId="43" fillId="2" borderId="20" xfId="0" applyNumberFormat="1" applyFont="1" applyFill="1" applyBorder="1" applyAlignment="1">
      <alignment horizontal="right" vertical="center"/>
    </xf>
    <xf numFmtId="4" fontId="43" fillId="2" borderId="16" xfId="0" applyNumberFormat="1" applyFont="1" applyFill="1" applyBorder="1" applyAlignment="1">
      <alignment horizontal="right" vertical="center"/>
    </xf>
    <xf numFmtId="4" fontId="28" fillId="2" borderId="50" xfId="0" applyNumberFormat="1" applyFont="1" applyFill="1" applyBorder="1" applyAlignment="1">
      <alignment horizontal="right" vertical="center"/>
    </xf>
    <xf numFmtId="4" fontId="28" fillId="2" borderId="40" xfId="0" applyNumberFormat="1" applyFont="1" applyFill="1" applyBorder="1" applyAlignment="1">
      <alignment horizontal="right" vertical="center"/>
    </xf>
    <xf numFmtId="0" fontId="34" fillId="2" borderId="11" xfId="0" applyFont="1" applyFill="1" applyBorder="1" applyAlignment="1">
      <alignment horizontal="left" vertical="center" wrapText="1"/>
    </xf>
    <xf numFmtId="0" fontId="34" fillId="2" borderId="55"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17" fillId="0" borderId="5" xfId="0" applyFont="1" applyFill="1" applyBorder="1" applyAlignment="1">
      <alignment horizontal="left" vertical="center" wrapText="1"/>
    </xf>
    <xf numFmtId="164" fontId="47" fillId="0" borderId="3" xfId="0" applyNumberFormat="1" applyFont="1" applyFill="1" applyBorder="1" applyAlignment="1">
      <alignment horizontal="right" vertical="center" wrapText="1"/>
    </xf>
    <xf numFmtId="164" fontId="47" fillId="0" borderId="5" xfId="0" applyNumberFormat="1" applyFont="1" applyFill="1" applyBorder="1" applyAlignment="1">
      <alignment horizontal="right" vertical="center" wrapText="1"/>
    </xf>
    <xf numFmtId="0" fontId="12" fillId="0" borderId="3" xfId="0" applyFont="1" applyFill="1" applyBorder="1" applyAlignment="1">
      <alignment horizontal="left" vertical="center" wrapText="1"/>
    </xf>
    <xf numFmtId="0" fontId="64" fillId="0" borderId="36" xfId="0" applyFont="1" applyFill="1" applyBorder="1" applyAlignment="1">
      <alignment horizontal="left" vertical="center" wrapText="1"/>
    </xf>
    <xf numFmtId="0" fontId="64" fillId="0" borderId="37" xfId="0" applyFont="1" applyFill="1" applyBorder="1" applyAlignment="1">
      <alignment horizontal="left" vertical="center" wrapText="1"/>
    </xf>
    <xf numFmtId="0" fontId="14" fillId="0" borderId="3" xfId="11" applyFont="1" applyFill="1" applyBorder="1" applyAlignment="1">
      <alignment horizontal="left" vertical="center" wrapText="1"/>
    </xf>
    <xf numFmtId="0" fontId="14" fillId="0" borderId="5" xfId="11" applyFont="1" applyFill="1" applyBorder="1" applyAlignment="1">
      <alignment horizontal="left" vertical="center" wrapText="1"/>
    </xf>
    <xf numFmtId="4" fontId="39" fillId="0" borderId="19" xfId="0" applyNumberFormat="1" applyFont="1" applyFill="1" applyBorder="1" applyAlignment="1">
      <alignment horizontal="left" vertical="center"/>
    </xf>
    <xf numFmtId="0" fontId="39" fillId="0" borderId="3"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50" xfId="0" applyFont="1" applyFill="1" applyBorder="1" applyAlignment="1">
      <alignment horizontal="left" vertical="center" wrapText="1"/>
    </xf>
    <xf numFmtId="0" fontId="39" fillId="0" borderId="40" xfId="0" applyFont="1" applyFill="1" applyBorder="1" applyAlignment="1">
      <alignment horizontal="left" vertical="center" wrapText="1"/>
    </xf>
    <xf numFmtId="0" fontId="39" fillId="0" borderId="42" xfId="0" applyFont="1" applyFill="1" applyBorder="1" applyAlignment="1">
      <alignment horizontal="left" vertical="center" wrapText="1"/>
    </xf>
    <xf numFmtId="0" fontId="39" fillId="0" borderId="43" xfId="0" applyFont="1" applyFill="1" applyBorder="1" applyAlignment="1">
      <alignment horizontal="left" vertical="center" wrapText="1"/>
    </xf>
    <xf numFmtId="0" fontId="28" fillId="0" borderId="20" xfId="11" applyFont="1" applyFill="1" applyBorder="1" applyAlignment="1">
      <alignment horizontal="center" vertical="center" wrapText="1"/>
    </xf>
    <xf numFmtId="0" fontId="28" fillId="0" borderId="16" xfId="11" applyFont="1" applyFill="1" applyBorder="1" applyAlignment="1">
      <alignment horizontal="center" vertical="center" wrapText="1"/>
    </xf>
    <xf numFmtId="4" fontId="39" fillId="0" borderId="3" xfId="0" applyNumberFormat="1" applyFont="1" applyFill="1" applyBorder="1" applyAlignment="1">
      <alignment horizontal="left" vertical="center" wrapText="1"/>
    </xf>
    <xf numFmtId="4" fontId="39" fillId="0" borderId="5" xfId="0" applyNumberFormat="1" applyFont="1" applyFill="1" applyBorder="1" applyAlignment="1">
      <alignment horizontal="left"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64" fillId="0" borderId="12" xfId="0" applyFont="1" applyFill="1" applyBorder="1" applyAlignment="1">
      <alignment horizontal="left" vertical="center" wrapText="1"/>
    </xf>
    <xf numFmtId="0" fontId="64" fillId="0" borderId="18" xfId="0" applyFont="1" applyFill="1" applyBorder="1" applyAlignment="1">
      <alignment horizontal="left" vertical="center" wrapText="1"/>
    </xf>
    <xf numFmtId="4" fontId="27" fillId="0" borderId="50" xfId="0" applyNumberFormat="1" applyFont="1" applyFill="1" applyBorder="1" applyAlignment="1">
      <alignment horizontal="right" vertical="center"/>
    </xf>
    <xf numFmtId="4" fontId="27" fillId="0" borderId="40" xfId="0" applyNumberFormat="1" applyFont="1" applyFill="1" applyBorder="1" applyAlignment="1">
      <alignment horizontal="right" vertical="center"/>
    </xf>
    <xf numFmtId="0" fontId="27" fillId="0" borderId="20" xfId="0" applyFont="1" applyFill="1" applyBorder="1" applyAlignment="1">
      <alignment horizontal="center" vertical="center"/>
    </xf>
    <xf numFmtId="0" fontId="27" fillId="0" borderId="16" xfId="0" applyFont="1" applyFill="1" applyBorder="1" applyAlignment="1">
      <alignment horizontal="center" vertical="center"/>
    </xf>
    <xf numFmtId="0" fontId="28" fillId="0" borderId="20"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8" fillId="0" borderId="16" xfId="0" applyFont="1" applyFill="1" applyBorder="1" applyAlignment="1">
      <alignment horizontal="center" vertical="center" wrapText="1"/>
    </xf>
    <xf numFmtId="0" fontId="0" fillId="0" borderId="19" xfId="0" applyBorder="1" applyAlignment="1">
      <alignment horizontal="left" vertical="center" wrapText="1"/>
    </xf>
    <xf numFmtId="0" fontId="39" fillId="0" borderId="3" xfId="11" applyFont="1" applyBorder="1" applyAlignment="1">
      <alignment horizontal="left" vertical="center" wrapText="1"/>
    </xf>
    <xf numFmtId="0" fontId="39" fillId="0" borderId="19" xfId="11" applyFont="1" applyBorder="1" applyAlignment="1">
      <alignment horizontal="left" vertical="center" wrapText="1"/>
    </xf>
    <xf numFmtId="0" fontId="47" fillId="0" borderId="19" xfId="11" applyFont="1" applyBorder="1" applyAlignment="1">
      <alignment horizontal="left" vertical="center" wrapText="1"/>
    </xf>
    <xf numFmtId="0" fontId="47" fillId="0" borderId="5" xfId="11" applyFont="1" applyBorder="1" applyAlignment="1">
      <alignment horizontal="left" vertical="center" wrapText="1"/>
    </xf>
    <xf numFmtId="0" fontId="28" fillId="0" borderId="3" xfId="0" applyFont="1" applyBorder="1" applyAlignment="1">
      <alignment horizontal="left" vertical="center" wrapText="1"/>
    </xf>
    <xf numFmtId="0" fontId="28" fillId="0" borderId="19" xfId="0" applyFont="1" applyBorder="1" applyAlignment="1">
      <alignment horizontal="left" vertical="center" wrapText="1"/>
    </xf>
    <xf numFmtId="0" fontId="28" fillId="0" borderId="19" xfId="0" applyFont="1" applyBorder="1" applyAlignment="1">
      <alignment horizontal="left" vertical="center"/>
    </xf>
    <xf numFmtId="0" fontId="28" fillId="0" borderId="5" xfId="0" applyFont="1" applyBorder="1" applyAlignment="1">
      <alignment horizontal="left" vertical="center"/>
    </xf>
    <xf numFmtId="4" fontId="39" fillId="0" borderId="3" xfId="0" applyNumberFormat="1" applyFont="1" applyFill="1" applyBorder="1" applyAlignment="1">
      <alignment horizontal="right" vertical="center"/>
    </xf>
    <xf numFmtId="4" fontId="39" fillId="0" borderId="19" xfId="0" applyNumberFormat="1" applyFont="1" applyFill="1" applyBorder="1" applyAlignment="1">
      <alignment horizontal="right" vertical="center"/>
    </xf>
    <xf numFmtId="4" fontId="39" fillId="0" borderId="5" xfId="0" applyNumberFormat="1" applyFont="1" applyFill="1" applyBorder="1" applyAlignment="1">
      <alignment horizontal="right" vertical="center"/>
    </xf>
    <xf numFmtId="0" fontId="14" fillId="0" borderId="5" xfId="0" applyFont="1" applyFill="1" applyBorder="1" applyAlignment="1">
      <alignment horizontal="left" vertical="center" wrapText="1"/>
    </xf>
    <xf numFmtId="0" fontId="28" fillId="0" borderId="50" xfId="0" applyFont="1" applyFill="1" applyBorder="1" applyAlignment="1">
      <alignment horizontal="left" vertical="center" wrapText="1"/>
    </xf>
    <xf numFmtId="0" fontId="28" fillId="0" borderId="40" xfId="0" applyFont="1" applyFill="1" applyBorder="1" applyAlignment="1">
      <alignment horizontal="left" vertical="center" wrapText="1"/>
    </xf>
    <xf numFmtId="4" fontId="28" fillId="0" borderId="3" xfId="0" applyNumberFormat="1" applyFont="1" applyBorder="1" applyAlignment="1">
      <alignment horizontal="right" vertical="center"/>
    </xf>
    <xf numFmtId="4" fontId="28" fillId="0" borderId="19" xfId="0" applyNumberFormat="1" applyFont="1" applyBorder="1" applyAlignment="1">
      <alignment horizontal="right" vertical="center"/>
    </xf>
    <xf numFmtId="4" fontId="28" fillId="0" borderId="5" xfId="0" applyNumberFormat="1" applyFont="1" applyBorder="1" applyAlignment="1">
      <alignment horizontal="right" vertical="center"/>
    </xf>
    <xf numFmtId="4" fontId="39" fillId="0" borderId="3" xfId="0" applyNumberFormat="1" applyFont="1" applyBorder="1" applyAlignment="1">
      <alignment horizontal="left" vertical="center"/>
    </xf>
    <xf numFmtId="4" fontId="39" fillId="0" borderId="19" xfId="0" applyNumberFormat="1" applyFont="1" applyBorder="1" applyAlignment="1">
      <alignment horizontal="left" vertical="center"/>
    </xf>
    <xf numFmtId="4" fontId="39" fillId="0" borderId="5" xfId="0" applyNumberFormat="1" applyFont="1" applyBorder="1" applyAlignment="1">
      <alignment horizontal="left" vertical="center"/>
    </xf>
    <xf numFmtId="0" fontId="39" fillId="0" borderId="3" xfId="0" applyFont="1" applyFill="1" applyBorder="1" applyAlignment="1">
      <alignment horizontal="left" vertical="center" wrapText="1"/>
    </xf>
    <xf numFmtId="0" fontId="39" fillId="0" borderId="5" xfId="0" applyFont="1" applyFill="1" applyBorder="1" applyAlignment="1">
      <alignment horizontal="left" vertical="center" wrapText="1"/>
    </xf>
    <xf numFmtId="10" fontId="28" fillId="0" borderId="50" xfId="0" applyNumberFormat="1" applyFont="1" applyFill="1" applyBorder="1" applyAlignment="1">
      <alignment horizontal="center" vertical="center"/>
    </xf>
    <xf numFmtId="10" fontId="28" fillId="0" borderId="48" xfId="0" applyNumberFormat="1" applyFont="1" applyFill="1" applyBorder="1" applyAlignment="1">
      <alignment horizontal="center" vertical="center"/>
    </xf>
    <xf numFmtId="10" fontId="28" fillId="0" borderId="40" xfId="0" applyNumberFormat="1" applyFont="1" applyFill="1" applyBorder="1" applyAlignment="1">
      <alignment horizontal="center" vertical="center"/>
    </xf>
    <xf numFmtId="0" fontId="39" fillId="0" borderId="48" xfId="0" applyFont="1" applyFill="1" applyBorder="1" applyAlignment="1">
      <alignment horizontal="left" vertical="center" wrapText="1"/>
    </xf>
    <xf numFmtId="0" fontId="28" fillId="0" borderId="42" xfId="0" applyFont="1" applyFill="1" applyBorder="1" applyAlignment="1">
      <alignment horizontal="left" vertical="center" wrapText="1"/>
    </xf>
    <xf numFmtId="0" fontId="28" fillId="0" borderId="47" xfId="0" applyFont="1" applyFill="1" applyBorder="1" applyAlignment="1">
      <alignment horizontal="left" vertical="center" wrapText="1"/>
    </xf>
    <xf numFmtId="0" fontId="28" fillId="0" borderId="43" xfId="0" applyFont="1" applyFill="1" applyBorder="1" applyAlignment="1">
      <alignment horizontal="left" vertical="center" wrapText="1"/>
    </xf>
    <xf numFmtId="0" fontId="24" fillId="0" borderId="19" xfId="0" applyFont="1" applyFill="1" applyBorder="1" applyAlignment="1">
      <alignment horizontal="left" vertical="center" wrapText="1"/>
    </xf>
    <xf numFmtId="0" fontId="17" fillId="0" borderId="3" xfId="11" applyFont="1" applyBorder="1" applyAlignment="1">
      <alignment horizontal="left" vertical="center" wrapText="1"/>
    </xf>
    <xf numFmtId="0" fontId="28" fillId="0" borderId="19" xfId="11" applyFont="1" applyBorder="1" applyAlignment="1">
      <alignment horizontal="left" vertical="center" wrapText="1"/>
    </xf>
    <xf numFmtId="0" fontId="28" fillId="0" borderId="5" xfId="11" applyFont="1" applyBorder="1" applyAlignment="1">
      <alignment horizontal="left" vertical="center" wrapText="1"/>
    </xf>
    <xf numFmtId="0" fontId="17" fillId="0" borderId="3" xfId="0" applyFont="1" applyBorder="1" applyAlignment="1">
      <alignment horizontal="left" vertical="center" wrapText="1"/>
    </xf>
    <xf numFmtId="0" fontId="39" fillId="0" borderId="3" xfId="0" applyFont="1" applyBorder="1" applyAlignment="1">
      <alignment horizontal="left" vertical="center" wrapText="1"/>
    </xf>
    <xf numFmtId="0" fontId="39" fillId="0" borderId="19" xfId="0" applyFont="1" applyBorder="1" applyAlignment="1">
      <alignment horizontal="left" vertical="center" wrapText="1"/>
    </xf>
    <xf numFmtId="4" fontId="28" fillId="0" borderId="42" xfId="0" applyNumberFormat="1" applyFont="1" applyFill="1" applyBorder="1" applyAlignment="1">
      <alignment horizontal="right" vertical="center"/>
    </xf>
    <xf numFmtId="4" fontId="28" fillId="0" borderId="43" xfId="0" applyNumberFormat="1" applyFont="1" applyFill="1" applyBorder="1" applyAlignment="1">
      <alignment horizontal="right" vertical="center"/>
    </xf>
    <xf numFmtId="0" fontId="21" fillId="0" borderId="42" xfId="0" applyFont="1" applyFill="1" applyBorder="1" applyAlignment="1">
      <alignment horizontal="left" vertical="center" wrapText="1"/>
    </xf>
    <xf numFmtId="4" fontId="62" fillId="0" borderId="20" xfId="0" applyNumberFormat="1" applyFont="1" applyFill="1" applyBorder="1" applyAlignment="1">
      <alignment horizontal="right" vertical="center"/>
    </xf>
    <xf numFmtId="4" fontId="62" fillId="0" borderId="16" xfId="0" applyNumberFormat="1" applyFont="1" applyFill="1" applyBorder="1" applyAlignment="1">
      <alignment horizontal="right" vertical="center"/>
    </xf>
    <xf numFmtId="4" fontId="28" fillId="0" borderId="48" xfId="0" applyNumberFormat="1" applyFont="1" applyFill="1" applyBorder="1" applyAlignment="1">
      <alignment horizontal="right" vertical="center"/>
    </xf>
    <xf numFmtId="4" fontId="28" fillId="0" borderId="47" xfId="0" applyNumberFormat="1" applyFont="1" applyFill="1" applyBorder="1" applyAlignment="1">
      <alignment horizontal="right" vertical="center"/>
    </xf>
    <xf numFmtId="4" fontId="28" fillId="0" borderId="50" xfId="0" applyNumberFormat="1" applyFont="1" applyFill="1" applyBorder="1" applyAlignment="1">
      <alignment horizontal="right" vertical="center" wrapText="1"/>
    </xf>
    <xf numFmtId="4" fontId="28" fillId="0" borderId="40" xfId="0" applyNumberFormat="1" applyFont="1" applyFill="1" applyBorder="1" applyAlignment="1">
      <alignment horizontal="right" vertical="center" wrapText="1"/>
    </xf>
    <xf numFmtId="0" fontId="28" fillId="0" borderId="31" xfId="0" applyFont="1" applyFill="1" applyBorder="1" applyAlignment="1">
      <alignment horizontal="center" vertical="center"/>
    </xf>
    <xf numFmtId="0" fontId="28" fillId="0" borderId="46"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32" xfId="0" applyFont="1" applyFill="1" applyBorder="1" applyAlignment="1">
      <alignment horizontal="left" vertical="center"/>
    </xf>
    <xf numFmtId="0" fontId="28" fillId="0" borderId="19" xfId="0" applyFont="1" applyFill="1" applyBorder="1" applyAlignment="1">
      <alignment horizontal="left" vertical="center"/>
    </xf>
    <xf numFmtId="0" fontId="28" fillId="0" borderId="5" xfId="0" applyFont="1" applyFill="1" applyBorder="1" applyAlignment="1">
      <alignment horizontal="left" vertical="center"/>
    </xf>
    <xf numFmtId="0" fontId="5" fillId="0" borderId="32" xfId="0" applyFont="1" applyFill="1" applyBorder="1" applyAlignment="1">
      <alignment horizontal="left" vertical="center" wrapText="1"/>
    </xf>
    <xf numFmtId="0" fontId="28" fillId="0" borderId="1" xfId="0" applyFont="1" applyFill="1" applyBorder="1" applyAlignment="1">
      <alignment horizontal="left" vertical="center" wrapText="1"/>
    </xf>
    <xf numFmtId="4" fontId="28" fillId="0" borderId="1" xfId="0" applyNumberFormat="1" applyFont="1" applyFill="1" applyBorder="1" applyAlignment="1">
      <alignment horizontal="right" vertical="center" wrapText="1"/>
    </xf>
    <xf numFmtId="0" fontId="17" fillId="0" borderId="1" xfId="0" applyFont="1" applyFill="1" applyBorder="1" applyAlignment="1">
      <alignment horizontal="left" vertical="center" wrapText="1"/>
    </xf>
    <xf numFmtId="10" fontId="28" fillId="0" borderId="34" xfId="0" applyNumberFormat="1" applyFont="1" applyFill="1" applyBorder="1" applyAlignment="1">
      <alignment horizontal="center" vertical="center"/>
    </xf>
    <xf numFmtId="0" fontId="17" fillId="0" borderId="32" xfId="0" applyFont="1" applyBorder="1" applyAlignment="1">
      <alignment horizontal="left" vertical="center" wrapText="1"/>
    </xf>
    <xf numFmtId="0" fontId="28" fillId="0" borderId="5" xfId="0" applyFont="1" applyBorder="1" applyAlignment="1">
      <alignment horizontal="left" vertical="center" wrapText="1"/>
    </xf>
    <xf numFmtId="4" fontId="28" fillId="0" borderId="32" xfId="0" applyNumberFormat="1" applyFont="1" applyBorder="1" applyAlignment="1">
      <alignment horizontal="right" vertical="center"/>
    </xf>
    <xf numFmtId="0" fontId="20" fillId="0" borderId="39"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28" fillId="0" borderId="48" xfId="0" applyFont="1" applyFill="1" applyBorder="1" applyAlignment="1">
      <alignment horizontal="left" vertical="center" wrapText="1"/>
    </xf>
    <xf numFmtId="0" fontId="28" fillId="0" borderId="49" xfId="0" applyFont="1" applyFill="1" applyBorder="1" applyAlignment="1">
      <alignment horizontal="left" vertical="center" wrapText="1"/>
    </xf>
    <xf numFmtId="0" fontId="28" fillId="0" borderId="51" xfId="0" applyFont="1" applyFill="1" applyBorder="1" applyAlignment="1">
      <alignment horizontal="left" vertical="center" wrapText="1"/>
    </xf>
    <xf numFmtId="0" fontId="28" fillId="0" borderId="52" xfId="0" applyFont="1" applyFill="1" applyBorder="1" applyAlignment="1">
      <alignment horizontal="left" vertical="center" wrapText="1"/>
    </xf>
    <xf numFmtId="4" fontId="45" fillId="3" borderId="32" xfId="0" applyNumberFormat="1" applyFont="1" applyFill="1" applyBorder="1" applyAlignment="1">
      <alignment horizontal="left" vertical="center" wrapText="1"/>
    </xf>
    <xf numFmtId="4" fontId="45" fillId="3" borderId="5" xfId="0" applyNumberFormat="1" applyFont="1" applyFill="1" applyBorder="1" applyAlignment="1">
      <alignment horizontal="left" vertical="center" wrapText="1"/>
    </xf>
    <xf numFmtId="4" fontId="54" fillId="3" borderId="32" xfId="0" applyNumberFormat="1" applyFont="1" applyFill="1" applyBorder="1" applyAlignment="1">
      <alignment horizontal="center" vertical="center" wrapText="1"/>
    </xf>
    <xf numFmtId="4" fontId="54" fillId="3" borderId="5" xfId="0" applyNumberFormat="1" applyFont="1" applyFill="1" applyBorder="1" applyAlignment="1">
      <alignment horizontal="center" vertical="center" wrapText="1"/>
    </xf>
    <xf numFmtId="0" fontId="45" fillId="3" borderId="32" xfId="0" applyFont="1" applyFill="1" applyBorder="1" applyAlignment="1">
      <alignment horizontal="left" vertical="center" wrapText="1"/>
    </xf>
    <xf numFmtId="0" fontId="45" fillId="3" borderId="5" xfId="0" applyFont="1" applyFill="1" applyBorder="1" applyAlignment="1">
      <alignment horizontal="left" vertical="center" wrapText="1"/>
    </xf>
    <xf numFmtId="0" fontId="45" fillId="3" borderId="39" xfId="0" applyFont="1" applyFill="1" applyBorder="1" applyAlignment="1">
      <alignment horizontal="left" vertical="center" wrapText="1"/>
    </xf>
    <xf numFmtId="0" fontId="45" fillId="3" borderId="43" xfId="0" applyFont="1" applyFill="1" applyBorder="1" applyAlignment="1">
      <alignment horizontal="left" vertical="center" wrapText="1"/>
    </xf>
    <xf numFmtId="0" fontId="45" fillId="3" borderId="33" xfId="0" applyFont="1" applyFill="1" applyBorder="1" applyAlignment="1">
      <alignment horizontal="left" vertical="center" wrapText="1"/>
    </xf>
    <xf numFmtId="0" fontId="45" fillId="3" borderId="4" xfId="0" applyFont="1" applyFill="1" applyBorder="1" applyAlignment="1">
      <alignment horizontal="left" vertical="center" wrapText="1"/>
    </xf>
    <xf numFmtId="0" fontId="45" fillId="3" borderId="34" xfId="0" applyFont="1" applyFill="1" applyBorder="1" applyAlignment="1">
      <alignment horizontal="left" vertical="center" wrapText="1"/>
    </xf>
    <xf numFmtId="0" fontId="45" fillId="3" borderId="40" xfId="0" applyFont="1" applyFill="1" applyBorder="1" applyAlignment="1">
      <alignment horizontal="left" vertical="center" wrapText="1"/>
    </xf>
    <xf numFmtId="4" fontId="28" fillId="0" borderId="34" xfId="0" applyNumberFormat="1" applyFont="1" applyFill="1" applyBorder="1" applyAlignment="1">
      <alignment horizontal="right" vertical="center"/>
    </xf>
    <xf numFmtId="4" fontId="28" fillId="0" borderId="39" xfId="0" applyNumberFormat="1" applyFont="1" applyFill="1" applyBorder="1" applyAlignment="1">
      <alignment vertical="center"/>
    </xf>
    <xf numFmtId="4" fontId="0" fillId="0" borderId="47" xfId="0" applyNumberFormat="1" applyBorder="1" applyAlignment="1">
      <alignment vertical="center"/>
    </xf>
    <xf numFmtId="4" fontId="0" fillId="0" borderId="43" xfId="0" applyNumberFormat="1" applyBorder="1" applyAlignment="1">
      <alignment vertical="center"/>
    </xf>
    <xf numFmtId="0" fontId="34" fillId="3" borderId="35" xfId="0" applyFont="1" applyFill="1" applyBorder="1" applyAlignment="1">
      <alignment horizontal="center" vertical="center" wrapText="1"/>
    </xf>
    <xf numFmtId="0" fontId="34" fillId="3" borderId="36" xfId="0" applyFont="1" applyFill="1" applyBorder="1" applyAlignment="1">
      <alignment horizontal="center" vertical="center" wrapText="1"/>
    </xf>
    <xf numFmtId="0" fontId="34" fillId="3" borderId="37" xfId="0" applyFont="1" applyFill="1" applyBorder="1" applyAlignment="1">
      <alignment horizontal="center" vertical="center" wrapText="1"/>
    </xf>
    <xf numFmtId="0" fontId="45" fillId="3" borderId="38" xfId="0" applyFont="1" applyFill="1" applyBorder="1" applyAlignment="1">
      <alignment horizontal="left" vertical="center" wrapText="1"/>
    </xf>
    <xf numFmtId="0" fontId="45" fillId="3" borderId="13"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45" fillId="3" borderId="31" xfId="0" applyFont="1" applyFill="1" applyBorder="1" applyAlignment="1">
      <alignment horizontal="center" vertical="center" textRotation="90" wrapText="1"/>
    </xf>
    <xf numFmtId="0" fontId="45" fillId="3" borderId="16" xfId="0" applyFont="1" applyFill="1" applyBorder="1" applyAlignment="1">
      <alignment horizontal="center" vertical="center" textRotation="90" wrapText="1"/>
    </xf>
    <xf numFmtId="0" fontId="53" fillId="3" borderId="32" xfId="0" applyFont="1" applyFill="1" applyBorder="1" applyAlignment="1">
      <alignment horizontal="left" vertical="center" wrapText="1"/>
    </xf>
    <xf numFmtId="0" fontId="53" fillId="3" borderId="5" xfId="0" applyFont="1" applyFill="1" applyBorder="1" applyAlignment="1">
      <alignment horizontal="left" vertical="center" wrapText="1"/>
    </xf>
    <xf numFmtId="0" fontId="3" fillId="0" borderId="0" xfId="0" applyFont="1" applyFill="1" applyBorder="1" applyAlignment="1">
      <alignment horizontal="left" vertical="top" wrapText="1"/>
    </xf>
    <xf numFmtId="0" fontId="28" fillId="0" borderId="20" xfId="0" applyFont="1" applyFill="1" applyBorder="1" applyAlignment="1">
      <alignment horizontal="center" vertical="center"/>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28" fillId="0" borderId="32" xfId="11" applyFont="1" applyBorder="1" applyAlignment="1">
      <alignment horizontal="left" vertical="center" wrapText="1"/>
    </xf>
    <xf numFmtId="0" fontId="4" fillId="0" borderId="42" xfId="0" applyFont="1" applyFill="1" applyBorder="1" applyAlignment="1">
      <alignment horizontal="left" vertical="center" wrapText="1"/>
    </xf>
    <xf numFmtId="0" fontId="7" fillId="0" borderId="43" xfId="0" applyFont="1" applyFill="1" applyBorder="1" applyAlignment="1">
      <alignment horizontal="left" vertical="center" wrapText="1"/>
    </xf>
  </cellXfs>
  <cellStyles count="13">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 name="Normální 5 4" xfId="12"/>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N46"/>
  <sheetViews>
    <sheetView topLeftCell="A4" zoomScale="70" zoomScaleNormal="70" workbookViewId="0">
      <selection activeCell="J37" sqref="J37"/>
    </sheetView>
  </sheetViews>
  <sheetFormatPr defaultRowHeight="15" x14ac:dyDescent="0.25"/>
  <cols>
    <col min="1" max="1" width="8.7109375" customWidth="1"/>
    <col min="2" max="2" width="32.140625" customWidth="1"/>
    <col min="3" max="3" width="18.7109375" customWidth="1"/>
    <col min="4" max="4" width="19.5703125" customWidth="1"/>
    <col min="5" max="5" width="21.5703125" customWidth="1"/>
    <col min="6" max="6" width="20" customWidth="1"/>
    <col min="7" max="7" width="19.5703125" customWidth="1"/>
    <col min="8" max="8" width="18.42578125" customWidth="1"/>
    <col min="9" max="9" width="15.28515625" customWidth="1"/>
    <col min="10" max="10" width="16.42578125" customWidth="1"/>
  </cols>
  <sheetData>
    <row r="1" spans="1:14" ht="57" customHeight="1" x14ac:dyDescent="0.25">
      <c r="A1" s="384" t="s">
        <v>239</v>
      </c>
      <c r="B1" s="384"/>
      <c r="C1" s="384"/>
      <c r="D1" s="384"/>
      <c r="E1" s="384"/>
      <c r="F1" s="384"/>
      <c r="G1" s="384"/>
      <c r="H1" s="384"/>
    </row>
    <row r="2" spans="1:14" ht="21" customHeight="1" x14ac:dyDescent="0.25">
      <c r="H2" s="258"/>
    </row>
    <row r="3" spans="1:14" ht="15.75" x14ac:dyDescent="0.25">
      <c r="A3" s="199" t="s">
        <v>156</v>
      </c>
      <c r="B3" s="199"/>
      <c r="C3" s="199"/>
      <c r="D3" s="199"/>
      <c r="E3" s="199"/>
      <c r="F3" s="199"/>
      <c r="G3" s="199"/>
      <c r="H3" s="200" t="s">
        <v>130</v>
      </c>
    </row>
    <row r="4" spans="1:14" ht="32.25" customHeight="1" x14ac:dyDescent="0.25">
      <c r="A4" s="385" t="s">
        <v>1</v>
      </c>
      <c r="B4" s="386"/>
      <c r="C4" s="387" t="s">
        <v>35</v>
      </c>
      <c r="D4" s="388" t="s">
        <v>36</v>
      </c>
      <c r="E4" s="389"/>
      <c r="F4" s="389"/>
      <c r="G4" s="390" t="s">
        <v>203</v>
      </c>
      <c r="H4" s="390" t="s">
        <v>202</v>
      </c>
    </row>
    <row r="5" spans="1:14" ht="78.75" x14ac:dyDescent="0.25">
      <c r="A5" s="385"/>
      <c r="B5" s="386"/>
      <c r="C5" s="387"/>
      <c r="D5" s="231" t="s">
        <v>39</v>
      </c>
      <c r="E5" s="201" t="s">
        <v>208</v>
      </c>
      <c r="F5" s="202" t="s">
        <v>207</v>
      </c>
      <c r="G5" s="391"/>
      <c r="H5" s="391"/>
      <c r="I5" s="77"/>
    </row>
    <row r="6" spans="1:14" ht="15.75" thickBot="1" x14ac:dyDescent="0.3">
      <c r="A6" s="376" t="s">
        <v>2</v>
      </c>
      <c r="B6" s="377"/>
      <c r="C6" s="303" t="s">
        <v>3</v>
      </c>
      <c r="D6" s="304" t="s">
        <v>210</v>
      </c>
      <c r="E6" s="305" t="s">
        <v>5</v>
      </c>
      <c r="F6" s="306" t="s">
        <v>6</v>
      </c>
      <c r="G6" s="303" t="s">
        <v>209</v>
      </c>
      <c r="H6" s="307" t="s">
        <v>211</v>
      </c>
    </row>
    <row r="7" spans="1:14" ht="45" customHeight="1" thickBot="1" x14ac:dyDescent="0.3">
      <c r="A7" s="378" t="s">
        <v>205</v>
      </c>
      <c r="B7" s="379"/>
      <c r="C7" s="259">
        <f>C8+C9</f>
        <v>251090459.67999998</v>
      </c>
      <c r="D7" s="265">
        <f>D8+D9</f>
        <v>55488118.959999993</v>
      </c>
      <c r="E7" s="203">
        <f>E8+E9</f>
        <v>55488118.959999993</v>
      </c>
      <c r="F7" s="203">
        <f>F8+F9</f>
        <v>0</v>
      </c>
      <c r="G7" s="301">
        <f>G8+G9</f>
        <v>195602340.72</v>
      </c>
      <c r="H7" s="352">
        <f>G7/C7</f>
        <v>0.7790114406150026</v>
      </c>
      <c r="J7" s="22"/>
    </row>
    <row r="8" spans="1:14" ht="33.6" customHeight="1" x14ac:dyDescent="0.25">
      <c r="A8" s="380" t="s">
        <v>108</v>
      </c>
      <c r="B8" s="354" t="s">
        <v>240</v>
      </c>
      <c r="C8" s="355">
        <v>202114596.23999998</v>
      </c>
      <c r="D8" s="356">
        <v>17721900.32</v>
      </c>
      <c r="E8" s="357">
        <v>17721900.32</v>
      </c>
      <c r="F8" s="358">
        <v>0</v>
      </c>
      <c r="G8" s="359">
        <v>184392695.91999999</v>
      </c>
      <c r="H8" s="360">
        <v>0.91231756315631851</v>
      </c>
      <c r="J8" s="22"/>
    </row>
    <row r="9" spans="1:14" ht="25.9" customHeight="1" thickBot="1" x14ac:dyDescent="0.3">
      <c r="A9" s="381"/>
      <c r="B9" s="343" t="s">
        <v>177</v>
      </c>
      <c r="C9" s="344">
        <f>'KK_sledování '!L19</f>
        <v>48975863.439999998</v>
      </c>
      <c r="D9" s="345">
        <f>'KK_sledování '!M19</f>
        <v>37766218.639999993</v>
      </c>
      <c r="E9" s="346">
        <f>'KK_sledování '!N19</f>
        <v>37766218.639999993</v>
      </c>
      <c r="F9" s="221">
        <f>'KK_sledování '!O19</f>
        <v>0</v>
      </c>
      <c r="G9" s="347">
        <f>C9-D9</f>
        <v>11209644.800000004</v>
      </c>
      <c r="H9" s="353">
        <f>G9/C9</f>
        <v>0.22888100408342704</v>
      </c>
    </row>
    <row r="10" spans="1:14" ht="45" customHeight="1" x14ac:dyDescent="0.25">
      <c r="A10" s="404" t="s">
        <v>206</v>
      </c>
      <c r="B10" s="405"/>
      <c r="C10" s="398">
        <f>C12+C13</f>
        <v>1003162790.73</v>
      </c>
      <c r="D10" s="400">
        <f>D12+D13</f>
        <v>309236211.30000001</v>
      </c>
      <c r="E10" s="295">
        <f>E12+E13</f>
        <v>348328830.55000001</v>
      </c>
      <c r="F10" s="394">
        <f>F12+F13</f>
        <v>0</v>
      </c>
      <c r="G10" s="392">
        <f>G12+G13</f>
        <v>693926579.42999995</v>
      </c>
      <c r="H10" s="382">
        <f>G10/C10</f>
        <v>0.69173875450965505</v>
      </c>
      <c r="J10" s="22"/>
    </row>
    <row r="11" spans="1:14" ht="21" customHeight="1" thickBot="1" x14ac:dyDescent="0.3">
      <c r="A11" s="396" t="s">
        <v>178</v>
      </c>
      <c r="B11" s="397"/>
      <c r="C11" s="399"/>
      <c r="D11" s="401"/>
      <c r="E11" s="299">
        <v>-39092619.25</v>
      </c>
      <c r="F11" s="395"/>
      <c r="G11" s="393"/>
      <c r="H11" s="383"/>
      <c r="I11" s="87"/>
      <c r="J11" s="87"/>
      <c r="K11" s="87"/>
      <c r="L11" s="87"/>
      <c r="M11" s="87"/>
      <c r="N11" s="87"/>
    </row>
    <row r="12" spans="1:14" ht="32.450000000000003" customHeight="1" x14ac:dyDescent="0.25">
      <c r="A12" s="380" t="s">
        <v>108</v>
      </c>
      <c r="B12" s="354" t="s">
        <v>240</v>
      </c>
      <c r="C12" s="355">
        <v>176180185.80000001</v>
      </c>
      <c r="D12" s="356">
        <v>124826187.95999999</v>
      </c>
      <c r="E12" s="357">
        <v>124826187.95999999</v>
      </c>
      <c r="F12" s="358">
        <v>0</v>
      </c>
      <c r="G12" s="359">
        <v>51353997.840000018</v>
      </c>
      <c r="H12" s="360">
        <v>0.2914856605855618</v>
      </c>
      <c r="I12" s="87"/>
      <c r="J12" s="87"/>
      <c r="K12" s="87"/>
      <c r="L12" s="87"/>
      <c r="M12" s="87"/>
      <c r="N12" s="87"/>
    </row>
    <row r="13" spans="1:14" ht="28.15" customHeight="1" x14ac:dyDescent="0.25">
      <c r="A13" s="380"/>
      <c r="B13" s="292" t="s">
        <v>177</v>
      </c>
      <c r="C13" s="406">
        <f>PO_sledování!L41</f>
        <v>826982604.92999995</v>
      </c>
      <c r="D13" s="402">
        <f>PO_sledování!M41</f>
        <v>184410023.34</v>
      </c>
      <c r="E13" s="294">
        <f>PO_sledování!N41</f>
        <v>223502642.59</v>
      </c>
      <c r="F13" s="394">
        <f>PO_sledování!O41</f>
        <v>0</v>
      </c>
      <c r="G13" s="392">
        <f>C13-D13</f>
        <v>642572581.58999991</v>
      </c>
      <c r="H13" s="382">
        <f>G13/C13</f>
        <v>0.77700858247724636</v>
      </c>
      <c r="I13" s="87"/>
      <c r="J13" s="87"/>
      <c r="K13" s="87"/>
      <c r="L13" s="87"/>
      <c r="M13" s="87"/>
      <c r="N13" s="87"/>
    </row>
    <row r="14" spans="1:14" ht="22.15" customHeight="1" x14ac:dyDescent="0.25">
      <c r="A14" s="381"/>
      <c r="B14" s="293" t="s">
        <v>163</v>
      </c>
      <c r="C14" s="407"/>
      <c r="D14" s="403"/>
      <c r="E14" s="299">
        <f>E11</f>
        <v>-39092619.25</v>
      </c>
      <c r="F14" s="395"/>
      <c r="G14" s="393"/>
      <c r="H14" s="383"/>
      <c r="I14" s="87"/>
      <c r="J14" s="168"/>
      <c r="K14" s="87"/>
      <c r="L14" s="87"/>
      <c r="M14" s="87"/>
      <c r="N14" s="87"/>
    </row>
    <row r="15" spans="1:14" ht="49.5" customHeight="1" thickBot="1" x14ac:dyDescent="0.3">
      <c r="A15" s="409" t="s">
        <v>157</v>
      </c>
      <c r="B15" s="410"/>
      <c r="C15" s="296">
        <v>2065000000</v>
      </c>
      <c r="D15" s="297">
        <v>307867530</v>
      </c>
      <c r="E15" s="298">
        <v>307867530</v>
      </c>
      <c r="F15" s="302" t="s">
        <v>107</v>
      </c>
      <c r="G15" s="300" t="s">
        <v>107</v>
      </c>
      <c r="H15" s="204" t="s">
        <v>107</v>
      </c>
      <c r="I15" s="87"/>
      <c r="J15" s="87"/>
      <c r="K15" s="87"/>
      <c r="L15" s="87"/>
      <c r="M15" s="87"/>
      <c r="N15" s="87"/>
    </row>
    <row r="16" spans="1:14" ht="32.25" customHeight="1" x14ac:dyDescent="0.25">
      <c r="A16" s="418" t="s">
        <v>0</v>
      </c>
      <c r="B16" s="419"/>
      <c r="C16" s="205">
        <f>C7+C10+C15</f>
        <v>3319253250.4099998</v>
      </c>
      <c r="D16" s="338">
        <f>D7+D10+D15</f>
        <v>672591860.25999999</v>
      </c>
      <c r="E16" s="262">
        <f>E7+E10+E11+E15</f>
        <v>672591860.25999999</v>
      </c>
      <c r="F16" s="263">
        <f>F7+F10</f>
        <v>0</v>
      </c>
      <c r="G16" s="260" t="s">
        <v>107</v>
      </c>
      <c r="H16" s="261" t="s">
        <v>107</v>
      </c>
      <c r="I16" s="87"/>
      <c r="J16" s="87"/>
      <c r="K16" s="87"/>
      <c r="L16" s="87"/>
      <c r="M16" s="87"/>
      <c r="N16" s="87"/>
    </row>
    <row r="17" spans="1:12" s="87" customFormat="1" x14ac:dyDescent="0.25">
      <c r="A17" s="93"/>
      <c r="B17" s="230"/>
      <c r="C17" s="230"/>
      <c r="D17" s="230"/>
      <c r="E17" s="230"/>
      <c r="F17" s="92"/>
      <c r="G17" s="206"/>
      <c r="H17" s="207"/>
    </row>
    <row r="18" spans="1:12" s="87" customFormat="1" x14ac:dyDescent="0.25">
      <c r="A18" s="93"/>
      <c r="B18" s="361"/>
      <c r="C18" s="361"/>
      <c r="D18" s="361"/>
      <c r="E18" s="361"/>
      <c r="F18" s="92"/>
      <c r="G18" s="206"/>
      <c r="H18" s="207"/>
    </row>
    <row r="19" spans="1:12" s="87" customFormat="1" ht="12.6" customHeight="1" x14ac:dyDescent="0.25">
      <c r="A19" s="431"/>
      <c r="B19" s="431"/>
      <c r="C19" s="431"/>
      <c r="D19" s="431"/>
      <c r="E19" s="431"/>
      <c r="F19" s="92"/>
      <c r="G19" s="206"/>
      <c r="H19" s="207"/>
    </row>
    <row r="20" spans="1:12" s="87" customFormat="1" ht="23.25" x14ac:dyDescent="0.25">
      <c r="A20" s="208" t="s">
        <v>158</v>
      </c>
      <c r="B20" s="209"/>
      <c r="C20" s="210"/>
      <c r="D20" s="210"/>
      <c r="E20" s="92"/>
      <c r="F20" s="92"/>
      <c r="G20" s="206"/>
      <c r="H20" s="207"/>
    </row>
    <row r="21" spans="1:12" s="87" customFormat="1" ht="15" customHeight="1" x14ac:dyDescent="0.25">
      <c r="A21" s="209"/>
      <c r="B21" s="209"/>
      <c r="C21" s="210"/>
      <c r="D21" s="210"/>
      <c r="E21" s="92"/>
      <c r="F21" s="92"/>
      <c r="G21" s="206"/>
      <c r="H21" s="207"/>
    </row>
    <row r="22" spans="1:12" s="87" customFormat="1" ht="14.25" customHeight="1" thickBot="1" x14ac:dyDescent="0.3">
      <c r="A22" s="199" t="s">
        <v>159</v>
      </c>
      <c r="B22" s="211"/>
      <c r="C22" s="212"/>
      <c r="D22" s="212"/>
      <c r="E22" s="213"/>
      <c r="F22" s="213"/>
      <c r="G22" s="214"/>
      <c r="H22" s="215"/>
    </row>
    <row r="23" spans="1:12" s="87" customFormat="1" ht="33" customHeight="1" thickBot="1" x14ac:dyDescent="0.3">
      <c r="A23" s="424" t="s">
        <v>160</v>
      </c>
      <c r="B23" s="425"/>
      <c r="C23" s="425"/>
      <c r="D23" s="264">
        <f>D7+D10</f>
        <v>364724330.25999999</v>
      </c>
      <c r="E23" s="432" t="s">
        <v>204</v>
      </c>
      <c r="F23" s="417"/>
      <c r="G23" s="417"/>
      <c r="H23" s="417"/>
      <c r="I23" s="256"/>
      <c r="J23" s="256"/>
    </row>
    <row r="24" spans="1:12" s="87" customFormat="1" ht="31.15" customHeight="1" x14ac:dyDescent="0.25">
      <c r="A24" s="217" t="s">
        <v>108</v>
      </c>
      <c r="B24" s="427" t="s">
        <v>161</v>
      </c>
      <c r="C24" s="428"/>
      <c r="D24" s="257">
        <f>'KK_sledování '!N20+PO_sledování!N42+'Přehled celkem'!E8+'Přehled celkem'!E12+PO_sledování!N43</f>
        <v>346719307.09999996</v>
      </c>
      <c r="E24" s="417" t="s">
        <v>162</v>
      </c>
      <c r="F24" s="417"/>
      <c r="G24" s="417"/>
      <c r="H24" s="417"/>
      <c r="I24" s="256"/>
      <c r="J24" s="256"/>
      <c r="L24" s="168"/>
    </row>
    <row r="25" spans="1:12" s="87" customFormat="1" ht="30" customHeight="1" x14ac:dyDescent="0.25">
      <c r="A25" s="218"/>
      <c r="B25" s="429" t="s">
        <v>163</v>
      </c>
      <c r="C25" s="430"/>
      <c r="D25" s="219">
        <f>-(PO_sledování!N43)</f>
        <v>-39092619.25</v>
      </c>
      <c r="E25" s="417" t="s">
        <v>164</v>
      </c>
      <c r="F25" s="417"/>
      <c r="G25" s="417"/>
      <c r="H25" s="417"/>
      <c r="I25" s="256"/>
      <c r="J25" s="256"/>
    </row>
    <row r="26" spans="1:12" s="87" customFormat="1" ht="30" customHeight="1" x14ac:dyDescent="0.25">
      <c r="A26" s="218"/>
      <c r="B26" s="420" t="s">
        <v>165</v>
      </c>
      <c r="C26" s="421"/>
      <c r="D26" s="220">
        <f>'KK_sledování '!N21+PO_sledování!N44</f>
        <v>57097642.409999996</v>
      </c>
      <c r="E26" s="417" t="s">
        <v>162</v>
      </c>
      <c r="F26" s="417"/>
      <c r="G26" s="417"/>
      <c r="H26" s="417"/>
      <c r="I26" s="256"/>
      <c r="J26" s="256"/>
    </row>
    <row r="27" spans="1:12" s="87" customFormat="1" ht="30" customHeight="1" x14ac:dyDescent="0.25">
      <c r="A27" s="218"/>
      <c r="B27" s="422" t="s">
        <v>166</v>
      </c>
      <c r="C27" s="423"/>
      <c r="D27" s="221">
        <f>'KK_sledování '!O21+PO_sledování!O44</f>
        <v>0</v>
      </c>
      <c r="E27" s="417" t="s">
        <v>162</v>
      </c>
      <c r="F27" s="417"/>
      <c r="G27" s="417"/>
      <c r="H27" s="417"/>
      <c r="I27" s="256"/>
      <c r="J27" s="256"/>
    </row>
    <row r="28" spans="1:12" s="87" customFormat="1" ht="30" customHeight="1" x14ac:dyDescent="0.25">
      <c r="A28" s="424" t="s">
        <v>167</v>
      </c>
      <c r="B28" s="425"/>
      <c r="C28" s="426"/>
      <c r="D28" s="216">
        <v>307867530</v>
      </c>
      <c r="E28" s="417" t="s">
        <v>168</v>
      </c>
      <c r="F28" s="417"/>
      <c r="G28" s="417"/>
      <c r="H28" s="417"/>
      <c r="I28" s="256"/>
      <c r="J28" s="256"/>
    </row>
    <row r="29" spans="1:12" s="87" customFormat="1" ht="36.6" customHeight="1" x14ac:dyDescent="0.25">
      <c r="A29" s="414" t="s">
        <v>169</v>
      </c>
      <c r="B29" s="415"/>
      <c r="C29" s="416"/>
      <c r="D29" s="266">
        <f>D16</f>
        <v>672591860.25999999</v>
      </c>
      <c r="E29" s="417" t="s">
        <v>214</v>
      </c>
      <c r="F29" s="417"/>
      <c r="G29" s="417"/>
      <c r="H29" s="417"/>
      <c r="I29" s="256"/>
      <c r="J29" s="256"/>
    </row>
    <row r="30" spans="1:12" x14ac:dyDescent="0.25">
      <c r="A30" s="222"/>
      <c r="B30" s="222"/>
      <c r="G30" s="223"/>
      <c r="J30" s="168"/>
    </row>
    <row r="31" spans="1:12" x14ac:dyDescent="0.25">
      <c r="A31" s="222"/>
      <c r="B31" s="222"/>
      <c r="G31" s="223"/>
      <c r="J31" s="168"/>
    </row>
    <row r="32" spans="1:12" x14ac:dyDescent="0.25">
      <c r="A32" s="222"/>
      <c r="B32" s="222"/>
      <c r="G32" s="223"/>
      <c r="J32" s="168"/>
    </row>
    <row r="33" spans="1:10" ht="18.75" x14ac:dyDescent="0.3">
      <c r="A33" s="224" t="s">
        <v>170</v>
      </c>
      <c r="B33" s="225"/>
      <c r="C33" s="226"/>
      <c r="D33" s="226"/>
      <c r="E33" s="226"/>
      <c r="F33" s="226"/>
      <c r="G33" s="227"/>
      <c r="H33" s="226"/>
      <c r="J33" s="168"/>
    </row>
    <row r="34" spans="1:10" ht="50.1" customHeight="1" x14ac:dyDescent="0.25">
      <c r="A34" s="228" t="s">
        <v>3</v>
      </c>
      <c r="B34" s="408" t="s">
        <v>171</v>
      </c>
      <c r="C34" s="408"/>
      <c r="D34" s="408" t="s">
        <v>172</v>
      </c>
      <c r="E34" s="408"/>
      <c r="F34" s="408"/>
      <c r="G34" s="408"/>
      <c r="H34" s="408"/>
    </row>
    <row r="35" spans="1:10" ht="32.450000000000003" customHeight="1" x14ac:dyDescent="0.25">
      <c r="A35" s="228" t="s">
        <v>4</v>
      </c>
      <c r="B35" s="408" t="s">
        <v>173</v>
      </c>
      <c r="C35" s="408"/>
      <c r="D35" s="411" t="s">
        <v>234</v>
      </c>
      <c r="E35" s="412"/>
      <c r="F35" s="412"/>
      <c r="G35" s="412"/>
      <c r="H35" s="413"/>
    </row>
    <row r="36" spans="1:10" ht="101.1" customHeight="1" x14ac:dyDescent="0.25">
      <c r="A36" s="228" t="s">
        <v>5</v>
      </c>
      <c r="B36" s="408" t="s">
        <v>174</v>
      </c>
      <c r="C36" s="408"/>
      <c r="D36" s="408" t="s">
        <v>235</v>
      </c>
      <c r="E36" s="408"/>
      <c r="F36" s="408"/>
      <c r="G36" s="408"/>
      <c r="H36" s="408"/>
    </row>
    <row r="37" spans="1:10" ht="54" customHeight="1" x14ac:dyDescent="0.25">
      <c r="A37" s="228" t="s">
        <v>6</v>
      </c>
      <c r="B37" s="408" t="s">
        <v>175</v>
      </c>
      <c r="C37" s="408"/>
      <c r="D37" s="408" t="s">
        <v>176</v>
      </c>
      <c r="E37" s="408"/>
      <c r="F37" s="408"/>
      <c r="G37" s="408"/>
      <c r="H37" s="408"/>
    </row>
    <row r="38" spans="1:10" ht="36" customHeight="1" x14ac:dyDescent="0.25">
      <c r="A38" s="340" t="s">
        <v>236</v>
      </c>
      <c r="B38" s="408" t="s">
        <v>237</v>
      </c>
      <c r="C38" s="408"/>
      <c r="D38" s="408" t="s">
        <v>238</v>
      </c>
      <c r="E38" s="408"/>
      <c r="F38" s="408"/>
      <c r="G38" s="408"/>
      <c r="H38" s="408"/>
    </row>
    <row r="39" spans="1:10" ht="15.75" x14ac:dyDescent="0.25">
      <c r="A39" s="226"/>
      <c r="B39" s="226"/>
      <c r="C39" s="226"/>
      <c r="D39" s="226"/>
      <c r="E39" s="226"/>
      <c r="F39" s="226"/>
      <c r="G39" s="226"/>
    </row>
    <row r="40" spans="1:10" ht="18.75" x14ac:dyDescent="0.3">
      <c r="B40" s="229"/>
    </row>
    <row r="41" spans="1:10" ht="18.75" x14ac:dyDescent="0.3">
      <c r="B41" s="229"/>
    </row>
    <row r="42" spans="1:10" ht="18.75" x14ac:dyDescent="0.3">
      <c r="B42" s="229"/>
    </row>
    <row r="43" spans="1:10" ht="18.75" x14ac:dyDescent="0.3">
      <c r="B43" s="229"/>
    </row>
    <row r="44" spans="1:10" ht="18.75" x14ac:dyDescent="0.3">
      <c r="B44" s="229"/>
    </row>
    <row r="45" spans="1:10" ht="18.75" x14ac:dyDescent="0.3">
      <c r="B45" s="229"/>
    </row>
    <row r="46" spans="1:10" ht="18.75" x14ac:dyDescent="0.3">
      <c r="B46" s="229"/>
    </row>
  </sheetData>
  <mergeCells count="49">
    <mergeCell ref="A28:C28"/>
    <mergeCell ref="A23:C23"/>
    <mergeCell ref="B24:C24"/>
    <mergeCell ref="B25:C25"/>
    <mergeCell ref="A19:E19"/>
    <mergeCell ref="E24:H24"/>
    <mergeCell ref="E25:H25"/>
    <mergeCell ref="E26:H26"/>
    <mergeCell ref="E27:H27"/>
    <mergeCell ref="E28:H28"/>
    <mergeCell ref="E23:H23"/>
    <mergeCell ref="B37:C37"/>
    <mergeCell ref="D37:H37"/>
    <mergeCell ref="B38:C38"/>
    <mergeCell ref="D38:H38"/>
    <mergeCell ref="A15:B15"/>
    <mergeCell ref="B34:C34"/>
    <mergeCell ref="D34:H34"/>
    <mergeCell ref="B35:C35"/>
    <mergeCell ref="D35:H35"/>
    <mergeCell ref="B36:C36"/>
    <mergeCell ref="D36:H36"/>
    <mergeCell ref="A29:C29"/>
    <mergeCell ref="E29:H29"/>
    <mergeCell ref="A16:B16"/>
    <mergeCell ref="B26:C26"/>
    <mergeCell ref="B27:C27"/>
    <mergeCell ref="C10:C11"/>
    <mergeCell ref="D10:D11"/>
    <mergeCell ref="D13:D14"/>
    <mergeCell ref="A10:B10"/>
    <mergeCell ref="C13:C14"/>
    <mergeCell ref="A12:A14"/>
    <mergeCell ref="A6:B6"/>
    <mergeCell ref="A7:B7"/>
    <mergeCell ref="A8:A9"/>
    <mergeCell ref="H13:H14"/>
    <mergeCell ref="A1:H1"/>
    <mergeCell ref="A4:B5"/>
    <mergeCell ref="C4:C5"/>
    <mergeCell ref="D4:F4"/>
    <mergeCell ref="G4:G5"/>
    <mergeCell ref="H4:H5"/>
    <mergeCell ref="G10:G11"/>
    <mergeCell ref="G13:G14"/>
    <mergeCell ref="F10:F11"/>
    <mergeCell ref="H10:H11"/>
    <mergeCell ref="F13:F14"/>
    <mergeCell ref="A11:B11"/>
  </mergeCells>
  <pageMargins left="0.70866141732283472" right="0.31496062992125984" top="0.74803149606299213" bottom="0.74803149606299213" header="0.31496062992125984" footer="0.31496062992125984"/>
  <pageSetup paperSize="9" scale="58" orientation="portrait" horizontalDpi="4294967293" verticalDpi="4294967293" r:id="rId1"/>
  <headerFooter>
    <oddFooter xml:space="preserve">&amp;R&amp;12Zpracoval odbor finanční, stav k 1. 12. 2021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70"/>
  <sheetViews>
    <sheetView topLeftCell="A16" zoomScale="59" zoomScaleNormal="59" zoomScaleSheetLayoutView="42" zoomScalePageLayoutView="70" workbookViewId="0">
      <selection activeCell="Q24" sqref="Q24"/>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140625" customWidth="1"/>
  </cols>
  <sheetData>
    <row r="1" spans="1:22" ht="33" customHeight="1" x14ac:dyDescent="0.35">
      <c r="A1" s="232" t="s">
        <v>179</v>
      </c>
      <c r="C1" s="88"/>
      <c r="D1" s="88"/>
      <c r="E1" s="88"/>
      <c r="F1" s="88"/>
      <c r="G1" s="88"/>
      <c r="H1" s="88"/>
      <c r="I1" s="88"/>
      <c r="J1" s="88"/>
      <c r="K1" s="88"/>
      <c r="L1" s="88"/>
      <c r="M1" s="88"/>
      <c r="N1" s="88"/>
      <c r="O1" s="88"/>
      <c r="P1" s="88"/>
      <c r="Q1" s="9"/>
    </row>
    <row r="2" spans="1:22" ht="10.15" customHeight="1" x14ac:dyDescent="0.35">
      <c r="A2" s="232"/>
      <c r="C2" s="88"/>
      <c r="D2" s="88"/>
      <c r="E2" s="88"/>
      <c r="F2" s="88"/>
      <c r="G2" s="88"/>
      <c r="H2" s="88"/>
      <c r="I2" s="88"/>
      <c r="J2" s="88"/>
      <c r="K2" s="88"/>
      <c r="L2" s="88"/>
      <c r="M2" s="88"/>
      <c r="N2" s="88"/>
      <c r="O2" s="88"/>
      <c r="P2" s="88"/>
      <c r="Q2" s="9"/>
    </row>
    <row r="3" spans="1:22" ht="38.25" customHeight="1" x14ac:dyDescent="0.25">
      <c r="A3" s="481" t="s">
        <v>28</v>
      </c>
      <c r="B3" s="483" t="s">
        <v>29</v>
      </c>
      <c r="C3" s="483" t="s">
        <v>23</v>
      </c>
      <c r="D3" s="484" t="s">
        <v>30</v>
      </c>
      <c r="E3" s="483" t="s">
        <v>31</v>
      </c>
      <c r="F3" s="479" t="s">
        <v>127</v>
      </c>
      <c r="G3" s="483" t="s">
        <v>7</v>
      </c>
      <c r="H3" s="484" t="s">
        <v>33</v>
      </c>
      <c r="I3" s="483" t="s">
        <v>34</v>
      </c>
      <c r="J3" s="483" t="s">
        <v>8</v>
      </c>
      <c r="K3" s="490" t="s">
        <v>13</v>
      </c>
      <c r="L3" s="492" t="s">
        <v>35</v>
      </c>
      <c r="M3" s="494" t="s">
        <v>36</v>
      </c>
      <c r="N3" s="495"/>
      <c r="O3" s="496"/>
      <c r="P3" s="493" t="s">
        <v>212</v>
      </c>
      <c r="Q3" s="488" t="s">
        <v>38</v>
      </c>
    </row>
    <row r="4" spans="1:22" ht="90" x14ac:dyDescent="0.25">
      <c r="A4" s="482"/>
      <c r="B4" s="484"/>
      <c r="C4" s="484"/>
      <c r="D4" s="485"/>
      <c r="E4" s="484"/>
      <c r="F4" s="480"/>
      <c r="G4" s="484"/>
      <c r="H4" s="485"/>
      <c r="I4" s="484"/>
      <c r="J4" s="484"/>
      <c r="K4" s="491"/>
      <c r="L4" s="493"/>
      <c r="M4" s="98" t="s">
        <v>39</v>
      </c>
      <c r="N4" s="99" t="s">
        <v>128</v>
      </c>
      <c r="O4" s="100" t="s">
        <v>129</v>
      </c>
      <c r="P4" s="497"/>
      <c r="Q4" s="489"/>
    </row>
    <row r="5" spans="1:22" ht="26.25" customHeight="1" thickBot="1" x14ac:dyDescent="0.3">
      <c r="A5" s="101" t="s">
        <v>41</v>
      </c>
      <c r="B5" s="101" t="s">
        <v>42</v>
      </c>
      <c r="C5" s="101" t="s">
        <v>43</v>
      </c>
      <c r="D5" s="101" t="s">
        <v>44</v>
      </c>
      <c r="E5" s="101" t="s">
        <v>45</v>
      </c>
      <c r="F5" s="102" t="s">
        <v>46</v>
      </c>
      <c r="G5" s="101" t="s">
        <v>47</v>
      </c>
      <c r="H5" s="101" t="s">
        <v>48</v>
      </c>
      <c r="I5" s="101" t="s">
        <v>49</v>
      </c>
      <c r="J5" s="101" t="s">
        <v>50</v>
      </c>
      <c r="K5" s="103" t="s">
        <v>51</v>
      </c>
      <c r="L5" s="104" t="s">
        <v>52</v>
      </c>
      <c r="M5" s="104" t="s">
        <v>53</v>
      </c>
      <c r="N5" s="105" t="s">
        <v>54</v>
      </c>
      <c r="O5" s="103" t="s">
        <v>55</v>
      </c>
      <c r="P5" s="104" t="s">
        <v>56</v>
      </c>
      <c r="Q5" s="106" t="s">
        <v>213</v>
      </c>
    </row>
    <row r="6" spans="1:22" ht="234.6" customHeight="1" x14ac:dyDescent="0.25">
      <c r="A6" s="486">
        <v>12</v>
      </c>
      <c r="B6" s="486" t="s">
        <v>113</v>
      </c>
      <c r="C6" s="487" t="s">
        <v>133</v>
      </c>
      <c r="D6" s="487" t="s">
        <v>134</v>
      </c>
      <c r="E6" s="455" t="s">
        <v>126</v>
      </c>
      <c r="F6" s="487" t="s">
        <v>119</v>
      </c>
      <c r="G6" s="449">
        <v>87687163</v>
      </c>
      <c r="H6" s="451" t="s">
        <v>131</v>
      </c>
      <c r="I6" s="453" t="s">
        <v>135</v>
      </c>
      <c r="J6" s="287" t="s">
        <v>188</v>
      </c>
      <c r="K6" s="373" t="s">
        <v>136</v>
      </c>
      <c r="L6" s="113">
        <v>11209644.800000001</v>
      </c>
      <c r="M6" s="286">
        <v>0</v>
      </c>
      <c r="N6" s="289">
        <v>0</v>
      </c>
      <c r="O6" s="290">
        <v>0</v>
      </c>
      <c r="P6" s="285">
        <f t="shared" ref="P6:P8" si="0">M6/L6</f>
        <v>0</v>
      </c>
      <c r="Q6" s="95" t="s">
        <v>255</v>
      </c>
    </row>
    <row r="7" spans="1:22" ht="122.25" customHeight="1" x14ac:dyDescent="0.25">
      <c r="A7" s="471"/>
      <c r="B7" s="471"/>
      <c r="C7" s="464"/>
      <c r="D7" s="464"/>
      <c r="E7" s="456"/>
      <c r="F7" s="464"/>
      <c r="G7" s="450"/>
      <c r="H7" s="452"/>
      <c r="I7" s="454"/>
      <c r="J7" s="375" t="s">
        <v>197</v>
      </c>
      <c r="K7" s="373" t="s">
        <v>256</v>
      </c>
      <c r="L7" s="113">
        <v>127072.8</v>
      </c>
      <c r="M7" s="372">
        <f t="shared" ref="M7:M8" si="1">N7+O7</f>
        <v>127072.8</v>
      </c>
      <c r="N7" s="276">
        <v>127072.8</v>
      </c>
      <c r="O7" s="290">
        <v>0</v>
      </c>
      <c r="P7" s="371">
        <f t="shared" si="0"/>
        <v>1</v>
      </c>
      <c r="Q7" s="95" t="s">
        <v>257</v>
      </c>
    </row>
    <row r="8" spans="1:22" ht="389.1" customHeight="1" x14ac:dyDescent="0.25">
      <c r="A8" s="169">
        <v>19</v>
      </c>
      <c r="B8" s="112" t="s">
        <v>113</v>
      </c>
      <c r="C8" s="112" t="s">
        <v>115</v>
      </c>
      <c r="D8" s="112" t="s">
        <v>137</v>
      </c>
      <c r="E8" s="112" t="s">
        <v>120</v>
      </c>
      <c r="F8" s="112" t="s">
        <v>121</v>
      </c>
      <c r="G8" s="273">
        <v>144128467</v>
      </c>
      <c r="H8" s="112" t="s">
        <v>138</v>
      </c>
      <c r="I8" s="112" t="s">
        <v>139</v>
      </c>
      <c r="J8" s="112" t="s">
        <v>114</v>
      </c>
      <c r="K8" s="274" t="s">
        <v>140</v>
      </c>
      <c r="L8" s="275">
        <v>9222024</v>
      </c>
      <c r="M8" s="275">
        <f t="shared" si="1"/>
        <v>9222024</v>
      </c>
      <c r="N8" s="276">
        <v>9222024</v>
      </c>
      <c r="O8" s="277">
        <v>0</v>
      </c>
      <c r="P8" s="278">
        <f t="shared" si="0"/>
        <v>1</v>
      </c>
      <c r="Q8" s="279" t="s">
        <v>252</v>
      </c>
    </row>
    <row r="9" spans="1:22" ht="364.9" customHeight="1" x14ac:dyDescent="0.25">
      <c r="A9" s="477">
        <v>26</v>
      </c>
      <c r="B9" s="435" t="s">
        <v>113</v>
      </c>
      <c r="C9" s="435" t="s">
        <v>122</v>
      </c>
      <c r="D9" s="435" t="s">
        <v>88</v>
      </c>
      <c r="E9" s="435" t="s">
        <v>123</v>
      </c>
      <c r="F9" s="435" t="s">
        <v>141</v>
      </c>
      <c r="G9" s="457">
        <v>32851203.190000001</v>
      </c>
      <c r="H9" s="435" t="s">
        <v>142</v>
      </c>
      <c r="I9" s="435" t="s">
        <v>143</v>
      </c>
      <c r="J9" s="435" t="s">
        <v>10</v>
      </c>
      <c r="K9" s="437" t="s">
        <v>194</v>
      </c>
      <c r="L9" s="439">
        <v>732271.43</v>
      </c>
      <c r="M9" s="441">
        <f t="shared" ref="M9" si="2">N9+O9</f>
        <v>732271.43</v>
      </c>
      <c r="N9" s="443">
        <v>732271.43</v>
      </c>
      <c r="O9" s="445">
        <v>0</v>
      </c>
      <c r="P9" s="447">
        <f t="shared" ref="P9" si="3">M9/L9</f>
        <v>1</v>
      </c>
      <c r="Q9" s="433" t="s">
        <v>250</v>
      </c>
    </row>
    <row r="10" spans="1:22" ht="272.10000000000002" customHeight="1" x14ac:dyDescent="0.25">
      <c r="A10" s="478"/>
      <c r="B10" s="436"/>
      <c r="C10" s="436"/>
      <c r="D10" s="436"/>
      <c r="E10" s="436"/>
      <c r="F10" s="436"/>
      <c r="G10" s="458"/>
      <c r="H10" s="436"/>
      <c r="I10" s="436"/>
      <c r="J10" s="436"/>
      <c r="K10" s="438"/>
      <c r="L10" s="440"/>
      <c r="M10" s="442"/>
      <c r="N10" s="444"/>
      <c r="O10" s="446"/>
      <c r="P10" s="448"/>
      <c r="Q10" s="434"/>
    </row>
    <row r="11" spans="1:22" ht="172.5" customHeight="1" x14ac:dyDescent="0.25">
      <c r="A11" s="470">
        <v>27</v>
      </c>
      <c r="B11" s="462" t="s">
        <v>113</v>
      </c>
      <c r="C11" s="462" t="s">
        <v>116</v>
      </c>
      <c r="D11" s="462" t="s">
        <v>88</v>
      </c>
      <c r="E11" s="462" t="s">
        <v>117</v>
      </c>
      <c r="F11" s="462" t="s">
        <v>144</v>
      </c>
      <c r="G11" s="465">
        <v>37057739.189999998</v>
      </c>
      <c r="H11" s="470" t="s">
        <v>131</v>
      </c>
      <c r="I11" s="470" t="s">
        <v>139</v>
      </c>
      <c r="J11" s="115" t="s">
        <v>60</v>
      </c>
      <c r="K11" s="114" t="s">
        <v>145</v>
      </c>
      <c r="L11" s="108">
        <v>5932671</v>
      </c>
      <c r="M11" s="108">
        <f>N11+O11</f>
        <v>5932671</v>
      </c>
      <c r="N11" s="117">
        <v>5932671</v>
      </c>
      <c r="O11" s="121">
        <v>0</v>
      </c>
      <c r="P11" s="119">
        <f t="shared" ref="P11:P19" si="4">M11/L11</f>
        <v>1</v>
      </c>
      <c r="Q11" s="95" t="s">
        <v>218</v>
      </c>
    </row>
    <row r="12" spans="1:22" ht="48" customHeight="1" x14ac:dyDescent="0.25">
      <c r="A12" s="471"/>
      <c r="B12" s="464"/>
      <c r="C12" s="464"/>
      <c r="D12" s="464"/>
      <c r="E12" s="464"/>
      <c r="F12" s="464"/>
      <c r="G12" s="467"/>
      <c r="H12" s="471"/>
      <c r="I12" s="471"/>
      <c r="J12" s="96" t="s">
        <v>146</v>
      </c>
      <c r="K12" s="122" t="s">
        <v>96</v>
      </c>
      <c r="L12" s="123">
        <v>0</v>
      </c>
      <c r="M12" s="116">
        <v>0</v>
      </c>
      <c r="N12" s="120">
        <v>0</v>
      </c>
      <c r="O12" s="120">
        <v>0</v>
      </c>
      <c r="P12" s="119">
        <v>0</v>
      </c>
      <c r="Q12" s="95" t="s">
        <v>251</v>
      </c>
    </row>
    <row r="13" spans="1:22" ht="409.6" customHeight="1" x14ac:dyDescent="0.25">
      <c r="A13" s="470">
        <v>28</v>
      </c>
      <c r="B13" s="470" t="s">
        <v>113</v>
      </c>
      <c r="C13" s="476" t="s">
        <v>118</v>
      </c>
      <c r="D13" s="462" t="s">
        <v>88</v>
      </c>
      <c r="E13" s="462" t="s">
        <v>125</v>
      </c>
      <c r="F13" s="462" t="s">
        <v>141</v>
      </c>
      <c r="G13" s="465">
        <v>135462141.78</v>
      </c>
      <c r="H13" s="462" t="s">
        <v>131</v>
      </c>
      <c r="I13" s="462" t="s">
        <v>139</v>
      </c>
      <c r="J13" s="468" t="s">
        <v>10</v>
      </c>
      <c r="K13" s="124" t="s">
        <v>147</v>
      </c>
      <c r="L13" s="498">
        <v>1779352.04</v>
      </c>
      <c r="M13" s="506">
        <f>N13+O13</f>
        <v>1779352.04</v>
      </c>
      <c r="N13" s="504">
        <v>1779352.04</v>
      </c>
      <c r="O13" s="502">
        <v>0</v>
      </c>
      <c r="P13" s="500">
        <f t="shared" si="4"/>
        <v>1</v>
      </c>
      <c r="Q13" s="433" t="s">
        <v>198</v>
      </c>
      <c r="T13" s="125"/>
      <c r="U13" s="27"/>
      <c r="V13" s="27"/>
    </row>
    <row r="14" spans="1:22" ht="203.45" customHeight="1" x14ac:dyDescent="0.25">
      <c r="A14" s="475"/>
      <c r="B14" s="475"/>
      <c r="C14" s="463"/>
      <c r="D14" s="463"/>
      <c r="E14" s="463"/>
      <c r="F14" s="463"/>
      <c r="G14" s="466"/>
      <c r="H14" s="463"/>
      <c r="I14" s="463"/>
      <c r="J14" s="469"/>
      <c r="K14" s="342"/>
      <c r="L14" s="499"/>
      <c r="M14" s="507"/>
      <c r="N14" s="505"/>
      <c r="O14" s="503"/>
      <c r="P14" s="501"/>
      <c r="Q14" s="434"/>
      <c r="T14" s="125"/>
      <c r="U14" s="27"/>
      <c r="V14" s="27"/>
    </row>
    <row r="15" spans="1:22" ht="198" customHeight="1" x14ac:dyDescent="0.25">
      <c r="A15" s="475"/>
      <c r="B15" s="475"/>
      <c r="C15" s="463"/>
      <c r="D15" s="463"/>
      <c r="E15" s="463"/>
      <c r="F15" s="463"/>
      <c r="G15" s="466"/>
      <c r="H15" s="463"/>
      <c r="I15" s="463"/>
      <c r="J15" s="284" t="s">
        <v>60</v>
      </c>
      <c r="K15" s="122" t="s">
        <v>148</v>
      </c>
      <c r="L15" s="341">
        <v>19367903</v>
      </c>
      <c r="M15" s="341">
        <f>N15+O15</f>
        <v>19367903</v>
      </c>
      <c r="N15" s="94">
        <v>19367903</v>
      </c>
      <c r="O15" s="3">
        <v>0</v>
      </c>
      <c r="P15" s="119">
        <f t="shared" si="4"/>
        <v>1</v>
      </c>
      <c r="Q15" s="95" t="s">
        <v>195</v>
      </c>
    </row>
    <row r="16" spans="1:22" ht="45" x14ac:dyDescent="0.25">
      <c r="A16" s="475"/>
      <c r="B16" s="475"/>
      <c r="C16" s="463"/>
      <c r="D16" s="463"/>
      <c r="E16" s="463"/>
      <c r="F16" s="463"/>
      <c r="G16" s="466"/>
      <c r="H16" s="463"/>
      <c r="I16" s="463"/>
      <c r="J16" s="284" t="s">
        <v>146</v>
      </c>
      <c r="K16" s="122" t="s">
        <v>96</v>
      </c>
      <c r="L16" s="108">
        <v>0</v>
      </c>
      <c r="M16" s="108">
        <v>0</v>
      </c>
      <c r="N16" s="126">
        <v>0</v>
      </c>
      <c r="O16" s="127">
        <v>0</v>
      </c>
      <c r="P16" s="119">
        <v>0</v>
      </c>
      <c r="Q16" s="95" t="s">
        <v>241</v>
      </c>
    </row>
    <row r="17" spans="1:17" ht="45" x14ac:dyDescent="0.25">
      <c r="A17" s="471"/>
      <c r="B17" s="471"/>
      <c r="C17" s="464"/>
      <c r="D17" s="464"/>
      <c r="E17" s="464"/>
      <c r="F17" s="464"/>
      <c r="G17" s="467"/>
      <c r="H17" s="464"/>
      <c r="I17" s="464"/>
      <c r="J17" s="284" t="s">
        <v>146</v>
      </c>
      <c r="K17" s="122" t="s">
        <v>96</v>
      </c>
      <c r="L17" s="108">
        <v>0</v>
      </c>
      <c r="M17" s="108">
        <v>0</v>
      </c>
      <c r="N17" s="126">
        <v>0</v>
      </c>
      <c r="O17" s="127">
        <v>0</v>
      </c>
      <c r="P17" s="119">
        <v>0</v>
      </c>
      <c r="Q17" s="95" t="s">
        <v>242</v>
      </c>
    </row>
    <row r="18" spans="1:17" ht="264.75" customHeight="1" thickBot="1" x14ac:dyDescent="0.3">
      <c r="A18" s="368">
        <v>40</v>
      </c>
      <c r="B18" s="370" t="s">
        <v>113</v>
      </c>
      <c r="C18" s="196" t="s">
        <v>149</v>
      </c>
      <c r="D18" s="196" t="s">
        <v>132</v>
      </c>
      <c r="E18" s="291" t="s">
        <v>150</v>
      </c>
      <c r="F18" s="369" t="s">
        <v>151</v>
      </c>
      <c r="G18" s="288">
        <v>11405686.25</v>
      </c>
      <c r="H18" s="128" t="s">
        <v>152</v>
      </c>
      <c r="I18" s="128" t="s">
        <v>152</v>
      </c>
      <c r="J18" s="195" t="s">
        <v>124</v>
      </c>
      <c r="K18" s="122" t="s">
        <v>154</v>
      </c>
      <c r="L18" s="197">
        <v>604924.37</v>
      </c>
      <c r="M18" s="113">
        <f>N18+O18</f>
        <v>604924.37</v>
      </c>
      <c r="N18" s="129">
        <v>604924.37</v>
      </c>
      <c r="O18" s="130">
        <v>0</v>
      </c>
      <c r="P18" s="119">
        <f>M18/L18</f>
        <v>1</v>
      </c>
      <c r="Q18" s="95" t="s">
        <v>260</v>
      </c>
    </row>
    <row r="19" spans="1:17" ht="32.25" customHeight="1" thickBot="1" x14ac:dyDescent="0.3">
      <c r="A19" s="472" t="s">
        <v>0</v>
      </c>
      <c r="B19" s="473"/>
      <c r="C19" s="473"/>
      <c r="D19" s="473"/>
      <c r="E19" s="473"/>
      <c r="F19" s="474"/>
      <c r="G19" s="131">
        <f>SUM(G6:G18)</f>
        <v>448592400.40999997</v>
      </c>
      <c r="H19" s="131"/>
      <c r="I19" s="132"/>
      <c r="J19" s="133"/>
      <c r="K19" s="134"/>
      <c r="L19" s="135">
        <f>SUM(L6:L18)</f>
        <v>48975863.439999998</v>
      </c>
      <c r="M19" s="135">
        <f>SUM(M6:M18)</f>
        <v>37766218.639999993</v>
      </c>
      <c r="N19" s="135">
        <f>SUM(N6:N18)</f>
        <v>37766218.639999993</v>
      </c>
      <c r="O19" s="136">
        <f>SUM(O6:O18)</f>
        <v>0</v>
      </c>
      <c r="P19" s="137">
        <f t="shared" si="4"/>
        <v>0.77111899591657296</v>
      </c>
      <c r="Q19" s="134" t="s">
        <v>107</v>
      </c>
    </row>
    <row r="20" spans="1:17" ht="28.5" customHeight="1" x14ac:dyDescent="0.25">
      <c r="A20" s="138"/>
      <c r="B20" s="139" t="s">
        <v>108</v>
      </c>
      <c r="C20" s="459" t="s">
        <v>109</v>
      </c>
      <c r="D20" s="459"/>
      <c r="E20" s="459"/>
      <c r="F20" s="459"/>
      <c r="G20" s="140"/>
      <c r="H20" s="140"/>
      <c r="I20" s="141"/>
      <c r="J20" s="141"/>
      <c r="K20" s="142"/>
      <c r="L20" s="143" t="s">
        <v>107</v>
      </c>
      <c r="M20" s="144" t="s">
        <v>107</v>
      </c>
      <c r="N20" s="145">
        <f>N7+N8+N9+N13+N18</f>
        <v>12465644.639999999</v>
      </c>
      <c r="O20" s="146" t="s">
        <v>107</v>
      </c>
      <c r="P20" s="147" t="s">
        <v>107</v>
      </c>
      <c r="Q20" s="148" t="s">
        <v>107</v>
      </c>
    </row>
    <row r="21" spans="1:17" ht="27" customHeight="1" x14ac:dyDescent="0.25">
      <c r="A21" s="138"/>
      <c r="B21" s="149" t="s">
        <v>108</v>
      </c>
      <c r="C21" s="460" t="s">
        <v>155</v>
      </c>
      <c r="D21" s="460"/>
      <c r="E21" s="460"/>
      <c r="F21" s="460"/>
      <c r="G21" s="460"/>
      <c r="H21" s="460"/>
      <c r="I21" s="460"/>
      <c r="J21" s="460"/>
      <c r="K21" s="461"/>
      <c r="L21" s="150" t="s">
        <v>107</v>
      </c>
      <c r="M21" s="151" t="s">
        <v>107</v>
      </c>
      <c r="N21" s="152">
        <f>N11+N15</f>
        <v>25300574</v>
      </c>
      <c r="O21" s="153">
        <f>O19</f>
        <v>0</v>
      </c>
      <c r="P21" s="154" t="s">
        <v>107</v>
      </c>
      <c r="Q21" s="155" t="s">
        <v>107</v>
      </c>
    </row>
    <row r="22" spans="1:17" x14ac:dyDescent="0.25">
      <c r="A22" s="156"/>
      <c r="B22" s="157"/>
      <c r="C22" s="80"/>
      <c r="D22" s="80"/>
      <c r="E22" s="158"/>
      <c r="F22" s="159"/>
      <c r="G22" s="159"/>
      <c r="H22" s="159"/>
      <c r="I22" s="159"/>
      <c r="J22" s="159"/>
      <c r="K22" s="159"/>
      <c r="L22" s="159"/>
      <c r="M22" s="159"/>
      <c r="N22" s="160"/>
      <c r="O22" s="80"/>
      <c r="P22" s="80"/>
    </row>
    <row r="23" spans="1:17" x14ac:dyDescent="0.25">
      <c r="A23" s="156"/>
      <c r="B23" s="161"/>
      <c r="C23" s="162"/>
      <c r="D23" s="162"/>
      <c r="E23" s="82"/>
      <c r="F23" s="163"/>
      <c r="G23" s="163"/>
      <c r="H23" s="163"/>
      <c r="I23" s="163"/>
      <c r="J23" s="163"/>
      <c r="K23" s="163"/>
      <c r="L23" s="163"/>
      <c r="M23" s="164"/>
      <c r="N23" s="165"/>
      <c r="O23" s="166"/>
      <c r="P23" s="80"/>
    </row>
    <row r="24" spans="1:17" x14ac:dyDescent="0.25">
      <c r="A24" s="65"/>
      <c r="F24" s="88"/>
      <c r="G24" s="88"/>
      <c r="H24" s="88"/>
      <c r="I24" s="88"/>
      <c r="J24" s="88"/>
      <c r="K24" s="88"/>
      <c r="L24" s="88"/>
      <c r="M24" s="88"/>
      <c r="N24" s="22"/>
      <c r="O24" s="22"/>
      <c r="P24" s="22"/>
    </row>
    <row r="25" spans="1:17" x14ac:dyDescent="0.25">
      <c r="A25" s="65"/>
      <c r="F25" s="88"/>
      <c r="G25" s="88"/>
      <c r="H25" s="88"/>
      <c r="I25" s="88"/>
      <c r="J25" s="88"/>
      <c r="K25" s="88"/>
      <c r="L25" s="88"/>
      <c r="M25" s="88"/>
      <c r="N25" s="22"/>
      <c r="O25" s="22"/>
      <c r="P25" s="22"/>
    </row>
    <row r="26" spans="1:17" x14ac:dyDescent="0.25">
      <c r="A26" s="65"/>
      <c r="F26" s="88"/>
      <c r="G26" s="88"/>
      <c r="H26" s="88"/>
      <c r="I26" s="88"/>
      <c r="J26" s="88"/>
      <c r="K26" s="88"/>
      <c r="L26" s="88"/>
      <c r="M26" s="88"/>
      <c r="N26" s="22"/>
      <c r="O26" s="22"/>
      <c r="P26" s="22"/>
    </row>
    <row r="27" spans="1:17" x14ac:dyDescent="0.25">
      <c r="A27" s="65"/>
      <c r="F27" s="88"/>
      <c r="G27" s="88"/>
      <c r="H27" s="88"/>
      <c r="I27" s="88"/>
      <c r="J27" s="88"/>
      <c r="K27" s="88"/>
      <c r="L27" s="88"/>
      <c r="M27" s="88"/>
      <c r="N27" s="22"/>
      <c r="O27" s="22"/>
      <c r="P27" s="22"/>
    </row>
    <row r="28" spans="1:17" x14ac:dyDescent="0.25">
      <c r="A28" s="65"/>
      <c r="F28" s="88"/>
      <c r="G28" s="88"/>
      <c r="H28" s="88"/>
      <c r="I28" s="88"/>
      <c r="J28" s="88"/>
      <c r="K28" s="88"/>
      <c r="L28" s="88"/>
      <c r="M28" s="88"/>
      <c r="N28" s="22"/>
      <c r="O28" s="22"/>
      <c r="P28" s="22"/>
    </row>
    <row r="29" spans="1:17" x14ac:dyDescent="0.25">
      <c r="A29" s="65"/>
      <c r="F29" s="88"/>
      <c r="G29" s="88"/>
      <c r="H29" s="88"/>
      <c r="I29" s="88"/>
      <c r="J29" s="88"/>
      <c r="K29" s="88"/>
      <c r="L29" s="88"/>
      <c r="M29" s="88"/>
      <c r="N29" s="22"/>
      <c r="O29" s="22"/>
      <c r="P29" s="22"/>
    </row>
    <row r="30" spans="1:17" x14ac:dyDescent="0.25">
      <c r="A30" s="65"/>
      <c r="F30" s="88"/>
      <c r="G30" s="88"/>
      <c r="H30" s="88"/>
      <c r="I30" s="88"/>
      <c r="J30" s="88"/>
      <c r="K30" s="88"/>
      <c r="L30" s="88"/>
      <c r="M30" s="88"/>
      <c r="N30" s="22"/>
      <c r="O30" s="22"/>
      <c r="P30" s="22"/>
    </row>
    <row r="31" spans="1:17" x14ac:dyDescent="0.25">
      <c r="A31" s="65"/>
      <c r="F31" s="88"/>
      <c r="G31" s="88"/>
      <c r="H31" s="88"/>
      <c r="I31" s="88"/>
      <c r="J31" s="88"/>
      <c r="K31" s="88"/>
      <c r="L31" s="88"/>
      <c r="M31" s="88"/>
      <c r="N31" s="22"/>
      <c r="O31" s="22"/>
      <c r="P31" s="22"/>
    </row>
    <row r="32" spans="1:17" x14ac:dyDescent="0.25">
      <c r="A32" s="65"/>
      <c r="F32" s="88"/>
      <c r="G32" s="88"/>
      <c r="H32" s="88"/>
      <c r="I32" s="88"/>
      <c r="J32" s="88"/>
      <c r="K32" s="88"/>
      <c r="L32" s="88"/>
      <c r="M32" s="88"/>
      <c r="N32" s="22"/>
      <c r="O32" s="22"/>
      <c r="P32" s="22"/>
    </row>
    <row r="33" spans="1:16" x14ac:dyDescent="0.25">
      <c r="A33" s="65"/>
      <c r="F33" s="88"/>
      <c r="G33" s="88"/>
      <c r="H33" s="88"/>
      <c r="I33" s="88"/>
      <c r="J33" s="88"/>
      <c r="K33" s="88"/>
      <c r="L33" s="88"/>
      <c r="M33" s="88"/>
      <c r="N33" s="22"/>
      <c r="O33" s="22"/>
      <c r="P33" s="22"/>
    </row>
    <row r="34" spans="1:16" x14ac:dyDescent="0.25">
      <c r="A34" s="65"/>
      <c r="F34" s="88"/>
      <c r="G34" s="88"/>
      <c r="H34" s="88"/>
      <c r="I34" s="88"/>
      <c r="J34" s="88"/>
      <c r="K34" s="88"/>
      <c r="L34" s="88"/>
      <c r="M34" s="88"/>
      <c r="N34" s="22"/>
      <c r="O34" s="22"/>
      <c r="P34" s="22"/>
    </row>
    <row r="35" spans="1:16" x14ac:dyDescent="0.25">
      <c r="A35" s="65"/>
      <c r="F35" s="88"/>
      <c r="G35" s="88"/>
      <c r="H35" s="88"/>
      <c r="I35" s="88"/>
      <c r="J35" s="88"/>
      <c r="K35" s="88"/>
      <c r="L35" s="88"/>
      <c r="M35" s="88"/>
      <c r="N35" s="22"/>
      <c r="O35" s="22"/>
      <c r="P35" s="22"/>
    </row>
    <row r="36" spans="1:16" x14ac:dyDescent="0.25">
      <c r="A36" s="65"/>
      <c r="F36" s="88"/>
      <c r="G36" s="88"/>
      <c r="H36" s="88"/>
      <c r="I36" s="88"/>
      <c r="J36" s="88"/>
      <c r="K36" s="88"/>
      <c r="L36" s="88"/>
      <c r="M36" s="88"/>
      <c r="N36" s="22"/>
      <c r="O36" s="22"/>
      <c r="P36" s="22"/>
    </row>
    <row r="37" spans="1:16" x14ac:dyDescent="0.25">
      <c r="A37" s="65"/>
      <c r="F37" s="88"/>
      <c r="G37" s="88"/>
      <c r="H37" s="88"/>
      <c r="I37" s="88"/>
      <c r="J37" s="88"/>
      <c r="K37" s="88"/>
      <c r="L37" s="88"/>
      <c r="M37" s="88"/>
      <c r="N37" s="22"/>
      <c r="O37" s="22"/>
      <c r="P37" s="22"/>
    </row>
    <row r="38" spans="1:16" x14ac:dyDescent="0.25">
      <c r="A38" s="65"/>
      <c r="F38" s="88"/>
      <c r="G38" s="88"/>
      <c r="H38" s="88"/>
      <c r="I38" s="88"/>
      <c r="J38" s="88"/>
      <c r="K38" s="88"/>
      <c r="L38" s="88"/>
      <c r="M38" s="88"/>
      <c r="N38" s="22"/>
      <c r="O38" s="22"/>
      <c r="P38" s="22"/>
    </row>
    <row r="39" spans="1:16" x14ac:dyDescent="0.25">
      <c r="A39" s="65"/>
      <c r="F39" s="88"/>
      <c r="G39" s="88"/>
      <c r="H39" s="88"/>
      <c r="I39" s="88"/>
      <c r="J39" s="88"/>
      <c r="K39" s="88"/>
      <c r="L39" s="88"/>
      <c r="M39" s="88"/>
      <c r="N39" s="22"/>
      <c r="O39" s="22"/>
      <c r="P39" s="22"/>
    </row>
    <row r="40" spans="1:16" x14ac:dyDescent="0.25">
      <c r="A40" s="65"/>
      <c r="F40" s="88"/>
      <c r="G40" s="88"/>
      <c r="H40" s="88"/>
      <c r="I40" s="88"/>
      <c r="J40" s="88"/>
      <c r="K40" s="88"/>
      <c r="L40" s="88"/>
      <c r="M40" s="88"/>
      <c r="N40" s="22"/>
      <c r="O40" s="22"/>
      <c r="P40" s="22"/>
    </row>
    <row r="41" spans="1:16" x14ac:dyDescent="0.25">
      <c r="A41" s="65"/>
      <c r="F41" s="88"/>
      <c r="G41" s="88"/>
      <c r="H41" s="88"/>
      <c r="I41" s="88"/>
      <c r="J41" s="88"/>
      <c r="K41" s="88"/>
      <c r="L41" s="88"/>
      <c r="M41" s="88"/>
      <c r="N41" s="22"/>
      <c r="O41" s="22"/>
      <c r="P41" s="22"/>
    </row>
    <row r="42" spans="1:16" x14ac:dyDescent="0.25">
      <c r="A42" s="65"/>
      <c r="F42" s="88"/>
      <c r="G42" s="88"/>
      <c r="H42" s="88"/>
      <c r="I42" s="88"/>
      <c r="J42" s="88"/>
      <c r="K42" s="88"/>
      <c r="L42" s="88"/>
      <c r="M42" s="88"/>
      <c r="N42" s="22"/>
      <c r="O42" s="22"/>
      <c r="P42" s="22"/>
    </row>
    <row r="43" spans="1:16" x14ac:dyDescent="0.25">
      <c r="A43" s="65"/>
      <c r="F43" s="88"/>
      <c r="G43" s="88"/>
      <c r="H43" s="88"/>
      <c r="I43" s="88"/>
      <c r="J43" s="88"/>
      <c r="K43" s="88"/>
      <c r="L43" s="88"/>
      <c r="M43" s="88"/>
      <c r="N43" s="22"/>
      <c r="O43" s="22"/>
      <c r="P43" s="22"/>
    </row>
    <row r="44" spans="1:16" x14ac:dyDescent="0.25">
      <c r="A44" s="65"/>
      <c r="F44" s="88"/>
      <c r="G44" s="88"/>
      <c r="H44" s="88"/>
      <c r="I44" s="88"/>
      <c r="J44" s="88"/>
      <c r="K44" s="88"/>
      <c r="L44" s="88"/>
      <c r="M44" s="88"/>
      <c r="N44" s="22"/>
      <c r="O44" s="22"/>
      <c r="P44" s="22"/>
    </row>
    <row r="45" spans="1:16" x14ac:dyDescent="0.25">
      <c r="A45" s="65"/>
      <c r="F45" s="88"/>
      <c r="G45" s="88"/>
      <c r="H45" s="88"/>
      <c r="I45" s="88"/>
      <c r="J45" s="88"/>
      <c r="K45" s="88"/>
      <c r="L45" s="88"/>
      <c r="M45" s="88"/>
      <c r="N45" s="22"/>
      <c r="O45" s="22"/>
      <c r="P45" s="22"/>
    </row>
    <row r="46" spans="1:16" x14ac:dyDescent="0.25">
      <c r="A46" s="65"/>
      <c r="F46" s="88"/>
      <c r="G46" s="88"/>
      <c r="H46" s="88"/>
      <c r="I46" s="88"/>
      <c r="J46" s="88"/>
      <c r="K46" s="88"/>
      <c r="L46" s="88"/>
      <c r="M46" s="88"/>
      <c r="N46" s="22"/>
      <c r="O46" s="22"/>
      <c r="P46" s="22"/>
    </row>
    <row r="47" spans="1:16" x14ac:dyDescent="0.25">
      <c r="A47" s="65"/>
      <c r="F47" s="88"/>
      <c r="G47" s="88"/>
      <c r="H47" s="88"/>
      <c r="I47" s="88"/>
      <c r="J47" s="88"/>
      <c r="K47" s="88"/>
      <c r="L47" s="88"/>
      <c r="M47" s="88"/>
      <c r="N47" s="22"/>
      <c r="O47" s="22"/>
      <c r="P47" s="22"/>
    </row>
    <row r="48" spans="1:16" x14ac:dyDescent="0.25">
      <c r="A48" s="65"/>
      <c r="F48" s="88"/>
      <c r="G48" s="88"/>
      <c r="H48" s="88"/>
      <c r="I48" s="88"/>
      <c r="J48" s="88"/>
      <c r="K48" s="88"/>
      <c r="L48" s="88"/>
      <c r="M48" s="88"/>
      <c r="N48" s="22"/>
      <c r="O48" s="22"/>
      <c r="P48" s="22"/>
    </row>
    <row r="49" spans="1:16" x14ac:dyDescent="0.25">
      <c r="A49" s="65"/>
      <c r="F49" s="88"/>
      <c r="G49" s="88"/>
      <c r="H49" s="88"/>
      <c r="I49" s="88"/>
      <c r="J49" s="88"/>
      <c r="K49" s="88"/>
      <c r="L49" s="88"/>
      <c r="M49" s="88"/>
      <c r="N49" s="22"/>
      <c r="O49" s="22"/>
      <c r="P49" s="22"/>
    </row>
    <row r="50" spans="1:16" x14ac:dyDescent="0.25">
      <c r="A50" s="71"/>
      <c r="F50" s="88"/>
      <c r="G50" s="88"/>
      <c r="H50" s="88"/>
      <c r="I50" s="88"/>
      <c r="J50" s="88"/>
      <c r="K50" s="88"/>
      <c r="L50" s="88"/>
      <c r="M50" s="88"/>
      <c r="N50" s="22"/>
      <c r="O50" s="22"/>
      <c r="P50" s="22"/>
    </row>
    <row r="51" spans="1:16" x14ac:dyDescent="0.25">
      <c r="A51" s="71"/>
      <c r="F51" s="88"/>
      <c r="G51" s="88"/>
      <c r="H51" s="88"/>
      <c r="I51" s="88"/>
      <c r="J51" s="88"/>
      <c r="K51" s="88"/>
      <c r="L51" s="88"/>
      <c r="M51" s="88"/>
      <c r="N51" s="22"/>
      <c r="O51" s="22"/>
      <c r="P51" s="22"/>
    </row>
    <row r="52" spans="1:16" x14ac:dyDescent="0.25">
      <c r="A52" s="71"/>
      <c r="F52" s="88"/>
      <c r="G52" s="88"/>
      <c r="H52" s="88"/>
      <c r="I52" s="88"/>
      <c r="J52" s="88"/>
      <c r="K52" s="88"/>
      <c r="L52" s="88"/>
      <c r="M52" s="88"/>
      <c r="N52" s="22"/>
      <c r="O52" s="22"/>
      <c r="P52" s="22"/>
    </row>
    <row r="53" spans="1:16" x14ac:dyDescent="0.25">
      <c r="A53" s="71"/>
      <c r="F53" s="88"/>
      <c r="G53" s="88"/>
      <c r="H53" s="88"/>
      <c r="I53" s="88"/>
      <c r="J53" s="88"/>
      <c r="K53" s="88"/>
      <c r="L53" s="88"/>
      <c r="M53" s="88"/>
      <c r="N53" s="22"/>
      <c r="O53" s="22"/>
      <c r="P53" s="22"/>
    </row>
    <row r="54" spans="1:16" x14ac:dyDescent="0.25">
      <c r="F54" s="88"/>
      <c r="G54" s="88"/>
      <c r="H54" s="88"/>
      <c r="I54" s="88"/>
      <c r="J54" s="88"/>
      <c r="K54" s="88"/>
      <c r="L54" s="88"/>
      <c r="M54" s="88"/>
      <c r="N54" s="22"/>
      <c r="O54" s="22"/>
      <c r="P54" s="22"/>
    </row>
    <row r="55" spans="1:16" x14ac:dyDescent="0.25">
      <c r="F55" s="88"/>
      <c r="G55" s="88"/>
      <c r="H55" s="88"/>
      <c r="I55" s="88"/>
      <c r="J55" s="88"/>
      <c r="K55" s="88"/>
      <c r="L55" s="88"/>
      <c r="M55" s="88"/>
      <c r="N55" s="22"/>
      <c r="O55" s="22"/>
      <c r="P55" s="22"/>
    </row>
    <row r="56" spans="1:16" x14ac:dyDescent="0.25">
      <c r="F56" s="88"/>
      <c r="G56" s="88"/>
      <c r="H56" s="88"/>
      <c r="I56" s="88"/>
      <c r="J56" s="88"/>
      <c r="K56" s="88"/>
      <c r="L56" s="88"/>
      <c r="M56" s="88"/>
      <c r="N56" s="22"/>
      <c r="O56" s="22"/>
      <c r="P56" s="22"/>
    </row>
    <row r="57" spans="1:16" x14ac:dyDescent="0.25">
      <c r="F57" s="88"/>
      <c r="G57" s="88"/>
      <c r="H57" s="88"/>
      <c r="I57" s="88"/>
      <c r="J57" s="88"/>
      <c r="K57" s="88"/>
      <c r="L57" s="88"/>
      <c r="M57" s="88"/>
      <c r="N57" s="22"/>
      <c r="O57" s="22"/>
      <c r="P57" s="22"/>
    </row>
    <row r="58" spans="1:16" x14ac:dyDescent="0.25">
      <c r="F58" s="88"/>
      <c r="G58" s="88"/>
      <c r="H58" s="88"/>
      <c r="I58" s="88"/>
      <c r="J58" s="88"/>
      <c r="K58" s="88"/>
      <c r="L58" s="88"/>
      <c r="M58" s="88"/>
      <c r="N58" s="22"/>
      <c r="O58" s="22"/>
      <c r="P58" s="22"/>
    </row>
    <row r="59" spans="1:16" x14ac:dyDescent="0.25">
      <c r="F59" s="88"/>
      <c r="G59" s="88"/>
      <c r="H59" s="88"/>
      <c r="I59" s="88"/>
      <c r="J59" s="88"/>
      <c r="K59" s="88"/>
      <c r="L59" s="88"/>
      <c r="M59" s="88"/>
      <c r="N59" s="22"/>
      <c r="O59" s="22"/>
      <c r="P59" s="22"/>
    </row>
    <row r="60" spans="1:16" x14ac:dyDescent="0.25">
      <c r="F60" s="88"/>
      <c r="G60" s="88"/>
      <c r="H60" s="88"/>
      <c r="I60" s="88"/>
      <c r="J60" s="88"/>
      <c r="K60" s="88"/>
      <c r="L60" s="88"/>
      <c r="M60" s="88"/>
      <c r="N60" s="22"/>
      <c r="O60" s="22"/>
      <c r="P60" s="22"/>
    </row>
    <row r="61" spans="1:16" x14ac:dyDescent="0.25">
      <c r="F61" s="88"/>
      <c r="G61" s="88"/>
      <c r="H61" s="88"/>
      <c r="I61" s="88"/>
      <c r="J61" s="88"/>
      <c r="K61" s="88"/>
      <c r="L61" s="88"/>
      <c r="M61" s="88"/>
      <c r="N61" s="22"/>
      <c r="O61" s="22"/>
      <c r="P61" s="22"/>
    </row>
    <row r="62" spans="1:16" x14ac:dyDescent="0.25">
      <c r="F62" s="88"/>
      <c r="G62" s="88"/>
      <c r="H62" s="88"/>
      <c r="I62" s="88"/>
      <c r="J62" s="88"/>
      <c r="K62" s="88"/>
      <c r="L62" s="88"/>
      <c r="M62" s="88"/>
      <c r="N62" s="22"/>
      <c r="O62" s="22"/>
      <c r="P62" s="22"/>
    </row>
    <row r="63" spans="1:16" x14ac:dyDescent="0.25">
      <c r="F63" s="88"/>
      <c r="G63" s="88"/>
      <c r="H63" s="88"/>
      <c r="I63" s="88"/>
      <c r="J63" s="88"/>
      <c r="K63" s="88"/>
      <c r="L63" s="88"/>
      <c r="M63" s="88"/>
      <c r="N63" s="22"/>
      <c r="O63" s="22"/>
      <c r="P63" s="22"/>
    </row>
    <row r="64" spans="1:16" x14ac:dyDescent="0.25">
      <c r="F64" s="88"/>
      <c r="G64" s="88"/>
      <c r="H64" s="88"/>
      <c r="I64" s="88"/>
      <c r="J64" s="88"/>
      <c r="K64" s="88"/>
      <c r="L64" s="88"/>
      <c r="M64" s="88"/>
    </row>
    <row r="65" spans="6:13" x14ac:dyDescent="0.25">
      <c r="F65" s="88"/>
      <c r="G65" s="88"/>
      <c r="H65" s="88"/>
      <c r="I65" s="88"/>
      <c r="J65" s="88"/>
      <c r="K65" s="88"/>
      <c r="L65" s="88"/>
      <c r="M65" s="88"/>
    </row>
    <row r="66" spans="6:13" x14ac:dyDescent="0.25">
      <c r="F66" s="88"/>
      <c r="G66" s="88"/>
      <c r="H66" s="88"/>
      <c r="I66" s="88"/>
      <c r="J66" s="88"/>
      <c r="K66" s="88"/>
      <c r="L66" s="88"/>
      <c r="M66" s="88"/>
    </row>
    <row r="67" spans="6:13" x14ac:dyDescent="0.25">
      <c r="F67" s="88"/>
      <c r="G67" s="88"/>
      <c r="H67" s="88"/>
      <c r="I67" s="88"/>
      <c r="J67" s="88"/>
      <c r="K67" s="88"/>
      <c r="L67" s="88"/>
      <c r="M67" s="88"/>
    </row>
    <row r="68" spans="6:13" x14ac:dyDescent="0.25">
      <c r="F68" s="88"/>
      <c r="G68" s="88"/>
      <c r="H68" s="88"/>
      <c r="I68" s="88"/>
      <c r="J68" s="88"/>
      <c r="K68" s="88"/>
      <c r="L68" s="88"/>
      <c r="M68" s="88"/>
    </row>
    <row r="69" spans="6:13" x14ac:dyDescent="0.25">
      <c r="F69" s="88"/>
      <c r="G69" s="88"/>
      <c r="H69" s="88"/>
      <c r="I69" s="88"/>
      <c r="J69" s="88"/>
      <c r="K69" s="88"/>
      <c r="L69" s="88"/>
      <c r="M69" s="88"/>
    </row>
    <row r="70" spans="6:13" x14ac:dyDescent="0.25">
      <c r="F70" s="88"/>
      <c r="G70" s="88"/>
      <c r="H70" s="88"/>
      <c r="I70" s="88"/>
      <c r="J70" s="88"/>
      <c r="K70" s="88"/>
      <c r="L70" s="88"/>
      <c r="M70" s="88"/>
    </row>
  </sheetData>
  <autoFilter ref="A5:Q21"/>
  <mergeCells count="69">
    <mergeCell ref="L13:L14"/>
    <mergeCell ref="Q13:Q14"/>
    <mergeCell ref="P13:P14"/>
    <mergeCell ref="O13:O14"/>
    <mergeCell ref="N13:N14"/>
    <mergeCell ref="M13:M14"/>
    <mergeCell ref="Q3:Q4"/>
    <mergeCell ref="G3:G4"/>
    <mergeCell ref="H3:H4"/>
    <mergeCell ref="I3:I4"/>
    <mergeCell ref="J3:J4"/>
    <mergeCell ref="K3:K4"/>
    <mergeCell ref="L3:L4"/>
    <mergeCell ref="M3:O3"/>
    <mergeCell ref="P3:P4"/>
    <mergeCell ref="A9:A10"/>
    <mergeCell ref="F3:F4"/>
    <mergeCell ref="A3:A4"/>
    <mergeCell ref="B3:B4"/>
    <mergeCell ref="C3:C4"/>
    <mergeCell ref="D3:D4"/>
    <mergeCell ref="E3:E4"/>
    <mergeCell ref="A6:A7"/>
    <mergeCell ref="B6:B7"/>
    <mergeCell ref="C6:C7"/>
    <mergeCell ref="D6:D7"/>
    <mergeCell ref="F6:F7"/>
    <mergeCell ref="B9:B10"/>
    <mergeCell ref="C9:C10"/>
    <mergeCell ref="D9:D10"/>
    <mergeCell ref="E9:E10"/>
    <mergeCell ref="G11:G12"/>
    <mergeCell ref="H11:H12"/>
    <mergeCell ref="I11:I12"/>
    <mergeCell ref="E11:E12"/>
    <mergeCell ref="A19:F19"/>
    <mergeCell ref="A13:A17"/>
    <mergeCell ref="C13:C17"/>
    <mergeCell ref="B13:B17"/>
    <mergeCell ref="D13:D17"/>
    <mergeCell ref="F11:F12"/>
    <mergeCell ref="A11:A12"/>
    <mergeCell ref="B11:B12"/>
    <mergeCell ref="C11:C12"/>
    <mergeCell ref="D11:D12"/>
    <mergeCell ref="C20:F20"/>
    <mergeCell ref="C21:K21"/>
    <mergeCell ref="F13:F17"/>
    <mergeCell ref="G13:G17"/>
    <mergeCell ref="H13:H17"/>
    <mergeCell ref="I13:I17"/>
    <mergeCell ref="E13:E17"/>
    <mergeCell ref="J13:J14"/>
    <mergeCell ref="F9:F10"/>
    <mergeCell ref="G6:G7"/>
    <mergeCell ref="H6:H7"/>
    <mergeCell ref="I6:I7"/>
    <mergeCell ref="E6:E7"/>
    <mergeCell ref="G9:G10"/>
    <mergeCell ref="Q9:Q10"/>
    <mergeCell ref="H9:H10"/>
    <mergeCell ref="I9:I10"/>
    <mergeCell ref="J9:J10"/>
    <mergeCell ref="K9:K10"/>
    <mergeCell ref="L9:L10"/>
    <mergeCell ref="M9:M10"/>
    <mergeCell ref="N9:N10"/>
    <mergeCell ref="O9:O10"/>
    <mergeCell ref="P9:P10"/>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12. 2021
</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X103"/>
  <sheetViews>
    <sheetView tabSelected="1" topLeftCell="A16" zoomScale="69" zoomScaleNormal="69" zoomScaleSheetLayoutView="39" zoomScalePageLayoutView="55" workbookViewId="0">
      <selection activeCell="S19" sqref="S19"/>
    </sheetView>
  </sheetViews>
  <sheetFormatPr defaultRowHeight="15" x14ac:dyDescent="0.25"/>
  <cols>
    <col min="1" max="1" width="4.7109375" customWidth="1"/>
    <col min="2" max="2" width="14.140625" customWidth="1"/>
    <col min="3" max="3" width="23.42578125" style="77" customWidth="1"/>
    <col min="4" max="4" width="17.28515625" style="77" customWidth="1"/>
    <col min="5" max="5" width="11.7109375" style="77" customWidth="1"/>
    <col min="6" max="6" width="8.7109375" style="77" customWidth="1"/>
    <col min="7" max="7" width="18.7109375" style="78" customWidth="1"/>
    <col min="8" max="8" width="13.85546875" style="79"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72.85546875" customWidth="1"/>
    <col min="18" max="18" width="5.5703125" customWidth="1"/>
    <col min="19" max="19" width="13" bestFit="1" customWidth="1"/>
    <col min="20" max="20" width="11.7109375" bestFit="1" customWidth="1"/>
    <col min="21" max="21" width="12.28515625" bestFit="1" customWidth="1"/>
    <col min="23" max="23" width="8.7109375" customWidth="1"/>
    <col min="244" max="244" width="4.7109375" customWidth="1"/>
    <col min="245" max="245" width="14.140625" customWidth="1"/>
    <col min="246" max="246" width="23.42578125" customWidth="1"/>
    <col min="247" max="247" width="17.28515625" customWidth="1"/>
    <col min="248" max="248" width="11.7109375" customWidth="1"/>
    <col min="249" max="249" width="8.7109375" customWidth="1"/>
    <col min="250" max="250" width="18.7109375" customWidth="1"/>
    <col min="251" max="251" width="13.85546875" customWidth="1"/>
    <col min="252" max="252" width="13.42578125" customWidth="1"/>
    <col min="253" max="253" width="15.140625" customWidth="1"/>
    <col min="254" max="254" width="40.7109375" customWidth="1"/>
    <col min="255" max="255" width="20.42578125" customWidth="1"/>
    <col min="256" max="256" width="17.85546875" customWidth="1"/>
    <col min="257" max="257" width="16.7109375" customWidth="1"/>
    <col min="258" max="258" width="13.7109375" customWidth="1"/>
    <col min="259" max="259" width="14.28515625" customWidth="1"/>
    <col min="260" max="260" width="12.7109375" customWidth="1"/>
    <col min="261" max="261" width="56.85546875" customWidth="1"/>
    <col min="262" max="263" width="0" hidden="1" customWidth="1"/>
    <col min="500" max="500" width="4.7109375" customWidth="1"/>
    <col min="501" max="501" width="14.140625" customWidth="1"/>
    <col min="502" max="502" width="23.42578125" customWidth="1"/>
    <col min="503" max="503" width="17.28515625" customWidth="1"/>
    <col min="504" max="504" width="11.7109375" customWidth="1"/>
    <col min="505" max="505" width="8.7109375" customWidth="1"/>
    <col min="506" max="506" width="18.7109375" customWidth="1"/>
    <col min="507" max="507" width="13.85546875" customWidth="1"/>
    <col min="508" max="508" width="13.42578125" customWidth="1"/>
    <col min="509" max="509" width="15.140625" customWidth="1"/>
    <col min="510" max="510" width="40.7109375" customWidth="1"/>
    <col min="511" max="511" width="20.42578125" customWidth="1"/>
    <col min="512" max="512" width="17.85546875" customWidth="1"/>
    <col min="513" max="513" width="16.7109375" customWidth="1"/>
    <col min="514" max="514" width="13.7109375" customWidth="1"/>
    <col min="515" max="515" width="14.28515625" customWidth="1"/>
    <col min="516" max="516" width="12.7109375" customWidth="1"/>
    <col min="517" max="517" width="56.85546875" customWidth="1"/>
    <col min="518" max="519" width="0" hidden="1" customWidth="1"/>
    <col min="756" max="756" width="4.7109375" customWidth="1"/>
    <col min="757" max="757" width="14.140625" customWidth="1"/>
    <col min="758" max="758" width="23.42578125" customWidth="1"/>
    <col min="759" max="759" width="17.28515625" customWidth="1"/>
    <col min="760" max="760" width="11.7109375" customWidth="1"/>
    <col min="761" max="761" width="8.7109375" customWidth="1"/>
    <col min="762" max="762" width="18.7109375" customWidth="1"/>
    <col min="763" max="763" width="13.85546875" customWidth="1"/>
    <col min="764" max="764" width="13.42578125" customWidth="1"/>
    <col min="765" max="765" width="15.140625" customWidth="1"/>
    <col min="766" max="766" width="40.7109375" customWidth="1"/>
    <col min="767" max="767" width="20.42578125" customWidth="1"/>
    <col min="768" max="768" width="17.85546875" customWidth="1"/>
    <col min="769" max="769" width="16.7109375" customWidth="1"/>
    <col min="770" max="770" width="13.7109375" customWidth="1"/>
    <col min="771" max="771" width="14.28515625" customWidth="1"/>
    <col min="772" max="772" width="12.7109375" customWidth="1"/>
    <col min="773" max="773" width="56.85546875" customWidth="1"/>
    <col min="774" max="775" width="0" hidden="1" customWidth="1"/>
    <col min="1012" max="1012" width="4.7109375" customWidth="1"/>
    <col min="1013" max="1013" width="14.140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85546875" customWidth="1"/>
    <col min="1020" max="1020" width="13.42578125" customWidth="1"/>
    <col min="1021" max="1021" width="15.140625" customWidth="1"/>
    <col min="1022" max="1022" width="40.7109375" customWidth="1"/>
    <col min="1023" max="1023" width="20.42578125" customWidth="1"/>
    <col min="1024" max="1024" width="17.85546875" customWidth="1"/>
    <col min="1025" max="1025" width="16.7109375" customWidth="1"/>
    <col min="1026" max="1026" width="13.7109375" customWidth="1"/>
    <col min="1027" max="1027" width="14.28515625" customWidth="1"/>
    <col min="1028" max="1028" width="12.7109375" customWidth="1"/>
    <col min="1029" max="1029" width="56.85546875" customWidth="1"/>
    <col min="1030" max="1031" width="0" hidden="1" customWidth="1"/>
    <col min="1268" max="1268" width="4.7109375" customWidth="1"/>
    <col min="1269" max="1269" width="14.140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85546875" customWidth="1"/>
    <col min="1276" max="1276" width="13.42578125" customWidth="1"/>
    <col min="1277" max="1277" width="15.140625" customWidth="1"/>
    <col min="1278" max="1278" width="40.7109375" customWidth="1"/>
    <col min="1279" max="1279" width="20.42578125" customWidth="1"/>
    <col min="1280" max="1280" width="17.85546875" customWidth="1"/>
    <col min="1281" max="1281" width="16.7109375" customWidth="1"/>
    <col min="1282" max="1282" width="13.7109375" customWidth="1"/>
    <col min="1283" max="1283" width="14.28515625" customWidth="1"/>
    <col min="1284" max="1284" width="12.7109375" customWidth="1"/>
    <col min="1285" max="1285" width="56.85546875" customWidth="1"/>
    <col min="1286" max="1287" width="0" hidden="1" customWidth="1"/>
    <col min="1524" max="1524" width="4.7109375" customWidth="1"/>
    <col min="1525" max="1525" width="14.140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85546875" customWidth="1"/>
    <col min="1532" max="1532" width="13.42578125" customWidth="1"/>
    <col min="1533" max="1533" width="15.140625" customWidth="1"/>
    <col min="1534" max="1534" width="40.7109375" customWidth="1"/>
    <col min="1535" max="1535" width="20.42578125" customWidth="1"/>
    <col min="1536" max="1536" width="17.85546875" customWidth="1"/>
    <col min="1537" max="1537" width="16.7109375" customWidth="1"/>
    <col min="1538" max="1538" width="13.7109375" customWidth="1"/>
    <col min="1539" max="1539" width="14.28515625" customWidth="1"/>
    <col min="1540" max="1540" width="12.7109375" customWidth="1"/>
    <col min="1541" max="1541" width="56.85546875" customWidth="1"/>
    <col min="1542" max="1543" width="0" hidden="1" customWidth="1"/>
    <col min="1780" max="1780" width="4.7109375" customWidth="1"/>
    <col min="1781" max="1781" width="14.140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85546875" customWidth="1"/>
    <col min="1788" max="1788" width="13.42578125" customWidth="1"/>
    <col min="1789" max="1789" width="15.140625" customWidth="1"/>
    <col min="1790" max="1790" width="40.7109375" customWidth="1"/>
    <col min="1791" max="1791" width="20.42578125" customWidth="1"/>
    <col min="1792" max="1792" width="17.85546875" customWidth="1"/>
    <col min="1793" max="1793" width="16.7109375" customWidth="1"/>
    <col min="1794" max="1794" width="13.7109375" customWidth="1"/>
    <col min="1795" max="1795" width="14.28515625" customWidth="1"/>
    <col min="1796" max="1796" width="12.7109375" customWidth="1"/>
    <col min="1797" max="1797" width="56.85546875" customWidth="1"/>
    <col min="1798" max="1799" width="0" hidden="1" customWidth="1"/>
    <col min="2036" max="2036" width="4.7109375" customWidth="1"/>
    <col min="2037" max="2037" width="14.140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85546875" customWidth="1"/>
    <col min="2044" max="2044" width="13.42578125" customWidth="1"/>
    <col min="2045" max="2045" width="15.140625" customWidth="1"/>
    <col min="2046" max="2046" width="40.7109375" customWidth="1"/>
    <col min="2047" max="2047" width="20.42578125" customWidth="1"/>
    <col min="2048" max="2048" width="17.85546875" customWidth="1"/>
    <col min="2049" max="2049" width="16.7109375" customWidth="1"/>
    <col min="2050" max="2050" width="13.7109375" customWidth="1"/>
    <col min="2051" max="2051" width="14.28515625" customWidth="1"/>
    <col min="2052" max="2052" width="12.7109375" customWidth="1"/>
    <col min="2053" max="2053" width="56.85546875" customWidth="1"/>
    <col min="2054" max="2055" width="0" hidden="1" customWidth="1"/>
    <col min="2292" max="2292" width="4.7109375" customWidth="1"/>
    <col min="2293" max="2293" width="14.140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85546875" customWidth="1"/>
    <col min="2300" max="2300" width="13.42578125" customWidth="1"/>
    <col min="2301" max="2301" width="15.140625" customWidth="1"/>
    <col min="2302" max="2302" width="40.7109375" customWidth="1"/>
    <col min="2303" max="2303" width="20.42578125" customWidth="1"/>
    <col min="2304" max="2304" width="17.85546875" customWidth="1"/>
    <col min="2305" max="2305" width="16.7109375" customWidth="1"/>
    <col min="2306" max="2306" width="13.7109375" customWidth="1"/>
    <col min="2307" max="2307" width="14.28515625" customWidth="1"/>
    <col min="2308" max="2308" width="12.7109375" customWidth="1"/>
    <col min="2309" max="2309" width="56.85546875" customWidth="1"/>
    <col min="2310" max="2311" width="0" hidden="1" customWidth="1"/>
    <col min="2548" max="2548" width="4.7109375" customWidth="1"/>
    <col min="2549" max="2549" width="14.140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85546875" customWidth="1"/>
    <col min="2556" max="2556" width="13.42578125" customWidth="1"/>
    <col min="2557" max="2557" width="15.140625" customWidth="1"/>
    <col min="2558" max="2558" width="40.7109375" customWidth="1"/>
    <col min="2559" max="2559" width="20.42578125" customWidth="1"/>
    <col min="2560" max="2560" width="17.85546875" customWidth="1"/>
    <col min="2561" max="2561" width="16.7109375" customWidth="1"/>
    <col min="2562" max="2562" width="13.7109375" customWidth="1"/>
    <col min="2563" max="2563" width="14.28515625" customWidth="1"/>
    <col min="2564" max="2564" width="12.7109375" customWidth="1"/>
    <col min="2565" max="2565" width="56.85546875" customWidth="1"/>
    <col min="2566" max="2567" width="0" hidden="1" customWidth="1"/>
    <col min="2804" max="2804" width="4.7109375" customWidth="1"/>
    <col min="2805" max="2805" width="14.140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85546875" customWidth="1"/>
    <col min="2812" max="2812" width="13.42578125" customWidth="1"/>
    <col min="2813" max="2813" width="15.140625" customWidth="1"/>
    <col min="2814" max="2814" width="40.7109375" customWidth="1"/>
    <col min="2815" max="2815" width="20.42578125" customWidth="1"/>
    <col min="2816" max="2816" width="17.85546875" customWidth="1"/>
    <col min="2817" max="2817" width="16.7109375" customWidth="1"/>
    <col min="2818" max="2818" width="13.7109375" customWidth="1"/>
    <col min="2819" max="2819" width="14.28515625" customWidth="1"/>
    <col min="2820" max="2820" width="12.7109375" customWidth="1"/>
    <col min="2821" max="2821" width="56.85546875" customWidth="1"/>
    <col min="2822" max="2823" width="0" hidden="1" customWidth="1"/>
    <col min="3060" max="3060" width="4.7109375" customWidth="1"/>
    <col min="3061" max="3061" width="14.140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85546875" customWidth="1"/>
    <col min="3068" max="3068" width="13.42578125" customWidth="1"/>
    <col min="3069" max="3069" width="15.140625" customWidth="1"/>
    <col min="3070" max="3070" width="40.7109375" customWidth="1"/>
    <col min="3071" max="3071" width="20.42578125" customWidth="1"/>
    <col min="3072" max="3072" width="17.85546875" customWidth="1"/>
    <col min="3073" max="3073" width="16.7109375" customWidth="1"/>
    <col min="3074" max="3074" width="13.7109375" customWidth="1"/>
    <col min="3075" max="3075" width="14.28515625" customWidth="1"/>
    <col min="3076" max="3076" width="12.7109375" customWidth="1"/>
    <col min="3077" max="3077" width="56.85546875" customWidth="1"/>
    <col min="3078" max="3079" width="0" hidden="1" customWidth="1"/>
    <col min="3316" max="3316" width="4.7109375" customWidth="1"/>
    <col min="3317" max="3317" width="14.140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85546875" customWidth="1"/>
    <col min="3324" max="3324" width="13.42578125" customWidth="1"/>
    <col min="3325" max="3325" width="15.140625" customWidth="1"/>
    <col min="3326" max="3326" width="40.7109375" customWidth="1"/>
    <col min="3327" max="3327" width="20.42578125" customWidth="1"/>
    <col min="3328" max="3328" width="17.85546875" customWidth="1"/>
    <col min="3329" max="3329" width="16.7109375" customWidth="1"/>
    <col min="3330" max="3330" width="13.7109375" customWidth="1"/>
    <col min="3331" max="3331" width="14.28515625" customWidth="1"/>
    <col min="3332" max="3332" width="12.7109375" customWidth="1"/>
    <col min="3333" max="3333" width="56.85546875" customWidth="1"/>
    <col min="3334" max="3335" width="0" hidden="1" customWidth="1"/>
    <col min="3572" max="3572" width="4.7109375" customWidth="1"/>
    <col min="3573" max="3573" width="14.140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85546875" customWidth="1"/>
    <col min="3580" max="3580" width="13.42578125" customWidth="1"/>
    <col min="3581" max="3581" width="15.140625" customWidth="1"/>
    <col min="3582" max="3582" width="40.7109375" customWidth="1"/>
    <col min="3583" max="3583" width="20.42578125" customWidth="1"/>
    <col min="3584" max="3584" width="17.85546875" customWidth="1"/>
    <col min="3585" max="3585" width="16.7109375" customWidth="1"/>
    <col min="3586" max="3586" width="13.7109375" customWidth="1"/>
    <col min="3587" max="3587" width="14.28515625" customWidth="1"/>
    <col min="3588" max="3588" width="12.7109375" customWidth="1"/>
    <col min="3589" max="3589" width="56.85546875" customWidth="1"/>
    <col min="3590" max="3591" width="0" hidden="1" customWidth="1"/>
    <col min="3828" max="3828" width="4.7109375" customWidth="1"/>
    <col min="3829" max="3829" width="14.140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85546875" customWidth="1"/>
    <col min="3836" max="3836" width="13.42578125" customWidth="1"/>
    <col min="3837" max="3837" width="15.140625" customWidth="1"/>
    <col min="3838" max="3838" width="40.7109375" customWidth="1"/>
    <col min="3839" max="3839" width="20.42578125" customWidth="1"/>
    <col min="3840" max="3840" width="17.85546875" customWidth="1"/>
    <col min="3841" max="3841" width="16.7109375" customWidth="1"/>
    <col min="3842" max="3842" width="13.7109375" customWidth="1"/>
    <col min="3843" max="3843" width="14.28515625" customWidth="1"/>
    <col min="3844" max="3844" width="12.7109375" customWidth="1"/>
    <col min="3845" max="3845" width="56.85546875" customWidth="1"/>
    <col min="3846" max="3847" width="0" hidden="1" customWidth="1"/>
    <col min="4084" max="4084" width="4.7109375" customWidth="1"/>
    <col min="4085" max="4085" width="14.140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85546875" customWidth="1"/>
    <col min="4092" max="4092" width="13.42578125" customWidth="1"/>
    <col min="4093" max="4093" width="15.140625" customWidth="1"/>
    <col min="4094" max="4094" width="40.7109375" customWidth="1"/>
    <col min="4095" max="4095" width="20.42578125" customWidth="1"/>
    <col min="4096" max="4096" width="17.85546875" customWidth="1"/>
    <col min="4097" max="4097" width="16.7109375" customWidth="1"/>
    <col min="4098" max="4098" width="13.7109375" customWidth="1"/>
    <col min="4099" max="4099" width="14.28515625" customWidth="1"/>
    <col min="4100" max="4100" width="12.7109375" customWidth="1"/>
    <col min="4101" max="4101" width="56.85546875" customWidth="1"/>
    <col min="4102" max="4103" width="0" hidden="1" customWidth="1"/>
    <col min="4340" max="4340" width="4.7109375" customWidth="1"/>
    <col min="4341" max="4341" width="14.140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85546875" customWidth="1"/>
    <col min="4348" max="4348" width="13.42578125" customWidth="1"/>
    <col min="4349" max="4349" width="15.140625" customWidth="1"/>
    <col min="4350" max="4350" width="40.7109375" customWidth="1"/>
    <col min="4351" max="4351" width="20.42578125" customWidth="1"/>
    <col min="4352" max="4352" width="17.85546875" customWidth="1"/>
    <col min="4353" max="4353" width="16.7109375" customWidth="1"/>
    <col min="4354" max="4354" width="13.7109375" customWidth="1"/>
    <col min="4355" max="4355" width="14.28515625" customWidth="1"/>
    <col min="4356" max="4356" width="12.7109375" customWidth="1"/>
    <col min="4357" max="4357" width="56.85546875" customWidth="1"/>
    <col min="4358" max="4359" width="0" hidden="1" customWidth="1"/>
    <col min="4596" max="4596" width="4.7109375" customWidth="1"/>
    <col min="4597" max="4597" width="14.140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85546875" customWidth="1"/>
    <col min="4604" max="4604" width="13.42578125" customWidth="1"/>
    <col min="4605" max="4605" width="15.140625" customWidth="1"/>
    <col min="4606" max="4606" width="40.7109375" customWidth="1"/>
    <col min="4607" max="4607" width="20.42578125" customWidth="1"/>
    <col min="4608" max="4608" width="17.85546875" customWidth="1"/>
    <col min="4609" max="4609" width="16.7109375" customWidth="1"/>
    <col min="4610" max="4610" width="13.7109375" customWidth="1"/>
    <col min="4611" max="4611" width="14.28515625" customWidth="1"/>
    <col min="4612" max="4612" width="12.7109375" customWidth="1"/>
    <col min="4613" max="4613" width="56.85546875" customWidth="1"/>
    <col min="4614" max="4615" width="0" hidden="1" customWidth="1"/>
    <col min="4852" max="4852" width="4.7109375" customWidth="1"/>
    <col min="4853" max="4853" width="14.140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85546875" customWidth="1"/>
    <col min="4860" max="4860" width="13.42578125" customWidth="1"/>
    <col min="4861" max="4861" width="15.140625" customWidth="1"/>
    <col min="4862" max="4862" width="40.7109375" customWidth="1"/>
    <col min="4863" max="4863" width="20.42578125" customWidth="1"/>
    <col min="4864" max="4864" width="17.85546875" customWidth="1"/>
    <col min="4865" max="4865" width="16.7109375" customWidth="1"/>
    <col min="4866" max="4866" width="13.7109375" customWidth="1"/>
    <col min="4867" max="4867" width="14.28515625" customWidth="1"/>
    <col min="4868" max="4868" width="12.7109375" customWidth="1"/>
    <col min="4869" max="4869" width="56.85546875" customWidth="1"/>
    <col min="4870" max="4871" width="0" hidden="1" customWidth="1"/>
    <col min="5108" max="5108" width="4.7109375" customWidth="1"/>
    <col min="5109" max="5109" width="14.140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85546875" customWidth="1"/>
    <col min="5116" max="5116" width="13.42578125" customWidth="1"/>
    <col min="5117" max="5117" width="15.140625" customWidth="1"/>
    <col min="5118" max="5118" width="40.7109375" customWidth="1"/>
    <col min="5119" max="5119" width="20.42578125" customWidth="1"/>
    <col min="5120" max="5120" width="17.85546875" customWidth="1"/>
    <col min="5121" max="5121" width="16.7109375" customWidth="1"/>
    <col min="5122" max="5122" width="13.7109375" customWidth="1"/>
    <col min="5123" max="5123" width="14.28515625" customWidth="1"/>
    <col min="5124" max="5124" width="12.7109375" customWidth="1"/>
    <col min="5125" max="5125" width="56.85546875" customWidth="1"/>
    <col min="5126" max="5127" width="0" hidden="1" customWidth="1"/>
    <col min="5364" max="5364" width="4.7109375" customWidth="1"/>
    <col min="5365" max="5365" width="14.140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85546875" customWidth="1"/>
    <col min="5372" max="5372" width="13.42578125" customWidth="1"/>
    <col min="5373" max="5373" width="15.140625" customWidth="1"/>
    <col min="5374" max="5374" width="40.7109375" customWidth="1"/>
    <col min="5375" max="5375" width="20.42578125" customWidth="1"/>
    <col min="5376" max="5376" width="17.85546875" customWidth="1"/>
    <col min="5377" max="5377" width="16.7109375" customWidth="1"/>
    <col min="5378" max="5378" width="13.7109375" customWidth="1"/>
    <col min="5379" max="5379" width="14.28515625" customWidth="1"/>
    <col min="5380" max="5380" width="12.7109375" customWidth="1"/>
    <col min="5381" max="5381" width="56.85546875" customWidth="1"/>
    <col min="5382" max="5383" width="0" hidden="1" customWidth="1"/>
    <col min="5620" max="5620" width="4.7109375" customWidth="1"/>
    <col min="5621" max="5621" width="14.140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85546875" customWidth="1"/>
    <col min="5628" max="5628" width="13.42578125" customWidth="1"/>
    <col min="5629" max="5629" width="15.140625" customWidth="1"/>
    <col min="5630" max="5630" width="40.7109375" customWidth="1"/>
    <col min="5631" max="5631" width="20.42578125" customWidth="1"/>
    <col min="5632" max="5632" width="17.85546875" customWidth="1"/>
    <col min="5633" max="5633" width="16.7109375" customWidth="1"/>
    <col min="5634" max="5634" width="13.7109375" customWidth="1"/>
    <col min="5635" max="5635" width="14.28515625" customWidth="1"/>
    <col min="5636" max="5636" width="12.7109375" customWidth="1"/>
    <col min="5637" max="5637" width="56.85546875" customWidth="1"/>
    <col min="5638" max="5639" width="0" hidden="1" customWidth="1"/>
    <col min="5876" max="5876" width="4.7109375" customWidth="1"/>
    <col min="5877" max="5877" width="14.140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85546875" customWidth="1"/>
    <col min="5884" max="5884" width="13.42578125" customWidth="1"/>
    <col min="5885" max="5885" width="15.140625" customWidth="1"/>
    <col min="5886" max="5886" width="40.7109375" customWidth="1"/>
    <col min="5887" max="5887" width="20.42578125" customWidth="1"/>
    <col min="5888" max="5888" width="17.85546875" customWidth="1"/>
    <col min="5889" max="5889" width="16.7109375" customWidth="1"/>
    <col min="5890" max="5890" width="13.7109375" customWidth="1"/>
    <col min="5891" max="5891" width="14.28515625" customWidth="1"/>
    <col min="5892" max="5892" width="12.7109375" customWidth="1"/>
    <col min="5893" max="5893" width="56.85546875" customWidth="1"/>
    <col min="5894" max="5895" width="0" hidden="1" customWidth="1"/>
    <col min="6132" max="6132" width="4.7109375" customWidth="1"/>
    <col min="6133" max="6133" width="14.140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85546875" customWidth="1"/>
    <col min="6140" max="6140" width="13.42578125" customWidth="1"/>
    <col min="6141" max="6141" width="15.140625" customWidth="1"/>
    <col min="6142" max="6142" width="40.7109375" customWidth="1"/>
    <col min="6143" max="6143" width="20.42578125" customWidth="1"/>
    <col min="6144" max="6144" width="17.85546875" customWidth="1"/>
    <col min="6145" max="6145" width="16.7109375" customWidth="1"/>
    <col min="6146" max="6146" width="13.7109375" customWidth="1"/>
    <col min="6147" max="6147" width="14.28515625" customWidth="1"/>
    <col min="6148" max="6148" width="12.7109375" customWidth="1"/>
    <col min="6149" max="6149" width="56.85546875" customWidth="1"/>
    <col min="6150" max="6151" width="0" hidden="1" customWidth="1"/>
    <col min="6388" max="6388" width="4.7109375" customWidth="1"/>
    <col min="6389" max="6389" width="14.140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85546875" customWidth="1"/>
    <col min="6396" max="6396" width="13.42578125" customWidth="1"/>
    <col min="6397" max="6397" width="15.140625" customWidth="1"/>
    <col min="6398" max="6398" width="40.7109375" customWidth="1"/>
    <col min="6399" max="6399" width="20.42578125" customWidth="1"/>
    <col min="6400" max="6400" width="17.85546875" customWidth="1"/>
    <col min="6401" max="6401" width="16.7109375" customWidth="1"/>
    <col min="6402" max="6402" width="13.7109375" customWidth="1"/>
    <col min="6403" max="6403" width="14.28515625" customWidth="1"/>
    <col min="6404" max="6404" width="12.7109375" customWidth="1"/>
    <col min="6405" max="6405" width="56.85546875" customWidth="1"/>
    <col min="6406" max="6407" width="0" hidden="1" customWidth="1"/>
    <col min="6644" max="6644" width="4.7109375" customWidth="1"/>
    <col min="6645" max="6645" width="14.140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85546875" customWidth="1"/>
    <col min="6652" max="6652" width="13.42578125" customWidth="1"/>
    <col min="6653" max="6653" width="15.140625" customWidth="1"/>
    <col min="6654" max="6654" width="40.7109375" customWidth="1"/>
    <col min="6655" max="6655" width="20.42578125" customWidth="1"/>
    <col min="6656" max="6656" width="17.85546875" customWidth="1"/>
    <col min="6657" max="6657" width="16.7109375" customWidth="1"/>
    <col min="6658" max="6658" width="13.7109375" customWidth="1"/>
    <col min="6659" max="6659" width="14.28515625" customWidth="1"/>
    <col min="6660" max="6660" width="12.7109375" customWidth="1"/>
    <col min="6661" max="6661" width="56.85546875" customWidth="1"/>
    <col min="6662" max="6663" width="0" hidden="1" customWidth="1"/>
    <col min="6900" max="6900" width="4.7109375" customWidth="1"/>
    <col min="6901" max="6901" width="14.140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85546875" customWidth="1"/>
    <col min="6908" max="6908" width="13.42578125" customWidth="1"/>
    <col min="6909" max="6909" width="15.140625" customWidth="1"/>
    <col min="6910" max="6910" width="40.7109375" customWidth="1"/>
    <col min="6911" max="6911" width="20.42578125" customWidth="1"/>
    <col min="6912" max="6912" width="17.85546875" customWidth="1"/>
    <col min="6913" max="6913" width="16.7109375" customWidth="1"/>
    <col min="6914" max="6914" width="13.7109375" customWidth="1"/>
    <col min="6915" max="6915" width="14.28515625" customWidth="1"/>
    <col min="6916" max="6916" width="12.7109375" customWidth="1"/>
    <col min="6917" max="6917" width="56.85546875" customWidth="1"/>
    <col min="6918" max="6919" width="0" hidden="1" customWidth="1"/>
    <col min="7156" max="7156" width="4.7109375" customWidth="1"/>
    <col min="7157" max="7157" width="14.140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85546875" customWidth="1"/>
    <col min="7164" max="7164" width="13.42578125" customWidth="1"/>
    <col min="7165" max="7165" width="15.140625" customWidth="1"/>
    <col min="7166" max="7166" width="40.7109375" customWidth="1"/>
    <col min="7167" max="7167" width="20.42578125" customWidth="1"/>
    <col min="7168" max="7168" width="17.85546875" customWidth="1"/>
    <col min="7169" max="7169" width="16.7109375" customWidth="1"/>
    <col min="7170" max="7170" width="13.7109375" customWidth="1"/>
    <col min="7171" max="7171" width="14.28515625" customWidth="1"/>
    <col min="7172" max="7172" width="12.7109375" customWidth="1"/>
    <col min="7173" max="7173" width="56.85546875" customWidth="1"/>
    <col min="7174" max="7175" width="0" hidden="1" customWidth="1"/>
    <col min="7412" max="7412" width="4.7109375" customWidth="1"/>
    <col min="7413" max="7413" width="14.140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85546875" customWidth="1"/>
    <col min="7420" max="7420" width="13.42578125" customWidth="1"/>
    <col min="7421" max="7421" width="15.140625" customWidth="1"/>
    <col min="7422" max="7422" width="40.7109375" customWidth="1"/>
    <col min="7423" max="7423" width="20.42578125" customWidth="1"/>
    <col min="7424" max="7424" width="17.85546875" customWidth="1"/>
    <col min="7425" max="7425" width="16.7109375" customWidth="1"/>
    <col min="7426" max="7426" width="13.7109375" customWidth="1"/>
    <col min="7427" max="7427" width="14.28515625" customWidth="1"/>
    <col min="7428" max="7428" width="12.7109375" customWidth="1"/>
    <col min="7429" max="7429" width="56.85546875" customWidth="1"/>
    <col min="7430" max="7431" width="0" hidden="1" customWidth="1"/>
    <col min="7668" max="7668" width="4.7109375" customWidth="1"/>
    <col min="7669" max="7669" width="14.140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85546875" customWidth="1"/>
    <col min="7676" max="7676" width="13.42578125" customWidth="1"/>
    <col min="7677" max="7677" width="15.140625" customWidth="1"/>
    <col min="7678" max="7678" width="40.7109375" customWidth="1"/>
    <col min="7679" max="7679" width="20.42578125" customWidth="1"/>
    <col min="7680" max="7680" width="17.85546875" customWidth="1"/>
    <col min="7681" max="7681" width="16.7109375" customWidth="1"/>
    <col min="7682" max="7682" width="13.7109375" customWidth="1"/>
    <col min="7683" max="7683" width="14.28515625" customWidth="1"/>
    <col min="7684" max="7684" width="12.7109375" customWidth="1"/>
    <col min="7685" max="7685" width="56.85546875" customWidth="1"/>
    <col min="7686" max="7687" width="0" hidden="1" customWidth="1"/>
    <col min="7924" max="7924" width="4.7109375" customWidth="1"/>
    <col min="7925" max="7925" width="14.140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85546875" customWidth="1"/>
    <col min="7932" max="7932" width="13.42578125" customWidth="1"/>
    <col min="7933" max="7933" width="15.140625" customWidth="1"/>
    <col min="7934" max="7934" width="40.7109375" customWidth="1"/>
    <col min="7935" max="7935" width="20.42578125" customWidth="1"/>
    <col min="7936" max="7936" width="17.85546875" customWidth="1"/>
    <col min="7937" max="7937" width="16.7109375" customWidth="1"/>
    <col min="7938" max="7938" width="13.7109375" customWidth="1"/>
    <col min="7939" max="7939" width="14.28515625" customWidth="1"/>
    <col min="7940" max="7940" width="12.7109375" customWidth="1"/>
    <col min="7941" max="7941" width="56.85546875" customWidth="1"/>
    <col min="7942" max="7943" width="0" hidden="1" customWidth="1"/>
    <col min="8180" max="8180" width="4.7109375" customWidth="1"/>
    <col min="8181" max="8181" width="14.140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85546875" customWidth="1"/>
    <col min="8188" max="8188" width="13.42578125" customWidth="1"/>
    <col min="8189" max="8189" width="15.140625" customWidth="1"/>
    <col min="8190" max="8190" width="40.7109375" customWidth="1"/>
    <col min="8191" max="8191" width="20.42578125" customWidth="1"/>
    <col min="8192" max="8192" width="17.85546875" customWidth="1"/>
    <col min="8193" max="8193" width="16.7109375" customWidth="1"/>
    <col min="8194" max="8194" width="13.7109375" customWidth="1"/>
    <col min="8195" max="8195" width="14.28515625" customWidth="1"/>
    <col min="8196" max="8196" width="12.7109375" customWidth="1"/>
    <col min="8197" max="8197" width="56.85546875" customWidth="1"/>
    <col min="8198" max="8199" width="0" hidden="1" customWidth="1"/>
    <col min="8436" max="8436" width="4.7109375" customWidth="1"/>
    <col min="8437" max="8437" width="14.140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85546875" customWidth="1"/>
    <col min="8444" max="8444" width="13.42578125" customWidth="1"/>
    <col min="8445" max="8445" width="15.140625" customWidth="1"/>
    <col min="8446" max="8446" width="40.7109375" customWidth="1"/>
    <col min="8447" max="8447" width="20.42578125" customWidth="1"/>
    <col min="8448" max="8448" width="17.85546875" customWidth="1"/>
    <col min="8449" max="8449" width="16.7109375" customWidth="1"/>
    <col min="8450" max="8450" width="13.7109375" customWidth="1"/>
    <col min="8451" max="8451" width="14.28515625" customWidth="1"/>
    <col min="8452" max="8452" width="12.7109375" customWidth="1"/>
    <col min="8453" max="8453" width="56.85546875" customWidth="1"/>
    <col min="8454" max="8455" width="0" hidden="1" customWidth="1"/>
    <col min="8692" max="8692" width="4.7109375" customWidth="1"/>
    <col min="8693" max="8693" width="14.140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85546875" customWidth="1"/>
    <col min="8700" max="8700" width="13.42578125" customWidth="1"/>
    <col min="8701" max="8701" width="15.140625" customWidth="1"/>
    <col min="8702" max="8702" width="40.7109375" customWidth="1"/>
    <col min="8703" max="8703" width="20.42578125" customWidth="1"/>
    <col min="8704" max="8704" width="17.85546875" customWidth="1"/>
    <col min="8705" max="8705" width="16.7109375" customWidth="1"/>
    <col min="8706" max="8706" width="13.7109375" customWidth="1"/>
    <col min="8707" max="8707" width="14.28515625" customWidth="1"/>
    <col min="8708" max="8708" width="12.7109375" customWidth="1"/>
    <col min="8709" max="8709" width="56.85546875" customWidth="1"/>
    <col min="8710" max="8711" width="0" hidden="1" customWidth="1"/>
    <col min="8948" max="8948" width="4.7109375" customWidth="1"/>
    <col min="8949" max="8949" width="14.140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85546875" customWidth="1"/>
    <col min="8956" max="8956" width="13.42578125" customWidth="1"/>
    <col min="8957" max="8957" width="15.140625" customWidth="1"/>
    <col min="8958" max="8958" width="40.7109375" customWidth="1"/>
    <col min="8959" max="8959" width="20.42578125" customWidth="1"/>
    <col min="8960" max="8960" width="17.85546875" customWidth="1"/>
    <col min="8961" max="8961" width="16.7109375" customWidth="1"/>
    <col min="8962" max="8962" width="13.7109375" customWidth="1"/>
    <col min="8963" max="8963" width="14.28515625" customWidth="1"/>
    <col min="8964" max="8964" width="12.7109375" customWidth="1"/>
    <col min="8965" max="8965" width="56.85546875" customWidth="1"/>
    <col min="8966" max="8967" width="0" hidden="1" customWidth="1"/>
    <col min="9204" max="9204" width="4.7109375" customWidth="1"/>
    <col min="9205" max="9205" width="14.140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85546875" customWidth="1"/>
    <col min="9212" max="9212" width="13.42578125" customWidth="1"/>
    <col min="9213" max="9213" width="15.140625" customWidth="1"/>
    <col min="9214" max="9214" width="40.7109375" customWidth="1"/>
    <col min="9215" max="9215" width="20.42578125" customWidth="1"/>
    <col min="9216" max="9216" width="17.85546875" customWidth="1"/>
    <col min="9217" max="9217" width="16.7109375" customWidth="1"/>
    <col min="9218" max="9218" width="13.7109375" customWidth="1"/>
    <col min="9219" max="9219" width="14.28515625" customWidth="1"/>
    <col min="9220" max="9220" width="12.7109375" customWidth="1"/>
    <col min="9221" max="9221" width="56.85546875" customWidth="1"/>
    <col min="9222" max="9223" width="0" hidden="1" customWidth="1"/>
    <col min="9460" max="9460" width="4.7109375" customWidth="1"/>
    <col min="9461" max="9461" width="14.140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85546875" customWidth="1"/>
    <col min="9468" max="9468" width="13.42578125" customWidth="1"/>
    <col min="9469" max="9469" width="15.140625" customWidth="1"/>
    <col min="9470" max="9470" width="40.7109375" customWidth="1"/>
    <col min="9471" max="9471" width="20.42578125" customWidth="1"/>
    <col min="9472" max="9472" width="17.85546875" customWidth="1"/>
    <col min="9473" max="9473" width="16.7109375" customWidth="1"/>
    <col min="9474" max="9474" width="13.7109375" customWidth="1"/>
    <col min="9475" max="9475" width="14.28515625" customWidth="1"/>
    <col min="9476" max="9476" width="12.7109375" customWidth="1"/>
    <col min="9477" max="9477" width="56.85546875" customWidth="1"/>
    <col min="9478" max="9479" width="0" hidden="1" customWidth="1"/>
    <col min="9716" max="9716" width="4.7109375" customWidth="1"/>
    <col min="9717" max="9717" width="14.140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85546875" customWidth="1"/>
    <col min="9724" max="9724" width="13.42578125" customWidth="1"/>
    <col min="9725" max="9725" width="15.140625" customWidth="1"/>
    <col min="9726" max="9726" width="40.7109375" customWidth="1"/>
    <col min="9727" max="9727" width="20.42578125" customWidth="1"/>
    <col min="9728" max="9728" width="17.85546875" customWidth="1"/>
    <col min="9729" max="9729" width="16.7109375" customWidth="1"/>
    <col min="9730" max="9730" width="13.7109375" customWidth="1"/>
    <col min="9731" max="9731" width="14.28515625" customWidth="1"/>
    <col min="9732" max="9732" width="12.7109375" customWidth="1"/>
    <col min="9733" max="9733" width="56.85546875" customWidth="1"/>
    <col min="9734" max="9735" width="0" hidden="1" customWidth="1"/>
    <col min="9972" max="9972" width="4.7109375" customWidth="1"/>
    <col min="9973" max="9973" width="14.140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85546875" customWidth="1"/>
    <col min="9980" max="9980" width="13.42578125" customWidth="1"/>
    <col min="9981" max="9981" width="15.140625" customWidth="1"/>
    <col min="9982" max="9982" width="40.7109375" customWidth="1"/>
    <col min="9983" max="9983" width="20.42578125" customWidth="1"/>
    <col min="9984" max="9984" width="17.85546875" customWidth="1"/>
    <col min="9985" max="9985" width="16.7109375" customWidth="1"/>
    <col min="9986" max="9986" width="13.7109375" customWidth="1"/>
    <col min="9987" max="9987" width="14.28515625" customWidth="1"/>
    <col min="9988" max="9988" width="12.7109375" customWidth="1"/>
    <col min="9989" max="9989" width="56.85546875" customWidth="1"/>
    <col min="9990" max="9991" width="0" hidden="1" customWidth="1"/>
    <col min="10228" max="10228" width="4.7109375" customWidth="1"/>
    <col min="10229" max="10229" width="14.140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85546875" customWidth="1"/>
    <col min="10236" max="10236" width="13.42578125" customWidth="1"/>
    <col min="10237" max="10237" width="15.140625" customWidth="1"/>
    <col min="10238" max="10238" width="40.7109375" customWidth="1"/>
    <col min="10239" max="10239" width="20.42578125" customWidth="1"/>
    <col min="10240" max="10240" width="17.85546875" customWidth="1"/>
    <col min="10241" max="10241" width="16.7109375" customWidth="1"/>
    <col min="10242" max="10242" width="13.7109375" customWidth="1"/>
    <col min="10243" max="10243" width="14.28515625" customWidth="1"/>
    <col min="10244" max="10244" width="12.7109375" customWidth="1"/>
    <col min="10245" max="10245" width="56.85546875" customWidth="1"/>
    <col min="10246" max="10247" width="0" hidden="1" customWidth="1"/>
    <col min="10484" max="10484" width="4.7109375" customWidth="1"/>
    <col min="10485" max="10485" width="14.140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85546875" customWidth="1"/>
    <col min="10492" max="10492" width="13.42578125" customWidth="1"/>
    <col min="10493" max="10493" width="15.140625" customWidth="1"/>
    <col min="10494" max="10494" width="40.7109375" customWidth="1"/>
    <col min="10495" max="10495" width="20.42578125" customWidth="1"/>
    <col min="10496" max="10496" width="17.85546875" customWidth="1"/>
    <col min="10497" max="10497" width="16.7109375" customWidth="1"/>
    <col min="10498" max="10498" width="13.7109375" customWidth="1"/>
    <col min="10499" max="10499" width="14.28515625" customWidth="1"/>
    <col min="10500" max="10500" width="12.7109375" customWidth="1"/>
    <col min="10501" max="10501" width="56.85546875" customWidth="1"/>
    <col min="10502" max="10503" width="0" hidden="1" customWidth="1"/>
    <col min="10740" max="10740" width="4.7109375" customWidth="1"/>
    <col min="10741" max="10741" width="14.140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85546875" customWidth="1"/>
    <col min="10748" max="10748" width="13.42578125" customWidth="1"/>
    <col min="10749" max="10749" width="15.140625" customWidth="1"/>
    <col min="10750" max="10750" width="40.7109375" customWidth="1"/>
    <col min="10751" max="10751" width="20.42578125" customWidth="1"/>
    <col min="10752" max="10752" width="17.85546875" customWidth="1"/>
    <col min="10753" max="10753" width="16.7109375" customWidth="1"/>
    <col min="10754" max="10754" width="13.7109375" customWidth="1"/>
    <col min="10755" max="10755" width="14.28515625" customWidth="1"/>
    <col min="10756" max="10756" width="12.7109375" customWidth="1"/>
    <col min="10757" max="10757" width="56.85546875" customWidth="1"/>
    <col min="10758" max="10759" width="0" hidden="1" customWidth="1"/>
    <col min="10996" max="10996" width="4.7109375" customWidth="1"/>
    <col min="10997" max="10997" width="14.140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85546875" customWidth="1"/>
    <col min="11004" max="11004" width="13.42578125" customWidth="1"/>
    <col min="11005" max="11005" width="15.140625" customWidth="1"/>
    <col min="11006" max="11006" width="40.7109375" customWidth="1"/>
    <col min="11007" max="11007" width="20.42578125" customWidth="1"/>
    <col min="11008" max="11008" width="17.85546875" customWidth="1"/>
    <col min="11009" max="11009" width="16.7109375" customWidth="1"/>
    <col min="11010" max="11010" width="13.7109375" customWidth="1"/>
    <col min="11011" max="11011" width="14.28515625" customWidth="1"/>
    <col min="11012" max="11012" width="12.7109375" customWidth="1"/>
    <col min="11013" max="11013" width="56.85546875" customWidth="1"/>
    <col min="11014" max="11015" width="0" hidden="1" customWidth="1"/>
    <col min="11252" max="11252" width="4.7109375" customWidth="1"/>
    <col min="11253" max="11253" width="14.140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85546875" customWidth="1"/>
    <col min="11260" max="11260" width="13.42578125" customWidth="1"/>
    <col min="11261" max="11261" width="15.140625" customWidth="1"/>
    <col min="11262" max="11262" width="40.7109375" customWidth="1"/>
    <col min="11263" max="11263" width="20.42578125" customWidth="1"/>
    <col min="11264" max="11264" width="17.85546875" customWidth="1"/>
    <col min="11265" max="11265" width="16.7109375" customWidth="1"/>
    <col min="11266" max="11266" width="13.7109375" customWidth="1"/>
    <col min="11267" max="11267" width="14.28515625" customWidth="1"/>
    <col min="11268" max="11268" width="12.7109375" customWidth="1"/>
    <col min="11269" max="11269" width="56.85546875" customWidth="1"/>
    <col min="11270" max="11271" width="0" hidden="1" customWidth="1"/>
    <col min="11508" max="11508" width="4.7109375" customWidth="1"/>
    <col min="11509" max="11509" width="14.140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85546875" customWidth="1"/>
    <col min="11516" max="11516" width="13.42578125" customWidth="1"/>
    <col min="11517" max="11517" width="15.140625" customWidth="1"/>
    <col min="11518" max="11518" width="40.7109375" customWidth="1"/>
    <col min="11519" max="11519" width="20.42578125" customWidth="1"/>
    <col min="11520" max="11520" width="17.85546875" customWidth="1"/>
    <col min="11521" max="11521" width="16.7109375" customWidth="1"/>
    <col min="11522" max="11522" width="13.7109375" customWidth="1"/>
    <col min="11523" max="11523" width="14.28515625" customWidth="1"/>
    <col min="11524" max="11524" width="12.7109375" customWidth="1"/>
    <col min="11525" max="11525" width="56.85546875" customWidth="1"/>
    <col min="11526" max="11527" width="0" hidden="1" customWidth="1"/>
    <col min="11764" max="11764" width="4.7109375" customWidth="1"/>
    <col min="11765" max="11765" width="14.140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85546875" customWidth="1"/>
    <col min="11772" max="11772" width="13.42578125" customWidth="1"/>
    <col min="11773" max="11773" width="15.140625" customWidth="1"/>
    <col min="11774" max="11774" width="40.7109375" customWidth="1"/>
    <col min="11775" max="11775" width="20.42578125" customWidth="1"/>
    <col min="11776" max="11776" width="17.85546875" customWidth="1"/>
    <col min="11777" max="11777" width="16.7109375" customWidth="1"/>
    <col min="11778" max="11778" width="13.7109375" customWidth="1"/>
    <col min="11779" max="11779" width="14.28515625" customWidth="1"/>
    <col min="11780" max="11780" width="12.7109375" customWidth="1"/>
    <col min="11781" max="11781" width="56.85546875" customWidth="1"/>
    <col min="11782" max="11783" width="0" hidden="1" customWidth="1"/>
    <col min="12020" max="12020" width="4.7109375" customWidth="1"/>
    <col min="12021" max="12021" width="14.140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85546875" customWidth="1"/>
    <col min="12028" max="12028" width="13.42578125" customWidth="1"/>
    <col min="12029" max="12029" width="15.140625" customWidth="1"/>
    <col min="12030" max="12030" width="40.7109375" customWidth="1"/>
    <col min="12031" max="12031" width="20.42578125" customWidth="1"/>
    <col min="12032" max="12032" width="17.85546875" customWidth="1"/>
    <col min="12033" max="12033" width="16.7109375" customWidth="1"/>
    <col min="12034" max="12034" width="13.7109375" customWidth="1"/>
    <col min="12035" max="12035" width="14.28515625" customWidth="1"/>
    <col min="12036" max="12036" width="12.7109375" customWidth="1"/>
    <col min="12037" max="12037" width="56.85546875" customWidth="1"/>
    <col min="12038" max="12039" width="0" hidden="1" customWidth="1"/>
    <col min="12276" max="12276" width="4.7109375" customWidth="1"/>
    <col min="12277" max="12277" width="14.140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85546875" customWidth="1"/>
    <col min="12284" max="12284" width="13.42578125" customWidth="1"/>
    <col min="12285" max="12285" width="15.140625" customWidth="1"/>
    <col min="12286" max="12286" width="40.7109375" customWidth="1"/>
    <col min="12287" max="12287" width="20.42578125" customWidth="1"/>
    <col min="12288" max="12288" width="17.85546875" customWidth="1"/>
    <col min="12289" max="12289" width="16.7109375" customWidth="1"/>
    <col min="12290" max="12290" width="13.7109375" customWidth="1"/>
    <col min="12291" max="12291" width="14.28515625" customWidth="1"/>
    <col min="12292" max="12292" width="12.7109375" customWidth="1"/>
    <col min="12293" max="12293" width="56.85546875" customWidth="1"/>
    <col min="12294" max="12295" width="0" hidden="1" customWidth="1"/>
    <col min="12532" max="12532" width="4.7109375" customWidth="1"/>
    <col min="12533" max="12533" width="14.140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85546875" customWidth="1"/>
    <col min="12540" max="12540" width="13.42578125" customWidth="1"/>
    <col min="12541" max="12541" width="15.140625" customWidth="1"/>
    <col min="12542" max="12542" width="40.7109375" customWidth="1"/>
    <col min="12543" max="12543" width="20.42578125" customWidth="1"/>
    <col min="12544" max="12544" width="17.85546875" customWidth="1"/>
    <col min="12545" max="12545" width="16.7109375" customWidth="1"/>
    <col min="12546" max="12546" width="13.7109375" customWidth="1"/>
    <col min="12547" max="12547" width="14.28515625" customWidth="1"/>
    <col min="12548" max="12548" width="12.7109375" customWidth="1"/>
    <col min="12549" max="12549" width="56.85546875" customWidth="1"/>
    <col min="12550" max="12551" width="0" hidden="1" customWidth="1"/>
    <col min="12788" max="12788" width="4.7109375" customWidth="1"/>
    <col min="12789" max="12789" width="14.140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85546875" customWidth="1"/>
    <col min="12796" max="12796" width="13.42578125" customWidth="1"/>
    <col min="12797" max="12797" width="15.140625" customWidth="1"/>
    <col min="12798" max="12798" width="40.7109375" customWidth="1"/>
    <col min="12799" max="12799" width="20.42578125" customWidth="1"/>
    <col min="12800" max="12800" width="17.85546875" customWidth="1"/>
    <col min="12801" max="12801" width="16.7109375" customWidth="1"/>
    <col min="12802" max="12802" width="13.7109375" customWidth="1"/>
    <col min="12803" max="12803" width="14.28515625" customWidth="1"/>
    <col min="12804" max="12804" width="12.7109375" customWidth="1"/>
    <col min="12805" max="12805" width="56.85546875" customWidth="1"/>
    <col min="12806" max="12807" width="0" hidden="1" customWidth="1"/>
    <col min="13044" max="13044" width="4.7109375" customWidth="1"/>
    <col min="13045" max="13045" width="14.140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85546875" customWidth="1"/>
    <col min="13052" max="13052" width="13.42578125" customWidth="1"/>
    <col min="13053" max="13053" width="15.140625" customWidth="1"/>
    <col min="13054" max="13054" width="40.7109375" customWidth="1"/>
    <col min="13055" max="13055" width="20.42578125" customWidth="1"/>
    <col min="13056" max="13056" width="17.85546875" customWidth="1"/>
    <col min="13057" max="13057" width="16.7109375" customWidth="1"/>
    <col min="13058" max="13058" width="13.7109375" customWidth="1"/>
    <col min="13059" max="13059" width="14.28515625" customWidth="1"/>
    <col min="13060" max="13060" width="12.7109375" customWidth="1"/>
    <col min="13061" max="13061" width="56.85546875" customWidth="1"/>
    <col min="13062" max="13063" width="0" hidden="1" customWidth="1"/>
    <col min="13300" max="13300" width="4.7109375" customWidth="1"/>
    <col min="13301" max="13301" width="14.140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85546875" customWidth="1"/>
    <col min="13308" max="13308" width="13.42578125" customWidth="1"/>
    <col min="13309" max="13309" width="15.140625" customWidth="1"/>
    <col min="13310" max="13310" width="40.7109375" customWidth="1"/>
    <col min="13311" max="13311" width="20.42578125" customWidth="1"/>
    <col min="13312" max="13312" width="17.85546875" customWidth="1"/>
    <col min="13313" max="13313" width="16.7109375" customWidth="1"/>
    <col min="13314" max="13314" width="13.7109375" customWidth="1"/>
    <col min="13315" max="13315" width="14.28515625" customWidth="1"/>
    <col min="13316" max="13316" width="12.7109375" customWidth="1"/>
    <col min="13317" max="13317" width="56.85546875" customWidth="1"/>
    <col min="13318" max="13319" width="0" hidden="1" customWidth="1"/>
    <col min="13556" max="13556" width="4.7109375" customWidth="1"/>
    <col min="13557" max="13557" width="14.140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85546875" customWidth="1"/>
    <col min="13564" max="13564" width="13.42578125" customWidth="1"/>
    <col min="13565" max="13565" width="15.140625" customWidth="1"/>
    <col min="13566" max="13566" width="40.7109375" customWidth="1"/>
    <col min="13567" max="13567" width="20.42578125" customWidth="1"/>
    <col min="13568" max="13568" width="17.85546875" customWidth="1"/>
    <col min="13569" max="13569" width="16.7109375" customWidth="1"/>
    <col min="13570" max="13570" width="13.7109375" customWidth="1"/>
    <col min="13571" max="13571" width="14.28515625" customWidth="1"/>
    <col min="13572" max="13572" width="12.7109375" customWidth="1"/>
    <col min="13573" max="13573" width="56.85546875" customWidth="1"/>
    <col min="13574" max="13575" width="0" hidden="1" customWidth="1"/>
    <col min="13812" max="13812" width="4.7109375" customWidth="1"/>
    <col min="13813" max="13813" width="14.140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85546875" customWidth="1"/>
    <col min="13820" max="13820" width="13.42578125" customWidth="1"/>
    <col min="13821" max="13821" width="15.140625" customWidth="1"/>
    <col min="13822" max="13822" width="40.7109375" customWidth="1"/>
    <col min="13823" max="13823" width="20.42578125" customWidth="1"/>
    <col min="13824" max="13824" width="17.85546875" customWidth="1"/>
    <col min="13825" max="13825" width="16.7109375" customWidth="1"/>
    <col min="13826" max="13826" width="13.7109375" customWidth="1"/>
    <col min="13827" max="13827" width="14.28515625" customWidth="1"/>
    <col min="13828" max="13828" width="12.7109375" customWidth="1"/>
    <col min="13829" max="13829" width="56.85546875" customWidth="1"/>
    <col min="13830" max="13831" width="0" hidden="1" customWidth="1"/>
    <col min="14068" max="14068" width="4.7109375" customWidth="1"/>
    <col min="14069" max="14069" width="14.140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85546875" customWidth="1"/>
    <col min="14076" max="14076" width="13.42578125" customWidth="1"/>
    <col min="14077" max="14077" width="15.140625" customWidth="1"/>
    <col min="14078" max="14078" width="40.7109375" customWidth="1"/>
    <col min="14079" max="14079" width="20.42578125" customWidth="1"/>
    <col min="14080" max="14080" width="17.85546875" customWidth="1"/>
    <col min="14081" max="14081" width="16.7109375" customWidth="1"/>
    <col min="14082" max="14082" width="13.7109375" customWidth="1"/>
    <col min="14083" max="14083" width="14.28515625" customWidth="1"/>
    <col min="14084" max="14084" width="12.7109375" customWidth="1"/>
    <col min="14085" max="14085" width="56.85546875" customWidth="1"/>
    <col min="14086" max="14087" width="0" hidden="1" customWidth="1"/>
    <col min="14324" max="14324" width="4.7109375" customWidth="1"/>
    <col min="14325" max="14325" width="14.140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85546875" customWidth="1"/>
    <col min="14332" max="14332" width="13.42578125" customWidth="1"/>
    <col min="14333" max="14333" width="15.140625" customWidth="1"/>
    <col min="14334" max="14334" width="40.7109375" customWidth="1"/>
    <col min="14335" max="14335" width="20.42578125" customWidth="1"/>
    <col min="14336" max="14336" width="17.85546875" customWidth="1"/>
    <col min="14337" max="14337" width="16.7109375" customWidth="1"/>
    <col min="14338" max="14338" width="13.7109375" customWidth="1"/>
    <col min="14339" max="14339" width="14.28515625" customWidth="1"/>
    <col min="14340" max="14340" width="12.7109375" customWidth="1"/>
    <col min="14341" max="14341" width="56.85546875" customWidth="1"/>
    <col min="14342" max="14343" width="0" hidden="1" customWidth="1"/>
    <col min="14580" max="14580" width="4.7109375" customWidth="1"/>
    <col min="14581" max="14581" width="14.140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85546875" customWidth="1"/>
    <col min="14588" max="14588" width="13.42578125" customWidth="1"/>
    <col min="14589" max="14589" width="15.140625" customWidth="1"/>
    <col min="14590" max="14590" width="40.7109375" customWidth="1"/>
    <col min="14591" max="14591" width="20.42578125" customWidth="1"/>
    <col min="14592" max="14592" width="17.85546875" customWidth="1"/>
    <col min="14593" max="14593" width="16.7109375" customWidth="1"/>
    <col min="14594" max="14594" width="13.7109375" customWidth="1"/>
    <col min="14595" max="14595" width="14.28515625" customWidth="1"/>
    <col min="14596" max="14596" width="12.7109375" customWidth="1"/>
    <col min="14597" max="14597" width="56.85546875" customWidth="1"/>
    <col min="14598" max="14599" width="0" hidden="1" customWidth="1"/>
    <col min="14836" max="14836" width="4.7109375" customWidth="1"/>
    <col min="14837" max="14837" width="14.140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85546875" customWidth="1"/>
    <col min="14844" max="14844" width="13.42578125" customWidth="1"/>
    <col min="14845" max="14845" width="15.140625" customWidth="1"/>
    <col min="14846" max="14846" width="40.7109375" customWidth="1"/>
    <col min="14847" max="14847" width="20.42578125" customWidth="1"/>
    <col min="14848" max="14848" width="17.85546875" customWidth="1"/>
    <col min="14849" max="14849" width="16.7109375" customWidth="1"/>
    <col min="14850" max="14850" width="13.7109375" customWidth="1"/>
    <col min="14851" max="14851" width="14.28515625" customWidth="1"/>
    <col min="14852" max="14852" width="12.7109375" customWidth="1"/>
    <col min="14853" max="14853" width="56.85546875" customWidth="1"/>
    <col min="14854" max="14855" width="0" hidden="1" customWidth="1"/>
    <col min="15092" max="15092" width="4.7109375" customWidth="1"/>
    <col min="15093" max="15093" width="14.140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85546875" customWidth="1"/>
    <col min="15100" max="15100" width="13.42578125" customWidth="1"/>
    <col min="15101" max="15101" width="15.140625" customWidth="1"/>
    <col min="15102" max="15102" width="40.7109375" customWidth="1"/>
    <col min="15103" max="15103" width="20.42578125" customWidth="1"/>
    <col min="15104" max="15104" width="17.85546875" customWidth="1"/>
    <col min="15105" max="15105" width="16.7109375" customWidth="1"/>
    <col min="15106" max="15106" width="13.7109375" customWidth="1"/>
    <col min="15107" max="15107" width="14.28515625" customWidth="1"/>
    <col min="15108" max="15108" width="12.7109375" customWidth="1"/>
    <col min="15109" max="15109" width="56.85546875" customWidth="1"/>
    <col min="15110" max="15111" width="0" hidden="1" customWidth="1"/>
    <col min="15348" max="15348" width="4.7109375" customWidth="1"/>
    <col min="15349" max="15349" width="14.140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85546875" customWidth="1"/>
    <col min="15356" max="15356" width="13.42578125" customWidth="1"/>
    <col min="15357" max="15357" width="15.140625" customWidth="1"/>
    <col min="15358" max="15358" width="40.7109375" customWidth="1"/>
    <col min="15359" max="15359" width="20.42578125" customWidth="1"/>
    <col min="15360" max="15360" width="17.85546875" customWidth="1"/>
    <col min="15361" max="15361" width="16.7109375" customWidth="1"/>
    <col min="15362" max="15362" width="13.7109375" customWidth="1"/>
    <col min="15363" max="15363" width="14.28515625" customWidth="1"/>
    <col min="15364" max="15364" width="12.7109375" customWidth="1"/>
    <col min="15365" max="15365" width="56.85546875" customWidth="1"/>
    <col min="15366" max="15367" width="0" hidden="1" customWidth="1"/>
    <col min="15604" max="15604" width="4.7109375" customWidth="1"/>
    <col min="15605" max="15605" width="14.140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85546875" customWidth="1"/>
    <col min="15612" max="15612" width="13.42578125" customWidth="1"/>
    <col min="15613" max="15613" width="15.140625" customWidth="1"/>
    <col min="15614" max="15614" width="40.7109375" customWidth="1"/>
    <col min="15615" max="15615" width="20.42578125" customWidth="1"/>
    <col min="15616" max="15616" width="17.85546875" customWidth="1"/>
    <col min="15617" max="15617" width="16.7109375" customWidth="1"/>
    <col min="15618" max="15618" width="13.7109375" customWidth="1"/>
    <col min="15619" max="15619" width="14.28515625" customWidth="1"/>
    <col min="15620" max="15620" width="12.7109375" customWidth="1"/>
    <col min="15621" max="15621" width="56.85546875" customWidth="1"/>
    <col min="15622" max="15623" width="0" hidden="1" customWidth="1"/>
    <col min="15860" max="15860" width="4.7109375" customWidth="1"/>
    <col min="15861" max="15861" width="14.140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85546875" customWidth="1"/>
    <col min="15868" max="15868" width="13.42578125" customWidth="1"/>
    <col min="15869" max="15869" width="15.140625" customWidth="1"/>
    <col min="15870" max="15870" width="40.7109375" customWidth="1"/>
    <col min="15871" max="15871" width="20.42578125" customWidth="1"/>
    <col min="15872" max="15872" width="17.85546875" customWidth="1"/>
    <col min="15873" max="15873" width="16.7109375" customWidth="1"/>
    <col min="15874" max="15874" width="13.7109375" customWidth="1"/>
    <col min="15875" max="15875" width="14.28515625" customWidth="1"/>
    <col min="15876" max="15876" width="12.7109375" customWidth="1"/>
    <col min="15877" max="15877" width="56.85546875" customWidth="1"/>
    <col min="15878" max="15879" width="0" hidden="1" customWidth="1"/>
    <col min="16116" max="16116" width="4.7109375" customWidth="1"/>
    <col min="16117" max="16117" width="14.140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85546875" customWidth="1"/>
    <col min="16124" max="16124" width="13.42578125" customWidth="1"/>
    <col min="16125" max="16125" width="15.140625" customWidth="1"/>
    <col min="16126" max="16126" width="40.7109375" customWidth="1"/>
    <col min="16127" max="16127" width="20.42578125" customWidth="1"/>
    <col min="16128" max="16128" width="17.85546875" customWidth="1"/>
    <col min="16129" max="16129" width="16.7109375" customWidth="1"/>
    <col min="16130" max="16130" width="13.7109375" customWidth="1"/>
    <col min="16131" max="16131" width="14.28515625" customWidth="1"/>
    <col min="16132" max="16132" width="12.7109375" customWidth="1"/>
    <col min="16133" max="16133" width="56.85546875" customWidth="1"/>
    <col min="16134" max="16135" width="0" hidden="1" customWidth="1"/>
  </cols>
  <sheetData>
    <row r="1" spans="1:76" ht="37.9" customHeight="1" x14ac:dyDescent="0.45">
      <c r="A1" s="233" t="s">
        <v>180</v>
      </c>
      <c r="C1" s="5"/>
      <c r="D1" s="5"/>
      <c r="E1" s="5"/>
      <c r="F1" s="5"/>
      <c r="G1" s="6"/>
      <c r="H1" s="7"/>
      <c r="I1" s="8"/>
      <c r="J1" s="8"/>
      <c r="K1" s="8"/>
      <c r="L1" s="8"/>
      <c r="M1" s="8"/>
      <c r="N1" s="8"/>
      <c r="O1" s="8"/>
      <c r="P1" s="8"/>
      <c r="Q1" s="9"/>
    </row>
    <row r="2" spans="1:76" ht="15" customHeight="1" thickBot="1" x14ac:dyDescent="0.5">
      <c r="B2" s="4"/>
      <c r="C2" s="5"/>
      <c r="D2" s="5"/>
      <c r="E2" s="5"/>
      <c r="F2" s="5"/>
      <c r="G2" s="6"/>
      <c r="H2" s="7"/>
      <c r="I2" s="8"/>
      <c r="J2" s="8"/>
      <c r="K2" s="8"/>
      <c r="L2" s="8"/>
      <c r="M2" s="8"/>
      <c r="N2" s="8"/>
      <c r="O2" s="8"/>
      <c r="P2" s="8"/>
      <c r="Q2" s="9"/>
    </row>
    <row r="3" spans="1:76" ht="32.25" customHeight="1" x14ac:dyDescent="0.25">
      <c r="A3" s="633" t="s">
        <v>28</v>
      </c>
      <c r="B3" s="615" t="s">
        <v>29</v>
      </c>
      <c r="C3" s="615" t="s">
        <v>23</v>
      </c>
      <c r="D3" s="615" t="s">
        <v>30</v>
      </c>
      <c r="E3" s="615" t="s">
        <v>31</v>
      </c>
      <c r="F3" s="635" t="s">
        <v>32</v>
      </c>
      <c r="G3" s="611" t="s">
        <v>7</v>
      </c>
      <c r="H3" s="613" t="s">
        <v>33</v>
      </c>
      <c r="I3" s="615" t="s">
        <v>34</v>
      </c>
      <c r="J3" s="615" t="s">
        <v>8</v>
      </c>
      <c r="K3" s="619" t="s">
        <v>13</v>
      </c>
      <c r="L3" s="621" t="s">
        <v>35</v>
      </c>
      <c r="M3" s="627" t="s">
        <v>36</v>
      </c>
      <c r="N3" s="628"/>
      <c r="O3" s="629"/>
      <c r="P3" s="630" t="s">
        <v>37</v>
      </c>
      <c r="Q3" s="617" t="s">
        <v>38</v>
      </c>
    </row>
    <row r="4" spans="1:76" ht="164.25" customHeight="1" x14ac:dyDescent="0.25">
      <c r="A4" s="634"/>
      <c r="B4" s="616"/>
      <c r="C4" s="616"/>
      <c r="D4" s="469"/>
      <c r="E4" s="616"/>
      <c r="F4" s="636"/>
      <c r="G4" s="612"/>
      <c r="H4" s="614"/>
      <c r="I4" s="616"/>
      <c r="J4" s="616"/>
      <c r="K4" s="620"/>
      <c r="L4" s="622"/>
      <c r="M4" s="10" t="s">
        <v>39</v>
      </c>
      <c r="N4" s="11" t="s">
        <v>128</v>
      </c>
      <c r="O4" s="12" t="s">
        <v>40</v>
      </c>
      <c r="P4" s="631"/>
      <c r="Q4" s="618"/>
    </row>
    <row r="5" spans="1:76" ht="34.5" customHeight="1" thickBot="1" x14ac:dyDescent="0.3">
      <c r="A5" s="13" t="s">
        <v>41</v>
      </c>
      <c r="B5" s="14" t="s">
        <v>42</v>
      </c>
      <c r="C5" s="14" t="s">
        <v>43</v>
      </c>
      <c r="D5" s="14" t="s">
        <v>44</v>
      </c>
      <c r="E5" s="14" t="s">
        <v>45</v>
      </c>
      <c r="F5" s="14" t="s">
        <v>46</v>
      </c>
      <c r="G5" s="14" t="s">
        <v>47</v>
      </c>
      <c r="H5" s="15" t="s">
        <v>48</v>
      </c>
      <c r="I5" s="14" t="s">
        <v>49</v>
      </c>
      <c r="J5" s="16" t="s">
        <v>50</v>
      </c>
      <c r="K5" s="16" t="s">
        <v>51</v>
      </c>
      <c r="L5" s="17" t="s">
        <v>52</v>
      </c>
      <c r="M5" s="18" t="s">
        <v>53</v>
      </c>
      <c r="N5" s="13" t="s">
        <v>54</v>
      </c>
      <c r="O5" s="19" t="s">
        <v>55</v>
      </c>
      <c r="P5" s="20" t="s">
        <v>56</v>
      </c>
      <c r="Q5" s="170" t="s">
        <v>213</v>
      </c>
    </row>
    <row r="6" spans="1:76" ht="198" customHeight="1" x14ac:dyDescent="0.25">
      <c r="A6" s="591">
        <v>1</v>
      </c>
      <c r="B6" s="594" t="s">
        <v>15</v>
      </c>
      <c r="C6" s="597" t="s">
        <v>14</v>
      </c>
      <c r="D6" s="487" t="s">
        <v>57</v>
      </c>
      <c r="E6" s="641" t="s">
        <v>16</v>
      </c>
      <c r="F6" s="602" t="s">
        <v>58</v>
      </c>
      <c r="G6" s="604">
        <v>362375172.18000001</v>
      </c>
      <c r="H6" s="487" t="s">
        <v>15</v>
      </c>
      <c r="I6" s="487" t="s">
        <v>59</v>
      </c>
      <c r="J6" s="487" t="s">
        <v>60</v>
      </c>
      <c r="K6" s="605" t="s">
        <v>61</v>
      </c>
      <c r="L6" s="623">
        <v>101386743</v>
      </c>
      <c r="M6" s="623">
        <f>N6+O6</f>
        <v>1004341.5</v>
      </c>
      <c r="N6" s="21">
        <v>1004341.5</v>
      </c>
      <c r="O6" s="624">
        <v>0</v>
      </c>
      <c r="P6" s="601">
        <f>M6/L6</f>
        <v>9.9060436333377432E-3</v>
      </c>
      <c r="Q6" s="632" t="s">
        <v>244</v>
      </c>
      <c r="R6" s="22"/>
    </row>
    <row r="7" spans="1:76" ht="109.5" customHeight="1" x14ac:dyDescent="0.25">
      <c r="A7" s="592"/>
      <c r="B7" s="595"/>
      <c r="C7" s="463"/>
      <c r="D7" s="463"/>
      <c r="E7" s="577"/>
      <c r="F7" s="551"/>
      <c r="G7" s="561"/>
      <c r="H7" s="463"/>
      <c r="I7" s="463"/>
      <c r="J7" s="463"/>
      <c r="K7" s="573"/>
      <c r="L7" s="587"/>
      <c r="M7" s="587"/>
      <c r="N7" s="23" t="s">
        <v>62</v>
      </c>
      <c r="O7" s="625"/>
      <c r="P7" s="569"/>
      <c r="Q7" s="607"/>
      <c r="R7" s="22"/>
    </row>
    <row r="8" spans="1:76" ht="173.45" customHeight="1" x14ac:dyDescent="0.25">
      <c r="A8" s="593"/>
      <c r="B8" s="596"/>
      <c r="C8" s="464"/>
      <c r="D8" s="464"/>
      <c r="E8" s="578"/>
      <c r="F8" s="603"/>
      <c r="G8" s="562"/>
      <c r="H8" s="464"/>
      <c r="I8" s="464"/>
      <c r="J8" s="464"/>
      <c r="K8" s="574"/>
      <c r="L8" s="499"/>
      <c r="M8" s="499"/>
      <c r="N8" s="24">
        <v>5641832.5</v>
      </c>
      <c r="O8" s="626"/>
      <c r="P8" s="570"/>
      <c r="Q8" s="559"/>
      <c r="R8" s="22"/>
    </row>
    <row r="9" spans="1:76" ht="51" customHeight="1" x14ac:dyDescent="0.25">
      <c r="A9" s="638">
        <v>2</v>
      </c>
      <c r="B9" s="598" t="s">
        <v>15</v>
      </c>
      <c r="C9" s="600" t="s">
        <v>63</v>
      </c>
      <c r="D9" s="598" t="s">
        <v>57</v>
      </c>
      <c r="E9" s="600" t="s">
        <v>64</v>
      </c>
      <c r="F9" s="598" t="s">
        <v>58</v>
      </c>
      <c r="G9" s="599">
        <v>462724796.58999997</v>
      </c>
      <c r="H9" s="598" t="s">
        <v>15</v>
      </c>
      <c r="I9" s="598" t="s">
        <v>65</v>
      </c>
      <c r="J9" s="598" t="s">
        <v>60</v>
      </c>
      <c r="K9" s="608" t="s">
        <v>66</v>
      </c>
      <c r="L9" s="498">
        <v>13225052</v>
      </c>
      <c r="M9" s="498">
        <f>N9+O9</f>
        <v>96798.25</v>
      </c>
      <c r="N9" s="26">
        <v>96798.25</v>
      </c>
      <c r="O9" s="582">
        <v>0</v>
      </c>
      <c r="P9" s="568">
        <f>M9/L9</f>
        <v>7.3193095951531988E-3</v>
      </c>
      <c r="Q9" s="606" t="s">
        <v>243</v>
      </c>
      <c r="R9" s="22"/>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row>
    <row r="10" spans="1:76" ht="60" x14ac:dyDescent="0.25">
      <c r="A10" s="592"/>
      <c r="B10" s="598"/>
      <c r="C10" s="598"/>
      <c r="D10" s="598"/>
      <c r="E10" s="598"/>
      <c r="F10" s="598"/>
      <c r="G10" s="599"/>
      <c r="H10" s="598"/>
      <c r="I10" s="598"/>
      <c r="J10" s="598"/>
      <c r="K10" s="609"/>
      <c r="L10" s="587"/>
      <c r="M10" s="587"/>
      <c r="N10" s="28" t="s">
        <v>67</v>
      </c>
      <c r="O10" s="588"/>
      <c r="P10" s="569"/>
      <c r="Q10" s="607"/>
      <c r="R10" s="22"/>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row>
    <row r="11" spans="1:76" ht="108.75" customHeight="1" x14ac:dyDescent="0.25">
      <c r="A11" s="593"/>
      <c r="B11" s="598"/>
      <c r="C11" s="598"/>
      <c r="D11" s="598"/>
      <c r="E11" s="598"/>
      <c r="F11" s="598"/>
      <c r="G11" s="599"/>
      <c r="H11" s="598"/>
      <c r="I11" s="598"/>
      <c r="J11" s="598"/>
      <c r="K11" s="610"/>
      <c r="L11" s="499"/>
      <c r="M11" s="499"/>
      <c r="N11" s="29">
        <v>290394.75</v>
      </c>
      <c r="O11" s="583"/>
      <c r="P11" s="570"/>
      <c r="Q11" s="559"/>
      <c r="R11" s="22"/>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row>
    <row r="12" spans="1:76" ht="237" customHeight="1" x14ac:dyDescent="0.25">
      <c r="A12" s="542">
        <v>3</v>
      </c>
      <c r="B12" s="470" t="s">
        <v>17</v>
      </c>
      <c r="C12" s="462" t="s">
        <v>18</v>
      </c>
      <c r="D12" s="462" t="s">
        <v>68</v>
      </c>
      <c r="E12" s="462" t="s">
        <v>19</v>
      </c>
      <c r="F12" s="462" t="s">
        <v>58</v>
      </c>
      <c r="G12" s="560">
        <v>400418989.25999999</v>
      </c>
      <c r="H12" s="462" t="s">
        <v>69</v>
      </c>
      <c r="I12" s="462" t="s">
        <v>70</v>
      </c>
      <c r="J12" s="462" t="s">
        <v>60</v>
      </c>
      <c r="K12" s="572" t="s">
        <v>71</v>
      </c>
      <c r="L12" s="498">
        <v>178471075</v>
      </c>
      <c r="M12" s="498">
        <f>N12+O12</f>
        <v>11053466</v>
      </c>
      <c r="N12" s="30">
        <v>11053466</v>
      </c>
      <c r="O12" s="582">
        <v>0</v>
      </c>
      <c r="P12" s="568">
        <f>M12/L12</f>
        <v>6.1934215390365074E-2</v>
      </c>
      <c r="Q12" s="526" t="s">
        <v>217</v>
      </c>
      <c r="R12" s="22"/>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row>
    <row r="13" spans="1:76" ht="176.25" customHeight="1" x14ac:dyDescent="0.25">
      <c r="A13" s="543"/>
      <c r="B13" s="475"/>
      <c r="C13" s="463"/>
      <c r="D13" s="463"/>
      <c r="E13" s="463"/>
      <c r="F13" s="463"/>
      <c r="G13" s="561"/>
      <c r="H13" s="463"/>
      <c r="I13" s="463"/>
      <c r="J13" s="463"/>
      <c r="K13" s="573"/>
      <c r="L13" s="587"/>
      <c r="M13" s="587"/>
      <c r="N13" s="31" t="s">
        <v>72</v>
      </c>
      <c r="O13" s="588"/>
      <c r="P13" s="569"/>
      <c r="Q13" s="571"/>
      <c r="R13" s="22"/>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row>
    <row r="14" spans="1:76" ht="176.45" customHeight="1" x14ac:dyDescent="0.25">
      <c r="A14" s="543"/>
      <c r="B14" s="475"/>
      <c r="C14" s="463"/>
      <c r="D14" s="463"/>
      <c r="E14" s="463"/>
      <c r="F14" s="463"/>
      <c r="G14" s="561"/>
      <c r="H14" s="463"/>
      <c r="I14" s="463"/>
      <c r="J14" s="463"/>
      <c r="K14" s="574"/>
      <c r="L14" s="499"/>
      <c r="M14" s="499"/>
      <c r="N14" s="32">
        <v>33160392</v>
      </c>
      <c r="O14" s="583"/>
      <c r="P14" s="570"/>
      <c r="Q14" s="571"/>
      <c r="R14" s="22"/>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row>
    <row r="15" spans="1:76" s="27" customFormat="1" ht="345" x14ac:dyDescent="0.25">
      <c r="A15" s="543"/>
      <c r="B15" s="475"/>
      <c r="C15" s="463"/>
      <c r="D15" s="463"/>
      <c r="E15" s="463"/>
      <c r="F15" s="463"/>
      <c r="G15" s="561"/>
      <c r="H15" s="463"/>
      <c r="I15" s="463"/>
      <c r="J15" s="107" t="s">
        <v>10</v>
      </c>
      <c r="K15" s="268" t="s">
        <v>187</v>
      </c>
      <c r="L15" s="198">
        <v>40518449.969999999</v>
      </c>
      <c r="M15" s="171">
        <f t="shared" ref="M15:M23" si="0">N15+O15</f>
        <v>39887710.969999999</v>
      </c>
      <c r="N15" s="33">
        <v>39887710.969999999</v>
      </c>
      <c r="O15" s="34">
        <v>0</v>
      </c>
      <c r="P15" s="109">
        <f t="shared" ref="P15:P23" si="1">M15/L15</f>
        <v>0.98443328902100147</v>
      </c>
      <c r="Q15" s="1" t="s">
        <v>248</v>
      </c>
      <c r="R15" s="22"/>
    </row>
    <row r="16" spans="1:76" s="27" customFormat="1" ht="114.6" customHeight="1" x14ac:dyDescent="0.25">
      <c r="A16" s="543"/>
      <c r="B16" s="475"/>
      <c r="C16" s="463"/>
      <c r="D16" s="463"/>
      <c r="E16" s="463"/>
      <c r="F16" s="463"/>
      <c r="G16" s="561"/>
      <c r="H16" s="463"/>
      <c r="I16" s="463"/>
      <c r="J16" s="462" t="s">
        <v>60</v>
      </c>
      <c r="K16" s="642" t="s">
        <v>246</v>
      </c>
      <c r="L16" s="439">
        <v>6702059</v>
      </c>
      <c r="M16" s="589">
        <f>N16+O16+N17+O17</f>
        <v>6702059</v>
      </c>
      <c r="N16" s="37">
        <v>823671</v>
      </c>
      <c r="O16" s="172">
        <v>0</v>
      </c>
      <c r="P16" s="568">
        <f t="shared" si="1"/>
        <v>1</v>
      </c>
      <c r="Q16" s="526" t="s">
        <v>249</v>
      </c>
      <c r="R16" s="22"/>
    </row>
    <row r="17" spans="1:76" s="27" customFormat="1" ht="173.45" customHeight="1" x14ac:dyDescent="0.25">
      <c r="A17" s="543"/>
      <c r="B17" s="475"/>
      <c r="C17" s="463"/>
      <c r="D17" s="463"/>
      <c r="E17" s="463"/>
      <c r="F17" s="463"/>
      <c r="G17" s="561"/>
      <c r="H17" s="463"/>
      <c r="I17" s="463"/>
      <c r="J17" s="464"/>
      <c r="K17" s="643"/>
      <c r="L17" s="440"/>
      <c r="M17" s="590"/>
      <c r="N17" s="35">
        <v>5878388</v>
      </c>
      <c r="O17" s="173">
        <v>0</v>
      </c>
      <c r="P17" s="570"/>
      <c r="Q17" s="527"/>
      <c r="R17" s="22"/>
      <c r="S17" s="91"/>
    </row>
    <row r="18" spans="1:76" s="27" customFormat="1" ht="90" x14ac:dyDescent="0.25">
      <c r="A18" s="544"/>
      <c r="B18" s="471"/>
      <c r="C18" s="464"/>
      <c r="D18" s="464"/>
      <c r="E18" s="464"/>
      <c r="F18" s="464"/>
      <c r="G18" s="562"/>
      <c r="H18" s="464"/>
      <c r="I18" s="464"/>
      <c r="J18" s="363" t="s">
        <v>192</v>
      </c>
      <c r="K18" s="364" t="s">
        <v>247</v>
      </c>
      <c r="L18" s="36">
        <v>823671</v>
      </c>
      <c r="M18" s="365">
        <f>N18+O18</f>
        <v>823671</v>
      </c>
      <c r="N18" s="37">
        <v>823671</v>
      </c>
      <c r="O18" s="173">
        <v>0</v>
      </c>
      <c r="P18" s="111">
        <f t="shared" si="1"/>
        <v>1</v>
      </c>
      <c r="Q18" s="362" t="s">
        <v>259</v>
      </c>
      <c r="R18" s="22"/>
      <c r="S18" s="91"/>
    </row>
    <row r="19" spans="1:76" ht="221.1" customHeight="1" x14ac:dyDescent="0.25">
      <c r="A19" s="542">
        <v>4</v>
      </c>
      <c r="B19" s="510" t="s">
        <v>73</v>
      </c>
      <c r="C19" s="510" t="s">
        <v>191</v>
      </c>
      <c r="D19" s="462" t="s">
        <v>68</v>
      </c>
      <c r="E19" s="576" t="s">
        <v>74</v>
      </c>
      <c r="F19" s="579" t="s">
        <v>58</v>
      </c>
      <c r="G19" s="560">
        <v>433013258.18000001</v>
      </c>
      <c r="H19" s="563" t="s">
        <v>69</v>
      </c>
      <c r="I19" s="580" t="s">
        <v>75</v>
      </c>
      <c r="J19" s="462" t="s">
        <v>60</v>
      </c>
      <c r="K19" s="584" t="s">
        <v>76</v>
      </c>
      <c r="L19" s="439">
        <v>354887803</v>
      </c>
      <c r="M19" s="498">
        <f>N19+O19+N20</f>
        <v>88721951</v>
      </c>
      <c r="N19" s="39">
        <v>88653154</v>
      </c>
      <c r="O19" s="582">
        <v>0</v>
      </c>
      <c r="P19" s="568">
        <f t="shared" si="1"/>
        <v>0.250000000704448</v>
      </c>
      <c r="Q19" s="526" t="s">
        <v>222</v>
      </c>
      <c r="R19" s="22"/>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row>
    <row r="20" spans="1:76" ht="108.95" customHeight="1" x14ac:dyDescent="0.25">
      <c r="A20" s="543"/>
      <c r="B20" s="463"/>
      <c r="C20" s="575"/>
      <c r="D20" s="463"/>
      <c r="E20" s="577"/>
      <c r="F20" s="551"/>
      <c r="G20" s="561"/>
      <c r="H20" s="564"/>
      <c r="I20" s="581"/>
      <c r="J20" s="464"/>
      <c r="K20" s="574"/>
      <c r="L20" s="440"/>
      <c r="M20" s="499"/>
      <c r="N20" s="39">
        <v>68797</v>
      </c>
      <c r="O20" s="583"/>
      <c r="P20" s="570"/>
      <c r="Q20" s="527"/>
      <c r="R20" s="22"/>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row>
    <row r="21" spans="1:76" ht="131.44999999999999" customHeight="1" x14ac:dyDescent="0.25">
      <c r="A21" s="543"/>
      <c r="B21" s="463"/>
      <c r="C21" s="575"/>
      <c r="D21" s="463"/>
      <c r="E21" s="577"/>
      <c r="F21" s="551"/>
      <c r="G21" s="561"/>
      <c r="H21" s="564"/>
      <c r="I21" s="581"/>
      <c r="J21" s="272" t="s">
        <v>192</v>
      </c>
      <c r="K21" s="272" t="s">
        <v>193</v>
      </c>
      <c r="L21" s="270">
        <v>68797</v>
      </c>
      <c r="M21" s="171">
        <f t="shared" si="0"/>
        <v>6880</v>
      </c>
      <c r="N21" s="39">
        <v>6880</v>
      </c>
      <c r="O21" s="271">
        <v>0</v>
      </c>
      <c r="P21" s="111">
        <f t="shared" si="1"/>
        <v>0.10000436065526114</v>
      </c>
      <c r="Q21" s="336" t="s">
        <v>230</v>
      </c>
      <c r="R21" s="22"/>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6" ht="185.45" customHeight="1" x14ac:dyDescent="0.25">
      <c r="A22" s="543"/>
      <c r="B22" s="463"/>
      <c r="C22" s="575"/>
      <c r="D22" s="463"/>
      <c r="E22" s="577"/>
      <c r="F22" s="551"/>
      <c r="G22" s="561"/>
      <c r="H22" s="564"/>
      <c r="I22" s="581"/>
      <c r="J22" s="272" t="s">
        <v>192</v>
      </c>
      <c r="K22" s="282" t="s">
        <v>199</v>
      </c>
      <c r="L22" s="281">
        <v>88653154</v>
      </c>
      <c r="M22" s="171">
        <f t="shared" si="0"/>
        <v>750000</v>
      </c>
      <c r="N22" s="39">
        <v>750000</v>
      </c>
      <c r="O22" s="271">
        <v>0</v>
      </c>
      <c r="P22" s="111">
        <f t="shared" si="1"/>
        <v>8.459935898050509E-3</v>
      </c>
      <c r="Q22" s="336" t="s">
        <v>229</v>
      </c>
      <c r="R22" s="22"/>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row>
    <row r="23" spans="1:76" ht="326.45" customHeight="1" x14ac:dyDescent="0.25">
      <c r="A23" s="544"/>
      <c r="B23" s="464"/>
      <c r="C23" s="464"/>
      <c r="D23" s="469"/>
      <c r="E23" s="578"/>
      <c r="F23" s="553"/>
      <c r="G23" s="562"/>
      <c r="H23" s="565"/>
      <c r="I23" s="454"/>
      <c r="J23" s="107" t="s">
        <v>12</v>
      </c>
      <c r="K23" s="114" t="s">
        <v>77</v>
      </c>
      <c r="L23" s="36">
        <v>300000</v>
      </c>
      <c r="M23" s="171">
        <f t="shared" si="0"/>
        <v>300000</v>
      </c>
      <c r="N23" s="39">
        <v>300000</v>
      </c>
      <c r="O23" s="174">
        <v>0</v>
      </c>
      <c r="P23" s="111">
        <f t="shared" si="1"/>
        <v>1</v>
      </c>
      <c r="Q23" s="269" t="s">
        <v>190</v>
      </c>
      <c r="R23" s="22"/>
    </row>
    <row r="24" spans="1:76" ht="103.5" customHeight="1" x14ac:dyDescent="0.25">
      <c r="A24" s="638">
        <v>5</v>
      </c>
      <c r="B24" s="566" t="s">
        <v>15</v>
      </c>
      <c r="C24" s="566" t="s">
        <v>78</v>
      </c>
      <c r="D24" s="566" t="s">
        <v>57</v>
      </c>
      <c r="E24" s="566" t="s">
        <v>79</v>
      </c>
      <c r="F24" s="566" t="s">
        <v>20</v>
      </c>
      <c r="G24" s="554">
        <v>383980487.01999998</v>
      </c>
      <c r="H24" s="566" t="s">
        <v>15</v>
      </c>
      <c r="I24" s="566" t="s">
        <v>80</v>
      </c>
      <c r="J24" s="107" t="s">
        <v>60</v>
      </c>
      <c r="K24" s="114" t="s">
        <v>81</v>
      </c>
      <c r="L24" s="36">
        <v>89233</v>
      </c>
      <c r="M24" s="171">
        <v>89233</v>
      </c>
      <c r="N24" s="585">
        <v>393223</v>
      </c>
      <c r="O24" s="174">
        <v>0</v>
      </c>
      <c r="P24" s="111">
        <f t="shared" ref="P24:P33" si="2">M24/L24</f>
        <v>1</v>
      </c>
      <c r="Q24" s="558" t="s">
        <v>82</v>
      </c>
      <c r="R24" s="22"/>
    </row>
    <row r="25" spans="1:76" ht="87.95" customHeight="1" x14ac:dyDescent="0.25">
      <c r="A25" s="593"/>
      <c r="B25" s="567"/>
      <c r="C25" s="567"/>
      <c r="D25" s="567"/>
      <c r="E25" s="567"/>
      <c r="F25" s="567"/>
      <c r="G25" s="556"/>
      <c r="H25" s="567"/>
      <c r="I25" s="567"/>
      <c r="J25" s="107" t="s">
        <v>60</v>
      </c>
      <c r="K25" s="114" t="s">
        <v>83</v>
      </c>
      <c r="L25" s="36">
        <v>303990</v>
      </c>
      <c r="M25" s="171">
        <v>303990</v>
      </c>
      <c r="N25" s="586"/>
      <c r="O25" s="174">
        <v>0</v>
      </c>
      <c r="P25" s="111">
        <f t="shared" si="2"/>
        <v>1</v>
      </c>
      <c r="Q25" s="559"/>
      <c r="R25" s="22"/>
    </row>
    <row r="26" spans="1:76" ht="164.1" customHeight="1" x14ac:dyDescent="0.25">
      <c r="A26" s="348">
        <v>6</v>
      </c>
      <c r="B26" s="349" t="s">
        <v>15</v>
      </c>
      <c r="C26" s="118" t="s">
        <v>25</v>
      </c>
      <c r="D26" s="118" t="s">
        <v>57</v>
      </c>
      <c r="E26" s="118" t="s">
        <v>26</v>
      </c>
      <c r="F26" s="118" t="s">
        <v>84</v>
      </c>
      <c r="G26" s="97">
        <v>77718036.650000006</v>
      </c>
      <c r="H26" s="118" t="s">
        <v>15</v>
      </c>
      <c r="I26" s="118" t="s">
        <v>80</v>
      </c>
      <c r="J26" s="176" t="s">
        <v>60</v>
      </c>
      <c r="K26" s="114" t="s">
        <v>85</v>
      </c>
      <c r="L26" s="36">
        <v>44293.75</v>
      </c>
      <c r="M26" s="171">
        <f t="shared" ref="M26:M27" si="3">N26+O26</f>
        <v>37650</v>
      </c>
      <c r="N26" s="38">
        <v>37650</v>
      </c>
      <c r="O26" s="174">
        <v>0</v>
      </c>
      <c r="P26" s="111">
        <f t="shared" si="2"/>
        <v>0.85000705517144071</v>
      </c>
      <c r="Q26" s="310" t="s">
        <v>86</v>
      </c>
      <c r="R26" s="22"/>
    </row>
    <row r="27" spans="1:76" ht="138" customHeight="1" x14ac:dyDescent="0.25">
      <c r="A27" s="348">
        <v>7</v>
      </c>
      <c r="B27" s="349" t="s">
        <v>15</v>
      </c>
      <c r="C27" s="118" t="s">
        <v>27</v>
      </c>
      <c r="D27" s="118" t="s">
        <v>57</v>
      </c>
      <c r="E27" s="118" t="s">
        <v>26</v>
      </c>
      <c r="F27" s="118" t="s">
        <v>20</v>
      </c>
      <c r="G27" s="97">
        <v>429420138.85000002</v>
      </c>
      <c r="H27" s="118" t="s">
        <v>15</v>
      </c>
      <c r="I27" s="118" t="s">
        <v>80</v>
      </c>
      <c r="J27" s="176" t="s">
        <v>60</v>
      </c>
      <c r="K27" s="114" t="s">
        <v>83</v>
      </c>
      <c r="L27" s="36">
        <v>397500</v>
      </c>
      <c r="M27" s="171">
        <f t="shared" si="3"/>
        <v>337875</v>
      </c>
      <c r="N27" s="38">
        <v>337875</v>
      </c>
      <c r="O27" s="174">
        <v>0</v>
      </c>
      <c r="P27" s="111">
        <f t="shared" si="2"/>
        <v>0.85</v>
      </c>
      <c r="Q27" s="319" t="s">
        <v>87</v>
      </c>
      <c r="R27" s="22"/>
    </row>
    <row r="28" spans="1:76" ht="327" customHeight="1" x14ac:dyDescent="0.25">
      <c r="A28" s="542">
        <v>11</v>
      </c>
      <c r="B28" s="510" t="s">
        <v>89</v>
      </c>
      <c r="C28" s="510" t="s">
        <v>90</v>
      </c>
      <c r="D28" s="462" t="s">
        <v>68</v>
      </c>
      <c r="E28" s="546" t="s">
        <v>91</v>
      </c>
      <c r="F28" s="550" t="s">
        <v>20</v>
      </c>
      <c r="G28" s="554">
        <v>50983386.560000002</v>
      </c>
      <c r="H28" s="457" t="s">
        <v>69</v>
      </c>
      <c r="I28" s="523" t="s">
        <v>92</v>
      </c>
      <c r="J28" s="169" t="s">
        <v>10</v>
      </c>
      <c r="K28" s="309" t="s">
        <v>215</v>
      </c>
      <c r="L28" s="40">
        <v>9633792.9000000004</v>
      </c>
      <c r="M28" s="177">
        <f>N28+O28</f>
        <v>2135621.39</v>
      </c>
      <c r="N28" s="37">
        <v>2135621.39</v>
      </c>
      <c r="O28" s="42">
        <v>0</v>
      </c>
      <c r="P28" s="111">
        <f t="shared" si="2"/>
        <v>0.22168022627930895</v>
      </c>
      <c r="Q28" s="283" t="s">
        <v>196</v>
      </c>
      <c r="R28" s="22"/>
    </row>
    <row r="29" spans="1:76" ht="75" x14ac:dyDescent="0.25">
      <c r="A29" s="543"/>
      <c r="B29" s="463"/>
      <c r="C29" s="463"/>
      <c r="D29" s="463"/>
      <c r="E29" s="547"/>
      <c r="F29" s="551"/>
      <c r="G29" s="555"/>
      <c r="H29" s="522"/>
      <c r="I29" s="524"/>
      <c r="J29" s="374" t="s">
        <v>197</v>
      </c>
      <c r="K29" s="309" t="s">
        <v>216</v>
      </c>
      <c r="L29" s="280">
        <v>215985</v>
      </c>
      <c r="M29" s="177">
        <f>N29+O29</f>
        <v>215985</v>
      </c>
      <c r="N29" s="37">
        <v>215985</v>
      </c>
      <c r="O29" s="42">
        <v>0</v>
      </c>
      <c r="P29" s="111">
        <f t="shared" si="2"/>
        <v>1</v>
      </c>
      <c r="Q29" s="337" t="s">
        <v>232</v>
      </c>
      <c r="R29" s="22"/>
    </row>
    <row r="30" spans="1:76" ht="135" customHeight="1" x14ac:dyDescent="0.25">
      <c r="A30" s="543"/>
      <c r="B30" s="463"/>
      <c r="C30" s="463"/>
      <c r="D30" s="545"/>
      <c r="E30" s="548"/>
      <c r="F30" s="552"/>
      <c r="G30" s="555"/>
      <c r="H30" s="522"/>
      <c r="I30" s="524"/>
      <c r="J30" s="107" t="s">
        <v>12</v>
      </c>
      <c r="K30" s="114" t="s">
        <v>93</v>
      </c>
      <c r="L30" s="36">
        <v>1000</v>
      </c>
      <c r="M30" s="36">
        <v>1000</v>
      </c>
      <c r="N30" s="43">
        <v>1000</v>
      </c>
      <c r="O30" s="41">
        <v>0</v>
      </c>
      <c r="P30" s="111">
        <f t="shared" si="2"/>
        <v>1</v>
      </c>
      <c r="Q30" s="175" t="s">
        <v>94</v>
      </c>
      <c r="R30" s="22"/>
    </row>
    <row r="31" spans="1:76" ht="190.5" customHeight="1" x14ac:dyDescent="0.25">
      <c r="A31" s="543"/>
      <c r="B31" s="463"/>
      <c r="C31" s="463"/>
      <c r="D31" s="545"/>
      <c r="E31" s="548"/>
      <c r="F31" s="552"/>
      <c r="G31" s="555"/>
      <c r="H31" s="522"/>
      <c r="I31" s="524"/>
      <c r="J31" s="107" t="s">
        <v>60</v>
      </c>
      <c r="K31" s="267" t="s">
        <v>186</v>
      </c>
      <c r="L31" s="36">
        <v>6773775.2599999998</v>
      </c>
      <c r="M31" s="171">
        <f>N31+O31</f>
        <v>7605522</v>
      </c>
      <c r="N31" s="38">
        <v>7605522</v>
      </c>
      <c r="O31" s="174">
        <v>0</v>
      </c>
      <c r="P31" s="111">
        <f t="shared" si="2"/>
        <v>1.1227892435273974</v>
      </c>
      <c r="Q31" s="283" t="s">
        <v>185</v>
      </c>
      <c r="R31" s="22"/>
    </row>
    <row r="32" spans="1:76" ht="57.95" customHeight="1" x14ac:dyDescent="0.25">
      <c r="A32" s="544"/>
      <c r="B32" s="464"/>
      <c r="C32" s="464"/>
      <c r="D32" s="469"/>
      <c r="E32" s="549"/>
      <c r="F32" s="553"/>
      <c r="G32" s="556"/>
      <c r="H32" s="458"/>
      <c r="I32" s="525"/>
      <c r="J32" s="176" t="s">
        <v>95</v>
      </c>
      <c r="K32" s="114" t="s">
        <v>96</v>
      </c>
      <c r="L32" s="36">
        <v>0</v>
      </c>
      <c r="M32" s="171">
        <f>N32+O32</f>
        <v>0</v>
      </c>
      <c r="N32" s="25">
        <v>0</v>
      </c>
      <c r="O32" s="174">
        <v>0</v>
      </c>
      <c r="P32" s="111">
        <v>0</v>
      </c>
      <c r="Q32" s="44" t="s">
        <v>97</v>
      </c>
      <c r="R32" s="22"/>
    </row>
    <row r="33" spans="1:18" ht="150" x14ac:dyDescent="0.25">
      <c r="A33" s="178">
        <v>13</v>
      </c>
      <c r="B33" s="179" t="s">
        <v>15</v>
      </c>
      <c r="C33" s="179" t="s">
        <v>21</v>
      </c>
      <c r="D33" s="179" t="s">
        <v>57</v>
      </c>
      <c r="E33" s="118" t="s">
        <v>98</v>
      </c>
      <c r="F33" s="118" t="s">
        <v>20</v>
      </c>
      <c r="G33" s="97">
        <v>75726679.859999999</v>
      </c>
      <c r="H33" s="97" t="s">
        <v>15</v>
      </c>
      <c r="I33" s="2" t="s">
        <v>99</v>
      </c>
      <c r="J33" s="107" t="s">
        <v>60</v>
      </c>
      <c r="K33" s="114" t="s">
        <v>100</v>
      </c>
      <c r="L33" s="110">
        <v>259240</v>
      </c>
      <c r="M33" s="180">
        <f>N33+O33</f>
        <v>259240</v>
      </c>
      <c r="N33" s="35">
        <v>259240</v>
      </c>
      <c r="O33" s="181">
        <v>0</v>
      </c>
      <c r="P33" s="111">
        <f t="shared" si="2"/>
        <v>1</v>
      </c>
      <c r="Q33" s="175" t="s">
        <v>101</v>
      </c>
      <c r="R33" s="22"/>
    </row>
    <row r="34" spans="1:18" ht="120" x14ac:dyDescent="0.25">
      <c r="A34" s="178">
        <v>14</v>
      </c>
      <c r="B34" s="179" t="s">
        <v>15</v>
      </c>
      <c r="C34" s="179" t="s">
        <v>102</v>
      </c>
      <c r="D34" s="179" t="s">
        <v>57</v>
      </c>
      <c r="E34" s="118" t="s">
        <v>24</v>
      </c>
      <c r="F34" s="182" t="s">
        <v>20</v>
      </c>
      <c r="G34" s="97">
        <v>114144662.22</v>
      </c>
      <c r="H34" s="97" t="s">
        <v>15</v>
      </c>
      <c r="I34" s="2" t="s">
        <v>80</v>
      </c>
      <c r="J34" s="234" t="s">
        <v>60</v>
      </c>
      <c r="K34" s="183" t="s">
        <v>103</v>
      </c>
      <c r="L34" s="45">
        <v>186679.77</v>
      </c>
      <c r="M34" s="171">
        <f t="shared" ref="M34:M35" si="4">N34+O34</f>
        <v>195663</v>
      </c>
      <c r="N34" s="46">
        <v>195663</v>
      </c>
      <c r="O34" s="177">
        <v>0</v>
      </c>
      <c r="P34" s="109">
        <f>M34/L34</f>
        <v>1.0481210685014237</v>
      </c>
      <c r="Q34" s="175" t="s">
        <v>104</v>
      </c>
      <c r="R34" s="22"/>
    </row>
    <row r="35" spans="1:18" ht="127.5" customHeight="1" x14ac:dyDescent="0.25">
      <c r="A35" s="178">
        <v>15</v>
      </c>
      <c r="B35" s="179" t="s">
        <v>15</v>
      </c>
      <c r="C35" s="179" t="s">
        <v>22</v>
      </c>
      <c r="D35" s="179" t="s">
        <v>57</v>
      </c>
      <c r="E35" s="118" t="s">
        <v>24</v>
      </c>
      <c r="F35" s="182" t="s">
        <v>20</v>
      </c>
      <c r="G35" s="97">
        <v>97275841.819999993</v>
      </c>
      <c r="H35" s="97" t="s">
        <v>15</v>
      </c>
      <c r="I35" s="2" t="s">
        <v>80</v>
      </c>
      <c r="J35" s="176" t="s">
        <v>60</v>
      </c>
      <c r="K35" s="184" t="s">
        <v>105</v>
      </c>
      <c r="L35" s="185">
        <v>910378.05</v>
      </c>
      <c r="M35" s="40">
        <f t="shared" si="4"/>
        <v>751433</v>
      </c>
      <c r="N35" s="186">
        <v>751433</v>
      </c>
      <c r="O35" s="187">
        <v>0</v>
      </c>
      <c r="P35" s="188">
        <v>1</v>
      </c>
      <c r="Q35" s="189" t="s">
        <v>106</v>
      </c>
      <c r="R35" s="22"/>
    </row>
    <row r="36" spans="1:18" ht="59.1" customHeight="1" x14ac:dyDescent="0.25">
      <c r="A36" s="540">
        <v>32</v>
      </c>
      <c r="B36" s="510" t="s">
        <v>11</v>
      </c>
      <c r="C36" s="512" t="s">
        <v>181</v>
      </c>
      <c r="D36" s="513" t="s">
        <v>88</v>
      </c>
      <c r="E36" s="510" t="s">
        <v>201</v>
      </c>
      <c r="F36" s="510" t="s">
        <v>151</v>
      </c>
      <c r="G36" s="515">
        <v>4146520.73</v>
      </c>
      <c r="H36" s="513" t="s">
        <v>11</v>
      </c>
      <c r="I36" s="513" t="s">
        <v>182</v>
      </c>
      <c r="J36" s="236" t="s">
        <v>153</v>
      </c>
      <c r="K36" s="517" t="s">
        <v>184</v>
      </c>
      <c r="L36" s="538">
        <v>740806.74</v>
      </c>
      <c r="M36" s="240">
        <f>N36+O36</f>
        <v>414621.75</v>
      </c>
      <c r="N36" s="255">
        <v>414621.75</v>
      </c>
      <c r="O36" s="238">
        <v>0</v>
      </c>
      <c r="P36" s="235">
        <v>0</v>
      </c>
      <c r="Q36" s="526" t="s">
        <v>200</v>
      </c>
      <c r="R36" s="22"/>
    </row>
    <row r="37" spans="1:18" ht="80.45" customHeight="1" x14ac:dyDescent="0.25">
      <c r="A37" s="541"/>
      <c r="B37" s="511"/>
      <c r="C37" s="511"/>
      <c r="D37" s="511"/>
      <c r="E37" s="514"/>
      <c r="F37" s="511"/>
      <c r="G37" s="516"/>
      <c r="H37" s="511"/>
      <c r="I37" s="511"/>
      <c r="J37" s="316" t="s">
        <v>183</v>
      </c>
      <c r="K37" s="511"/>
      <c r="L37" s="539"/>
      <c r="M37" s="312">
        <f>N37+O37</f>
        <v>326184.99</v>
      </c>
      <c r="N37" s="237">
        <v>326184.99</v>
      </c>
      <c r="O37" s="239">
        <v>0</v>
      </c>
      <c r="P37" s="111">
        <v>0</v>
      </c>
      <c r="Q37" s="527"/>
      <c r="R37" s="22"/>
    </row>
    <row r="38" spans="1:18" ht="127.5" customHeight="1" x14ac:dyDescent="0.25">
      <c r="A38" s="530">
        <v>33</v>
      </c>
      <c r="B38" s="520" t="s">
        <v>15</v>
      </c>
      <c r="C38" s="512" t="s">
        <v>219</v>
      </c>
      <c r="D38" s="512" t="s">
        <v>57</v>
      </c>
      <c r="E38" s="566" t="s">
        <v>224</v>
      </c>
      <c r="F38" s="639" t="s">
        <v>221</v>
      </c>
      <c r="G38" s="515">
        <v>179363388.91</v>
      </c>
      <c r="H38" s="532" t="s">
        <v>220</v>
      </c>
      <c r="I38" s="534"/>
      <c r="J38" s="317" t="s">
        <v>12</v>
      </c>
      <c r="K38" s="528" t="s">
        <v>254</v>
      </c>
      <c r="L38" s="321">
        <v>51000</v>
      </c>
      <c r="M38" s="40">
        <f t="shared" ref="M38" si="5">N38+O38</f>
        <v>51000</v>
      </c>
      <c r="N38" s="314">
        <v>51000</v>
      </c>
      <c r="O38" s="315">
        <v>0</v>
      </c>
      <c r="P38" s="111">
        <f>M38/L38</f>
        <v>1</v>
      </c>
      <c r="Q38" s="320" t="s">
        <v>231</v>
      </c>
      <c r="R38" s="22"/>
    </row>
    <row r="39" spans="1:18" ht="105.95" customHeight="1" x14ac:dyDescent="0.25">
      <c r="A39" s="531"/>
      <c r="B39" s="521"/>
      <c r="C39" s="557"/>
      <c r="D39" s="557"/>
      <c r="E39" s="567"/>
      <c r="F39" s="640"/>
      <c r="G39" s="516"/>
      <c r="H39" s="533"/>
      <c r="I39" s="535"/>
      <c r="J39" s="311" t="s">
        <v>189</v>
      </c>
      <c r="K39" s="529"/>
      <c r="L39" s="40">
        <v>16338074.41</v>
      </c>
      <c r="M39" s="280">
        <f t="shared" ref="M39:M40" si="6">N39+O39</f>
        <v>16338074.41</v>
      </c>
      <c r="N39" s="313">
        <v>16338074.41</v>
      </c>
      <c r="O39" s="190">
        <v>0</v>
      </c>
      <c r="P39" s="330">
        <v>1</v>
      </c>
      <c r="Q39" s="318" t="s">
        <v>233</v>
      </c>
      <c r="R39" s="22"/>
    </row>
    <row r="40" spans="1:18" ht="138.94999999999999" customHeight="1" thickBot="1" x14ac:dyDescent="0.3">
      <c r="A40" s="322">
        <v>34</v>
      </c>
      <c r="B40" s="331" t="s">
        <v>9</v>
      </c>
      <c r="C40" s="332" t="s">
        <v>223</v>
      </c>
      <c r="D40" s="332" t="s">
        <v>88</v>
      </c>
      <c r="E40" s="323" t="s">
        <v>226</v>
      </c>
      <c r="F40" s="333" t="s">
        <v>225</v>
      </c>
      <c r="G40" s="324">
        <v>41312631</v>
      </c>
      <c r="H40" s="325" t="s">
        <v>227</v>
      </c>
      <c r="I40" s="326"/>
      <c r="J40" s="334" t="s">
        <v>228</v>
      </c>
      <c r="K40" s="327" t="s">
        <v>245</v>
      </c>
      <c r="L40" s="280">
        <v>6000052.0800000001</v>
      </c>
      <c r="M40" s="280">
        <f t="shared" si="6"/>
        <v>6000052.0800000001</v>
      </c>
      <c r="N40" s="335">
        <v>6000052.0800000001</v>
      </c>
      <c r="O40" s="328">
        <v>0</v>
      </c>
      <c r="P40" s="330">
        <v>1</v>
      </c>
      <c r="Q40" s="329" t="s">
        <v>258</v>
      </c>
      <c r="R40" s="22"/>
    </row>
    <row r="41" spans="1:18" ht="28.5" customHeight="1" thickBot="1" x14ac:dyDescent="0.3">
      <c r="A41" s="241"/>
      <c r="B41" s="242" t="s">
        <v>0</v>
      </c>
      <c r="C41" s="243"/>
      <c r="D41" s="243"/>
      <c r="E41" s="244"/>
      <c r="F41" s="245"/>
      <c r="G41" s="246">
        <f>SUM(G6:G40)</f>
        <v>3112603989.8299999</v>
      </c>
      <c r="H41" s="247"/>
      <c r="I41" s="248"/>
      <c r="J41" s="248"/>
      <c r="K41" s="249"/>
      <c r="L41" s="250">
        <f>SUM(L6:L40)</f>
        <v>826982604.92999995</v>
      </c>
      <c r="M41" s="308">
        <f>SUM(M6:M40)</f>
        <v>184410023.34</v>
      </c>
      <c r="N41" s="251">
        <f>SUM(N6:N40)</f>
        <v>223502642.59</v>
      </c>
      <c r="O41" s="252">
        <f>SUM(O6:O40)</f>
        <v>0</v>
      </c>
      <c r="P41" s="253">
        <f t="shared" ref="P41" si="7">M41/L41</f>
        <v>0.22299141752275359</v>
      </c>
      <c r="Q41" s="254" t="s">
        <v>107</v>
      </c>
      <c r="R41" s="22"/>
    </row>
    <row r="42" spans="1:18" ht="30" customHeight="1" x14ac:dyDescent="0.25">
      <c r="A42" s="48"/>
      <c r="B42" s="49" t="s">
        <v>108</v>
      </c>
      <c r="C42" s="518" t="s">
        <v>109</v>
      </c>
      <c r="D42" s="518"/>
      <c r="E42" s="518"/>
      <c r="F42" s="518"/>
      <c r="G42" s="518"/>
      <c r="H42" s="518"/>
      <c r="I42" s="518"/>
      <c r="J42" s="518"/>
      <c r="K42" s="519"/>
      <c r="L42" s="50" t="s">
        <v>107</v>
      </c>
      <c r="M42" s="50" t="s">
        <v>107</v>
      </c>
      <c r="N42" s="51">
        <f>N6+N9+N12+N15+N16+N18+N19+N20+N21+N22+N23+N28+N29+N30+N36+N37+N38+N40</f>
        <v>152612954.93000001</v>
      </c>
      <c r="O42" s="52" t="s">
        <v>107</v>
      </c>
      <c r="P42" s="53" t="s">
        <v>107</v>
      </c>
      <c r="Q42" s="191" t="s">
        <v>107</v>
      </c>
    </row>
    <row r="43" spans="1:18" ht="30" customHeight="1" x14ac:dyDescent="0.25">
      <c r="A43" s="54"/>
      <c r="B43" s="55" t="s">
        <v>108</v>
      </c>
      <c r="C43" s="536" t="s">
        <v>110</v>
      </c>
      <c r="D43" s="536"/>
      <c r="E43" s="536"/>
      <c r="F43" s="536"/>
      <c r="G43" s="536"/>
      <c r="H43" s="536"/>
      <c r="I43" s="536"/>
      <c r="J43" s="536"/>
      <c r="K43" s="537"/>
      <c r="L43" s="56" t="s">
        <v>107</v>
      </c>
      <c r="M43" s="56" t="s">
        <v>107</v>
      </c>
      <c r="N43" s="57">
        <f>N8+N11+N14</f>
        <v>39092619.25</v>
      </c>
      <c r="O43" s="58" t="s">
        <v>107</v>
      </c>
      <c r="P43" s="59" t="s">
        <v>107</v>
      </c>
      <c r="Q43" s="192" t="s">
        <v>107</v>
      </c>
    </row>
    <row r="44" spans="1:18" ht="30.75" customHeight="1" thickBot="1" x14ac:dyDescent="0.3">
      <c r="A44" s="60"/>
      <c r="B44" s="61" t="s">
        <v>108</v>
      </c>
      <c r="C44" s="508" t="s">
        <v>111</v>
      </c>
      <c r="D44" s="508"/>
      <c r="E44" s="508"/>
      <c r="F44" s="508"/>
      <c r="G44" s="508"/>
      <c r="H44" s="508"/>
      <c r="I44" s="508"/>
      <c r="J44" s="508"/>
      <c r="K44" s="509"/>
      <c r="L44" s="62" t="s">
        <v>107</v>
      </c>
      <c r="M44" s="62" t="s">
        <v>107</v>
      </c>
      <c r="N44" s="63">
        <f>N24+N26+N27+N31+N33+N34+N35+N17+N39</f>
        <v>31797068.41</v>
      </c>
      <c r="O44" s="64">
        <f>O41</f>
        <v>0</v>
      </c>
      <c r="P44" s="193" t="s">
        <v>107</v>
      </c>
      <c r="Q44" s="194" t="s">
        <v>107</v>
      </c>
    </row>
    <row r="45" spans="1:18" x14ac:dyDescent="0.25">
      <c r="A45" s="65"/>
      <c r="B45" s="66"/>
      <c r="C45" s="67"/>
      <c r="D45" s="67"/>
      <c r="E45" s="68"/>
      <c r="F45" s="68"/>
      <c r="G45" s="69"/>
      <c r="H45" s="70"/>
      <c r="I45" s="71"/>
      <c r="J45" s="71"/>
      <c r="K45" s="71"/>
      <c r="L45" s="71"/>
      <c r="M45" s="71"/>
      <c r="N45" s="72"/>
      <c r="O45" s="73"/>
      <c r="P45" s="73"/>
    </row>
    <row r="46" spans="1:18" x14ac:dyDescent="0.25">
      <c r="A46" s="74"/>
      <c r="B46" s="93" t="s">
        <v>112</v>
      </c>
      <c r="C46" s="67"/>
      <c r="D46" s="67"/>
      <c r="E46" s="76"/>
      <c r="F46" s="76"/>
      <c r="G46" s="366"/>
      <c r="H46" s="367"/>
      <c r="I46" s="87"/>
      <c r="J46" s="87"/>
      <c r="K46" s="87"/>
      <c r="L46" s="167"/>
      <c r="M46" s="167"/>
      <c r="N46" s="350"/>
      <c r="O46" s="80"/>
      <c r="P46" s="81"/>
    </row>
    <row r="47" spans="1:18" ht="66.95" customHeight="1" x14ac:dyDescent="0.25">
      <c r="A47" s="65"/>
      <c r="B47" s="637" t="s">
        <v>253</v>
      </c>
      <c r="C47" s="637"/>
      <c r="D47" s="637"/>
      <c r="E47" s="637"/>
      <c r="F47" s="637"/>
      <c r="G47" s="637"/>
      <c r="H47" s="637"/>
      <c r="I47" s="637"/>
      <c r="J47" s="637"/>
      <c r="K47" s="637"/>
      <c r="L47" s="339"/>
      <c r="M47" s="351"/>
      <c r="N47" s="168"/>
      <c r="O47" s="73"/>
      <c r="P47" s="73"/>
    </row>
    <row r="48" spans="1:18" x14ac:dyDescent="0.25">
      <c r="A48" s="65"/>
      <c r="B48" s="75"/>
      <c r="C48" s="82"/>
      <c r="D48" s="82"/>
      <c r="E48" s="68"/>
      <c r="F48" s="68"/>
      <c r="G48" s="69"/>
      <c r="H48" s="70"/>
      <c r="I48" s="71"/>
      <c r="J48" s="71"/>
      <c r="K48" s="71"/>
      <c r="L48" s="71"/>
      <c r="M48" s="73"/>
      <c r="N48" s="83"/>
      <c r="O48" s="52"/>
      <c r="P48" s="47"/>
    </row>
    <row r="49" spans="1:16" x14ac:dyDescent="0.25">
      <c r="A49" s="65"/>
      <c r="B49" s="75"/>
      <c r="C49" s="82"/>
      <c r="D49" s="82"/>
      <c r="E49" s="68"/>
      <c r="F49" s="68"/>
      <c r="G49" s="69"/>
      <c r="H49" s="70"/>
      <c r="I49" s="71"/>
      <c r="J49" s="71"/>
      <c r="K49" s="71"/>
      <c r="L49" s="71"/>
      <c r="M49" s="73"/>
      <c r="N49" s="84"/>
      <c r="O49" s="52"/>
      <c r="P49" s="47"/>
    </row>
    <row r="50" spans="1:16" x14ac:dyDescent="0.25">
      <c r="A50" s="65"/>
      <c r="B50" s="75"/>
      <c r="C50" s="82"/>
      <c r="D50" s="82"/>
      <c r="E50" s="68"/>
      <c r="F50" s="68"/>
      <c r="G50" s="69"/>
      <c r="H50" s="70"/>
      <c r="I50" s="71"/>
      <c r="J50" s="71"/>
      <c r="K50" s="71"/>
      <c r="L50" s="71"/>
      <c r="M50" s="73"/>
      <c r="N50" s="85"/>
      <c r="O50" s="86"/>
      <c r="P50" s="47"/>
    </row>
    <row r="51" spans="1:16" x14ac:dyDescent="0.25">
      <c r="A51" s="65"/>
      <c r="B51" s="87"/>
      <c r="C51" s="76"/>
      <c r="D51" s="76"/>
      <c r="I51" s="88"/>
      <c r="J51" s="88"/>
      <c r="K51" s="88"/>
      <c r="L51" s="89"/>
      <c r="M51" s="89"/>
      <c r="N51" s="90"/>
      <c r="O51" s="90"/>
      <c r="P51" s="90"/>
    </row>
    <row r="52" spans="1:16" x14ac:dyDescent="0.25">
      <c r="A52" s="65"/>
      <c r="B52" s="87"/>
      <c r="C52" s="76"/>
      <c r="D52" s="76"/>
      <c r="I52" s="88"/>
      <c r="J52" s="88"/>
      <c r="K52" s="88"/>
      <c r="L52" s="89"/>
      <c r="M52" s="89"/>
      <c r="N52" s="90"/>
      <c r="O52" s="90"/>
      <c r="P52" s="91"/>
    </row>
    <row r="53" spans="1:16" x14ac:dyDescent="0.25">
      <c r="A53" s="65"/>
      <c r="I53" s="88"/>
      <c r="J53" s="88"/>
      <c r="K53" s="88"/>
      <c r="L53" s="89"/>
      <c r="M53" s="89"/>
      <c r="N53" s="90"/>
      <c r="O53" s="90"/>
      <c r="P53" s="91"/>
    </row>
    <row r="54" spans="1:16" x14ac:dyDescent="0.25">
      <c r="A54" s="65"/>
      <c r="I54" s="88"/>
      <c r="J54" s="88"/>
      <c r="K54" s="88"/>
      <c r="L54" s="89"/>
      <c r="M54" s="89"/>
      <c r="N54" s="90"/>
      <c r="O54" s="90"/>
      <c r="P54" s="91"/>
    </row>
    <row r="55" spans="1:16" x14ac:dyDescent="0.25">
      <c r="A55" s="65"/>
      <c r="I55" s="88"/>
      <c r="J55" s="88"/>
      <c r="K55" s="88"/>
      <c r="L55" s="88"/>
      <c r="M55" s="88"/>
      <c r="N55" s="91"/>
      <c r="O55" s="91"/>
      <c r="P55" s="91"/>
    </row>
    <row r="56" spans="1:16" x14ac:dyDescent="0.25">
      <c r="A56" s="65"/>
      <c r="I56" s="88"/>
      <c r="J56" s="88"/>
      <c r="K56" s="88"/>
      <c r="L56" s="88"/>
      <c r="M56" s="88"/>
      <c r="N56" s="91"/>
      <c r="O56" s="91"/>
      <c r="P56" s="91"/>
    </row>
    <row r="57" spans="1:16" x14ac:dyDescent="0.25">
      <c r="A57" s="65"/>
      <c r="I57" s="88"/>
      <c r="J57" s="77"/>
      <c r="K57" s="88"/>
      <c r="L57" s="88"/>
      <c r="M57" s="88"/>
      <c r="N57" s="22"/>
      <c r="O57" s="22"/>
      <c r="P57" s="22"/>
    </row>
    <row r="58" spans="1:16" x14ac:dyDescent="0.25">
      <c r="A58" s="65"/>
      <c r="I58" s="88"/>
      <c r="J58" s="77"/>
      <c r="K58" s="88"/>
      <c r="L58" s="88"/>
      <c r="M58" s="88"/>
      <c r="N58" s="22"/>
      <c r="O58" s="22"/>
      <c r="P58" s="22"/>
    </row>
    <row r="59" spans="1:16" x14ac:dyDescent="0.25">
      <c r="A59" s="65"/>
      <c r="I59" s="88"/>
      <c r="J59" s="88"/>
      <c r="K59" s="88"/>
      <c r="L59" s="88"/>
      <c r="M59" s="88"/>
      <c r="N59" s="22"/>
      <c r="O59" s="22"/>
      <c r="P59" s="22"/>
    </row>
    <row r="60" spans="1:16" x14ac:dyDescent="0.25">
      <c r="A60" s="65"/>
      <c r="I60" s="88"/>
      <c r="J60" s="88"/>
      <c r="K60" s="88"/>
      <c r="L60" s="88"/>
      <c r="M60" s="88"/>
      <c r="N60" s="22"/>
      <c r="O60" s="22"/>
      <c r="P60" s="22"/>
    </row>
    <row r="61" spans="1:16" x14ac:dyDescent="0.25">
      <c r="A61" s="65"/>
      <c r="I61" s="88"/>
      <c r="J61" s="88"/>
      <c r="K61" s="88"/>
      <c r="L61" s="88"/>
      <c r="M61" s="88"/>
      <c r="N61" s="22"/>
      <c r="O61" s="22"/>
      <c r="P61" s="22"/>
    </row>
    <row r="62" spans="1:16" x14ac:dyDescent="0.25">
      <c r="A62" s="65"/>
      <c r="I62" s="88"/>
      <c r="J62" s="88"/>
      <c r="K62" s="88"/>
      <c r="L62" s="88"/>
      <c r="M62" s="88"/>
      <c r="N62" s="22"/>
      <c r="O62" s="22"/>
      <c r="P62" s="22"/>
    </row>
    <row r="63" spans="1:16" x14ac:dyDescent="0.25">
      <c r="A63" s="65"/>
      <c r="I63" s="88"/>
      <c r="J63" s="88"/>
      <c r="K63" s="88"/>
      <c r="L63" s="88"/>
      <c r="M63" s="88"/>
      <c r="N63" s="22"/>
      <c r="O63" s="22"/>
      <c r="P63" s="22"/>
    </row>
    <row r="64" spans="1:16" x14ac:dyDescent="0.25">
      <c r="A64" s="65"/>
      <c r="I64" s="88"/>
      <c r="J64" s="88"/>
      <c r="K64" s="88"/>
      <c r="L64" s="88"/>
      <c r="M64" s="88"/>
      <c r="N64" s="22"/>
      <c r="O64" s="22"/>
      <c r="P64" s="22"/>
    </row>
    <row r="65" spans="1:16" x14ac:dyDescent="0.25">
      <c r="A65" s="65"/>
      <c r="I65" s="88"/>
      <c r="J65" s="88"/>
      <c r="K65" s="88"/>
      <c r="L65" s="88"/>
      <c r="M65" s="88"/>
      <c r="N65" s="22"/>
      <c r="O65" s="22"/>
      <c r="P65" s="22"/>
    </row>
    <row r="66" spans="1:16" x14ac:dyDescent="0.25">
      <c r="A66" s="65"/>
      <c r="I66" s="88"/>
      <c r="J66" s="88"/>
      <c r="K66" s="88"/>
      <c r="L66" s="88"/>
      <c r="M66" s="88"/>
      <c r="N66" s="22"/>
      <c r="O66" s="22"/>
      <c r="P66" s="22"/>
    </row>
    <row r="67" spans="1:16" x14ac:dyDescent="0.25">
      <c r="A67" s="65"/>
      <c r="I67" s="88"/>
      <c r="J67" s="88"/>
      <c r="K67" s="88"/>
      <c r="L67" s="88"/>
      <c r="M67" s="88"/>
      <c r="N67" s="22"/>
      <c r="O67" s="22"/>
      <c r="P67" s="22"/>
    </row>
    <row r="68" spans="1:16" x14ac:dyDescent="0.25">
      <c r="A68" s="65"/>
      <c r="I68" s="88"/>
      <c r="J68" s="88"/>
      <c r="K68" s="88"/>
      <c r="L68" s="88"/>
      <c r="M68" s="88"/>
      <c r="N68" s="22"/>
      <c r="O68" s="22"/>
      <c r="P68" s="22"/>
    </row>
    <row r="69" spans="1:16" x14ac:dyDescent="0.25">
      <c r="A69" s="65"/>
      <c r="I69" s="88"/>
      <c r="J69" s="88"/>
      <c r="K69" s="88"/>
      <c r="L69" s="88"/>
      <c r="M69" s="88"/>
      <c r="N69" s="22"/>
      <c r="O69" s="22"/>
      <c r="P69" s="22"/>
    </row>
    <row r="70" spans="1:16" x14ac:dyDescent="0.25">
      <c r="A70" s="65"/>
      <c r="I70" s="88"/>
      <c r="J70" s="88"/>
      <c r="K70" s="88"/>
      <c r="L70" s="88"/>
      <c r="M70" s="88"/>
      <c r="N70" s="22"/>
      <c r="O70" s="22"/>
      <c r="P70" s="22"/>
    </row>
    <row r="71" spans="1:16" x14ac:dyDescent="0.25">
      <c r="A71" s="65"/>
      <c r="I71" s="88"/>
      <c r="J71" s="88"/>
      <c r="K71" s="88"/>
      <c r="L71" s="88"/>
      <c r="M71" s="88"/>
      <c r="N71" s="22"/>
      <c r="O71" s="22"/>
      <c r="P71" s="22"/>
    </row>
    <row r="72" spans="1:16" x14ac:dyDescent="0.25">
      <c r="A72" s="65"/>
      <c r="I72" s="88"/>
      <c r="J72" s="88"/>
      <c r="K72" s="88"/>
      <c r="L72" s="88"/>
      <c r="M72" s="88"/>
      <c r="N72" s="22"/>
      <c r="O72" s="22"/>
      <c r="P72" s="22"/>
    </row>
    <row r="73" spans="1:16" x14ac:dyDescent="0.25">
      <c r="A73" s="65"/>
      <c r="I73" s="88"/>
      <c r="J73" s="88"/>
      <c r="K73" s="88"/>
      <c r="L73" s="88"/>
      <c r="M73" s="88"/>
      <c r="N73" s="22"/>
      <c r="O73" s="22"/>
      <c r="P73" s="22"/>
    </row>
    <row r="74" spans="1:16" x14ac:dyDescent="0.25">
      <c r="A74" s="65"/>
      <c r="I74" s="88"/>
      <c r="J74" s="88"/>
      <c r="K74" s="88"/>
      <c r="L74" s="88"/>
      <c r="M74" s="88"/>
      <c r="N74" s="22"/>
      <c r="O74" s="22"/>
      <c r="P74" s="22"/>
    </row>
    <row r="75" spans="1:16" x14ac:dyDescent="0.25">
      <c r="A75" s="65"/>
      <c r="I75" s="88"/>
      <c r="J75" s="88"/>
      <c r="K75" s="88"/>
      <c r="L75" s="88"/>
      <c r="M75" s="88"/>
      <c r="N75" s="22"/>
      <c r="O75" s="22"/>
      <c r="P75" s="22"/>
    </row>
    <row r="76" spans="1:16" x14ac:dyDescent="0.25">
      <c r="A76" s="65"/>
      <c r="I76" s="88"/>
      <c r="J76" s="88"/>
      <c r="K76" s="88"/>
      <c r="L76" s="88"/>
      <c r="M76" s="88"/>
      <c r="N76" s="22"/>
      <c r="O76" s="22"/>
      <c r="P76" s="22"/>
    </row>
    <row r="77" spans="1:16" x14ac:dyDescent="0.25">
      <c r="A77" s="65"/>
      <c r="I77" s="88"/>
      <c r="J77" s="88"/>
      <c r="K77" s="88"/>
      <c r="L77" s="88"/>
      <c r="M77" s="88"/>
      <c r="N77" s="22"/>
      <c r="O77" s="22"/>
      <c r="P77" s="22"/>
    </row>
    <row r="78" spans="1:16" x14ac:dyDescent="0.25">
      <c r="A78" s="65"/>
      <c r="I78" s="88"/>
      <c r="J78" s="88"/>
      <c r="K78" s="88"/>
      <c r="L78" s="88"/>
      <c r="M78" s="88"/>
      <c r="N78" s="22"/>
      <c r="O78" s="22"/>
      <c r="P78" s="22"/>
    </row>
    <row r="79" spans="1:16" x14ac:dyDescent="0.25">
      <c r="A79" s="65"/>
      <c r="I79" s="88"/>
      <c r="J79" s="88"/>
      <c r="K79" s="88"/>
      <c r="L79" s="88"/>
      <c r="M79" s="88"/>
      <c r="N79" s="22"/>
      <c r="O79" s="22"/>
      <c r="P79" s="22"/>
    </row>
    <row r="80" spans="1:16" x14ac:dyDescent="0.25">
      <c r="A80" s="65"/>
      <c r="I80" s="88"/>
      <c r="J80" s="88"/>
      <c r="K80" s="88"/>
      <c r="L80" s="88"/>
      <c r="M80" s="88"/>
      <c r="N80" s="22"/>
      <c r="O80" s="22"/>
      <c r="P80" s="22"/>
    </row>
    <row r="81" spans="1:16" x14ac:dyDescent="0.25">
      <c r="A81" s="65"/>
      <c r="I81" s="88"/>
      <c r="J81" s="88"/>
      <c r="K81" s="88"/>
      <c r="L81" s="88"/>
      <c r="M81" s="88"/>
      <c r="N81" s="22"/>
      <c r="O81" s="22"/>
      <c r="P81" s="22"/>
    </row>
    <row r="82" spans="1:16" x14ac:dyDescent="0.25">
      <c r="A82" s="65"/>
      <c r="I82" s="88"/>
      <c r="J82" s="88"/>
      <c r="K82" s="88"/>
      <c r="L82" s="88"/>
      <c r="M82" s="88"/>
      <c r="N82" s="22"/>
      <c r="O82" s="22"/>
      <c r="P82" s="22"/>
    </row>
    <row r="83" spans="1:16" x14ac:dyDescent="0.25">
      <c r="A83" s="71"/>
      <c r="I83" s="88"/>
      <c r="J83" s="88"/>
      <c r="K83" s="88"/>
      <c r="L83" s="88"/>
      <c r="M83" s="88"/>
      <c r="N83" s="22"/>
      <c r="O83" s="22"/>
      <c r="P83" s="22"/>
    </row>
    <row r="84" spans="1:16" x14ac:dyDescent="0.25">
      <c r="A84" s="71"/>
      <c r="I84" s="88"/>
      <c r="J84" s="88"/>
      <c r="K84" s="88"/>
      <c r="L84" s="88"/>
      <c r="M84" s="88"/>
      <c r="N84" s="22"/>
      <c r="O84" s="22"/>
      <c r="P84" s="22"/>
    </row>
    <row r="85" spans="1:16" x14ac:dyDescent="0.25">
      <c r="A85" s="71"/>
      <c r="I85" s="88"/>
      <c r="J85" s="88"/>
      <c r="K85" s="88"/>
      <c r="L85" s="88"/>
      <c r="M85" s="88"/>
      <c r="N85" s="22"/>
      <c r="O85" s="22"/>
      <c r="P85" s="22"/>
    </row>
    <row r="86" spans="1:16" x14ac:dyDescent="0.25">
      <c r="A86" s="71"/>
      <c r="I86" s="88"/>
      <c r="J86" s="88"/>
      <c r="K86" s="88"/>
      <c r="L86" s="88"/>
      <c r="M86" s="88"/>
      <c r="N86" s="22"/>
      <c r="O86" s="22"/>
      <c r="P86" s="22"/>
    </row>
    <row r="87" spans="1:16" x14ac:dyDescent="0.25">
      <c r="I87" s="88"/>
      <c r="J87" s="88"/>
      <c r="K87" s="88"/>
      <c r="L87" s="88"/>
      <c r="M87" s="88"/>
      <c r="N87" s="22"/>
      <c r="O87" s="22"/>
      <c r="P87" s="22"/>
    </row>
    <row r="88" spans="1:16" x14ac:dyDescent="0.25">
      <c r="I88" s="88"/>
      <c r="J88" s="88"/>
      <c r="K88" s="88"/>
      <c r="L88" s="88"/>
      <c r="M88" s="88"/>
      <c r="N88" s="22"/>
      <c r="O88" s="22"/>
      <c r="P88" s="22"/>
    </row>
    <row r="89" spans="1:16" x14ac:dyDescent="0.25">
      <c r="I89" s="88"/>
      <c r="J89" s="88"/>
      <c r="K89" s="88"/>
      <c r="L89" s="88"/>
      <c r="M89" s="88"/>
      <c r="N89" s="22"/>
      <c r="O89" s="22"/>
      <c r="P89" s="22"/>
    </row>
    <row r="90" spans="1:16" x14ac:dyDescent="0.25">
      <c r="I90" s="88"/>
      <c r="J90" s="88"/>
      <c r="K90" s="88"/>
      <c r="L90" s="88"/>
      <c r="M90" s="88"/>
      <c r="N90" s="22"/>
      <c r="O90" s="22"/>
      <c r="P90" s="22"/>
    </row>
    <row r="91" spans="1:16" x14ac:dyDescent="0.25">
      <c r="I91" s="88"/>
      <c r="J91" s="88"/>
      <c r="K91" s="88"/>
      <c r="L91" s="88"/>
      <c r="M91" s="88"/>
      <c r="N91" s="22"/>
      <c r="O91" s="22"/>
      <c r="P91" s="22"/>
    </row>
    <row r="92" spans="1:16" x14ac:dyDescent="0.25">
      <c r="I92" s="88"/>
      <c r="J92" s="88"/>
      <c r="K92" s="88"/>
      <c r="L92" s="88"/>
      <c r="M92" s="88"/>
      <c r="N92" s="22"/>
      <c r="O92" s="22"/>
      <c r="P92" s="22"/>
    </row>
    <row r="93" spans="1:16" x14ac:dyDescent="0.25">
      <c r="I93" s="88"/>
      <c r="J93" s="88"/>
      <c r="K93" s="88"/>
      <c r="L93" s="88"/>
      <c r="M93" s="88"/>
      <c r="N93" s="22"/>
      <c r="O93" s="22"/>
      <c r="P93" s="22"/>
    </row>
    <row r="94" spans="1:16" x14ac:dyDescent="0.25">
      <c r="I94" s="88"/>
      <c r="J94" s="88"/>
      <c r="K94" s="88"/>
      <c r="L94" s="88"/>
      <c r="M94" s="88"/>
      <c r="N94" s="22"/>
      <c r="O94" s="22"/>
      <c r="P94" s="22"/>
    </row>
    <row r="95" spans="1:16" x14ac:dyDescent="0.25">
      <c r="I95" s="88"/>
      <c r="J95" s="88"/>
      <c r="K95" s="88"/>
      <c r="L95" s="88"/>
      <c r="M95" s="88"/>
      <c r="N95" s="22"/>
      <c r="O95" s="22"/>
      <c r="P95" s="22"/>
    </row>
    <row r="96" spans="1:16" x14ac:dyDescent="0.25">
      <c r="I96" s="88"/>
      <c r="J96" s="88"/>
      <c r="K96" s="88"/>
      <c r="L96" s="88"/>
      <c r="M96" s="88"/>
      <c r="N96" s="22"/>
      <c r="O96" s="22"/>
      <c r="P96" s="22"/>
    </row>
    <row r="97" spans="9:13" x14ac:dyDescent="0.25">
      <c r="I97" s="88"/>
      <c r="J97" s="88"/>
      <c r="K97" s="88"/>
      <c r="L97" s="88"/>
      <c r="M97" s="88"/>
    </row>
    <row r="98" spans="9:13" x14ac:dyDescent="0.25">
      <c r="I98" s="88"/>
      <c r="J98" s="88"/>
      <c r="K98" s="88"/>
      <c r="L98" s="88"/>
      <c r="M98" s="88"/>
    </row>
    <row r="99" spans="9:13" x14ac:dyDescent="0.25">
      <c r="I99" s="88"/>
      <c r="J99" s="88"/>
      <c r="K99" s="88"/>
      <c r="L99" s="88"/>
      <c r="M99" s="88"/>
    </row>
    <row r="100" spans="9:13" x14ac:dyDescent="0.25">
      <c r="I100" s="88"/>
      <c r="J100" s="88"/>
      <c r="K100" s="88"/>
      <c r="L100" s="88"/>
      <c r="M100" s="88"/>
    </row>
    <row r="101" spans="9:13" x14ac:dyDescent="0.25">
      <c r="I101" s="88"/>
      <c r="J101" s="88"/>
      <c r="K101" s="88"/>
      <c r="L101" s="88"/>
      <c r="M101" s="88"/>
    </row>
    <row r="102" spans="9:13" x14ac:dyDescent="0.25">
      <c r="I102" s="88"/>
      <c r="J102" s="88"/>
      <c r="K102" s="88"/>
      <c r="L102" s="88"/>
      <c r="M102" s="88"/>
    </row>
    <row r="103" spans="9:13" x14ac:dyDescent="0.25">
      <c r="I103" s="88"/>
      <c r="J103" s="88"/>
      <c r="K103" s="88"/>
      <c r="L103" s="88"/>
      <c r="M103" s="88"/>
    </row>
  </sheetData>
  <autoFilter ref="A5:Q44"/>
  <mergeCells count="131">
    <mergeCell ref="L16:L17"/>
    <mergeCell ref="K16:K17"/>
    <mergeCell ref="J16:J17"/>
    <mergeCell ref="A12:A18"/>
    <mergeCell ref="B12:B18"/>
    <mergeCell ref="C12:C18"/>
    <mergeCell ref="D12:D18"/>
    <mergeCell ref="E12:E18"/>
    <mergeCell ref="F12:F18"/>
    <mergeCell ref="H12:H18"/>
    <mergeCell ref="I12:I18"/>
    <mergeCell ref="G12:G18"/>
    <mergeCell ref="A3:A4"/>
    <mergeCell ref="B3:B4"/>
    <mergeCell ref="C3:C4"/>
    <mergeCell ref="D3:D4"/>
    <mergeCell ref="E3:E4"/>
    <mergeCell ref="F3:F4"/>
    <mergeCell ref="B47:K47"/>
    <mergeCell ref="F24:F25"/>
    <mergeCell ref="D24:D25"/>
    <mergeCell ref="E24:E25"/>
    <mergeCell ref="B24:B25"/>
    <mergeCell ref="C24:C25"/>
    <mergeCell ref="A24:A25"/>
    <mergeCell ref="G24:G25"/>
    <mergeCell ref="A19:A23"/>
    <mergeCell ref="E38:E39"/>
    <mergeCell ref="F38:F39"/>
    <mergeCell ref="D6:D8"/>
    <mergeCell ref="E6:E8"/>
    <mergeCell ref="D9:D11"/>
    <mergeCell ref="E9:E11"/>
    <mergeCell ref="F9:F11"/>
    <mergeCell ref="A9:A11"/>
    <mergeCell ref="B9:B11"/>
    <mergeCell ref="Q9:Q11"/>
    <mergeCell ref="K9:K11"/>
    <mergeCell ref="L9:L11"/>
    <mergeCell ref="M9:M11"/>
    <mergeCell ref="G3:G4"/>
    <mergeCell ref="H3:H4"/>
    <mergeCell ref="I3:I4"/>
    <mergeCell ref="Q3:Q4"/>
    <mergeCell ref="K3:K4"/>
    <mergeCell ref="L3:L4"/>
    <mergeCell ref="L6:L8"/>
    <mergeCell ref="M6:M8"/>
    <mergeCell ref="O6:O8"/>
    <mergeCell ref="J3:J4"/>
    <mergeCell ref="M3:O3"/>
    <mergeCell ref="P3:P4"/>
    <mergeCell ref="Q6:Q8"/>
    <mergeCell ref="A6:A8"/>
    <mergeCell ref="B6:B8"/>
    <mergeCell ref="C6:C8"/>
    <mergeCell ref="O9:O11"/>
    <mergeCell ref="P9:P11"/>
    <mergeCell ref="J12:J14"/>
    <mergeCell ref="J9:J11"/>
    <mergeCell ref="G9:G11"/>
    <mergeCell ref="H9:H11"/>
    <mergeCell ref="I9:I11"/>
    <mergeCell ref="C9:C11"/>
    <mergeCell ref="P6:P8"/>
    <mergeCell ref="F6:F8"/>
    <mergeCell ref="G6:G8"/>
    <mergeCell ref="H6:H8"/>
    <mergeCell ref="I6:I8"/>
    <mergeCell ref="J6:J8"/>
    <mergeCell ref="K6:K8"/>
    <mergeCell ref="H24:H25"/>
    <mergeCell ref="P12:P14"/>
    <mergeCell ref="Q12:Q14"/>
    <mergeCell ref="K12:K14"/>
    <mergeCell ref="B19:B23"/>
    <mergeCell ref="C19:C23"/>
    <mergeCell ref="D19:D23"/>
    <mergeCell ref="E19:E23"/>
    <mergeCell ref="F19:F23"/>
    <mergeCell ref="P16:P17"/>
    <mergeCell ref="I19:I23"/>
    <mergeCell ref="Q19:Q20"/>
    <mergeCell ref="L19:L20"/>
    <mergeCell ref="M19:M20"/>
    <mergeCell ref="O19:O20"/>
    <mergeCell ref="P19:P20"/>
    <mergeCell ref="K19:K20"/>
    <mergeCell ref="J19:J20"/>
    <mergeCell ref="N24:N25"/>
    <mergeCell ref="I24:I25"/>
    <mergeCell ref="L12:L14"/>
    <mergeCell ref="M12:M14"/>
    <mergeCell ref="O12:O14"/>
    <mergeCell ref="M16:M17"/>
    <mergeCell ref="H28:H32"/>
    <mergeCell ref="I28:I32"/>
    <mergeCell ref="Q16:Q17"/>
    <mergeCell ref="K38:K39"/>
    <mergeCell ref="A38:A39"/>
    <mergeCell ref="H38:H39"/>
    <mergeCell ref="I38:I39"/>
    <mergeCell ref="Q36:Q37"/>
    <mergeCell ref="C43:K43"/>
    <mergeCell ref="L36:L37"/>
    <mergeCell ref="G38:G39"/>
    <mergeCell ref="A36:A37"/>
    <mergeCell ref="A28:A32"/>
    <mergeCell ref="B28:B32"/>
    <mergeCell ref="C28:C32"/>
    <mergeCell ref="D28:D32"/>
    <mergeCell ref="E28:E32"/>
    <mergeCell ref="F28:F32"/>
    <mergeCell ref="G28:G32"/>
    <mergeCell ref="C38:C39"/>
    <mergeCell ref="D38:D39"/>
    <mergeCell ref="Q24:Q25"/>
    <mergeCell ref="G19:G23"/>
    <mergeCell ref="H19:H23"/>
    <mergeCell ref="C44:K44"/>
    <mergeCell ref="B36:B37"/>
    <mergeCell ref="C36:C37"/>
    <mergeCell ref="D36:D37"/>
    <mergeCell ref="E36:E37"/>
    <mergeCell ref="F36:F37"/>
    <mergeCell ref="G36:G37"/>
    <mergeCell ref="H36:H37"/>
    <mergeCell ref="I36:I37"/>
    <mergeCell ref="K36:K37"/>
    <mergeCell ref="C42:K42"/>
    <mergeCell ref="B38:B39"/>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12. 2021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08836-A44B-4D5E-A635-DA47F139A9BC}"/>
</file>

<file path=customXml/itemProps2.xml><?xml version="1.0" encoding="utf-8"?>
<ds:datastoreItem xmlns:ds="http://schemas.openxmlformats.org/officeDocument/2006/customXml" ds:itemID="{60B22C5E-CF73-4DD3-BFCB-230B9C060D55}"/>
</file>

<file path=customXml/itemProps3.xml><?xml version="1.0" encoding="utf-8"?>
<ds:datastoreItem xmlns:ds="http://schemas.openxmlformats.org/officeDocument/2006/customXml" ds:itemID="{27796A6A-E294-4511-A362-8BA68DF61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57. zasedání Rady Karlovarského kraje, které se uskutečnilo dne 20.12.2021 (k bodu č. 4)</dc:title>
  <dc:creator/>
  <cp:lastModifiedBy/>
  <dcterms:created xsi:type="dcterms:W3CDTF">2006-09-16T00:00:00Z</dcterms:created>
  <dcterms:modified xsi:type="dcterms:W3CDTF">2021-12-20T09:53:51Z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