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'!$A$5:$Q$23</definedName>
    <definedName name="_xlnm._FilterDatabase" localSheetId="2" hidden="1">PO_sledování!$A$5:$Q$51</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51" i="70" l="1"/>
  <c r="N49" i="70"/>
  <c r="L48" i="70" l="1"/>
  <c r="M48" i="70"/>
  <c r="O48" i="70"/>
  <c r="N48" i="70"/>
  <c r="M47" i="70"/>
  <c r="M45" i="70" l="1"/>
  <c r="P45" i="70" l="1"/>
  <c r="G48" i="70"/>
  <c r="M46" i="70" l="1"/>
  <c r="M42" i="70"/>
  <c r="P25" i="70" l="1"/>
  <c r="P22" i="70" l="1"/>
  <c r="D26" i="71" l="1"/>
  <c r="D25" i="71"/>
  <c r="E16" i="71"/>
  <c r="H14" i="71"/>
  <c r="H13" i="71"/>
  <c r="G14" i="71"/>
  <c r="G13" i="71"/>
  <c r="G9" i="71" l="1"/>
  <c r="H9" i="71"/>
  <c r="H8" i="71"/>
  <c r="G8" i="71"/>
  <c r="N22" i="69" l="1"/>
  <c r="M33" i="70" l="1"/>
  <c r="P33" i="70" s="1"/>
  <c r="M22" i="70" l="1"/>
  <c r="M35" i="70" l="1"/>
  <c r="P35" i="70" s="1"/>
  <c r="N21" i="69" l="1"/>
  <c r="M12" i="69" l="1"/>
  <c r="P12" i="69" l="1"/>
  <c r="M21" i="70" l="1"/>
  <c r="P21" i="70" s="1"/>
  <c r="M19" i="70" l="1"/>
  <c r="N23" i="69" l="1"/>
  <c r="D27" i="71" s="1"/>
  <c r="G21" i="69" l="1"/>
  <c r="O21" i="69"/>
  <c r="L21" i="69"/>
  <c r="M20" i="69" l="1"/>
  <c r="F15" i="71" l="1"/>
  <c r="F11" i="71" s="1"/>
  <c r="E15" i="71"/>
  <c r="C15" i="71"/>
  <c r="C11" i="71" s="1"/>
  <c r="M44" i="70"/>
  <c r="M43" i="70"/>
  <c r="E11" i="71" l="1"/>
  <c r="N50" i="70" l="1"/>
  <c r="P20" i="69" l="1"/>
  <c r="O51" i="70" l="1"/>
  <c r="M41" i="70"/>
  <c r="M40" i="70"/>
  <c r="P40" i="70" s="1"/>
  <c r="M39" i="70"/>
  <c r="M38" i="70"/>
  <c r="M37" i="70"/>
  <c r="P37" i="70" s="1"/>
  <c r="P36" i="70"/>
  <c r="M34" i="70"/>
  <c r="M32" i="70"/>
  <c r="P32" i="70" s="1"/>
  <c r="M31" i="70"/>
  <c r="M30" i="70"/>
  <c r="P30" i="70" s="1"/>
  <c r="M29" i="70"/>
  <c r="M28" i="70"/>
  <c r="P28" i="70" s="1"/>
  <c r="P27" i="70"/>
  <c r="P26" i="70"/>
  <c r="M25" i="70"/>
  <c r="M24" i="70"/>
  <c r="M23" i="70"/>
  <c r="P19" i="70"/>
  <c r="M16" i="70"/>
  <c r="P16" i="70" s="1"/>
  <c r="M15" i="70"/>
  <c r="P15" i="70" s="1"/>
  <c r="M12" i="70"/>
  <c r="M9" i="70"/>
  <c r="P9" i="70" s="1"/>
  <c r="M6" i="70"/>
  <c r="P23" i="70" l="1"/>
  <c r="P24" i="70"/>
  <c r="P39" i="70"/>
  <c r="P12" i="70"/>
  <c r="P31" i="70"/>
  <c r="P34" i="70"/>
  <c r="P6" i="70"/>
  <c r="P29" i="70"/>
  <c r="M55" i="70" l="1"/>
  <c r="D15" i="71"/>
  <c r="G15" i="71" s="1"/>
  <c r="H15" i="71" s="1"/>
  <c r="P48" i="70"/>
  <c r="M17" i="69"/>
  <c r="M16" i="69"/>
  <c r="M14" i="69"/>
  <c r="P14" i="69" s="1"/>
  <c r="M11" i="69"/>
  <c r="M10" i="69"/>
  <c r="M9" i="69"/>
  <c r="M8" i="69"/>
  <c r="P8" i="69" s="1"/>
  <c r="M6" i="69"/>
  <c r="D11" i="71" l="1"/>
  <c r="G11" i="71" s="1"/>
  <c r="H11" i="71" s="1"/>
  <c r="P16" i="69"/>
  <c r="P9" i="69"/>
  <c r="M21" i="69"/>
  <c r="D10" i="71" s="1"/>
  <c r="D7" i="71" s="1"/>
  <c r="P11" i="69"/>
  <c r="C10" i="71"/>
  <c r="E10" i="71"/>
  <c r="E7" i="71" s="1"/>
  <c r="F10" i="71"/>
  <c r="P10" i="69"/>
  <c r="O23" i="69"/>
  <c r="P17" i="69"/>
  <c r="P6" i="69"/>
  <c r="D24" i="71" l="1"/>
  <c r="G10" i="71"/>
  <c r="H10" i="71" s="1"/>
  <c r="C7" i="71"/>
  <c r="D28" i="71"/>
  <c r="F7" i="71"/>
  <c r="F18" i="71" s="1"/>
  <c r="D18" i="71"/>
  <c r="P21" i="69"/>
  <c r="G7" i="71" l="1"/>
  <c r="H7" i="71" s="1"/>
  <c r="C18" i="71"/>
  <c r="E18" i="71" l="1"/>
  <c r="D30" i="71" l="1"/>
</calcChain>
</file>

<file path=xl/sharedStrings.xml><?xml version="1.0" encoding="utf-8"?>
<sst xmlns="http://schemas.openxmlformats.org/spreadsheetml/2006/main" count="492" uniqueCount="296">
  <si>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</si>
  <si>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</si>
  <si>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</si>
  <si>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</si>
  <si>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</si>
  <si>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</si>
  <si>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</si>
  <si>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</si>
  <si>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</si>
  <si>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</si>
  <si>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</si>
  <si>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</si>
  <si>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</si>
  <si>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</si>
  <si>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</si>
  <si>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</si>
  <si>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</si>
  <si>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</si>
  <si>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</si>
  <si>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</si>
  <si>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</si>
  <si>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</si>
  <si>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</si>
  <si>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</si>
  <si>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</si>
  <si>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</si>
  <si>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</si>
  <si>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</si>
  <si>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</si>
  <si>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</si>
  <si>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</si>
  <si>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</si>
  <si>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</si>
  <si>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</si>
  <si>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</si>
  <si>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</si>
  <si>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</si>
  <si>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</si>
  <si>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</si>
  <si>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</si>
  <si>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</si>
  <si>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</si>
  <si>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</si>
  <si>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</si>
  <si>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</si>
  <si>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</si>
  <si>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</si>
  <si>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</si>
  <si>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</si>
  <si>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</si>
  <si>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</si>
  <si>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</si>
  <si>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</si>
  <si>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</si>
  <si>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</si>
  <si>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</si>
  <si>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</si>
  <si>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</si>
  <si>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</si>
  <si>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</si>
  <si>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</si>
  <si>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</si>
  <si>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</si>
  <si>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</si>
  <si>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</si>
  <si>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</si>
  <si>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</si>
  <si>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</si>
  <si>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</si>
  <si>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</si>
  <si>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</si>
  <si>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</si>
  <si>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</si>
  <si>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</si>
  <si>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</si>
  <si>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</si>
  <si>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</si>
  <si>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</si>
  <si>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</si>
  <si>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</si>
  <si>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</si>
  <si>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</si>
  <si>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</si>
  <si>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</si>
  <si>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</si>
  <si>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</si>
  <si>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</si>
  <si>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</si>
  <si>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</si>
  <si>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</si>
  <si>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</si>
  <si>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</si>
  <si>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</si>
  <si>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</si>
  <si>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</si>
  <si>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</si>
  <si>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</si>
  <si>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</si>
  <si>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</si>
  <si>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</si>
  <si>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</si>
  <si>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</si>
  <si>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</si>
  <si>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</si>
  <si>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</si>
  <si>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</si>
  <si>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</si>
  <si>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</si>
  <si>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</si>
  <si>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</si>
  <si>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</si>
  <si>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</si>
  <si>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</si>
  <si>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</si>
  <si>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</si>
  <si>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</si>
  <si>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</si>
  <si>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</si>
  <si>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</si>
  <si>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</si>
  <si>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</si>
  <si>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</si>
  <si>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</si>
  <si>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</si>
  <si>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</si>
  <si>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</si>
  <si>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</si>
  <si>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</si>
  <si>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</si>
  <si>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</si>
  <si>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</si>
  <si>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</si>
  <si>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</si>
  <si>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</si>
  <si>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</si>
  <si>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</si>
  <si>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</si>
  <si>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</si>
  <si>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16.3.2010-27.9.2012
vyúčtování projektu ZK 352/12/13 z 12.12.2013</t>
  </si>
  <si>
    <t>16.10.2010-21.2.2013
vyúčtování projektu ZK 353/12/13 z 12.12.2013</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</si>
  <si>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</si>
  <si>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</si>
  <si>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</si>
  <si>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</si>
  <si>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</si>
  <si>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</si>
  <si>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</si>
  <si>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</si>
  <si>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</si>
  <si>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</si>
  <si>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</si>
  <si>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</si>
  <si>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</si>
  <si>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</si>
  <si>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Ing. Petr Navrátil</t>
  </si>
  <si>
    <t>porušení zásady transparentnosti § 6 ZVZ - požadavek na dispozici s obalovnou</t>
  </si>
  <si>
    <t>sociální oblast</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</si>
  <si>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</si>
  <si>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</si>
  <si>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</si>
  <si>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</si>
  <si>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</si>
  <si>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</si>
  <si>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</si>
  <si>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</si>
  <si>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</si>
  <si>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</si>
  <si>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</si>
  <si>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</si>
  <si>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</si>
  <si>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</si>
  <si>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</si>
  <si>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</si>
  <si>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</si>
  <si>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</si>
  <si>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</si>
  <si>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</si>
  <si>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</si>
  <si>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</si>
  <si>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</si>
  <si>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</si>
  <si>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</si>
  <si>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</si>
  <si>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</si>
  <si>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</si>
  <si>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(odvodů, korekcí a pokut) u projektů spolufinancovaných z EU včetně jiných zdrojů od roku 2008</t>
  </si>
  <si>
    <t>Tabulka č. 1</t>
  </si>
  <si>
    <t>Poměr aktuální výše zjištěného pochybení/ celkový objem dotčených projektů</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</si>
  <si>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</si>
  <si>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</si>
  <si>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</si>
  <si>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</si>
  <si>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</si>
  <si>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</si>
  <si>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</si>
  <si>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</si>
  <si>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</si>
  <si>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</si>
  <si>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</si>
  <si>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</si>
  <si>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</si>
  <si>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</si>
  <si>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</si>
  <si>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</si>
  <si>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</si>
  <si>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</si>
  <si>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</si>
  <si>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</si>
  <si>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</si>
  <si>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</si>
  <si>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</si>
  <si>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</si>
  <si>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</si>
  <si>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</si>
  <si>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</si>
  <si>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</si>
  <si>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</si>
  <si>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</si>
  <si>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</si>
  <si>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</si>
  <si>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</si>
  <si>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</si>
  <si>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</si>
  <si>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</si>
  <si>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</si>
  <si>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</si>
  <si>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</si>
  <si>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</si>
  <si>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</si>
  <si>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</si>
  <si>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</si>
  <si>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</si>
  <si>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</si>
  <si>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</si>
  <si>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</si>
  <si>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</si>
  <si>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</si>
  <si>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</si>
  <si>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</si>
  <si>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</si>
  <si>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</si>
  <si>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</si>
  <si>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</si>
  <si>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</si>
  <si>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</si>
  <si>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</si>
  <si>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1.1.2017 -31.12.2018
</t>
    </r>
    <r>
      <rPr>
        <sz val="11"/>
        <color rgb="FF0070C0"/>
        <rFont val="Calibri"/>
        <family val="2"/>
        <charset val="238"/>
        <scheme val="minor"/>
      </rPr>
      <t>není dosud vyúčtován</t>
    </r>
  </si>
  <si>
    <t>vyřazení k 1.5.2021</t>
  </si>
  <si>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</si>
  <si>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</si>
  <si>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</si>
  <si>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</si>
  <si>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</si>
  <si>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</si>
  <si>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</si>
  <si>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</si>
  <si>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</si>
  <si>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</si>
  <si>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</si>
  <si>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</si>
  <si>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</si>
  <si>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</si>
  <si>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</si>
  <si>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</si>
  <si>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</si>
  <si>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dostavili zástupci KK na MF k nahlédnutí do spisu.Dne 31.5.2021 obdržel KK Rozhodnutí MF č.j. MF-27598/2020/1203-21 ze dne 31.5.2021 ve sporném řízení, výpověď smlouvy RRSZ je neplatná. Dne 15.6.2021 uhradila RRSZ náhradu nákladů potřebných k účelnému uplatňování nebo brání práva ve sporném řízení ve výši 2.000 Kč
</t>
    </r>
    <r>
      <rPr>
        <b/>
        <sz val="11"/>
        <rFont val="Calibri"/>
        <family val="2"/>
        <charset val="238"/>
        <scheme val="minor"/>
      </rPr>
      <t>KONEČNÝ STAV - POSTIH ZRUŠEN</t>
    </r>
  </si>
  <si>
    <t>porušení zásady transparentnosti, rovného zacházení a diskriminace § 6 ZVZ - požadavek na dispozici s obalovnou - sankce ve výši 10% z hodnoty veřejné zakázky</t>
  </si>
  <si>
    <t xml:space="preserve">pochybení ve 2 veřejných zakázkách -porušení zásady transparentnosti, rovného zacházení a diskriminace § 6 ZVZ - požadavek na dispozici s obalovnou; 
vítězný uchazeč nesplnil zadávací podmínky porušení zásady transparentnosti, rovného zacházení a diskriminace § 6 ZVZ - požadavek na dispozici s obalovnou - sankce ve výši 5% z hodnoty veřejné zakázky; čestné prohlášení v nabídce uchazeče nesplňovalo požadavky dle ZVZ - konečná uplatněná sankce ve výši 25% </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</si>
  <si>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</si>
  <si>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II/230 Silniční obchvat Mariánské Lázně
reg. č. CZ.06.1.42/0.0/0.0/17082/0008453</t>
  </si>
  <si>
    <t>ARROWS advokátní kancelář</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</si>
  <si>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 </t>
    </r>
    <r>
      <rPr>
        <sz val="11"/>
        <rFont val="Calibri"/>
        <family val="2"/>
        <charset val="238"/>
        <scheme val="minor"/>
      </rPr>
      <t xml:space="preserve">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 Nadále pokračuje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scheme val="minor"/>
      </rPr>
      <t>Dne 19. 4. 2021 bylo KKN doručeno rozhodnutí MFČR č. j. MF-17939/2019/1203-24 - návrh na doplacení dotace ve výši 8.920.521,79 Kč s příslušenstvím byl zamítnut.</t>
    </r>
    <r>
      <rPr>
        <sz val="11"/>
        <rFont val="Calibri"/>
        <family val="2"/>
        <charset val="238"/>
        <scheme val="minor"/>
      </rPr>
      <t xml:space="preserve"> Správní žalobu nebude KKN podávat. Informace v Radě KK dne 9.8.2021.
</t>
    </r>
    <r>
      <rPr>
        <b/>
        <sz val="11"/>
        <rFont val="Calibri"/>
        <family val="2"/>
        <charset val="238"/>
      </rPr>
      <t xml:space="preserve">KONEČNÝ STAV - KKN BUDE ŘEŠIT FINAČNÍ POSTIH JAKO ŠKODU </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</si>
  <si>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Dne 2. 7. 2021 bylo KKN doručeno rozhodnutí MFČR č. j. MF-21258/2018/1203-33, kterým MFČR návrh na doplacení dotace ve výši 483.531,00 Kč s příslušenstvím zamítlo.
Správní žalobu nebude KKN podávat. Informace v Radě KK dne 9.8.2021.</t>
    </r>
    <r>
      <rPr>
        <b/>
        <sz val="11"/>
        <rFont val="Calibri"/>
        <family val="2"/>
        <charset val="238"/>
        <scheme val="minor"/>
      </rPr>
      <t xml:space="preserve">
KONEČNÝ STAV - KKN BUDE ŘEŠIT FINAČNÍ POSTIH JAKO ŠKODU </t>
    </r>
  </si>
  <si>
    <t>IROP
85%
5%
10%</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</si>
  <si>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Dne 28. 6. 2021 byl právnímu zástupci KSÚS doručen rozsudek Městského soudu v Praze č. j. 10Af 1/2019-53 ze dne 22. 6. 2021, na základě kterého byla výše uvedená </t>
    </r>
    <r>
      <rPr>
        <b/>
        <sz val="11"/>
        <rFont val="Calibri"/>
        <family val="2"/>
        <charset val="238"/>
        <scheme val="minor"/>
      </rPr>
      <t>správní žaloba zamítnuta. Informace do RKK dne 9. 8.2021.</t>
    </r>
    <r>
      <rPr>
        <sz val="11"/>
        <rFont val="Calibri"/>
        <family val="2"/>
        <charset val="238"/>
        <scheme val="minor"/>
      </rPr>
      <t xml:space="preserve">
</t>
    </r>
    <r>
      <rPr>
        <b/>
        <sz val="11"/>
        <rFont val="Calibri"/>
        <family val="2"/>
        <charset val="238"/>
      </rPr>
      <t xml:space="preserve">KSÚS BUDE FINANČNÍ POSTIH ŘEŠIT JAKO ŠKODNÍ PŘÍPAD
</t>
    </r>
    <r>
      <rPr>
        <sz val="11"/>
        <rFont val="Calibri"/>
        <family val="2"/>
        <charset val="238"/>
      </rPr>
      <t xml:space="preserve">Vzhledem k tomu, že veřejnou zakázku na základě uzavřené Mandátní smlouvy ze dne 18. 1. 2012, ve znění dodatku č. 1 ze dne 10. 2. 2012, administrovala společnost Veřejné zakázky s.r.o., vyzvala KSÚS prostřednictví Advokátní kanceláře ŠENDERA A ČIHÁK tuto společnost k náhradě škody v celkové výši 32.077.718,08 Kč, která zahrnuje finanční postih ve výši 31.074.718,09 Kč, náklady na sporné řízení ve výši 1.000.000,- Kč a soudní poplatek za správní žalobu ve výši 3.000,- Kč.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</si>
  <si>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Dne 28. 6. 2021 byl právnímu zástupci KSÚS doručen rozsudek Městského soudu v Praze č. j. 10Af 1/2019-53 ze dne 22. 6. 2021, na základě kterého byla správní žaloba v obdobném projektu Jihovýchodní obchvat Cheb (stejné zjištění) zamítnuta. Informace do RKK dne 9. 8.2021.
KSÚS BUDE FINANČNÍ POSTIH ŘEŠIT JAKO ŠKODNÍ PŘÍPAD</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</si>
  <si>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 xml:space="preserve">Dne 28. 6. 2021 byl právnímu zástupci KSÚS doručen rozsudek Městského soudu v Praze č. j. 10Af 1/2019-53 ze dne 22. 6. 2021, na základě kterého byla správní žaloba v obdobném projektu Jihovýchodní obchvat Cheb (stejné zjištění) zamítnuta. Informace do RKK dne 9. 8.2021.
KSÚS BUDE FINANČNÍ POSTIH ŘEŠIT JAKO ŠKODNÍ PŘÍPAD
</t>
    </r>
    <r>
      <rPr>
        <sz val="11"/>
        <rFont val="Calibri"/>
        <family val="2"/>
        <charset val="238"/>
        <scheme val="minor"/>
      </rPr>
      <t xml:space="preserve">Vzhledem k tomu, že veřejnou zakázku na základě uzavřené Mandátní smlouvy ze dne 12.3. 2012 administrovala společnost Veřejné zakázky s.r.o., vyzvala KSÚS prostřednictví Advokátní kanceláře ŠENDERA A ČIHÁK tuto společnost k náhradě škody v celkové výši 35.285.573,33 Kč, která odpovídá krácené dotaci. </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</si>
  <si>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</si>
  <si>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</si>
  <si>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</si>
  <si>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</si>
  <si>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</si>
  <si>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</si>
  <si>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</si>
  <si>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rPr>
        <sz val="11"/>
        <rFont val="Calibri"/>
        <family val="2"/>
        <charset val="238"/>
        <scheme val="minor"/>
      </rPr>
      <t>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t>
    </r>
    <r>
      <rPr>
        <b/>
        <sz val="11"/>
        <rFont val="Calibri"/>
        <family val="2"/>
        <charset val="238"/>
        <scheme val="minor"/>
      </rPr>
      <t xml:space="preserve">
OČEKÁVÁME ROZHODNUTÍ  NSS VE VĚCI KASAČNÍ STÍŽNOSTI</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</si>
  <si>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dne 11.6.2021 VRR usnesením č. 13/132/2021 rozhodl o neprominutí odvodu a dosud nevyměřeného penále, dne 3.8.2021 doručeno Rozhodnutí o prominutí odvodu za porušení rozpočtové kázně č.j. RRSZ 2439/2021 ze dne 30.7.2021, RRSZ resp. VRR zamítl žádost o prominutí, Ing. Drahomíra Stefanovičová ředitelka APDM schválila Protokol o škodě ze dne 10.8.2021, jednání škodní komise dne 17.9.2021
</t>
    </r>
    <r>
      <rPr>
        <b/>
        <sz val="11"/>
        <color theme="1"/>
        <rFont val="Calibri"/>
        <family val="2"/>
        <charset val="238"/>
        <scheme val="minor"/>
      </rPr>
      <t>KONEČNÝ STAV - PROJEKT BUDE ŘEŠEN JAKO ŠKODA</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</si>
  <si>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dne 11.6.2021 VRR usnesením č. 12/132/2021 rozhodl o neprominutí odvodu a dosud nevyměřeného penále, dne 3.8.2021 doručeno Rozhodnutí o prominutí odvodu za porušení rozpočtové kázně č.j. RRSZ 2438/2021 ze dne 30.7.2021, RRSZ resp. VRR zamítl žádost o prominutí, Ing. Drahomíra Stefanovičová ředitelka APDM schválila Protokol o škodě ze dne 10.8.2021, jednání škodní komise dne 17.9.2021
</t>
    </r>
    <r>
      <rPr>
        <b/>
        <sz val="11"/>
        <color theme="1"/>
        <rFont val="Calibri"/>
        <family val="2"/>
        <charset val="238"/>
        <scheme val="minor"/>
      </rPr>
      <t>KONEČNÝ STAV - PROJEKT BUDE ŘEŠEN JAKO ŠKODA</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</si>
  <si>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</si>
  <si>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</si>
  <si>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 a pochybení ve II.etapě,  výzvy nebyly uhrazeny,
dne 20.8.2016 bylo ISŠTE doručeno oznámení o zahájení daňového řízení,
</t>
    </r>
    <r>
      <rPr>
        <b/>
        <sz val="11"/>
        <rFont val="Calibri"/>
        <family val="2"/>
        <charset val="238"/>
        <scheme val="minor"/>
      </rPr>
      <t xml:space="preserve">dne 16.3.2017 vystaven platební výměr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30.8.2021 doručeno Rozhodnutí MFČR č. j. MF-34104/2017/1203-6, kterým bylo zamítnuto odvolání proti PV č. 3/2017. </t>
    </r>
    <r>
      <rPr>
        <b/>
        <sz val="11"/>
        <rFont val="Calibri"/>
        <family val="2"/>
        <charset val="238"/>
        <scheme val="minor"/>
      </rPr>
      <t>Úhrada PV do 15. 9.2021 a info do RKK dne 20.9.2021.</t>
    </r>
    <r>
      <rPr>
        <sz val="11"/>
        <rFont val="Calibri"/>
        <family val="2"/>
        <charset val="238"/>
        <scheme val="minor"/>
      </rPr>
      <t xml:space="preserve">
</t>
    </r>
    <r>
      <rPr>
        <b/>
        <sz val="11"/>
        <rFont val="Calibri"/>
        <family val="2"/>
        <charset val="238"/>
        <scheme val="minor"/>
      </rPr>
      <t>OČEKÁVÁME ROZHODNUTÍ MFČR O ODVOLÁNÍ PROTI PLATEBNÍMU VÝMĚRU č. 21/2018.</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</si>
  <si>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</si>
  <si>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</si>
  <si>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t>zadavatel postupoval v rozporu § 48 odst. 8 ve spojení s § 48 odst. 2 zákona č. 134/2016 Sb. (ZZVZ), když nevyloučil z účasti vybraného dovavatel (prokazování technické kvalifikace prostřednictvím poddodavateleFIRESTA-Fišer) - sankce 10%</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</si>
  <si>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</si>
  <si>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</si>
  <si>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ÚRR nevyměřil odvod v celé výši dle doručených Výzev k vrácení dotace ze dne 1.2.2016, které byly v celkové částce ve výši 10.926.411,03 Kč. Zbývající část výzev ve výši 4.224.352,03 Kč, případně v max. výši 4.938.993,28 Kč dle Zprávy o auditu operace  ROPSZ/2015/5202-9, včetně doměření za I.etapu by mohla být ještě vyměřena.
OČEKÁVÁME MOŽNÉ VYDÁNÍ PLATEBNÍCH VÝMĚRŮ PRO DALŠÍ ZJIŠTĚNÍ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</si>
</sst>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4" fillId="0" borderId="0"/>
    <xf numFmtId="0" fontId="32" fillId="0" borderId="0"/>
    <xf numFmtId="0" fontId="35" fillId="0" borderId="0"/>
    <xf numFmtId="0" fontId="36" fillId="0" borderId="0"/>
    <xf numFmtId="0" fontId="31" fillId="0" borderId="0"/>
    <xf numFmtId="0" fontId="30" fillId="0" borderId="0"/>
    <xf numFmtId="0" fontId="29" fillId="0" borderId="0"/>
    <xf numFmtId="0" fontId="28" fillId="0" borderId="0"/>
    <xf numFmtId="0" fontId="27" fillId="0" borderId="0"/>
    <xf numFmtId="0" fontId="27" fillId="0" borderId="0"/>
    <xf numFmtId="0" fontId="27" fillId="0" borderId="0"/>
    <xf numFmtId="0" fontId="14" fillId="0" borderId="0"/>
  </cellStyleXfs>
  <cellXfs count="684">
    <xf numFmtId="0" fontId="0" fillId="0" borderId="0" xfId="0"/>
    <xf numFmtId="0" fontId="38" fillId="0" borderId="28" xfId="0" applyFont="1" applyFill="1" applyBorder="1" applyAlignment="1">
      <alignment vertical="center" wrapText="1"/>
    </xf>
    <xf numFmtId="0" fontId="38" fillId="0" borderId="3" xfId="0" applyFont="1" applyFill="1" applyBorder="1" applyAlignment="1">
      <alignment vertical="center" wrapText="1"/>
    </xf>
    <xf numFmtId="0" fontId="38" fillId="0" borderId="1" xfId="0" applyFont="1" applyFill="1" applyBorder="1" applyAlignment="1">
      <alignment vertical="center" wrapText="1"/>
    </xf>
    <xf numFmtId="0" fontId="48" fillId="0" borderId="0" xfId="0" applyFont="1" applyFill="1" applyBorder="1" applyAlignment="1"/>
    <xf numFmtId="0" fontId="49" fillId="0" borderId="0" xfId="0" applyFont="1" applyFill="1" applyBorder="1" applyAlignment="1">
      <alignment horizontal="left"/>
    </xf>
    <xf numFmtId="0" fontId="49" fillId="0" borderId="0" xfId="0" applyFont="1" applyFill="1" applyBorder="1" applyAlignment="1">
      <alignment horizontal="right"/>
    </xf>
    <xf numFmtId="0" fontId="50" fillId="0" borderId="0" xfId="0" applyFont="1" applyFill="1" applyBorder="1" applyAlignment="1">
      <alignment horizontal="left"/>
    </xf>
    <xf numFmtId="0" fontId="49" fillId="0" borderId="0" xfId="0" applyFont="1" applyFill="1" applyBorder="1" applyAlignment="1"/>
    <xf numFmtId="0" fontId="51" fillId="0" borderId="0" xfId="0" applyFont="1" applyAlignment="1">
      <alignment horizontal="right"/>
    </xf>
    <xf numFmtId="0" fontId="44" fillId="3" borderId="41" xfId="0" applyFont="1" applyFill="1" applyBorder="1" applyAlignment="1">
      <alignment horizontal="left" vertical="center" wrapText="1"/>
    </xf>
    <xf numFmtId="0" fontId="45" fillId="3" borderId="15" xfId="0" applyFont="1" applyFill="1" applyBorder="1" applyAlignment="1">
      <alignment horizontal="left" vertical="center" wrapText="1"/>
    </xf>
    <xf numFmtId="0" fontId="45" fillId="3" borderId="42" xfId="0" applyFont="1" applyFill="1" applyBorder="1" applyAlignment="1">
      <alignment horizontal="left" vertical="center" wrapText="1"/>
    </xf>
    <xf numFmtId="0" fontId="54" fillId="3" borderId="17"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5"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29" xfId="0" applyFont="1" applyFill="1" applyBorder="1" applyAlignment="1">
      <alignment horizontal="center" vertical="center" wrapText="1"/>
    </xf>
    <xf numFmtId="0" fontId="54" fillId="3" borderId="44" xfId="0" applyFont="1" applyFill="1" applyBorder="1" applyAlignment="1">
      <alignment horizontal="center" vertical="center" wrapText="1"/>
    </xf>
    <xf numFmtId="0" fontId="54" fillId="3" borderId="30" xfId="0" applyFont="1" applyFill="1" applyBorder="1" applyAlignment="1">
      <alignment horizontal="center" vertical="center" wrapText="1"/>
    </xf>
    <xf numFmtId="0" fontId="54" fillId="3" borderId="14" xfId="0" applyFont="1" applyFill="1" applyBorder="1" applyAlignment="1">
      <alignment horizontal="center" vertical="center" wrapText="1"/>
    </xf>
    <xf numFmtId="4" fontId="56" fillId="0" borderId="45" xfId="0" applyNumberFormat="1" applyFont="1" applyFill="1" applyBorder="1" applyAlignment="1">
      <alignment horizontal="right" vertical="center" wrapText="1"/>
    </xf>
    <xf numFmtId="4" fontId="0" fillId="0" borderId="0" xfId="0" applyNumberFormat="1"/>
    <xf numFmtId="4" fontId="58" fillId="0" borderId="20" xfId="0" applyNumberFormat="1" applyFont="1" applyFill="1" applyBorder="1" applyAlignment="1">
      <alignment horizontal="right" vertical="center" wrapText="1"/>
    </xf>
    <xf numFmtId="4" fontId="59" fillId="0" borderId="16" xfId="0" applyNumberFormat="1" applyFont="1" applyFill="1" applyBorder="1" applyAlignment="1">
      <alignment horizontal="right" vertical="top" wrapText="1"/>
    </xf>
    <xf numFmtId="0" fontId="38" fillId="0" borderId="2" xfId="0" applyFont="1" applyFill="1" applyBorder="1" applyAlignment="1">
      <alignment horizontal="left" vertical="center" wrapText="1"/>
    </xf>
    <xf numFmtId="4" fontId="38" fillId="0" borderId="15" xfId="0" applyNumberFormat="1" applyFont="1" applyFill="1" applyBorder="1" applyAlignment="1">
      <alignment horizontal="right" vertical="center"/>
    </xf>
    <xf numFmtId="4" fontId="56" fillId="0" borderId="15" xfId="0" applyNumberFormat="1" applyFont="1" applyFill="1" applyBorder="1" applyAlignment="1">
      <alignment horizontal="right" vertical="center" wrapText="1"/>
    </xf>
    <xf numFmtId="0" fontId="0" fillId="0" borderId="0" xfId="0" applyBorder="1"/>
    <xf numFmtId="4" fontId="56" fillId="0" borderId="20" xfId="0" applyNumberFormat="1" applyFont="1" applyFill="1" applyBorder="1" applyAlignment="1">
      <alignment horizontal="right" vertical="center" wrapText="1"/>
    </xf>
    <xf numFmtId="4" fontId="59" fillId="0" borderId="46" xfId="0" applyNumberFormat="1" applyFont="1" applyFill="1" applyBorder="1" applyAlignment="1">
      <alignment horizontal="right" vertical="top" wrapText="1"/>
    </xf>
    <xf numFmtId="4" fontId="42" fillId="0" borderId="20" xfId="0" applyNumberFormat="1" applyFont="1" applyFill="1" applyBorder="1" applyAlignment="1">
      <alignment vertical="center" wrapText="1"/>
    </xf>
    <xf numFmtId="4" fontId="41" fillId="0" borderId="20" xfId="0" applyNumberFormat="1" applyFont="1" applyFill="1" applyBorder="1" applyAlignment="1">
      <alignment horizontal="right" wrapText="1"/>
    </xf>
    <xf numFmtId="4" fontId="46" fillId="0" borderId="16" xfId="0" applyNumberFormat="1" applyFont="1" applyFill="1" applyBorder="1" applyAlignment="1">
      <alignment horizontal="right" vertical="top" wrapText="1"/>
    </xf>
    <xf numFmtId="4" fontId="42" fillId="0" borderId="16" xfId="0" applyNumberFormat="1" applyFont="1" applyFill="1" applyBorder="1" applyAlignment="1">
      <alignment horizontal="right" vertical="center" wrapText="1"/>
    </xf>
    <xf numFmtId="4" fontId="38" fillId="0" borderId="13" xfId="0" applyNumberFormat="1" applyFont="1" applyFill="1" applyBorder="1" applyAlignment="1">
      <alignment horizontal="right" vertical="center" wrapText="1"/>
    </xf>
    <xf numFmtId="4" fontId="61" fillId="0" borderId="15" xfId="0" applyNumberFormat="1" applyFont="1" applyFill="1" applyBorder="1" applyAlignment="1">
      <alignment horizontal="right" vertical="center" wrapText="1"/>
    </xf>
    <xf numFmtId="4" fontId="38" fillId="0" borderId="28" xfId="0" applyNumberFormat="1" applyFont="1" applyFill="1" applyBorder="1" applyAlignment="1">
      <alignment horizontal="right" vertical="center" wrapText="1"/>
    </xf>
    <xf numFmtId="4" fontId="42" fillId="0" borderId="15" xfId="0" applyNumberFormat="1" applyFont="1" applyFill="1" applyBorder="1" applyAlignment="1">
      <alignment horizontal="right" vertical="center" wrapText="1"/>
    </xf>
    <xf numFmtId="4" fontId="61" fillId="0" borderId="15" xfId="0" applyNumberFormat="1" applyFont="1" applyFill="1" applyBorder="1" applyAlignment="1">
      <alignment horizontal="right" vertical="center"/>
    </xf>
    <xf numFmtId="4" fontId="42" fillId="0" borderId="15" xfId="0" applyNumberFormat="1" applyFont="1" applyFill="1" applyBorder="1" applyAlignment="1">
      <alignment horizontal="right" vertical="center"/>
    </xf>
    <xf numFmtId="4" fontId="38" fillId="0" borderId="28" xfId="0" applyNumberFormat="1" applyFont="1" applyFill="1" applyBorder="1" applyAlignment="1">
      <alignment vertical="center"/>
    </xf>
    <xf numFmtId="4" fontId="38" fillId="0" borderId="18" xfId="0" applyNumberFormat="1" applyFont="1" applyFill="1" applyBorder="1" applyAlignment="1">
      <alignment horizontal="right" vertical="center" wrapText="1"/>
    </xf>
    <xf numFmtId="4" fontId="38" fillId="0" borderId="18" xfId="0" applyNumberFormat="1" applyFont="1" applyFill="1" applyBorder="1" applyAlignment="1">
      <alignment vertical="center"/>
    </xf>
    <xf numFmtId="4" fontId="42" fillId="0" borderId="15" xfId="0" applyNumberFormat="1" applyFont="1" applyFill="1" applyBorder="1" applyAlignment="1">
      <alignment vertical="center"/>
    </xf>
    <xf numFmtId="0" fontId="40" fillId="0" borderId="28" xfId="0" applyFont="1" applyFill="1" applyBorder="1" applyAlignment="1">
      <alignment vertical="center" wrapText="1"/>
    </xf>
    <xf numFmtId="4" fontId="38" fillId="0" borderId="48" xfId="0" applyNumberFormat="1" applyFont="1" applyFill="1" applyBorder="1" applyAlignment="1">
      <alignment vertical="center"/>
    </xf>
    <xf numFmtId="4" fontId="61"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3" fillId="0" borderId="54" xfId="0" applyFont="1" applyBorder="1" applyAlignment="1">
      <alignment horizontal="center" vertical="center"/>
    </xf>
    <xf numFmtId="0" fontId="62" fillId="0" borderId="38" xfId="0" applyFont="1" applyFill="1" applyBorder="1" applyAlignment="1">
      <alignment horizontal="right" vertical="center" wrapText="1"/>
    </xf>
    <xf numFmtId="4" fontId="38" fillId="0" borderId="48" xfId="0" applyNumberFormat="1" applyFont="1" applyFill="1" applyBorder="1" applyAlignment="1">
      <alignment horizontal="center" vertical="center"/>
    </xf>
    <xf numFmtId="4" fontId="63" fillId="0" borderId="46" xfId="0" applyNumberFormat="1" applyFont="1" applyFill="1" applyBorder="1" applyAlignment="1">
      <alignment vertical="center"/>
    </xf>
    <xf numFmtId="4" fontId="38" fillId="0" borderId="0" xfId="0" applyNumberFormat="1" applyFont="1" applyFill="1" applyBorder="1" applyAlignment="1">
      <alignment horizontal="center" vertical="center" wrapText="1"/>
    </xf>
    <xf numFmtId="0" fontId="38" fillId="0" borderId="48" xfId="0" applyFont="1" applyFill="1" applyBorder="1" applyAlignment="1">
      <alignment horizontal="center" vertical="center"/>
    </xf>
    <xf numFmtId="0" fontId="33" fillId="0" borderId="53" xfId="0" applyFont="1" applyBorder="1" applyAlignment="1">
      <alignment horizontal="center" vertical="center"/>
    </xf>
    <xf numFmtId="0" fontId="62" fillId="0" borderId="12" xfId="0" applyFont="1" applyFill="1" applyBorder="1" applyAlignment="1">
      <alignment horizontal="right" vertical="center" wrapText="1"/>
    </xf>
    <xf numFmtId="4" fontId="38" fillId="0" borderId="28" xfId="0" applyNumberFormat="1" applyFont="1" applyFill="1" applyBorder="1" applyAlignment="1">
      <alignment horizontal="center" vertical="center"/>
    </xf>
    <xf numFmtId="4" fontId="64" fillId="0" borderId="12" xfId="0" applyNumberFormat="1" applyFont="1" applyFill="1" applyBorder="1" applyAlignment="1">
      <alignment horizontal="right" vertical="center"/>
    </xf>
    <xf numFmtId="4" fontId="38" fillId="0" borderId="24" xfId="0" applyNumberFormat="1" applyFont="1" applyFill="1" applyBorder="1" applyAlignment="1">
      <alignment horizontal="center" vertical="center" wrapText="1"/>
    </xf>
    <xf numFmtId="0" fontId="38" fillId="0" borderId="28" xfId="0" applyFont="1" applyFill="1" applyBorder="1" applyAlignment="1">
      <alignment horizontal="center" vertical="center"/>
    </xf>
    <xf numFmtId="0" fontId="33" fillId="0" borderId="26" xfId="0" applyFont="1" applyBorder="1" applyAlignment="1">
      <alignment horizontal="center" vertical="center"/>
    </xf>
    <xf numFmtId="0" fontId="33" fillId="0" borderId="11" xfId="0" applyFont="1" applyBorder="1" applyAlignment="1">
      <alignment horizontal="right" vertical="center" wrapText="1"/>
    </xf>
    <xf numFmtId="4" fontId="38" fillId="0" borderId="56" xfId="0" applyNumberFormat="1" applyFont="1" applyBorder="1" applyAlignment="1">
      <alignment horizontal="center" vertical="center"/>
    </xf>
    <xf numFmtId="4" fontId="67" fillId="0" borderId="23" xfId="0" applyNumberFormat="1" applyFont="1" applyBorder="1" applyAlignment="1">
      <alignment vertical="center"/>
    </xf>
    <xf numFmtId="4" fontId="33"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8" fillId="0" borderId="0" xfId="0" applyFont="1" applyAlignment="1">
      <alignment horizontal="left" vertical="center"/>
    </xf>
    <xf numFmtId="0" fontId="0" fillId="0" borderId="0" xfId="0" applyAlignment="1">
      <alignment horizontal="center" vertical="center"/>
    </xf>
    <xf numFmtId="4" fontId="68" fillId="0" borderId="0" xfId="0" applyNumberFormat="1" applyFont="1" applyAlignment="1">
      <alignment horizontal="center" vertical="center"/>
    </xf>
    <xf numFmtId="4" fontId="0" fillId="0" borderId="0" xfId="0" applyNumberFormat="1" applyAlignment="1">
      <alignment vertical="center"/>
    </xf>
    <xf numFmtId="0" fontId="33" fillId="0" borderId="0" xfId="0" applyFont="1"/>
    <xf numFmtId="0" fontId="3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8" fillId="0" borderId="0" xfId="0" applyFont="1" applyAlignment="1">
      <alignment horizontal="left"/>
    </xf>
    <xf numFmtId="0" fontId="33" fillId="6" borderId="0" xfId="0" applyFont="1" applyFill="1" applyAlignment="1">
      <alignment vertical="center"/>
    </xf>
    <xf numFmtId="4" fontId="42" fillId="0" borderId="0" xfId="0" applyNumberFormat="1" applyFont="1" applyBorder="1" applyAlignment="1">
      <alignment vertical="center"/>
    </xf>
    <xf numFmtId="4" fontId="37" fillId="0" borderId="0" xfId="0" applyNumberFormat="1" applyFont="1" applyBorder="1" applyAlignment="1">
      <alignment horizontal="right" vertical="center" wrapText="1"/>
    </xf>
    <xf numFmtId="10" fontId="37" fillId="0" borderId="0"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Fill="1" applyBorder="1" applyAlignment="1">
      <alignment horizontal="left" vertical="center" wrapText="1"/>
    </xf>
    <xf numFmtId="4" fontId="63" fillId="0" borderId="0" xfId="0" applyNumberFormat="1" applyFont="1" applyFill="1" applyBorder="1" applyAlignment="1">
      <alignment vertical="center"/>
    </xf>
    <xf numFmtId="4" fontId="64" fillId="0" borderId="0" xfId="0" applyNumberFormat="1" applyFont="1" applyFill="1" applyBorder="1" applyAlignment="1">
      <alignment horizontal="right" vertical="center"/>
    </xf>
    <xf numFmtId="4" fontId="67" fillId="0" borderId="0" xfId="0" applyNumberFormat="1" applyFont="1" applyBorder="1" applyAlignment="1">
      <alignment vertical="center"/>
    </xf>
    <xf numFmtId="4" fontId="3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8" fillId="0" borderId="50" xfId="0" applyNumberFormat="1" applyFont="1" applyFill="1" applyBorder="1" applyAlignment="1">
      <alignment vertical="center" wrapText="1"/>
    </xf>
    <xf numFmtId="4" fontId="70" fillId="0" borderId="0" xfId="0" applyNumberFormat="1" applyFont="1" applyFill="1" applyBorder="1" applyAlignment="1">
      <alignment horizontal="right" vertical="center"/>
    </xf>
    <xf numFmtId="0" fontId="33" fillId="0" borderId="0" xfId="0" applyFont="1" applyFill="1" applyAlignment="1">
      <alignment vertical="center"/>
    </xf>
    <xf numFmtId="4" fontId="38" fillId="0" borderId="1" xfId="0" applyNumberFormat="1" applyFont="1" applyFill="1" applyBorder="1" applyAlignment="1">
      <alignment vertical="center"/>
    </xf>
    <xf numFmtId="4" fontId="38" fillId="0" borderId="25" xfId="0" applyNumberFormat="1" applyFont="1" applyFill="1" applyBorder="1" applyAlignment="1">
      <alignment horizontal="right" vertical="center"/>
    </xf>
    <xf numFmtId="0" fontId="38" fillId="0" borderId="25" xfId="0" applyFont="1" applyBorder="1" applyAlignment="1">
      <alignment vertical="center" wrapText="1"/>
    </xf>
    <xf numFmtId="0" fontId="38" fillId="0" borderId="25" xfId="0" applyFont="1" applyFill="1" applyBorder="1" applyAlignment="1">
      <alignment vertical="center" wrapText="1"/>
    </xf>
    <xf numFmtId="4" fontId="71"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Fill="1" applyBorder="1" applyAlignment="1">
      <alignment horizontal="left" vertical="center" wrapText="1"/>
    </xf>
    <xf numFmtId="4" fontId="38" fillId="0" borderId="3" xfId="0" applyNumberFormat="1" applyFont="1" applyFill="1" applyBorder="1" applyAlignment="1">
      <alignment vertical="center"/>
    </xf>
    <xf numFmtId="0" fontId="44" fillId="4" borderId="50" xfId="0" applyFont="1" applyFill="1" applyBorder="1" applyAlignment="1">
      <alignment vertical="center" wrapText="1"/>
    </xf>
    <xf numFmtId="0" fontId="45" fillId="4" borderId="59" xfId="0" applyFont="1" applyFill="1" applyBorder="1" applyAlignment="1">
      <alignment vertical="center" wrapText="1"/>
    </xf>
    <xf numFmtId="0" fontId="45" fillId="4" borderId="42" xfId="0" applyFont="1" applyFill="1" applyBorder="1" applyAlignment="1">
      <alignment vertical="center" wrapText="1"/>
    </xf>
    <xf numFmtId="0" fontId="54" fillId="4" borderId="7" xfId="0" applyFont="1" applyFill="1" applyBorder="1" applyAlignment="1">
      <alignment horizontal="center" vertical="center" wrapText="1"/>
    </xf>
    <xf numFmtId="0" fontId="54" fillId="4" borderId="7" xfId="0" applyFont="1" applyFill="1" applyBorder="1" applyAlignment="1">
      <alignment horizontal="left" vertical="center" wrapText="1"/>
    </xf>
    <xf numFmtId="0" fontId="54" fillId="4" borderId="8" xfId="0" applyFont="1" applyFill="1" applyBorder="1" applyAlignment="1">
      <alignment horizontal="center" vertical="center" wrapText="1"/>
    </xf>
    <xf numFmtId="0" fontId="54" fillId="4" borderId="29" xfId="0" applyFont="1" applyFill="1" applyBorder="1" applyAlignment="1">
      <alignment horizontal="center" vertical="center" wrapText="1"/>
    </xf>
    <xf numFmtId="0" fontId="54" fillId="4" borderId="27" xfId="0" applyFont="1" applyFill="1" applyBorder="1" applyAlignment="1">
      <alignment horizontal="center" vertical="center" wrapText="1"/>
    </xf>
    <xf numFmtId="0" fontId="54" fillId="4" borderId="17" xfId="0" applyFont="1" applyFill="1" applyBorder="1" applyAlignment="1">
      <alignment horizontal="center" vertical="center" wrapText="1"/>
    </xf>
    <xf numFmtId="0" fontId="27" fillId="0" borderId="1" xfId="0" applyFont="1" applyFill="1" applyBorder="1" applyAlignment="1">
      <alignment horizontal="left" vertical="center" wrapText="1"/>
    </xf>
    <xf numFmtId="4" fontId="27" fillId="0" borderId="28"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10" fontId="27" fillId="0" borderId="40"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7" fillId="0" borderId="24" xfId="0" applyFont="1" applyFill="1" applyBorder="1" applyAlignment="1">
      <alignment horizontal="left" vertical="center" wrapText="1"/>
    </xf>
    <xf numFmtId="0" fontId="0" fillId="0" borderId="59" xfId="0" applyFill="1" applyBorder="1" applyAlignment="1">
      <alignment horizontal="left" vertical="center" wrapText="1"/>
    </xf>
    <xf numFmtId="0" fontId="0" fillId="0" borderId="0" xfId="0" applyFill="1" applyBorder="1" applyAlignment="1">
      <alignment horizontal="center" vertical="center" wrapText="1"/>
    </xf>
    <xf numFmtId="4" fontId="27" fillId="0" borderId="28" xfId="0" applyNumberFormat="1" applyFont="1" applyFill="1" applyBorder="1" applyAlignment="1">
      <alignment vertical="center"/>
    </xf>
    <xf numFmtId="4" fontId="27" fillId="0" borderId="24" xfId="0" applyNumberFormat="1" applyFont="1" applyFill="1" applyBorder="1" applyAlignment="1">
      <alignment vertical="center"/>
    </xf>
    <xf numFmtId="10" fontId="27" fillId="0" borderId="28" xfId="0" applyNumberFormat="1" applyFont="1" applyFill="1" applyBorder="1" applyAlignment="1">
      <alignment horizontal="center" vertical="center"/>
    </xf>
    <xf numFmtId="0" fontId="27" fillId="2" borderId="1" xfId="0" applyFont="1" applyFill="1" applyBorder="1" applyAlignment="1">
      <alignment vertical="center" wrapText="1"/>
    </xf>
    <xf numFmtId="4" fontId="27" fillId="2" borderId="28" xfId="0" applyNumberFormat="1" applyFont="1" applyFill="1" applyBorder="1" applyAlignment="1">
      <alignment horizontal="right" vertical="center"/>
    </xf>
    <xf numFmtId="0" fontId="27" fillId="0" borderId="2" xfId="0" applyFont="1" applyFill="1" applyBorder="1" applyAlignment="1">
      <alignment horizontal="left" vertical="center" wrapText="1"/>
    </xf>
    <xf numFmtId="0" fontId="27" fillId="2" borderId="1" xfId="0" applyFont="1" applyFill="1" applyBorder="1" applyAlignment="1">
      <alignment horizontal="left" vertical="center" wrapText="1"/>
    </xf>
    <xf numFmtId="4" fontId="38" fillId="2" borderId="28" xfId="0" applyNumberFormat="1" applyFont="1" applyFill="1" applyBorder="1" applyAlignment="1">
      <alignment horizontal="right" vertical="center"/>
    </xf>
    <xf numFmtId="4" fontId="61" fillId="2" borderId="25" xfId="0" applyNumberFormat="1" applyFont="1" applyFill="1" applyBorder="1" applyAlignment="1">
      <alignment horizontal="right" vertical="center"/>
    </xf>
    <xf numFmtId="0" fontId="27" fillId="0" borderId="3" xfId="0" applyFont="1" applyFill="1" applyBorder="1" applyAlignment="1">
      <alignment vertical="center" wrapText="1"/>
    </xf>
    <xf numFmtId="10" fontId="27" fillId="0" borderId="50" xfId="0" applyNumberFormat="1" applyFont="1" applyFill="1" applyBorder="1" applyAlignment="1">
      <alignment horizontal="center" vertical="center"/>
    </xf>
    <xf numFmtId="10" fontId="27" fillId="0" borderId="28" xfId="0" applyNumberFormat="1" applyFont="1" applyBorder="1" applyAlignment="1">
      <alignment horizontal="center" vertical="center"/>
    </xf>
    <xf numFmtId="4" fontId="38" fillId="2" borderId="25" xfId="0" applyNumberFormat="1" applyFont="1" applyFill="1" applyBorder="1" applyAlignment="1">
      <alignment horizontal="right" vertical="center"/>
    </xf>
    <xf numFmtId="10" fontId="27" fillId="0" borderId="50" xfId="0" applyNumberFormat="1" applyFont="1" applyBorder="1" applyAlignment="1">
      <alignment horizontal="center" vertical="center"/>
    </xf>
    <xf numFmtId="4" fontId="27" fillId="2" borderId="2" xfId="0" applyNumberFormat="1" applyFont="1" applyFill="1" applyBorder="1" applyAlignment="1">
      <alignment horizontal="right" vertical="center"/>
    </xf>
    <xf numFmtId="0" fontId="27" fillId="2" borderId="2" xfId="0" applyFont="1" applyFill="1" applyBorder="1" applyAlignment="1">
      <alignment horizontal="left" vertical="center" wrapText="1"/>
    </xf>
    <xf numFmtId="4" fontId="38" fillId="2" borderId="53" xfId="0" applyNumberFormat="1" applyFont="1" applyFill="1" applyBorder="1" applyAlignment="1">
      <alignment horizontal="right" vertical="center"/>
    </xf>
    <xf numFmtId="0" fontId="27" fillId="2" borderId="47" xfId="0" applyFont="1" applyFill="1" applyBorder="1" applyAlignment="1">
      <alignment horizontal="left" vertical="center" wrapText="1"/>
    </xf>
    <xf numFmtId="4" fontId="27" fillId="0" borderId="48" xfId="0" applyNumberFormat="1" applyFont="1" applyFill="1" applyBorder="1" applyAlignment="1">
      <alignment horizontal="right" vertical="center"/>
    </xf>
    <xf numFmtId="4" fontId="42" fillId="2" borderId="0" xfId="0" applyNumberFormat="1" applyFont="1" applyFill="1" applyBorder="1" applyAlignment="1">
      <alignment horizontal="right" vertical="center"/>
    </xf>
    <xf numFmtId="4" fontId="27" fillId="2" borderId="22" xfId="0" applyNumberFormat="1" applyFont="1" applyFill="1" applyBorder="1" applyAlignment="1">
      <alignment horizontal="right" vertical="center"/>
    </xf>
    <xf numFmtId="0" fontId="38" fillId="2" borderId="61" xfId="0" applyFont="1" applyFill="1" applyBorder="1" applyAlignment="1">
      <alignment vertical="center" wrapText="1"/>
    </xf>
    <xf numFmtId="0" fontId="38" fillId="0" borderId="0" xfId="0" applyFont="1" applyFill="1" applyBorder="1" applyAlignment="1">
      <alignment vertical="center" wrapText="1"/>
    </xf>
    <xf numFmtId="4" fontId="38" fillId="2" borderId="12" xfId="0" applyNumberFormat="1" applyFont="1" applyFill="1" applyBorder="1" applyAlignment="1">
      <alignment horizontal="right" vertical="center"/>
    </xf>
    <xf numFmtId="4" fontId="27" fillId="0" borderId="24" xfId="0" applyNumberFormat="1" applyFont="1" applyFill="1" applyBorder="1" applyAlignment="1">
      <alignment horizontal="right" vertical="center"/>
    </xf>
    <xf numFmtId="164" fontId="27" fillId="2" borderId="3" xfId="0" applyNumberFormat="1" applyFont="1" applyFill="1" applyBorder="1" applyAlignment="1">
      <alignment horizontal="center" vertical="center" wrapText="1"/>
    </xf>
    <xf numFmtId="4" fontId="42" fillId="2" borderId="59" xfId="0" applyNumberFormat="1" applyFont="1" applyFill="1" applyBorder="1" applyAlignment="1">
      <alignment horizontal="right" vertical="center"/>
    </xf>
    <xf numFmtId="4" fontId="27" fillId="2" borderId="6" xfId="0" applyNumberFormat="1" applyFont="1" applyFill="1" applyBorder="1" applyAlignment="1">
      <alignment horizontal="right" vertical="center"/>
    </xf>
    <xf numFmtId="4" fontId="33" fillId="4" borderId="62" xfId="0" applyNumberFormat="1" applyFont="1" applyFill="1" applyBorder="1" applyAlignment="1">
      <alignment horizontal="right" vertical="center"/>
    </xf>
    <xf numFmtId="0" fontId="27" fillId="4" borderId="62" xfId="0" applyFont="1" applyFill="1" applyBorder="1" applyAlignment="1">
      <alignment horizontal="center" vertical="center"/>
    </xf>
    <xf numFmtId="0" fontId="27" fillId="4" borderId="63" xfId="0" applyFont="1" applyFill="1" applyBorder="1" applyAlignment="1">
      <alignment horizontal="center" vertical="center"/>
    </xf>
    <xf numFmtId="0" fontId="27" fillId="4" borderId="65" xfId="0" applyFont="1" applyFill="1" applyBorder="1" applyAlignment="1">
      <alignment horizontal="center" vertical="center"/>
    </xf>
    <xf numFmtId="4" fontId="33" fillId="4" borderId="66" xfId="0" applyNumberFormat="1" applyFont="1" applyFill="1" applyBorder="1" applyAlignment="1">
      <alignment horizontal="right" vertical="center"/>
    </xf>
    <xf numFmtId="4" fontId="33" fillId="4" borderId="67" xfId="0" applyNumberFormat="1" applyFont="1" applyFill="1" applyBorder="1" applyAlignment="1">
      <alignment horizontal="right" vertical="center"/>
    </xf>
    <xf numFmtId="4" fontId="33" fillId="4" borderId="60" xfId="0" applyNumberFormat="1" applyFont="1" applyFill="1" applyBorder="1" applyAlignment="1">
      <alignment horizontal="right" vertical="center"/>
    </xf>
    <xf numFmtId="10" fontId="43" fillId="4" borderId="66" xfId="0" applyNumberFormat="1" applyFont="1" applyFill="1" applyBorder="1" applyAlignment="1">
      <alignment horizontal="center" vertical="center" wrapText="1"/>
    </xf>
    <xf numFmtId="0" fontId="33" fillId="0" borderId="4" xfId="0" applyFont="1" applyBorder="1" applyAlignment="1">
      <alignment horizontal="center" vertical="center"/>
    </xf>
    <xf numFmtId="0" fontId="63" fillId="0" borderId="13" xfId="0" applyFont="1" applyFill="1" applyBorder="1" applyAlignment="1">
      <alignment horizontal="right" vertical="center" wrapText="1"/>
    </xf>
    <xf numFmtId="0" fontId="38" fillId="0" borderId="1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52" xfId="0" applyFont="1" applyFill="1" applyBorder="1" applyAlignment="1">
      <alignment horizontal="center" vertical="center"/>
    </xf>
    <xf numFmtId="0" fontId="38" fillId="0" borderId="52" xfId="0" applyFont="1" applyFill="1" applyBorder="1" applyAlignment="1">
      <alignment horizontal="center" vertical="center"/>
    </xf>
    <xf numFmtId="0" fontId="38" fillId="0" borderId="40" xfId="0" applyFont="1" applyFill="1" applyBorder="1" applyAlignment="1">
      <alignment horizontal="center" vertical="center"/>
    </xf>
    <xf numFmtId="4" fontId="63" fillId="0" borderId="10" xfId="0" applyNumberFormat="1" applyFont="1" applyFill="1" applyBorder="1" applyAlignment="1">
      <alignment vertical="center"/>
    </xf>
    <xf numFmtId="4" fontId="38" fillId="0" borderId="4" xfId="0" applyNumberFormat="1" applyFont="1" applyFill="1" applyBorder="1" applyAlignment="1">
      <alignment horizontal="center" vertical="center" wrapText="1"/>
    </xf>
    <xf numFmtId="4" fontId="38" fillId="0" borderId="40" xfId="0" applyNumberFormat="1" applyFont="1" applyFill="1" applyBorder="1" applyAlignment="1">
      <alignment horizontal="center" vertical="center" wrapText="1"/>
    </xf>
    <xf numFmtId="0" fontId="27" fillId="0" borderId="10" xfId="0" applyFont="1" applyBorder="1" applyAlignment="1">
      <alignment horizontal="center" vertical="center"/>
    </xf>
    <xf numFmtId="0" fontId="33" fillId="0" borderId="12" xfId="0" applyFont="1" applyBorder="1" applyAlignment="1">
      <alignment horizontal="right" vertical="center" wrapText="1"/>
    </xf>
    <xf numFmtId="0" fontId="38" fillId="0" borderId="18" xfId="0" applyFont="1" applyBorder="1" applyAlignment="1">
      <alignment horizontal="center" vertical="center"/>
    </xf>
    <xf numFmtId="0" fontId="38" fillId="0" borderId="28" xfId="0" applyFont="1" applyBorder="1" applyAlignment="1">
      <alignment horizontal="center" vertical="center"/>
    </xf>
    <xf numFmtId="4" fontId="67" fillId="0" borderId="25" xfId="0" applyNumberFormat="1" applyFont="1" applyFill="1" applyBorder="1" applyAlignment="1">
      <alignment vertical="center"/>
    </xf>
    <xf numFmtId="4" fontId="33" fillId="0" borderId="2" xfId="0" applyNumberFormat="1" applyFont="1" applyFill="1" applyBorder="1" applyAlignment="1">
      <alignment vertical="center"/>
    </xf>
    <xf numFmtId="4" fontId="27" fillId="0" borderId="28" xfId="0" applyNumberFormat="1" applyFont="1" applyBorder="1" applyAlignment="1">
      <alignment horizontal="center" vertical="center"/>
    </xf>
    <xf numFmtId="0" fontId="27" fillId="0" borderId="25" xfId="0" applyFont="1" applyBorder="1" applyAlignment="1">
      <alignment horizontal="center" vertical="center"/>
    </xf>
    <xf numFmtId="0" fontId="74" fillId="0" borderId="0" xfId="0" applyFont="1" applyBorder="1" applyAlignment="1">
      <alignment horizontal="center" vertical="center"/>
    </xf>
    <xf numFmtId="0" fontId="27" fillId="0" borderId="0" xfId="0" applyFont="1" applyBorder="1" applyAlignment="1">
      <alignment vertical="center" wrapText="1"/>
    </xf>
    <xf numFmtId="0" fontId="0" fillId="0" borderId="0" xfId="0" applyBorder="1" applyAlignment="1">
      <alignment horizontal="left" vertical="center" wrapText="1"/>
    </xf>
    <xf numFmtId="0" fontId="27" fillId="0" borderId="0" xfId="0" applyFont="1" applyBorder="1" applyAlignment="1">
      <alignment horizontal="center" vertical="center"/>
    </xf>
    <xf numFmtId="4" fontId="27" fillId="0" borderId="0" xfId="0" applyNumberFormat="1" applyFont="1" applyBorder="1" applyAlignment="1">
      <alignment vertical="center"/>
    </xf>
    <xf numFmtId="0" fontId="27" fillId="0" borderId="0" xfId="0" applyFont="1" applyFill="1" applyBorder="1" applyAlignment="1">
      <alignment vertical="center" wrapText="1"/>
    </xf>
    <xf numFmtId="4" fontId="37" fillId="0" borderId="0" xfId="0" applyNumberFormat="1" applyFont="1" applyFill="1" applyBorder="1" applyAlignment="1">
      <alignment horizontal="right" vertical="center" wrapText="1"/>
    </xf>
    <xf numFmtId="0" fontId="27" fillId="0" borderId="0" xfId="0" applyFont="1" applyFill="1" applyBorder="1" applyAlignment="1">
      <alignment horizontal="center" vertical="center"/>
    </xf>
    <xf numFmtId="4" fontId="46" fillId="0" borderId="0" xfId="0" applyNumberFormat="1" applyFont="1" applyFill="1" applyBorder="1" applyAlignment="1">
      <alignment horizontal="center" vertical="center"/>
    </xf>
    <xf numFmtId="4" fontId="46" fillId="0" borderId="0" xfId="0" applyNumberFormat="1" applyFont="1" applyBorder="1" applyAlignment="1">
      <alignment vertical="center"/>
    </xf>
    <xf numFmtId="4" fontId="46" fillId="0" borderId="0" xfId="0" applyNumberFormat="1" applyFont="1" applyBorder="1" applyAlignment="1">
      <alignment horizontal="right" vertical="center" wrapText="1"/>
    </xf>
    <xf numFmtId="4" fontId="27" fillId="0" borderId="0" xfId="0" applyNumberFormat="1" applyFont="1" applyFill="1" applyBorder="1" applyAlignment="1">
      <alignment horizontal="center" vertical="center"/>
    </xf>
    <xf numFmtId="10" fontId="37" fillId="0" borderId="0" xfId="0" applyNumberFormat="1" applyFont="1" applyBorder="1" applyAlignment="1">
      <alignment horizontal="left" vertical="center" wrapText="1"/>
    </xf>
    <xf numFmtId="0" fontId="0" fillId="0" borderId="0" xfId="0" applyFill="1" applyAlignment="1">
      <alignment horizontal="center" vertical="center"/>
    </xf>
    <xf numFmtId="0" fontId="46" fillId="0" borderId="0" xfId="0" applyFont="1" applyFill="1" applyAlignment="1">
      <alignment horizontal="center" vertical="center"/>
    </xf>
    <xf numFmtId="4" fontId="46"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7" fillId="0" borderId="1" xfId="0" applyFont="1" applyFill="1" applyBorder="1" applyAlignment="1">
      <alignment vertical="center" wrapText="1"/>
    </xf>
    <xf numFmtId="0" fontId="54" fillId="3" borderId="21" xfId="0" applyFont="1" applyFill="1" applyBorder="1" applyAlignment="1">
      <alignment horizontal="center" vertical="center" wrapText="1"/>
    </xf>
    <xf numFmtId="4" fontId="27" fillId="0" borderId="40" xfId="0" applyNumberFormat="1" applyFont="1" applyFill="1" applyBorder="1" applyAlignment="1">
      <alignment vertical="center"/>
    </xf>
    <xf numFmtId="4" fontId="27" fillId="0" borderId="18"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xf>
    <xf numFmtId="0" fontId="27" fillId="0" borderId="28" xfId="0" applyFont="1" applyFill="1" applyBorder="1" applyAlignment="1">
      <alignment vertical="center" wrapText="1"/>
    </xf>
    <xf numFmtId="4" fontId="38" fillId="2" borderId="28" xfId="0" applyNumberFormat="1" applyFont="1" applyFill="1" applyBorder="1" applyAlignment="1">
      <alignment vertical="center" wrapText="1"/>
    </xf>
    <xf numFmtId="4" fontId="27" fillId="2" borderId="40" xfId="0" applyNumberFormat="1" applyFont="1" applyFill="1" applyBorder="1" applyAlignment="1">
      <alignment vertical="center"/>
    </xf>
    <xf numFmtId="4" fontId="42" fillId="2" borderId="15" xfId="0" applyNumberFormat="1" applyFont="1" applyFill="1" applyBorder="1" applyAlignment="1">
      <alignment horizontal="right" vertical="center"/>
    </xf>
    <xf numFmtId="4" fontId="27" fillId="2" borderId="18" xfId="0" applyNumberFormat="1" applyFont="1" applyFill="1" applyBorder="1" applyAlignment="1">
      <alignment horizontal="right" vertical="center"/>
    </xf>
    <xf numFmtId="0" fontId="38" fillId="2" borderId="28" xfId="0" applyFont="1" applyFill="1" applyBorder="1" applyAlignment="1">
      <alignment vertical="center" wrapText="1"/>
    </xf>
    <xf numFmtId="0" fontId="27" fillId="0" borderId="19" xfId="0" applyFont="1" applyFill="1" applyBorder="1" applyAlignment="1">
      <alignment horizontal="left" vertical="center" wrapText="1"/>
    </xf>
    <xf numFmtId="4" fontId="27" fillId="0" borderId="13" xfId="0" applyNumberFormat="1" applyFont="1" applyFill="1" applyBorder="1" applyAlignment="1">
      <alignment vertical="center"/>
    </xf>
    <xf numFmtId="0" fontId="27" fillId="0" borderId="20" xfId="11" applyFont="1" applyFill="1" applyBorder="1" applyAlignment="1">
      <alignment vertical="center" wrapText="1"/>
    </xf>
    <xf numFmtId="0" fontId="27" fillId="0" borderId="3" xfId="11" applyFont="1" applyFill="1" applyBorder="1" applyAlignment="1">
      <alignment vertical="center" wrapText="1"/>
    </xf>
    <xf numFmtId="4" fontId="27" fillId="0" borderId="53" xfId="0" applyNumberFormat="1" applyFont="1" applyFill="1" applyBorder="1" applyAlignment="1">
      <alignment vertical="center"/>
    </xf>
    <xf numFmtId="4" fontId="27" fillId="0" borderId="12" xfId="0" applyNumberFormat="1" applyFont="1" applyFill="1" applyBorder="1" applyAlignment="1">
      <alignment vertical="center"/>
    </xf>
    <xf numFmtId="0" fontId="27" fillId="0" borderId="3" xfId="0" applyFont="1" applyBorder="1" applyAlignment="1">
      <alignment vertical="center" wrapText="1"/>
    </xf>
    <xf numFmtId="0" fontId="27" fillId="0" borderId="4" xfId="0" applyFont="1" applyFill="1" applyBorder="1" applyAlignment="1">
      <alignment horizontal="left" vertical="center" wrapText="1"/>
    </xf>
    <xf numFmtId="0" fontId="27" fillId="0" borderId="6" xfId="0" applyFont="1" applyFill="1" applyBorder="1" applyAlignment="1">
      <alignment horizontal="left" vertical="center" wrapText="1"/>
    </xf>
    <xf numFmtId="4" fontId="38" fillId="0" borderId="50" xfId="0" applyNumberFormat="1" applyFont="1" applyFill="1" applyBorder="1" applyAlignment="1">
      <alignment vertical="center"/>
    </xf>
    <xf numFmtId="4" fontId="61" fillId="0" borderId="20" xfId="0" applyNumberFormat="1" applyFont="1" applyFill="1" applyBorder="1" applyAlignment="1">
      <alignment horizontal="right" vertical="center" wrapText="1"/>
    </xf>
    <xf numFmtId="4" fontId="38" fillId="0" borderId="49" xfId="0" applyNumberFormat="1" applyFont="1" applyFill="1" applyBorder="1" applyAlignment="1">
      <alignment vertical="center"/>
    </xf>
    <xf numFmtId="10" fontId="38" fillId="0" borderId="50" xfId="0" applyNumberFormat="1" applyFont="1" applyFill="1" applyBorder="1" applyAlignment="1">
      <alignment horizontal="center" vertical="center"/>
    </xf>
    <xf numFmtId="0" fontId="38" fillId="0" borderId="50" xfId="0" applyFont="1" applyFill="1" applyBorder="1" applyAlignment="1">
      <alignment vertical="center" wrapText="1"/>
    </xf>
    <xf numFmtId="0" fontId="27" fillId="0" borderId="15" xfId="11" applyFont="1" applyFill="1" applyBorder="1" applyAlignment="1">
      <alignment vertical="center" wrapText="1"/>
    </xf>
    <xf numFmtId="0" fontId="27" fillId="0" borderId="1" xfId="11" applyFont="1" applyFill="1" applyBorder="1" applyAlignment="1">
      <alignment vertical="center" wrapText="1"/>
    </xf>
    <xf numFmtId="0" fontId="27" fillId="0" borderId="1" xfId="0" applyFont="1" applyBorder="1" applyAlignment="1">
      <alignment vertical="center" wrapText="1"/>
    </xf>
    <xf numFmtId="0" fontId="38" fillId="0" borderId="24" xfId="0" applyFont="1" applyFill="1" applyBorder="1" applyAlignment="1">
      <alignment vertical="center" wrapText="1"/>
    </xf>
    <xf numFmtId="4" fontId="42" fillId="0" borderId="15" xfId="0" applyNumberFormat="1" applyFont="1" applyFill="1" applyBorder="1" applyAlignment="1">
      <alignment vertical="center" wrapText="1"/>
    </xf>
    <xf numFmtId="4" fontId="38" fillId="0" borderId="12" xfId="0" applyNumberFormat="1" applyFont="1" applyFill="1" applyBorder="1" applyAlignment="1">
      <alignment vertical="center" wrapText="1"/>
    </xf>
    <xf numFmtId="0" fontId="27" fillId="0" borderId="40" xfId="0" applyFont="1" applyBorder="1" applyAlignment="1">
      <alignment horizontal="center" vertical="center"/>
    </xf>
    <xf numFmtId="0" fontId="27" fillId="0" borderId="48" xfId="0" applyFont="1" applyBorder="1" applyAlignment="1">
      <alignment horizontal="center" vertical="center"/>
    </xf>
    <xf numFmtId="0" fontId="27" fillId="0" borderId="56" xfId="0" applyFont="1" applyBorder="1" applyAlignment="1">
      <alignment horizontal="center" vertical="center"/>
    </xf>
    <xf numFmtId="0" fontId="27" fillId="0" borderId="29"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27" fillId="0" borderId="50" xfId="0" applyNumberFormat="1" applyFont="1" applyFill="1" applyBorder="1" applyAlignment="1">
      <alignment horizontal="right" vertical="center"/>
    </xf>
    <xf numFmtId="4" fontId="38" fillId="0" borderId="40" xfId="0" applyNumberFormat="1" applyFont="1" applyFill="1" applyBorder="1" applyAlignment="1">
      <alignment horizontal="right" vertical="center" wrapText="1"/>
    </xf>
    <xf numFmtId="0" fontId="75" fillId="0" borderId="0" xfId="0" applyFont="1"/>
    <xf numFmtId="0" fontId="75" fillId="0" borderId="0" xfId="0" applyFont="1" applyAlignment="1">
      <alignment horizontal="right"/>
    </xf>
    <xf numFmtId="0" fontId="76" fillId="5" borderId="5" xfId="0" applyFont="1" applyFill="1" applyBorder="1" applyAlignment="1">
      <alignment horizontal="left" vertical="center" wrapText="1"/>
    </xf>
    <xf numFmtId="0" fontId="76" fillId="5" borderId="4" xfId="0" applyFont="1" applyFill="1" applyBorder="1" applyAlignment="1">
      <alignment horizontal="left" vertical="center" wrapText="1"/>
    </xf>
    <xf numFmtId="4" fontId="77" fillId="4" borderId="10" xfId="0" applyNumberFormat="1" applyFont="1" applyFill="1" applyBorder="1" applyAlignment="1">
      <alignment horizontal="right" vertical="center"/>
    </xf>
    <xf numFmtId="10" fontId="78" fillId="0" borderId="17" xfId="0" applyNumberFormat="1" applyFont="1" applyFill="1" applyBorder="1" applyAlignment="1">
      <alignment horizontal="center" vertical="center"/>
    </xf>
    <xf numFmtId="4" fontId="77" fillId="5" borderId="68" xfId="0" applyNumberFormat="1" applyFont="1" applyFill="1" applyBorder="1" applyAlignment="1">
      <alignment horizontal="right" vertical="center"/>
    </xf>
    <xf numFmtId="10" fontId="80" fillId="0" borderId="0" xfId="0" applyNumberFormat="1" applyFont="1" applyFill="1" applyBorder="1" applyAlignment="1">
      <alignment horizontal="center" vertical="center"/>
    </xf>
    <xf numFmtId="0" fontId="0" fillId="0" borderId="0" xfId="0" applyFill="1" applyBorder="1"/>
    <xf numFmtId="0" fontId="72" fillId="0" borderId="0" xfId="0" applyFont="1" applyFill="1" applyBorder="1" applyAlignment="1">
      <alignment vertical="center"/>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4" fontId="75" fillId="0" borderId="0" xfId="0" applyNumberFormat="1" applyFont="1" applyFill="1" applyBorder="1" applyAlignment="1">
      <alignment horizontal="right" vertical="center"/>
    </xf>
    <xf numFmtId="10" fontId="81" fillId="0" borderId="0" xfId="0" applyNumberFormat="1" applyFont="1" applyFill="1" applyBorder="1" applyAlignment="1">
      <alignment horizontal="center" vertical="center"/>
    </xf>
    <xf numFmtId="0" fontId="75" fillId="0" borderId="0" xfId="0" applyFont="1" applyFill="1" applyBorder="1" applyAlignment="1">
      <alignment horizontal="right"/>
    </xf>
    <xf numFmtId="4" fontId="79" fillId="0" borderId="2" xfId="0" applyNumberFormat="1" applyFont="1" applyFill="1" applyBorder="1" applyAlignment="1">
      <alignment horizontal="right" vertical="center"/>
    </xf>
    <xf numFmtId="0" fontId="77" fillId="0" borderId="2" xfId="0" applyFont="1" applyFill="1" applyBorder="1" applyAlignment="1">
      <alignment horizontal="right" vertical="center" wrapText="1"/>
    </xf>
    <xf numFmtId="0" fontId="77" fillId="0" borderId="2" xfId="0" applyFont="1" applyFill="1" applyBorder="1" applyAlignment="1">
      <alignment horizontal="left" vertical="center" wrapText="1"/>
    </xf>
    <xf numFmtId="4" fontId="83" fillId="0" borderId="2" xfId="0" applyNumberFormat="1" applyFont="1" applyFill="1" applyBorder="1" applyAlignment="1">
      <alignment horizontal="right" vertical="center"/>
    </xf>
    <xf numFmtId="4" fontId="84" fillId="0" borderId="2" xfId="0" applyNumberFormat="1" applyFont="1" applyFill="1" applyBorder="1" applyAlignment="1">
      <alignment horizontal="right" vertical="center"/>
    </xf>
    <xf numFmtId="4" fontId="77" fillId="0" borderId="2" xfId="0" applyNumberFormat="1" applyFont="1" applyFill="1" applyBorder="1" applyAlignment="1">
      <alignment horizontal="right" vertical="center"/>
    </xf>
    <xf numFmtId="0" fontId="80" fillId="0" borderId="0" xfId="0" applyFont="1" applyBorder="1" applyAlignment="1">
      <alignment horizontal="left" vertical="center" wrapText="1"/>
    </xf>
    <xf numFmtId="10" fontId="0" fillId="0" borderId="0" xfId="0" applyNumberFormat="1"/>
    <xf numFmtId="0" fontId="51" fillId="0" borderId="0" xfId="0" applyFont="1" applyFill="1" applyBorder="1" applyAlignment="1">
      <alignment vertical="center"/>
    </xf>
    <xf numFmtId="0" fontId="51" fillId="0" borderId="0" xfId="0" applyFont="1"/>
    <xf numFmtId="0" fontId="78" fillId="0" borderId="0" xfId="0" applyFont="1"/>
    <xf numFmtId="10" fontId="78" fillId="0" borderId="0" xfId="0" applyNumberFormat="1" applyFont="1"/>
    <xf numFmtId="0" fontId="78" fillId="0" borderId="1" xfId="0" applyFont="1" applyBorder="1" applyAlignment="1">
      <alignment horizontal="center" vertical="top"/>
    </xf>
    <xf numFmtId="0" fontId="78" fillId="0" borderId="1" xfId="0" applyFont="1" applyFill="1" applyBorder="1" applyAlignment="1">
      <alignment horizontal="center" vertical="top"/>
    </xf>
    <xf numFmtId="0" fontId="78" fillId="0" borderId="0" xfId="0" applyFont="1" applyAlignment="1">
      <alignment horizontal="left" vertical="top"/>
    </xf>
    <xf numFmtId="0" fontId="88" fillId="0" borderId="0" xfId="0" applyFont="1"/>
    <xf numFmtId="4" fontId="78" fillId="0" borderId="1" xfId="0" applyNumberFormat="1" applyFont="1" applyFill="1" applyBorder="1" applyAlignment="1">
      <alignment horizontal="right" vertical="center"/>
    </xf>
    <xf numFmtId="4" fontId="78" fillId="0" borderId="2" xfId="0" applyNumberFormat="1" applyFont="1" applyFill="1" applyBorder="1" applyAlignment="1">
      <alignment horizontal="right" vertical="center"/>
    </xf>
    <xf numFmtId="4" fontId="78" fillId="0" borderId="28" xfId="0" applyNumberFormat="1" applyFont="1" applyFill="1" applyBorder="1" applyAlignment="1">
      <alignment horizontal="right" vertical="center"/>
    </xf>
    <xf numFmtId="0" fontId="0" fillId="0" borderId="69" xfId="0" applyFill="1" applyBorder="1" applyAlignment="1">
      <alignment vertical="center"/>
    </xf>
    <xf numFmtId="0" fontId="76" fillId="5" borderId="10" xfId="0" applyFont="1" applyFill="1" applyBorder="1" applyAlignment="1">
      <alignment horizontal="left" vertical="center" wrapText="1"/>
    </xf>
    <xf numFmtId="0" fontId="72" fillId="0" borderId="0" xfId="0" applyFont="1" applyFill="1"/>
    <xf numFmtId="0" fontId="89" fillId="0" borderId="0" xfId="0" applyFont="1" applyFill="1" applyBorder="1" applyAlignment="1"/>
    <xf numFmtId="0" fontId="27" fillId="0" borderId="1" xfId="0" applyFont="1" applyFill="1" applyBorder="1" applyAlignment="1">
      <alignment horizontal="left" vertical="center" wrapText="1"/>
    </xf>
    <xf numFmtId="10" fontId="27" fillId="0" borderId="50" xfId="0" applyNumberFormat="1" applyFont="1" applyFill="1" applyBorder="1" applyAlignment="1">
      <alignment horizontal="center" vertical="center"/>
    </xf>
    <xf numFmtId="0" fontId="26" fillId="0" borderId="1" xfId="0" applyFont="1" applyFill="1" applyBorder="1" applyAlignment="1">
      <alignment vertical="center" wrapText="1"/>
    </xf>
    <xf numFmtId="4" fontId="42" fillId="0" borderId="3" xfId="0" applyNumberFormat="1" applyFont="1" applyFill="1" applyBorder="1" applyAlignment="1">
      <alignment horizontal="right" vertical="center"/>
    </xf>
    <xf numFmtId="4" fontId="26" fillId="0" borderId="1" xfId="0" applyNumberFormat="1" applyFont="1" applyFill="1" applyBorder="1" applyAlignment="1">
      <alignment horizontal="right" vertical="center"/>
    </xf>
    <xf numFmtId="4" fontId="26" fillId="0" borderId="3" xfId="0" applyNumberFormat="1" applyFont="1" applyFill="1" applyBorder="1" applyAlignment="1">
      <alignment horizontal="right" vertical="center"/>
    </xf>
    <xf numFmtId="4" fontId="26" fillId="0" borderId="28" xfId="0" applyNumberFormat="1" applyFont="1" applyFill="1" applyBorder="1" applyAlignment="1">
      <alignment horizontal="right" vertical="center"/>
    </xf>
    <xf numFmtId="0" fontId="33" fillId="3" borderId="67" xfId="0" applyFont="1" applyFill="1" applyBorder="1" applyAlignment="1">
      <alignment horizontal="center" vertical="center"/>
    </xf>
    <xf numFmtId="0" fontId="33" fillId="3" borderId="63" xfId="0" applyFont="1" applyFill="1" applyBorder="1" applyAlignment="1">
      <alignment vertical="center" wrapText="1"/>
    </xf>
    <xf numFmtId="0" fontId="33" fillId="3" borderId="63" xfId="0" applyFont="1" applyFill="1" applyBorder="1" applyAlignment="1">
      <alignment horizontal="left" vertical="center" wrapText="1"/>
    </xf>
    <xf numFmtId="0" fontId="27" fillId="3" borderId="63" xfId="0" applyFont="1" applyFill="1" applyBorder="1" applyAlignment="1">
      <alignment horizontal="left" vertical="center" wrapText="1"/>
    </xf>
    <xf numFmtId="0" fontId="27" fillId="3" borderId="63" xfId="0" applyFont="1" applyFill="1" applyBorder="1" applyAlignment="1">
      <alignment horizontal="left" vertical="center"/>
    </xf>
    <xf numFmtId="4" fontId="33" fillId="3" borderId="70" xfId="0" applyNumberFormat="1" applyFont="1" applyFill="1" applyBorder="1" applyAlignment="1">
      <alignment horizontal="right" vertical="center"/>
    </xf>
    <xf numFmtId="4" fontId="43" fillId="3" borderId="63" xfId="0" applyNumberFormat="1" applyFont="1" applyFill="1" applyBorder="1" applyAlignment="1">
      <alignment horizontal="left" vertical="center"/>
    </xf>
    <xf numFmtId="0" fontId="27" fillId="3" borderId="63" xfId="0" applyFont="1" applyFill="1" applyBorder="1" applyAlignment="1">
      <alignment horizontal="center" vertical="center"/>
    </xf>
    <xf numFmtId="0" fontId="27" fillId="3" borderId="65" xfId="0" applyFont="1" applyFill="1" applyBorder="1" applyAlignment="1">
      <alignment horizontal="center" vertical="center"/>
    </xf>
    <xf numFmtId="4" fontId="33" fillId="3" borderId="66" xfId="0" applyNumberFormat="1" applyFont="1" applyFill="1" applyBorder="1" applyAlignment="1">
      <alignment horizontal="right" vertical="center"/>
    </xf>
    <xf numFmtId="4" fontId="33" fillId="3" borderId="67" xfId="0" applyNumberFormat="1" applyFont="1" applyFill="1" applyBorder="1" applyAlignment="1">
      <alignment horizontal="right" vertical="center"/>
    </xf>
    <xf numFmtId="4" fontId="33" fillId="3" borderId="60" xfId="0" applyNumberFormat="1" applyFont="1" applyFill="1" applyBorder="1" applyAlignment="1">
      <alignment horizontal="right" vertical="center"/>
    </xf>
    <xf numFmtId="10" fontId="33" fillId="3" borderId="66" xfId="0" applyNumberFormat="1" applyFont="1" applyFill="1" applyBorder="1" applyAlignment="1">
      <alignment horizontal="center" vertical="center"/>
    </xf>
    <xf numFmtId="0" fontId="27" fillId="3" borderId="66" xfId="0" applyFont="1" applyFill="1" applyBorder="1" applyAlignment="1">
      <alignment horizontal="center" vertical="center"/>
    </xf>
    <xf numFmtId="4" fontId="42" fillId="0" borderId="1" xfId="0" applyNumberFormat="1" applyFont="1" applyFill="1" applyBorder="1" applyAlignment="1">
      <alignment horizontal="right" vertical="center"/>
    </xf>
    <xf numFmtId="4" fontId="78" fillId="0" borderId="0" xfId="0" applyNumberFormat="1" applyFont="1" applyFill="1" applyBorder="1" applyAlignment="1">
      <alignment vertical="center" wrapText="1"/>
    </xf>
    <xf numFmtId="4" fontId="82" fillId="0" borderId="4" xfId="0" applyNumberFormat="1" applyFont="1" applyFill="1" applyBorder="1" applyAlignment="1">
      <alignment horizontal="right" vertical="center"/>
    </xf>
    <xf numFmtId="0" fontId="37" fillId="0" borderId="0" xfId="0" applyFont="1" applyFill="1"/>
    <xf numFmtId="4" fontId="77" fillId="4" borderId="54" xfId="0" applyNumberFormat="1" applyFont="1" applyFill="1" applyBorder="1" applyAlignment="1">
      <alignment horizontal="right" vertical="center"/>
    </xf>
    <xf numFmtId="4" fontId="78" fillId="0" borderId="10" xfId="0" applyNumberFormat="1" applyFont="1" applyFill="1" applyBorder="1" applyAlignment="1">
      <alignment horizontal="right" vertical="center"/>
    </xf>
    <xf numFmtId="10" fontId="78" fillId="5" borderId="45" xfId="0" applyNumberFormat="1" applyFont="1" applyFill="1" applyBorder="1" applyAlignment="1">
      <alignment horizontal="center" vertical="center"/>
    </xf>
    <xf numFmtId="10" fontId="78" fillId="5" borderId="16" xfId="0" applyNumberFormat="1" applyFont="1" applyFill="1" applyBorder="1" applyAlignment="1">
      <alignment horizontal="center" vertical="center"/>
    </xf>
    <xf numFmtId="0" fontId="78" fillId="0" borderId="12" xfId="0" applyFont="1" applyFill="1" applyBorder="1" applyAlignment="1">
      <alignment horizontal="left" vertical="center" wrapText="1"/>
    </xf>
    <xf numFmtId="4" fontId="77" fillId="5" borderId="57" xfId="0" applyNumberFormat="1" applyFont="1" applyFill="1" applyBorder="1" applyAlignment="1">
      <alignment horizontal="right" vertical="center"/>
    </xf>
    <xf numFmtId="4" fontId="77" fillId="5" borderId="58" xfId="0" applyNumberFormat="1" applyFont="1" applyFill="1" applyBorder="1" applyAlignment="1">
      <alignment horizontal="right" vertical="center"/>
    </xf>
    <xf numFmtId="4" fontId="79" fillId="0" borderId="71" xfId="0" applyNumberFormat="1" applyFont="1" applyFill="1" applyBorder="1" applyAlignment="1">
      <alignment horizontal="right" vertical="center"/>
    </xf>
    <xf numFmtId="4" fontId="77" fillId="4" borderId="71" xfId="0" applyNumberFormat="1" applyFont="1" applyFill="1" applyBorder="1" applyAlignment="1">
      <alignment horizontal="right" vertical="center"/>
    </xf>
    <xf numFmtId="4" fontId="77" fillId="8" borderId="2" xfId="0" applyNumberFormat="1" applyFont="1" applyFill="1" applyBorder="1" applyAlignment="1">
      <alignment horizontal="right" vertical="center"/>
    </xf>
    <xf numFmtId="4" fontId="42" fillId="0" borderId="25" xfId="0" applyNumberFormat="1" applyFont="1" applyFill="1" applyBorder="1" applyAlignment="1">
      <alignment horizontal="right" vertical="center" wrapText="1"/>
    </xf>
    <xf numFmtId="0" fontId="25" fillId="0" borderId="2" xfId="0" applyFont="1" applyFill="1" applyBorder="1" applyAlignment="1">
      <alignment horizontal="left" vertical="center" wrapText="1"/>
    </xf>
    <xf numFmtId="0" fontId="25" fillId="0" borderId="43" xfId="0" applyFont="1" applyFill="1" applyBorder="1" applyAlignment="1">
      <alignment vertical="center" wrapText="1"/>
    </xf>
    <xf numFmtId="0" fontId="22" fillId="0" borderId="28" xfId="0" applyFont="1" applyFill="1" applyBorder="1" applyAlignment="1">
      <alignment vertical="center" wrapText="1"/>
    </xf>
    <xf numFmtId="4" fontId="38" fillId="0" borderId="40" xfId="0" applyNumberFormat="1" applyFont="1" applyFill="1" applyBorder="1" applyAlignment="1">
      <alignment horizontal="right" vertical="center" wrapText="1"/>
    </xf>
    <xf numFmtId="4" fontId="27" fillId="0" borderId="13" xfId="0" applyNumberFormat="1" applyFont="1" applyFill="1" applyBorder="1" applyAlignment="1">
      <alignment horizontal="right" vertical="center"/>
    </xf>
    <xf numFmtId="0" fontId="21" fillId="0" borderId="2" xfId="0" applyFont="1" applyFill="1" applyBorder="1" applyAlignment="1">
      <alignment horizontal="left" vertical="center" wrapText="1"/>
    </xf>
    <xf numFmtId="4" fontId="27" fillId="0" borderId="1" xfId="0" applyNumberFormat="1" applyFont="1" applyFill="1" applyBorder="1" applyAlignment="1">
      <alignment vertical="center"/>
    </xf>
    <xf numFmtId="0" fontId="38" fillId="0" borderId="24" xfId="10" applyFont="1" applyBorder="1" applyAlignment="1">
      <alignment vertical="center" wrapText="1"/>
    </xf>
    <xf numFmtId="4" fontId="27" fillId="2" borderId="28" xfId="0" applyNumberFormat="1" applyFont="1" applyFill="1" applyBorder="1" applyAlignment="1">
      <alignment vertical="center"/>
    </xf>
    <xf numFmtId="4" fontId="42" fillId="2" borderId="15" xfId="0" applyNumberFormat="1" applyFont="1" applyFill="1" applyBorder="1" applyAlignment="1">
      <alignment vertical="center" wrapText="1"/>
    </xf>
    <xf numFmtId="4" fontId="27" fillId="0" borderId="24" xfId="0" applyNumberFormat="1" applyFont="1" applyBorder="1" applyAlignment="1">
      <alignment vertical="center"/>
    </xf>
    <xf numFmtId="10" fontId="27" fillId="0" borderId="28" xfId="0" applyNumberFormat="1" applyFont="1" applyBorder="1" applyAlignment="1">
      <alignment vertical="center"/>
    </xf>
    <xf numFmtId="0" fontId="38" fillId="0" borderId="15" xfId="0" applyFont="1" applyBorder="1" applyAlignment="1">
      <alignment vertical="center" wrapText="1"/>
    </xf>
    <xf numFmtId="4" fontId="38" fillId="0" borderId="40" xfId="0" applyNumberFormat="1" applyFont="1" applyFill="1" applyBorder="1" applyAlignment="1">
      <alignment vertical="center"/>
    </xf>
    <xf numFmtId="0" fontId="19" fillId="0" borderId="5" xfId="0" applyFont="1" applyFill="1" applyBorder="1" applyAlignment="1">
      <alignment vertical="center" wrapText="1"/>
    </xf>
    <xf numFmtId="4" fontId="38" fillId="0" borderId="40" xfId="0" applyNumberFormat="1" applyFont="1" applyFill="1" applyBorder="1" applyAlignment="1">
      <alignment horizontal="right" vertical="center" wrapText="1"/>
    </xf>
    <xf numFmtId="0" fontId="18" fillId="0" borderId="2" xfId="0" applyFont="1" applyFill="1" applyBorder="1" applyAlignment="1">
      <alignment horizontal="left" vertical="center" wrapText="1"/>
    </xf>
    <xf numFmtId="0" fontId="16" fillId="0" borderId="28" xfId="0" applyFont="1" applyFill="1" applyBorder="1" applyAlignment="1">
      <alignment vertical="center" wrapText="1"/>
    </xf>
    <xf numFmtId="4" fontId="27" fillId="0" borderId="3" xfId="0" applyNumberFormat="1" applyFont="1" applyBorder="1" applyAlignment="1">
      <alignment vertical="center"/>
    </xf>
    <xf numFmtId="0" fontId="27" fillId="0" borderId="20" xfId="0" applyFont="1" applyFill="1" applyBorder="1" applyAlignment="1">
      <alignment vertical="center" wrapText="1"/>
    </xf>
    <xf numFmtId="10" fontId="78" fillId="0" borderId="16" xfId="0" applyNumberFormat="1" applyFont="1" applyFill="1" applyBorder="1" applyAlignment="1">
      <alignment horizontal="center" vertical="center"/>
    </xf>
    <xf numFmtId="0" fontId="0" fillId="0" borderId="19"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0" fontId="27" fillId="0" borderId="40" xfId="0" applyNumberFormat="1" applyFont="1" applyBorder="1" applyAlignment="1">
      <alignment horizontal="center" vertical="center"/>
    </xf>
    <xf numFmtId="4" fontId="27" fillId="2" borderId="40" xfId="0" applyNumberFormat="1" applyFont="1" applyFill="1" applyBorder="1" applyAlignment="1">
      <alignment horizontal="right" vertical="center"/>
    </xf>
    <xf numFmtId="0" fontId="24" fillId="2" borderId="3" xfId="0" applyFont="1" applyFill="1" applyBorder="1" applyAlignment="1">
      <alignment horizontal="left" vertical="center" wrapText="1"/>
    </xf>
    <xf numFmtId="164" fontId="46" fillId="2" borderId="3" xfId="0" applyNumberFormat="1" applyFont="1" applyFill="1" applyBorder="1" applyAlignment="1">
      <alignment vertical="center" wrapText="1"/>
    </xf>
    <xf numFmtId="0" fontId="0" fillId="0" borderId="42" xfId="0" applyBorder="1" applyAlignment="1">
      <alignment vertical="center" wrapText="1"/>
    </xf>
    <xf numFmtId="4" fontId="27" fillId="0" borderId="50" xfId="0" applyNumberFormat="1" applyFont="1" applyBorder="1" applyAlignment="1">
      <alignment vertical="center"/>
    </xf>
    <xf numFmtId="4" fontId="27" fillId="2" borderId="10" xfId="0" applyNumberFormat="1" applyFont="1" applyFill="1" applyBorder="1" applyAlignment="1">
      <alignment horizontal="right" vertical="center"/>
    </xf>
    <xf numFmtId="4" fontId="27" fillId="0" borderId="4" xfId="0" applyNumberFormat="1" applyFont="1" applyFill="1" applyBorder="1" applyAlignment="1">
      <alignment horizontal="right" vertical="center"/>
    </xf>
    <xf numFmtId="10" fontId="27" fillId="0" borderId="28" xfId="0" applyNumberFormat="1" applyFont="1" applyFill="1" applyBorder="1" applyAlignment="1">
      <alignment vertical="center"/>
    </xf>
    <xf numFmtId="0" fontId="13" fillId="0" borderId="1" xfId="10" applyFont="1" applyBorder="1" applyAlignment="1">
      <alignment vertical="center" wrapText="1"/>
    </xf>
    <xf numFmtId="0" fontId="77" fillId="4" borderId="12" xfId="0" applyFont="1" applyFill="1" applyBorder="1" applyAlignment="1">
      <alignment horizontal="left" vertical="center" wrapText="1"/>
    </xf>
    <xf numFmtId="4" fontId="77" fillId="4" borderId="28" xfId="0" applyNumberFormat="1" applyFont="1" applyFill="1" applyBorder="1" applyAlignment="1">
      <alignment horizontal="right" vertical="center"/>
    </xf>
    <xf numFmtId="4" fontId="77" fillId="4" borderId="59" xfId="0" applyNumberFormat="1" applyFont="1" applyFill="1" applyBorder="1" applyAlignment="1">
      <alignment horizontal="right" vertical="center"/>
    </xf>
    <xf numFmtId="4" fontId="77" fillId="4" borderId="1" xfId="0" applyNumberFormat="1" applyFont="1" applyFill="1" applyBorder="1" applyAlignment="1">
      <alignment horizontal="right" vertical="center"/>
    </xf>
    <xf numFmtId="4" fontId="77" fillId="4" borderId="2" xfId="0" applyNumberFormat="1" applyFont="1" applyFill="1" applyBorder="1" applyAlignment="1">
      <alignment horizontal="right" vertical="center"/>
    </xf>
    <xf numFmtId="0" fontId="77" fillId="3" borderId="12" xfId="0" applyFont="1" applyFill="1" applyBorder="1" applyAlignment="1">
      <alignment horizontal="left" vertical="center" wrapText="1"/>
    </xf>
    <xf numFmtId="0" fontId="83" fillId="3" borderId="12" xfId="0" applyFont="1" applyFill="1" applyBorder="1" applyAlignment="1">
      <alignment horizontal="left" vertical="center" wrapText="1"/>
    </xf>
    <xf numFmtId="4" fontId="77" fillId="3" borderId="1" xfId="0" applyNumberFormat="1" applyFont="1" applyFill="1" applyBorder="1" applyAlignment="1">
      <alignment horizontal="right" vertical="center"/>
    </xf>
    <xf numFmtId="4" fontId="77" fillId="3" borderId="25" xfId="0" applyNumberFormat="1" applyFont="1" applyFill="1" applyBorder="1" applyAlignment="1">
      <alignment horizontal="right" vertical="center"/>
    </xf>
    <xf numFmtId="4" fontId="78" fillId="0" borderId="29" xfId="0" applyNumberFormat="1" applyFont="1" applyBorder="1" applyAlignment="1">
      <alignment horizontal="right" vertical="center"/>
    </xf>
    <xf numFmtId="4" fontId="78" fillId="0" borderId="27" xfId="0" applyNumberFormat="1" applyFont="1" applyBorder="1" applyAlignment="1">
      <alignment horizontal="right" vertical="center"/>
    </xf>
    <xf numFmtId="4" fontId="78" fillId="0" borderId="7" xfId="0" applyNumberFormat="1" applyFont="1" applyBorder="1" applyAlignment="1">
      <alignment horizontal="right" vertical="center"/>
    </xf>
    <xf numFmtId="4" fontId="83" fillId="7" borderId="1" xfId="0" applyNumberFormat="1" applyFont="1" applyFill="1" applyBorder="1" applyAlignment="1">
      <alignment horizontal="right" vertical="center"/>
    </xf>
    <xf numFmtId="4" fontId="78" fillId="0" borderId="16" xfId="0" applyNumberFormat="1" applyFont="1" applyFill="1" applyBorder="1" applyAlignment="1">
      <alignment horizontal="center" vertical="center"/>
    </xf>
    <xf numFmtId="4" fontId="78" fillId="0" borderId="17" xfId="0" applyNumberFormat="1" applyFont="1" applyBorder="1" applyAlignment="1">
      <alignment horizontal="center" vertical="center"/>
    </xf>
    <xf numFmtId="4" fontId="77" fillId="4" borderId="16" xfId="0" applyNumberFormat="1" applyFont="1" applyFill="1" applyBorder="1" applyAlignment="1">
      <alignment horizontal="center" vertical="center"/>
    </xf>
    <xf numFmtId="10" fontId="77" fillId="4" borderId="16" xfId="0" applyNumberFormat="1" applyFont="1" applyFill="1" applyBorder="1" applyAlignment="1">
      <alignment horizontal="center" vertical="center"/>
    </xf>
    <xf numFmtId="4" fontId="78" fillId="0" borderId="8" xfId="0" applyNumberFormat="1" applyFont="1" applyBorder="1" applyAlignment="1">
      <alignment horizontal="center" vertical="center"/>
    </xf>
    <xf numFmtId="4" fontId="33" fillId="6" borderId="0" xfId="0" applyNumberFormat="1" applyFont="1" applyFill="1" applyAlignment="1">
      <alignment vertical="center"/>
    </xf>
    <xf numFmtId="0" fontId="55" fillId="5" borderId="40" xfId="0" applyFont="1" applyFill="1" applyBorder="1" applyAlignment="1">
      <alignment horizontal="center" vertical="center" wrapText="1"/>
    </xf>
    <xf numFmtId="0" fontId="55" fillId="5" borderId="61" xfId="0" applyFont="1" applyFill="1" applyBorder="1" applyAlignment="1">
      <alignment horizontal="center" vertical="center" wrapText="1"/>
    </xf>
    <xf numFmtId="0" fontId="55" fillId="5" borderId="1"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15" xfId="0" applyFont="1" applyFill="1" applyBorder="1" applyAlignment="1">
      <alignment horizontal="center" vertical="center" wrapText="1"/>
    </xf>
    <xf numFmtId="4" fontId="33" fillId="6" borderId="66"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1" fillId="0" borderId="42" xfId="0" applyFont="1" applyFill="1" applyBorder="1" applyAlignment="1">
      <alignment vertical="center" wrapText="1"/>
    </xf>
    <xf numFmtId="0" fontId="11" fillId="2" borderId="24" xfId="0" applyFont="1" applyFill="1" applyBorder="1" applyAlignment="1">
      <alignment vertical="center" wrapText="1"/>
    </xf>
    <xf numFmtId="0" fontId="11" fillId="0" borderId="28" xfId="0" applyFont="1" applyFill="1" applyBorder="1" applyAlignment="1">
      <alignment vertical="center" wrapText="1"/>
    </xf>
    <xf numFmtId="0" fontId="10" fillId="0" borderId="1" xfId="0" applyFont="1" applyFill="1" applyBorder="1" applyAlignment="1">
      <alignment vertical="center" wrapText="1"/>
    </xf>
    <xf numFmtId="4" fontId="27" fillId="0" borderId="28" xfId="0" applyNumberFormat="1" applyFont="1" applyBorder="1" applyAlignment="1">
      <alignment horizontal="right" vertical="center"/>
    </xf>
    <xf numFmtId="4" fontId="61" fillId="0" borderId="15" xfId="0" applyNumberFormat="1" applyFont="1" applyFill="1" applyBorder="1" applyAlignment="1">
      <alignment vertical="center" wrapText="1"/>
    </xf>
    <xf numFmtId="4" fontId="42" fillId="0" borderId="59" xfId="0" applyNumberFormat="1" applyFont="1" applyFill="1" applyBorder="1" applyAlignment="1">
      <alignment horizontal="right" vertical="center"/>
    </xf>
    <xf numFmtId="4" fontId="26" fillId="0" borderId="69" xfId="0" applyNumberFormat="1" applyFont="1" applyFill="1" applyBorder="1" applyAlignment="1">
      <alignment horizontal="right" vertical="center"/>
    </xf>
    <xf numFmtId="0" fontId="26" fillId="0" borderId="5" xfId="0" applyFont="1" applyFill="1" applyBorder="1" applyAlignment="1">
      <alignment vertical="center" wrapText="1"/>
    </xf>
    <xf numFmtId="0" fontId="10" fillId="0" borderId="3" xfId="0" applyFont="1" applyFill="1" applyBorder="1" applyAlignment="1">
      <alignment vertical="center" wrapText="1"/>
    </xf>
    <xf numFmtId="0" fontId="43" fillId="0" borderId="28" xfId="0" applyFont="1" applyFill="1" applyBorder="1" applyAlignment="1">
      <alignment vertical="center" wrapText="1"/>
    </xf>
    <xf numFmtId="0" fontId="7" fillId="0" borderId="28" xfId="0" applyFont="1" applyFill="1" applyBorder="1" applyAlignment="1">
      <alignment vertical="center" wrapText="1"/>
    </xf>
    <xf numFmtId="0" fontId="38" fillId="0" borderId="50" xfId="0" applyFont="1" applyFill="1" applyBorder="1" applyAlignment="1">
      <alignment horizontal="left" vertical="center" wrapText="1"/>
    </xf>
    <xf numFmtId="4" fontId="26" fillId="0" borderId="50" xfId="0" applyNumberFormat="1" applyFont="1" applyFill="1" applyBorder="1" applyAlignment="1">
      <alignment horizontal="right" vertical="center"/>
    </xf>
    <xf numFmtId="0" fontId="27" fillId="0" borderId="23" xfId="11" applyFont="1" applyFill="1" applyBorder="1" applyAlignment="1">
      <alignment horizontal="center" vertical="center" wrapText="1"/>
    </xf>
    <xf numFmtId="0" fontId="38" fillId="0" borderId="9" xfId="0" applyFont="1" applyFill="1" applyBorder="1" applyAlignment="1">
      <alignment vertical="center" wrapText="1"/>
    </xf>
    <xf numFmtId="164" fontId="46" fillId="0" borderId="9" xfId="0" applyNumberFormat="1" applyFont="1" applyFill="1" applyBorder="1" applyAlignment="1">
      <alignment vertical="center" wrapText="1"/>
    </xf>
    <xf numFmtId="4" fontId="38" fillId="0" borderId="9" xfId="0" applyNumberFormat="1" applyFont="1" applyFill="1" applyBorder="1" applyAlignment="1">
      <alignment vertical="center" wrapText="1"/>
    </xf>
    <xf numFmtId="0" fontId="26" fillId="0" borderId="9" xfId="0" applyFont="1" applyFill="1" applyBorder="1" applyAlignment="1">
      <alignment vertical="center" wrapText="1"/>
    </xf>
    <xf numFmtId="0" fontId="38" fillId="0" borderId="74" xfId="0" applyFont="1" applyFill="1" applyBorder="1" applyAlignment="1">
      <alignment vertical="center" wrapText="1"/>
    </xf>
    <xf numFmtId="4" fontId="38" fillId="0" borderId="13" xfId="0" applyNumberFormat="1" applyFont="1" applyFill="1" applyBorder="1" applyAlignment="1">
      <alignment vertical="center" wrapText="1"/>
    </xf>
    <xf numFmtId="0" fontId="43" fillId="0" borderId="40" xfId="0" applyFont="1" applyFill="1" applyBorder="1" applyAlignment="1">
      <alignment vertical="center" wrapText="1"/>
    </xf>
    <xf numFmtId="10" fontId="38" fillId="0" borderId="28" xfId="0" applyNumberFormat="1" applyFont="1" applyFill="1" applyBorder="1" applyAlignment="1">
      <alignment horizontal="center" vertical="center"/>
    </xf>
    <xf numFmtId="0" fontId="6" fillId="0" borderId="9" xfId="11" applyFont="1" applyFill="1" applyBorder="1" applyAlignment="1">
      <alignment vertical="center" wrapText="1"/>
    </xf>
    <xf numFmtId="0" fontId="6" fillId="0" borderId="9" xfId="0" applyFont="1" applyFill="1" applyBorder="1" applyAlignment="1">
      <alignment vertical="center" wrapText="1"/>
    </xf>
    <xf numFmtId="0" fontId="6" fillId="0" borderId="9" xfId="0" applyFont="1" applyBorder="1" applyAlignment="1">
      <alignment vertical="center" wrapText="1"/>
    </xf>
    <xf numFmtId="0" fontId="6" fillId="0" borderId="5" xfId="0" applyFont="1" applyFill="1" applyBorder="1" applyAlignment="1">
      <alignment vertical="center" wrapText="1"/>
    </xf>
    <xf numFmtId="4" fontId="42" fillId="0" borderId="16" xfId="0" applyNumberFormat="1" applyFont="1" applyFill="1" applyBorder="1" applyAlignment="1">
      <alignment vertical="center" wrapText="1"/>
    </xf>
    <xf numFmtId="0" fontId="5" fillId="0" borderId="2"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8" fillId="0" borderId="40" xfId="0" applyFont="1" applyFill="1" applyBorder="1" applyAlignment="1">
      <alignment vertical="center" wrapText="1"/>
    </xf>
    <xf numFmtId="0" fontId="2" fillId="0" borderId="28" xfId="0" applyFont="1" applyFill="1" applyBorder="1" applyAlignment="1">
      <alignment vertical="center" wrapText="1"/>
    </xf>
    <xf numFmtId="0" fontId="77" fillId="5" borderId="2" xfId="0" applyFont="1" applyFill="1" applyBorder="1" applyAlignment="1">
      <alignment horizontal="left" vertical="center" wrapText="1"/>
    </xf>
    <xf numFmtId="0" fontId="77" fillId="5" borderId="12" xfId="0" applyFont="1" applyFill="1" applyBorder="1" applyAlignment="1">
      <alignment horizontal="left" vertical="center" wrapText="1"/>
    </xf>
    <xf numFmtId="0" fontId="77" fillId="5" borderId="25" xfId="0" applyFont="1" applyFill="1" applyBorder="1" applyAlignment="1">
      <alignment horizontal="left" vertical="center" wrapText="1"/>
    </xf>
    <xf numFmtId="4" fontId="78" fillId="0" borderId="1" xfId="0" applyNumberFormat="1" applyFont="1" applyFill="1" applyBorder="1" applyAlignment="1">
      <alignment horizontal="left" vertical="center" wrapText="1"/>
    </xf>
    <xf numFmtId="0" fontId="77" fillId="5" borderId="57" xfId="0" applyFont="1" applyFill="1" applyBorder="1" applyAlignment="1">
      <alignment horizontal="left" vertical="center" wrapText="1"/>
    </xf>
    <xf numFmtId="0" fontId="77" fillId="5" borderId="58" xfId="0" applyFont="1" applyFill="1" applyBorder="1" applyAlignment="1">
      <alignment horizontal="left" vertical="center" wrapText="1"/>
    </xf>
    <xf numFmtId="4" fontId="84" fillId="0" borderId="12" xfId="0" applyNumberFormat="1" applyFont="1" applyFill="1" applyBorder="1" applyAlignment="1">
      <alignment horizontal="left" vertical="center"/>
    </xf>
    <xf numFmtId="4" fontId="84" fillId="0" borderId="25" xfId="0" applyNumberFormat="1" applyFont="1" applyFill="1" applyBorder="1" applyAlignment="1">
      <alignment horizontal="left" vertical="center"/>
    </xf>
    <xf numFmtId="4" fontId="77" fillId="0" borderId="12" xfId="0" applyNumberFormat="1" applyFont="1" applyFill="1" applyBorder="1" applyAlignment="1">
      <alignment horizontal="left" vertical="center"/>
    </xf>
    <xf numFmtId="4" fontId="77" fillId="0" borderId="25" xfId="0" applyNumberFormat="1" applyFont="1" applyFill="1" applyBorder="1" applyAlignment="1">
      <alignment horizontal="left" vertical="center"/>
    </xf>
    <xf numFmtId="4" fontId="79" fillId="0" borderId="2" xfId="0" applyNumberFormat="1" applyFont="1" applyFill="1" applyBorder="1" applyAlignment="1">
      <alignment horizontal="left" vertical="center"/>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4" fontId="82" fillId="0" borderId="12" xfId="0" applyNumberFormat="1" applyFont="1" applyFill="1" applyBorder="1" applyAlignment="1">
      <alignment horizontal="left" vertical="center" wrapText="1"/>
    </xf>
    <xf numFmtId="4" fontId="82" fillId="0" borderId="25" xfId="0" applyNumberFormat="1" applyFont="1" applyFill="1" applyBorder="1" applyAlignment="1">
      <alignment horizontal="left" vertical="center" wrapText="1"/>
    </xf>
    <xf numFmtId="4" fontId="83" fillId="0" borderId="12" xfId="0" applyNumberFormat="1" applyFont="1" applyFill="1" applyBorder="1" applyAlignment="1">
      <alignment horizontal="left" vertical="center"/>
    </xf>
    <xf numFmtId="4" fontId="83" fillId="0" borderId="25" xfId="0" applyNumberFormat="1" applyFont="1" applyFill="1" applyBorder="1" applyAlignment="1">
      <alignment horizontal="left" vertical="center"/>
    </xf>
    <xf numFmtId="0" fontId="33" fillId="0" borderId="0" xfId="0" applyFont="1" applyFill="1" applyBorder="1" applyAlignment="1">
      <alignment horizontal="left" wrapText="1"/>
    </xf>
    <xf numFmtId="4" fontId="78" fillId="0" borderId="25" xfId="0" applyNumberFormat="1" applyFont="1" applyFill="1" applyBorder="1" applyAlignment="1">
      <alignment horizontal="left" vertical="center" wrapText="1"/>
    </xf>
    <xf numFmtId="0" fontId="77" fillId="0" borderId="1" xfId="0" applyFont="1" applyBorder="1" applyAlignment="1">
      <alignment horizontal="left" vertical="top" wrapText="1"/>
    </xf>
    <xf numFmtId="0" fontId="78" fillId="0" borderId="1" xfId="0" applyFont="1" applyBorder="1" applyAlignment="1">
      <alignment horizontal="left" vertical="top" wrapText="1"/>
    </xf>
    <xf numFmtId="0" fontId="78" fillId="0" borderId="2" xfId="0" applyFont="1" applyBorder="1" applyAlignment="1">
      <alignment horizontal="left" vertical="top" wrapText="1"/>
    </xf>
    <xf numFmtId="0" fontId="78" fillId="0" borderId="12" xfId="0" applyFont="1" applyBorder="1" applyAlignment="1">
      <alignment horizontal="left" vertical="top" wrapText="1"/>
    </xf>
    <xf numFmtId="0" fontId="78" fillId="0" borderId="25" xfId="0" applyFont="1" applyBorder="1" applyAlignment="1">
      <alignment horizontal="left" vertical="top" wrapText="1"/>
    </xf>
    <xf numFmtId="0" fontId="77" fillId="0" borderId="8" xfId="0" applyFont="1" applyBorder="1" applyAlignment="1">
      <alignment horizontal="left" vertical="center" wrapText="1"/>
    </xf>
    <xf numFmtId="0" fontId="77" fillId="0" borderId="14" xfId="0" applyFont="1" applyBorder="1" applyAlignment="1">
      <alignment horizontal="left" vertical="center" wrapText="1"/>
    </xf>
    <xf numFmtId="0" fontId="83" fillId="7" borderId="2" xfId="0" applyFont="1" applyFill="1" applyBorder="1" applyAlignment="1">
      <alignment horizontal="left" vertical="center" wrapText="1"/>
    </xf>
    <xf numFmtId="0" fontId="83" fillId="7" borderId="18" xfId="0" applyFont="1" applyFill="1" applyBorder="1" applyAlignment="1">
      <alignment horizontal="left" vertical="center" wrapText="1"/>
    </xf>
    <xf numFmtId="4" fontId="77" fillId="3" borderId="41" xfId="0" applyNumberFormat="1" applyFont="1" applyFill="1" applyBorder="1" applyAlignment="1">
      <alignment horizontal="right" vertical="center"/>
    </xf>
    <xf numFmtId="4" fontId="77" fillId="3" borderId="54" xfId="0" applyNumberFormat="1" applyFont="1" applyFill="1" applyBorder="1" applyAlignment="1">
      <alignment horizontal="right" vertical="center"/>
    </xf>
    <xf numFmtId="4" fontId="77" fillId="3" borderId="72" xfId="0" applyNumberFormat="1" applyFont="1" applyFill="1" applyBorder="1" applyAlignment="1">
      <alignment horizontal="right" vertical="center"/>
    </xf>
    <xf numFmtId="4" fontId="77" fillId="3" borderId="73" xfId="0" applyNumberFormat="1" applyFont="1" applyFill="1" applyBorder="1" applyAlignment="1">
      <alignment horizontal="right" vertical="center"/>
    </xf>
    <xf numFmtId="4" fontId="77" fillId="3" borderId="20" xfId="0" applyNumberFormat="1" applyFont="1" applyFill="1" applyBorder="1" applyAlignment="1">
      <alignment horizontal="right" vertical="center"/>
    </xf>
    <xf numFmtId="4" fontId="77" fillId="3" borderId="16" xfId="0" applyNumberFormat="1" applyFont="1" applyFill="1" applyBorder="1" applyAlignment="1">
      <alignment horizontal="right" vertical="center"/>
    </xf>
    <xf numFmtId="0" fontId="77" fillId="3" borderId="6" xfId="0" applyFont="1" applyFill="1" applyBorder="1" applyAlignment="1">
      <alignment horizontal="left" vertical="center" wrapText="1"/>
    </xf>
    <xf numFmtId="0" fontId="77" fillId="3" borderId="49" xfId="0" applyFont="1" applyFill="1" applyBorder="1" applyAlignment="1">
      <alignment horizontal="left" vertical="center" wrapText="1"/>
    </xf>
    <xf numFmtId="4" fontId="77" fillId="3" borderId="50" xfId="0" applyNumberFormat="1" applyFont="1" applyFill="1" applyBorder="1" applyAlignment="1">
      <alignment horizontal="right" vertical="center"/>
    </xf>
    <xf numFmtId="4" fontId="77" fillId="3" borderId="40" xfId="0" applyNumberFormat="1" applyFont="1" applyFill="1" applyBorder="1" applyAlignment="1">
      <alignment horizontal="right" vertical="center"/>
    </xf>
    <xf numFmtId="0" fontId="77" fillId="0" borderId="6" xfId="0" applyFont="1" applyFill="1" applyBorder="1" applyAlignment="1">
      <alignment horizontal="center" vertical="center" wrapText="1"/>
    </xf>
    <xf numFmtId="0" fontId="77" fillId="0" borderId="22" xfId="0" applyFont="1" applyFill="1" applyBorder="1" applyAlignment="1">
      <alignment horizontal="center" vertical="center" wrapText="1"/>
    </xf>
    <xf numFmtId="0" fontId="77" fillId="0" borderId="4"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12" xfId="0" applyFont="1" applyFill="1" applyBorder="1" applyAlignment="1">
      <alignment horizontal="center" vertical="center" wrapText="1"/>
    </xf>
    <xf numFmtId="0" fontId="77" fillId="4" borderId="1" xfId="0" applyFont="1" applyFill="1" applyBorder="1" applyAlignment="1">
      <alignment horizontal="left" vertical="center" wrapText="1"/>
    </xf>
    <xf numFmtId="0" fontId="77" fillId="4" borderId="2" xfId="0" applyFont="1" applyFill="1" applyBorder="1" applyAlignment="1">
      <alignment horizontal="left" vertical="center" wrapText="1"/>
    </xf>
    <xf numFmtId="10" fontId="77" fillId="3" borderId="20" xfId="0" applyNumberFormat="1" applyFont="1" applyFill="1" applyBorder="1" applyAlignment="1">
      <alignment horizontal="center" vertical="center"/>
    </xf>
    <xf numFmtId="10" fontId="77" fillId="3" borderId="16" xfId="0" applyNumberFormat="1" applyFont="1" applyFill="1" applyBorder="1" applyAlignment="1">
      <alignment horizontal="center" vertical="center"/>
    </xf>
    <xf numFmtId="0" fontId="69" fillId="0" borderId="0" xfId="0" applyFont="1" applyAlignment="1">
      <alignment horizontal="center" wrapText="1"/>
    </xf>
    <xf numFmtId="0" fontId="76" fillId="5" borderId="1" xfId="0" applyFont="1" applyFill="1" applyBorder="1" applyAlignment="1">
      <alignment horizontal="left" vertical="center" wrapText="1"/>
    </xf>
    <xf numFmtId="0" fontId="76" fillId="5" borderId="2" xfId="0" applyFont="1" applyFill="1" applyBorder="1" applyAlignment="1">
      <alignment horizontal="left" vertical="center" wrapText="1"/>
    </xf>
    <xf numFmtId="0" fontId="76" fillId="5" borderId="28" xfId="0" applyFont="1" applyFill="1" applyBorder="1" applyAlignment="1">
      <alignment horizontal="left" vertical="center" wrapText="1"/>
    </xf>
    <xf numFmtId="0" fontId="76" fillId="5" borderId="53" xfId="0" applyFont="1" applyFill="1" applyBorder="1" applyAlignment="1">
      <alignment horizontal="center" vertical="center" wrapText="1"/>
    </xf>
    <xf numFmtId="0" fontId="76" fillId="5" borderId="12" xfId="0" applyFont="1" applyFill="1" applyBorder="1" applyAlignment="1">
      <alignment horizontal="center" vertical="center" wrapText="1"/>
    </xf>
    <xf numFmtId="0" fontId="92" fillId="5" borderId="20" xfId="5" applyFont="1" applyFill="1" applyBorder="1" applyAlignment="1">
      <alignment horizontal="center" vertical="center" wrapText="1"/>
    </xf>
    <xf numFmtId="0" fontId="92" fillId="5" borderId="16" xfId="5" applyFont="1" applyFill="1" applyBorder="1" applyAlignment="1">
      <alignment horizontal="center" vertical="center" wrapText="1"/>
    </xf>
    <xf numFmtId="4" fontId="77" fillId="3" borderId="50" xfId="0" applyNumberFormat="1" applyFont="1" applyFill="1" applyBorder="1" applyAlignment="1">
      <alignment horizontal="center" vertical="center"/>
    </xf>
    <xf numFmtId="4" fontId="77" fillId="3" borderId="40" xfId="0" applyNumberFormat="1" applyFont="1" applyFill="1" applyBorder="1" applyAlignment="1">
      <alignment horizontal="center" vertical="center"/>
    </xf>
    <xf numFmtId="4" fontId="77" fillId="3" borderId="42" xfId="0" applyNumberFormat="1" applyFont="1" applyFill="1" applyBorder="1" applyAlignment="1">
      <alignment horizontal="right" vertical="center"/>
    </xf>
    <xf numFmtId="4" fontId="77" fillId="3" borderId="43" xfId="0" applyNumberFormat="1" applyFont="1" applyFill="1" applyBorder="1" applyAlignment="1">
      <alignment horizontal="right" vertical="center"/>
    </xf>
    <xf numFmtId="0" fontId="0" fillId="0" borderId="20" xfId="0" applyFill="1" applyBorder="1" applyAlignment="1">
      <alignment horizontal="left" vertical="center" wrapText="1"/>
    </xf>
    <xf numFmtId="0" fontId="0" fillId="0" borderId="16" xfId="0"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27" fillId="0" borderId="50" xfId="0" applyNumberFormat="1" applyFont="1" applyFill="1" applyBorder="1" applyAlignment="1">
      <alignment horizontal="right" vertical="center"/>
    </xf>
    <xf numFmtId="4" fontId="27" fillId="0" borderId="40" xfId="0" applyNumberFormat="1" applyFont="1" applyFill="1" applyBorder="1" applyAlignment="1">
      <alignment horizontal="right" vertical="center"/>
    </xf>
    <xf numFmtId="4" fontId="42" fillId="0" borderId="20" xfId="0" applyNumberFormat="1" applyFont="1" applyFill="1" applyBorder="1" applyAlignment="1">
      <alignment horizontal="right" vertical="center" wrapText="1"/>
    </xf>
    <xf numFmtId="4" fontId="42" fillId="0" borderId="16" xfId="0" applyNumberFormat="1" applyFont="1" applyFill="1" applyBorder="1" applyAlignment="1">
      <alignment horizontal="right" vertical="center" wrapText="1"/>
    </xf>
    <xf numFmtId="4" fontId="27" fillId="0" borderId="42" xfId="0" applyNumberFormat="1" applyFont="1" applyFill="1" applyBorder="1" applyAlignment="1">
      <alignment horizontal="right" vertical="center"/>
    </xf>
    <xf numFmtId="4" fontId="27" fillId="0" borderId="43" xfId="0" applyNumberFormat="1" applyFont="1" applyFill="1" applyBorder="1" applyAlignment="1">
      <alignment horizontal="right" vertical="center"/>
    </xf>
    <xf numFmtId="10" fontId="27" fillId="0" borderId="50" xfId="0" applyNumberFormat="1" applyFont="1" applyFill="1" applyBorder="1" applyAlignment="1">
      <alignment horizontal="center" vertical="center"/>
    </xf>
    <xf numFmtId="10" fontId="27" fillId="0" borderId="40" xfId="0" applyNumberFormat="1" applyFont="1" applyFill="1" applyBorder="1" applyAlignment="1">
      <alignment horizontal="center" vertical="center"/>
    </xf>
    <xf numFmtId="0" fontId="44" fillId="4" borderId="20" xfId="0" applyFont="1" applyFill="1" applyBorder="1" applyAlignment="1">
      <alignment vertical="center" wrapText="1"/>
    </xf>
    <xf numFmtId="0" fontId="44" fillId="4" borderId="46" xfId="0" applyFont="1" applyFill="1" applyBorder="1" applyAlignment="1">
      <alignment vertical="center" wrapText="1"/>
    </xf>
    <xf numFmtId="0" fontId="44" fillId="4" borderId="1" xfId="0" applyFont="1" applyFill="1" applyBorder="1" applyAlignment="1">
      <alignment vertical="center" wrapText="1"/>
    </xf>
    <xf numFmtId="0" fontId="44" fillId="4" borderId="3" xfId="0" applyFont="1" applyFill="1" applyBorder="1" applyAlignment="1">
      <alignment vertical="center" wrapText="1"/>
    </xf>
    <xf numFmtId="0" fontId="0" fillId="0" borderId="5" xfId="0" applyBorder="1" applyAlignment="1">
      <alignment vertical="center" wrapText="1"/>
    </xf>
    <xf numFmtId="0" fontId="44" fillId="4" borderId="2" xfId="0" applyFont="1" applyFill="1" applyBorder="1" applyAlignment="1">
      <alignment vertical="center" wrapText="1"/>
    </xf>
    <xf numFmtId="0" fontId="44" fillId="4" borderId="6" xfId="0" applyFont="1" applyFill="1" applyBorder="1" applyAlignment="1">
      <alignment vertical="center" wrapText="1"/>
    </xf>
    <xf numFmtId="0" fontId="44" fillId="4" borderId="28" xfId="0" applyFont="1" applyFill="1" applyBorder="1" applyAlignment="1">
      <alignment vertical="center" wrapText="1"/>
    </xf>
    <xf numFmtId="0" fontId="44" fillId="4" borderId="50" xfId="0" applyFont="1" applyFill="1" applyBorder="1" applyAlignment="1">
      <alignment vertical="center" wrapText="1"/>
    </xf>
    <xf numFmtId="0" fontId="33" fillId="4" borderId="53"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44" fillId="4" borderId="48" xfId="0" applyFont="1" applyFill="1" applyBorder="1" applyAlignment="1">
      <alignment vertical="center" wrapText="1"/>
    </xf>
    <xf numFmtId="4" fontId="46" fillId="0" borderId="3" xfId="0" applyNumberFormat="1" applyFont="1" applyBorder="1" applyAlignment="1">
      <alignment horizontal="right" vertical="center"/>
    </xf>
    <xf numFmtId="4" fontId="46" fillId="0" borderId="5" xfId="0" applyNumberFormat="1" applyFont="1" applyBorder="1" applyAlignment="1">
      <alignment horizontal="right" vertical="center"/>
    </xf>
    <xf numFmtId="4" fontId="38" fillId="0" borderId="3" xfId="0" applyNumberFormat="1" applyFont="1" applyBorder="1" applyAlignment="1">
      <alignment horizontal="left" vertical="center" wrapText="1"/>
    </xf>
    <xf numFmtId="4" fontId="38" fillId="0" borderId="5" xfId="0" applyNumberFormat="1"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46" fillId="0" borderId="3" xfId="0" applyFont="1" applyFill="1" applyBorder="1" applyAlignment="1">
      <alignment horizontal="left" vertical="center" wrapText="1"/>
    </xf>
    <xf numFmtId="0" fontId="46" fillId="0"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52" fillId="4" borderId="1" xfId="0" applyFont="1" applyFill="1" applyBorder="1" applyAlignment="1">
      <alignment horizontal="left" vertical="center" wrapText="1"/>
    </xf>
    <xf numFmtId="0" fontId="52" fillId="4" borderId="3" xfId="0" applyFont="1" applyFill="1" applyBorder="1" applyAlignment="1">
      <alignment horizontal="left" vertical="center" wrapText="1"/>
    </xf>
    <xf numFmtId="0" fontId="44" fillId="4" borderId="3" xfId="0" applyFont="1" applyFill="1" applyBorder="1" applyAlignment="1">
      <alignment horizontal="center" vertical="center" textRotation="90" wrapText="1"/>
    </xf>
    <xf numFmtId="0" fontId="44" fillId="4" borderId="5" xfId="0" applyFont="1" applyFill="1" applyBorder="1" applyAlignment="1">
      <alignment horizontal="center" vertical="center" textRotation="90"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4" fontId="27" fillId="0" borderId="3" xfId="0" applyNumberFormat="1" applyFont="1" applyFill="1" applyBorder="1" applyAlignment="1">
      <alignment horizontal="right" vertical="center" wrapText="1"/>
    </xf>
    <xf numFmtId="4" fontId="27" fillId="0" borderId="5" xfId="0" applyNumberFormat="1" applyFont="1" applyFill="1" applyBorder="1" applyAlignment="1">
      <alignment horizontal="right" vertical="center" wrapText="1"/>
    </xf>
    <xf numFmtId="0" fontId="33"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7" fillId="0" borderId="19" xfId="0" applyFont="1" applyFill="1" applyBorder="1" applyAlignment="1">
      <alignment horizontal="center" vertical="center" wrapText="1"/>
    </xf>
    <xf numFmtId="0" fontId="27" fillId="0" borderId="19" xfId="0" applyFont="1" applyFill="1" applyBorder="1" applyAlignment="1">
      <alignment horizontal="left" vertical="center" wrapText="1"/>
    </xf>
    <xf numFmtId="0" fontId="63" fillId="0" borderId="13"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52" xfId="0" applyFont="1" applyFill="1" applyBorder="1" applyAlignment="1">
      <alignment horizontal="left" vertical="center" wrapText="1"/>
    </xf>
    <xf numFmtId="4" fontId="27" fillId="0" borderId="19" xfId="0" applyNumberFormat="1" applyFont="1" applyFill="1" applyBorder="1" applyAlignment="1">
      <alignment horizontal="right" vertical="center" wrapText="1"/>
    </xf>
    <xf numFmtId="0" fontId="38" fillId="2" borderId="20" xfId="0" applyFont="1" applyFill="1" applyBorder="1" applyAlignment="1">
      <alignment horizontal="left" vertical="center" wrapText="1"/>
    </xf>
    <xf numFmtId="0" fontId="38" fillId="2" borderId="16"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43" xfId="0" applyFont="1" applyFill="1" applyBorder="1" applyAlignment="1">
      <alignment horizontal="left" vertical="center" wrapText="1"/>
    </xf>
    <xf numFmtId="4" fontId="38" fillId="0" borderId="3" xfId="0" applyNumberFormat="1" applyFont="1" applyFill="1" applyBorder="1" applyAlignment="1">
      <alignment horizontal="left" vertical="center"/>
    </xf>
    <xf numFmtId="4" fontId="38" fillId="0" borderId="5" xfId="0" applyNumberFormat="1" applyFont="1" applyFill="1" applyBorder="1" applyAlignment="1">
      <alignment horizontal="left" vertical="center"/>
    </xf>
    <xf numFmtId="4" fontId="38" fillId="0" borderId="50" xfId="0" applyNumberFormat="1" applyFont="1" applyFill="1" applyBorder="1" applyAlignment="1">
      <alignment horizontal="right" vertical="center" wrapText="1"/>
    </xf>
    <xf numFmtId="4" fontId="38" fillId="0" borderId="40" xfId="0" applyNumberFormat="1" applyFont="1" applyFill="1" applyBorder="1" applyAlignment="1">
      <alignment horizontal="right" vertical="center" wrapText="1"/>
    </xf>
    <xf numFmtId="4" fontId="20" fillId="2" borderId="50" xfId="0" applyNumberFormat="1" applyFont="1" applyFill="1" applyBorder="1" applyAlignment="1">
      <alignment horizontal="right" vertical="center"/>
    </xf>
    <xf numFmtId="4" fontId="20" fillId="2" borderId="40" xfId="0" applyNumberFormat="1" applyFont="1" applyFill="1" applyBorder="1" applyAlignment="1">
      <alignment horizontal="right" vertical="center"/>
    </xf>
    <xf numFmtId="4" fontId="42" fillId="2" borderId="20" xfId="0" applyNumberFormat="1" applyFont="1" applyFill="1" applyBorder="1" applyAlignment="1">
      <alignment horizontal="right" vertical="center" wrapText="1"/>
    </xf>
    <xf numFmtId="4" fontId="42" fillId="2" borderId="16" xfId="0" applyNumberFormat="1" applyFont="1" applyFill="1" applyBorder="1" applyAlignment="1">
      <alignment horizontal="right" vertical="center" wrapText="1"/>
    </xf>
    <xf numFmtId="4" fontId="38" fillId="0" borderId="42" xfId="0" applyNumberFormat="1" applyFont="1" applyFill="1" applyBorder="1" applyAlignment="1">
      <alignment horizontal="right" vertical="center" wrapText="1"/>
    </xf>
    <xf numFmtId="4" fontId="38" fillId="0" borderId="43" xfId="0" applyNumberFormat="1" applyFont="1" applyFill="1" applyBorder="1" applyAlignment="1">
      <alignment horizontal="right" vertical="center" wrapText="1"/>
    </xf>
    <xf numFmtId="10" fontId="20" fillId="0" borderId="50" xfId="0" applyNumberFormat="1" applyFont="1" applyBorder="1" applyAlignment="1">
      <alignment horizontal="center" vertical="center"/>
    </xf>
    <xf numFmtId="10" fontId="20" fillId="0" borderId="40" xfId="0" applyNumberFormat="1" applyFont="1" applyBorder="1" applyAlignment="1">
      <alignment horizontal="center" vertical="center"/>
    </xf>
    <xf numFmtId="0" fontId="27" fillId="0" borderId="31"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32"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5" xfId="0" applyFont="1" applyFill="1" applyBorder="1" applyAlignment="1">
      <alignment horizontal="left" vertical="center"/>
    </xf>
    <xf numFmtId="0" fontId="27" fillId="0" borderId="32" xfId="0" applyFont="1" applyFill="1" applyBorder="1" applyAlignment="1">
      <alignment horizontal="left" vertical="center" wrapText="1"/>
    </xf>
    <xf numFmtId="0" fontId="27" fillId="0" borderId="32" xfId="11" applyFont="1" applyBorder="1" applyAlignment="1">
      <alignment horizontal="left" vertical="center" wrapText="1"/>
    </xf>
    <xf numFmtId="0" fontId="27" fillId="0" borderId="19" xfId="11" applyFont="1" applyBorder="1" applyAlignment="1">
      <alignment horizontal="left" vertical="center" wrapText="1"/>
    </xf>
    <xf numFmtId="0" fontId="27" fillId="0" borderId="5" xfId="11" applyFont="1" applyBorder="1" applyAlignment="1">
      <alignment horizontal="left" vertical="center" wrapText="1"/>
    </xf>
    <xf numFmtId="4" fontId="44" fillId="3" borderId="32" xfId="0" applyNumberFormat="1" applyFont="1" applyFill="1" applyBorder="1" applyAlignment="1">
      <alignment horizontal="left" vertical="center" wrapText="1"/>
    </xf>
    <xf numFmtId="4" fontId="44" fillId="3" borderId="5" xfId="0" applyNumberFormat="1" applyFont="1" applyFill="1" applyBorder="1" applyAlignment="1">
      <alignment horizontal="left" vertical="center" wrapText="1"/>
    </xf>
    <xf numFmtId="4" fontId="53" fillId="3" borderId="32" xfId="0" applyNumberFormat="1" applyFont="1" applyFill="1" applyBorder="1" applyAlignment="1">
      <alignment horizontal="center" vertical="center" wrapText="1"/>
    </xf>
    <xf numFmtId="4" fontId="53" fillId="3" borderId="5" xfId="0" applyNumberFormat="1" applyFont="1" applyFill="1" applyBorder="1" applyAlignment="1">
      <alignment horizontal="center" vertical="center" wrapText="1"/>
    </xf>
    <xf numFmtId="0" fontId="44" fillId="3" borderId="32" xfId="0" applyFont="1" applyFill="1" applyBorder="1" applyAlignment="1">
      <alignment horizontal="left" vertical="center" wrapText="1"/>
    </xf>
    <xf numFmtId="0" fontId="44" fillId="3" borderId="5" xfId="0" applyFont="1" applyFill="1" applyBorder="1" applyAlignment="1">
      <alignment horizontal="left" vertical="center" wrapText="1"/>
    </xf>
    <xf numFmtId="0" fontId="44" fillId="3" borderId="31" xfId="0" applyFont="1" applyFill="1" applyBorder="1" applyAlignment="1">
      <alignment horizontal="center" vertical="center" textRotation="90" wrapText="1"/>
    </xf>
    <xf numFmtId="0" fontId="44" fillId="3" borderId="16" xfId="0" applyFont="1" applyFill="1" applyBorder="1" applyAlignment="1">
      <alignment horizontal="center" vertical="center" textRotation="90" wrapText="1"/>
    </xf>
    <xf numFmtId="0" fontId="52" fillId="3" borderId="32" xfId="0" applyFont="1" applyFill="1" applyBorder="1" applyAlignment="1">
      <alignment horizontal="left" vertical="center" wrapText="1"/>
    </xf>
    <xf numFmtId="0" fontId="52" fillId="3" borderId="5" xfId="0" applyFont="1" applyFill="1" applyBorder="1" applyAlignment="1">
      <alignment horizontal="left" vertical="center" wrapText="1"/>
    </xf>
    <xf numFmtId="10" fontId="27" fillId="0" borderId="34" xfId="0" applyNumberFormat="1" applyFont="1" applyFill="1" applyBorder="1" applyAlignment="1">
      <alignment horizontal="center" vertical="center"/>
    </xf>
    <xf numFmtId="10" fontId="27" fillId="0" borderId="48" xfId="0" applyNumberFormat="1" applyFont="1" applyFill="1" applyBorder="1" applyAlignment="1">
      <alignment horizontal="center" vertical="center"/>
    </xf>
    <xf numFmtId="0" fontId="23" fillId="0" borderId="34"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13"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5" xfId="0" applyFont="1" applyBorder="1" applyAlignment="1">
      <alignment horizontal="left" vertical="center" wrapText="1"/>
    </xf>
    <xf numFmtId="4" fontId="27" fillId="0" borderId="32" xfId="0" applyNumberFormat="1" applyFont="1" applyBorder="1" applyAlignment="1">
      <alignment horizontal="right" vertical="center"/>
    </xf>
    <xf numFmtId="4" fontId="27" fillId="0" borderId="19" xfId="0" applyNumberFormat="1" applyFont="1" applyBorder="1" applyAlignment="1">
      <alignment horizontal="right" vertical="center"/>
    </xf>
    <xf numFmtId="4" fontId="27" fillId="0" borderId="5" xfId="0" applyNumberFormat="1" applyFont="1" applyBorder="1" applyAlignment="1">
      <alignment horizontal="right" vertical="center"/>
    </xf>
    <xf numFmtId="0" fontId="17" fillId="0" borderId="39"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33" fillId="3" borderId="35" xfId="0" applyFont="1" applyFill="1" applyBorder="1" applyAlignment="1">
      <alignment horizontal="center" vertical="center" wrapText="1"/>
    </xf>
    <xf numFmtId="0" fontId="33" fillId="3" borderId="36" xfId="0" applyFont="1" applyFill="1" applyBorder="1" applyAlignment="1">
      <alignment horizontal="center" vertical="center" wrapText="1"/>
    </xf>
    <xf numFmtId="0" fontId="33" fillId="3" borderId="37" xfId="0" applyFont="1" applyFill="1" applyBorder="1" applyAlignment="1">
      <alignment horizontal="center" vertical="center" wrapText="1"/>
    </xf>
    <xf numFmtId="0" fontId="44" fillId="3" borderId="38" xfId="0" applyFont="1" applyFill="1" applyBorder="1" applyAlignment="1">
      <alignment horizontal="left" vertical="center" wrapText="1"/>
    </xf>
    <xf numFmtId="0" fontId="44" fillId="3" borderId="13" xfId="0" applyFont="1" applyFill="1" applyBorder="1" applyAlignment="1">
      <alignment horizontal="left" vertical="center" wrapText="1"/>
    </xf>
    <xf numFmtId="0" fontId="44" fillId="3" borderId="39" xfId="0" applyFont="1" applyFill="1" applyBorder="1" applyAlignment="1">
      <alignment horizontal="left" vertical="center" wrapText="1"/>
    </xf>
    <xf numFmtId="0" fontId="44" fillId="3" borderId="43" xfId="0" applyFont="1" applyFill="1" applyBorder="1" applyAlignment="1">
      <alignment horizontal="left" vertical="center" wrapText="1"/>
    </xf>
    <xf numFmtId="0" fontId="44" fillId="3" borderId="33"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34" xfId="0" applyFont="1" applyFill="1" applyBorder="1" applyAlignment="1">
      <alignment horizontal="left" vertical="center" wrapText="1"/>
    </xf>
    <xf numFmtId="0" fontId="44" fillId="3" borderId="40" xfId="0" applyFont="1" applyFill="1" applyBorder="1" applyAlignment="1">
      <alignment horizontal="left" vertical="center" wrapText="1"/>
    </xf>
    <xf numFmtId="4" fontId="27" fillId="0" borderId="34" xfId="0" applyNumberFormat="1" applyFont="1" applyFill="1" applyBorder="1" applyAlignment="1">
      <alignment horizontal="right" vertical="center"/>
    </xf>
    <xf numFmtId="4" fontId="27" fillId="0" borderId="48" xfId="0" applyNumberFormat="1" applyFont="1" applyFill="1" applyBorder="1" applyAlignment="1">
      <alignment horizontal="right" vertical="center"/>
    </xf>
    <xf numFmtId="4" fontId="27"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4" fontId="27" fillId="0" borderId="1" xfId="0" applyNumberFormat="1" applyFont="1" applyFill="1" applyBorder="1" applyAlignment="1">
      <alignment horizontal="right" vertical="center" wrapText="1"/>
    </xf>
    <xf numFmtId="0" fontId="27" fillId="0" borderId="1" xfId="0" applyFont="1" applyFill="1" applyBorder="1" applyAlignment="1">
      <alignment horizontal="left" vertical="center" wrapText="1"/>
    </xf>
    <xf numFmtId="0" fontId="27" fillId="0" borderId="20" xfId="0" applyFont="1" applyFill="1" applyBorder="1" applyAlignment="1">
      <alignment horizontal="center" vertical="center"/>
    </xf>
    <xf numFmtId="0" fontId="13" fillId="0" borderId="1" xfId="0" applyFont="1" applyFill="1" applyBorder="1" applyAlignment="1">
      <alignment horizontal="left" vertical="center" wrapText="1"/>
    </xf>
    <xf numFmtId="4" fontId="27" fillId="0" borderId="47" xfId="0" applyNumberFormat="1" applyFont="1" applyFill="1" applyBorder="1" applyAlignment="1">
      <alignment horizontal="right" vertical="center"/>
    </xf>
    <xf numFmtId="0" fontId="15" fillId="0" borderId="50"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51" xfId="0" applyFont="1" applyFill="1" applyBorder="1" applyAlignment="1">
      <alignment horizontal="left" vertical="center" wrapText="1"/>
    </xf>
    <xf numFmtId="0" fontId="27" fillId="0" borderId="52"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38" fillId="0" borderId="48" xfId="0" applyFont="1" applyFill="1" applyBorder="1" applyAlignment="1">
      <alignment horizontal="left" vertical="center" wrapText="1"/>
    </xf>
    <xf numFmtId="0" fontId="27"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0" fillId="0" borderId="19" xfId="0" applyBorder="1" applyAlignment="1">
      <alignment horizontal="left" vertical="center" wrapText="1"/>
    </xf>
    <xf numFmtId="0" fontId="38" fillId="0" borderId="3" xfId="11" applyFont="1" applyBorder="1" applyAlignment="1">
      <alignment horizontal="left" vertical="center" wrapText="1"/>
    </xf>
    <xf numFmtId="0" fontId="38" fillId="0" borderId="19" xfId="11" applyFont="1" applyBorder="1" applyAlignment="1">
      <alignment horizontal="left" vertical="center" wrapText="1"/>
    </xf>
    <xf numFmtId="0" fontId="38" fillId="0" borderId="5" xfId="11" applyFont="1" applyBorder="1" applyAlignment="1">
      <alignment horizontal="left" vertical="center" wrapText="1"/>
    </xf>
    <xf numFmtId="0" fontId="13" fillId="0" borderId="3" xfId="0" applyFont="1" applyBorder="1" applyAlignment="1">
      <alignment horizontal="left" vertical="center" wrapText="1"/>
    </xf>
    <xf numFmtId="0" fontId="27" fillId="0" borderId="19" xfId="0" applyFont="1" applyBorder="1" applyAlignment="1">
      <alignment horizontal="left" vertical="center"/>
    </xf>
    <xf numFmtId="0" fontId="27" fillId="0" borderId="5" xfId="0" applyFont="1" applyBorder="1" applyAlignment="1">
      <alignment horizontal="left" vertical="center"/>
    </xf>
    <xf numFmtId="0" fontId="27" fillId="0" borderId="20"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13" fillId="0" borderId="3" xfId="11" applyFont="1" applyBorder="1" applyAlignment="1">
      <alignment horizontal="left" vertical="center" wrapText="1"/>
    </xf>
    <xf numFmtId="0" fontId="27" fillId="0" borderId="50" xfId="0" applyFont="1" applyFill="1" applyBorder="1" applyAlignment="1">
      <alignment horizontal="left" vertical="center" wrapText="1"/>
    </xf>
    <xf numFmtId="4" fontId="27" fillId="0" borderId="3" xfId="0" applyNumberFormat="1" applyFont="1" applyBorder="1" applyAlignment="1">
      <alignment horizontal="right" vertical="center"/>
    </xf>
    <xf numFmtId="4" fontId="38" fillId="0" borderId="3" xfId="0" applyNumberFormat="1" applyFont="1" applyBorder="1" applyAlignment="1">
      <alignment horizontal="left" vertical="center"/>
    </xf>
    <xf numFmtId="4" fontId="38" fillId="0" borderId="19" xfId="0" applyNumberFormat="1" applyFont="1" applyBorder="1" applyAlignment="1">
      <alignment horizontal="left" vertical="center"/>
    </xf>
    <xf numFmtId="4" fontId="38" fillId="0" borderId="5" xfId="0" applyNumberFormat="1" applyFont="1" applyBorder="1" applyAlignment="1">
      <alignment horizontal="left" vertical="center"/>
    </xf>
    <xf numFmtId="0" fontId="38" fillId="0" borderId="19" xfId="0" applyFont="1" applyBorder="1" applyAlignment="1">
      <alignment horizontal="left" vertical="center" wrapText="1"/>
    </xf>
    <xf numFmtId="4" fontId="38" fillId="0" borderId="48" xfId="0" applyNumberFormat="1" applyFont="1" applyFill="1" applyBorder="1" applyAlignment="1">
      <alignment horizontal="right" vertical="center" wrapText="1"/>
    </xf>
    <xf numFmtId="4" fontId="27" fillId="0" borderId="50" xfId="0" applyNumberFormat="1" applyFont="1" applyFill="1" applyBorder="1" applyAlignment="1">
      <alignment horizontal="right" vertical="center" wrapText="1"/>
    </xf>
    <xf numFmtId="4" fontId="27" fillId="0" borderId="48" xfId="0" applyNumberFormat="1" applyFont="1" applyFill="1" applyBorder="1" applyAlignment="1">
      <alignment horizontal="right" vertical="center" wrapText="1"/>
    </xf>
    <xf numFmtId="4" fontId="27" fillId="0" borderId="40" xfId="0" applyNumberFormat="1" applyFont="1" applyFill="1" applyBorder="1" applyAlignment="1">
      <alignment horizontal="right" vertical="center" wrapText="1"/>
    </xf>
    <xf numFmtId="0" fontId="4" fillId="0" borderId="3" xfId="0" applyFont="1" applyFill="1" applyBorder="1" applyAlignment="1">
      <alignment horizontal="left" vertical="center" wrapText="1"/>
    </xf>
    <xf numFmtId="4" fontId="38" fillId="0" borderId="3" xfId="0" applyNumberFormat="1" applyFont="1" applyFill="1" applyBorder="1" applyAlignment="1">
      <alignment horizontal="right" vertical="center"/>
    </xf>
    <xf numFmtId="4" fontId="38" fillId="0" borderId="5" xfId="0" applyNumberFormat="1" applyFont="1" applyFill="1" applyBorder="1" applyAlignment="1">
      <alignment horizontal="right" vertical="center"/>
    </xf>
    <xf numFmtId="0" fontId="38" fillId="0" borderId="40" xfId="0" applyFont="1" applyFill="1" applyBorder="1" applyAlignment="1">
      <alignment horizontal="left" vertical="center" wrapText="1"/>
    </xf>
    <xf numFmtId="0" fontId="18" fillId="0" borderId="42" xfId="0" applyFont="1" applyFill="1" applyBorder="1" applyAlignment="1">
      <alignment horizontal="left" vertical="center" wrapText="1"/>
    </xf>
    <xf numFmtId="4" fontId="38" fillId="0" borderId="19" xfId="0" applyNumberFormat="1" applyFont="1" applyFill="1" applyBorder="1" applyAlignment="1">
      <alignment horizontal="right" vertical="center"/>
    </xf>
    <xf numFmtId="4" fontId="38" fillId="0" borderId="19" xfId="0" applyNumberFormat="1" applyFont="1" applyFill="1" applyBorder="1" applyAlignment="1">
      <alignment horizontal="left" vertical="center"/>
    </xf>
    <xf numFmtId="0" fontId="38" fillId="0" borderId="3"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8" fillId="0" borderId="5" xfId="0" applyFont="1" applyFill="1" applyBorder="1" applyAlignment="1">
      <alignment horizontal="left" vertical="center" wrapText="1"/>
    </xf>
    <xf numFmtId="4" fontId="61" fillId="0" borderId="20" xfId="0" applyNumberFormat="1" applyFont="1" applyFill="1" applyBorder="1" applyAlignment="1">
      <alignment horizontal="right" vertical="center"/>
    </xf>
    <xf numFmtId="4" fontId="61" fillId="0" borderId="16" xfId="0" applyNumberFormat="1" applyFont="1" applyFill="1" applyBorder="1" applyAlignment="1">
      <alignment horizontal="right" vertic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164" fontId="46" fillId="0" borderId="3" xfId="0" applyNumberFormat="1" applyFont="1" applyFill="1" applyBorder="1" applyAlignment="1">
      <alignment horizontal="right" vertical="center" wrapText="1"/>
    </xf>
    <xf numFmtId="164" fontId="46" fillId="0" borderId="5" xfId="0" applyNumberFormat="1" applyFont="1" applyFill="1" applyBorder="1" applyAlignment="1">
      <alignment horizontal="right" vertical="center" wrapText="1"/>
    </xf>
    <xf numFmtId="0" fontId="26" fillId="0" borderId="20" xfId="0" applyFont="1" applyFill="1" applyBorder="1" applyAlignment="1">
      <alignment horizontal="center" vertical="center"/>
    </xf>
    <xf numFmtId="0" fontId="26" fillId="0" borderId="16" xfId="0" applyFont="1" applyFill="1" applyBorder="1" applyAlignment="1">
      <alignment horizontal="center" vertical="center"/>
    </xf>
    <xf numFmtId="0" fontId="46" fillId="0" borderId="19" xfId="11" applyFont="1" applyBorder="1" applyAlignment="1">
      <alignment horizontal="left" vertical="center" wrapText="1"/>
    </xf>
    <xf numFmtId="0" fontId="46" fillId="0" borderId="5" xfId="11" applyFont="1" applyBorder="1" applyAlignment="1">
      <alignment horizontal="left" vertical="center" wrapText="1"/>
    </xf>
    <xf numFmtId="0" fontId="27" fillId="0" borderId="3" xfId="0" applyFont="1" applyBorder="1" applyAlignment="1">
      <alignment horizontal="left" vertical="center" wrapText="1"/>
    </xf>
    <xf numFmtId="0" fontId="38" fillId="0" borderId="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42" xfId="0" applyFont="1" applyFill="1" applyBorder="1" applyAlignment="1">
      <alignment horizontal="left" vertical="center" wrapText="1"/>
    </xf>
    <xf numFmtId="0" fontId="38" fillId="0" borderId="43" xfId="0" applyFont="1" applyFill="1" applyBorder="1" applyAlignment="1">
      <alignment horizontal="left" vertical="center" wrapText="1"/>
    </xf>
    <xf numFmtId="0" fontId="27" fillId="0" borderId="20" xfId="11" applyFont="1" applyFill="1" applyBorder="1" applyAlignment="1">
      <alignment horizontal="center" vertical="center" wrapText="1"/>
    </xf>
    <xf numFmtId="0" fontId="27" fillId="0" borderId="16" xfId="11" applyFont="1" applyFill="1" applyBorder="1" applyAlignment="1">
      <alignment horizontal="center" vertical="center" wrapText="1"/>
    </xf>
    <xf numFmtId="4" fontId="38" fillId="0" borderId="3" xfId="0" applyNumberFormat="1" applyFont="1" applyFill="1" applyBorder="1" applyAlignment="1">
      <alignment horizontal="left" vertical="center" wrapText="1"/>
    </xf>
    <xf numFmtId="4" fontId="38" fillId="0" borderId="5" xfId="0" applyNumberFormat="1" applyFont="1" applyFill="1" applyBorder="1" applyAlignment="1">
      <alignment horizontal="left"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33" fillId="6" borderId="0" xfId="0" applyFont="1" applyFill="1" applyBorder="1" applyAlignment="1">
      <alignment horizontal="left" wrapText="1"/>
    </xf>
    <xf numFmtId="0" fontId="33" fillId="6" borderId="0" xfId="0" applyFont="1" applyFill="1" applyBorder="1" applyAlignment="1">
      <alignment horizontal="left"/>
    </xf>
    <xf numFmtId="0" fontId="63" fillId="0" borderId="12" xfId="0" applyFont="1" applyFill="1" applyBorder="1" applyAlignment="1">
      <alignment horizontal="left" vertical="center" wrapText="1"/>
    </xf>
    <xf numFmtId="0" fontId="63" fillId="0" borderId="18"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55"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3" xfId="0" applyFont="1" applyFill="1" applyBorder="1" applyAlignment="1">
      <alignment horizontal="left" vertical="center" wrapText="1"/>
    </xf>
    <xf numFmtId="4" fontId="26" fillId="0" borderId="50" xfId="0" applyNumberFormat="1" applyFont="1" applyFill="1" applyBorder="1" applyAlignment="1">
      <alignment horizontal="right" vertical="center"/>
    </xf>
    <xf numFmtId="4" fontId="26" fillId="0" borderId="40" xfId="0" applyNumberFormat="1" applyFont="1" applyFill="1" applyBorder="1" applyAlignment="1">
      <alignment horizontal="right" vertical="center"/>
    </xf>
    <xf numFmtId="0" fontId="63" fillId="0" borderId="36" xfId="0" applyFont="1" applyFill="1" applyBorder="1" applyAlignment="1">
      <alignment horizontal="left" vertical="center" wrapText="1"/>
    </xf>
    <xf numFmtId="0" fontId="63" fillId="0" borderId="37" xfId="0" applyFont="1" applyFill="1" applyBorder="1" applyAlignment="1">
      <alignment horizontal="left" vertical="center" wrapText="1"/>
    </xf>
    <xf numFmtId="0" fontId="10" fillId="0" borderId="3" xfId="11" applyFont="1" applyFill="1" applyBorder="1" applyAlignment="1">
      <alignment horizontal="left" vertical="center" wrapText="1"/>
    </xf>
    <xf numFmtId="0" fontId="10" fillId="0" borderId="5" xfId="11" applyFont="1" applyFill="1" applyBorder="1" applyAlignment="1">
      <alignment horizontal="left" vertical="center" wrapText="1"/>
    </xf>
    <xf numFmtId="0" fontId="10" fillId="0" borderId="5"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zoomScale="70" zoomScaleNormal="70" workbookViewId="0">
      <selection activeCell="D10" sqref="D10"/>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4">
      <c r="A1" s="457" t="s">
        <v>185</v>
      </c>
      <c r="B1" s="457"/>
      <c r="C1" s="457"/>
      <c r="D1" s="457"/>
      <c r="E1" s="457"/>
      <c r="F1" s="457"/>
      <c r="G1" s="457"/>
      <c r="H1" s="457"/>
    </row>
    <row r="2" spans="1:14" ht="21" customHeight="1" x14ac:dyDescent="0.25">
      <c r="H2" s="306"/>
    </row>
    <row r="3" spans="1:14" ht="15.75" x14ac:dyDescent="0.25">
      <c r="A3" s="242" t="s">
        <v>186</v>
      </c>
      <c r="B3" s="242"/>
      <c r="C3" s="242"/>
      <c r="D3" s="242"/>
      <c r="E3" s="242"/>
      <c r="F3" s="242"/>
      <c r="G3" s="242"/>
      <c r="H3" s="243" t="s">
        <v>152</v>
      </c>
    </row>
    <row r="4" spans="1:14" ht="32.25" customHeight="1" x14ac:dyDescent="0.25">
      <c r="A4" s="458" t="s">
        <v>1</v>
      </c>
      <c r="B4" s="459"/>
      <c r="C4" s="460" t="s">
        <v>40</v>
      </c>
      <c r="D4" s="461" t="s">
        <v>41</v>
      </c>
      <c r="E4" s="462"/>
      <c r="F4" s="462"/>
      <c r="G4" s="463" t="s">
        <v>249</v>
      </c>
      <c r="H4" s="463" t="s">
        <v>248</v>
      </c>
    </row>
    <row r="5" spans="1:14" ht="78.75" x14ac:dyDescent="0.25">
      <c r="A5" s="458"/>
      <c r="B5" s="459"/>
      <c r="C5" s="460"/>
      <c r="D5" s="279" t="s">
        <v>44</v>
      </c>
      <c r="E5" s="244" t="s">
        <v>254</v>
      </c>
      <c r="F5" s="245" t="s">
        <v>253</v>
      </c>
      <c r="G5" s="464"/>
      <c r="H5" s="464"/>
      <c r="I5" s="78"/>
    </row>
    <row r="6" spans="1:14" ht="15.75" thickBot="1" x14ac:dyDescent="0.3">
      <c r="A6" s="451" t="s">
        <v>2</v>
      </c>
      <c r="B6" s="452"/>
      <c r="C6" s="371" t="s">
        <v>3</v>
      </c>
      <c r="D6" s="372" t="s">
        <v>256</v>
      </c>
      <c r="E6" s="373" t="s">
        <v>5</v>
      </c>
      <c r="F6" s="374" t="s">
        <v>6</v>
      </c>
      <c r="G6" s="371" t="s">
        <v>255</v>
      </c>
      <c r="H6" s="375" t="s">
        <v>257</v>
      </c>
    </row>
    <row r="7" spans="1:14" ht="45" customHeight="1" thickBot="1" x14ac:dyDescent="0.3">
      <c r="A7" s="453" t="s">
        <v>251</v>
      </c>
      <c r="B7" s="454"/>
      <c r="C7" s="307">
        <f>C8+C9+C10</f>
        <v>251095083.34</v>
      </c>
      <c r="D7" s="315">
        <f>D8+D9+D10</f>
        <v>70765023.25999999</v>
      </c>
      <c r="E7" s="246">
        <f>E8+E9+E10</f>
        <v>55361046.159999996</v>
      </c>
      <c r="F7" s="246">
        <f>F8+F9+F10</f>
        <v>15403977.1</v>
      </c>
      <c r="G7" s="367">
        <f>C7-D7</f>
        <v>180330060.08000001</v>
      </c>
      <c r="H7" s="368">
        <f>G7/C7</f>
        <v>0.71817439705030273</v>
      </c>
      <c r="J7" s="22"/>
    </row>
    <row r="8" spans="1:14" ht="20.45" customHeight="1" x14ac:dyDescent="0.25">
      <c r="A8" s="448" t="s">
        <v>121</v>
      </c>
      <c r="B8" s="311" t="s">
        <v>247</v>
      </c>
      <c r="C8" s="277">
        <v>104321626.48999999</v>
      </c>
      <c r="D8" s="308">
        <v>6636420.4800000004</v>
      </c>
      <c r="E8" s="275">
        <v>6636420.4800000004</v>
      </c>
      <c r="F8" s="276">
        <v>0</v>
      </c>
      <c r="G8" s="365">
        <f>C8-D8</f>
        <v>97685206.00999999</v>
      </c>
      <c r="H8" s="338">
        <f>G8/C8</f>
        <v>0.93638499797895547</v>
      </c>
      <c r="J8" s="22"/>
    </row>
    <row r="9" spans="1:14" ht="21.6" customHeight="1" x14ac:dyDescent="0.25">
      <c r="A9" s="449"/>
      <c r="B9" s="311" t="s">
        <v>221</v>
      </c>
      <c r="C9" s="277">
        <v>21187467.819999997</v>
      </c>
      <c r="D9" s="308">
        <v>3494478.8400000003</v>
      </c>
      <c r="E9" s="275">
        <v>3494478.8400000003</v>
      </c>
      <c r="F9" s="276">
        <v>0</v>
      </c>
      <c r="G9" s="365">
        <f>C9-D9</f>
        <v>17692988.979999997</v>
      </c>
      <c r="H9" s="338">
        <f>G9/C9</f>
        <v>0.83506859480860796</v>
      </c>
      <c r="J9" s="22"/>
    </row>
    <row r="10" spans="1:14" ht="25.9" customHeight="1" thickBot="1" x14ac:dyDescent="0.3">
      <c r="A10" s="450"/>
      <c r="B10" s="352" t="s">
        <v>213</v>
      </c>
      <c r="C10" s="353">
        <f>'KK_sledování '!L21</f>
        <v>125585989.03000002</v>
      </c>
      <c r="D10" s="354">
        <f>'KK_sledování '!M21</f>
        <v>60634123.939999998</v>
      </c>
      <c r="E10" s="355">
        <f>'KK_sledování '!N21</f>
        <v>45230146.839999996</v>
      </c>
      <c r="F10" s="356">
        <f>'KK_sledování '!O21</f>
        <v>15403977.1</v>
      </c>
      <c r="G10" s="367">
        <f>C10-D10</f>
        <v>64951865.090000018</v>
      </c>
      <c r="H10" s="368">
        <f>G10/C10</f>
        <v>0.51719037761835274</v>
      </c>
    </row>
    <row r="11" spans="1:14" ht="45" customHeight="1" x14ac:dyDescent="0.25">
      <c r="A11" s="444" t="s">
        <v>252</v>
      </c>
      <c r="B11" s="445"/>
      <c r="C11" s="438">
        <f>C13+C14+C15</f>
        <v>1005680603.4300001</v>
      </c>
      <c r="D11" s="440">
        <f>D13+D14+D15</f>
        <v>312665021.80999994</v>
      </c>
      <c r="E11" s="360">
        <f>E13+E14+E15</f>
        <v>347505159.55000001</v>
      </c>
      <c r="F11" s="467">
        <f>F13+F15</f>
        <v>4252481.5100000007</v>
      </c>
      <c r="G11" s="465">
        <f>C11-D11</f>
        <v>693015581.62000012</v>
      </c>
      <c r="H11" s="455">
        <f>G11/C11</f>
        <v>0.68910107170843649</v>
      </c>
      <c r="J11" s="22"/>
    </row>
    <row r="12" spans="1:14" ht="30" customHeight="1" thickBot="1" x14ac:dyDescent="0.3">
      <c r="A12" s="436" t="s">
        <v>214</v>
      </c>
      <c r="B12" s="437"/>
      <c r="C12" s="439"/>
      <c r="D12" s="441"/>
      <c r="E12" s="364">
        <v>-39092619.25</v>
      </c>
      <c r="F12" s="468"/>
      <c r="G12" s="466"/>
      <c r="H12" s="456"/>
      <c r="I12" s="91"/>
      <c r="J12" s="91"/>
      <c r="K12" s="91"/>
      <c r="L12" s="91"/>
      <c r="M12" s="91"/>
      <c r="N12" s="91"/>
    </row>
    <row r="13" spans="1:14" ht="23.1" customHeight="1" x14ac:dyDescent="0.25">
      <c r="A13" s="448" t="s">
        <v>121</v>
      </c>
      <c r="B13" s="311" t="s">
        <v>247</v>
      </c>
      <c r="C13" s="277">
        <v>8678834.4600000009</v>
      </c>
      <c r="D13" s="308">
        <v>393513.53</v>
      </c>
      <c r="E13" s="275">
        <v>393513.53</v>
      </c>
      <c r="F13" s="276">
        <v>0</v>
      </c>
      <c r="G13" s="365">
        <f t="shared" ref="G13:G14" si="0">C13-D13</f>
        <v>8285320.9300000006</v>
      </c>
      <c r="H13" s="338">
        <f>G13/C13</f>
        <v>0.95465825142607919</v>
      </c>
      <c r="I13" s="91"/>
      <c r="J13" s="91"/>
      <c r="K13" s="91"/>
      <c r="L13" s="91"/>
      <c r="M13" s="91"/>
      <c r="N13" s="91"/>
    </row>
    <row r="14" spans="1:14" ht="21" customHeight="1" x14ac:dyDescent="0.25">
      <c r="A14" s="449"/>
      <c r="B14" s="311" t="s">
        <v>222</v>
      </c>
      <c r="C14" s="277">
        <v>71321160.010000005</v>
      </c>
      <c r="D14" s="308">
        <v>32504964.609999999</v>
      </c>
      <c r="E14" s="275">
        <v>32504964.609999999</v>
      </c>
      <c r="F14" s="276">
        <v>0</v>
      </c>
      <c r="G14" s="365">
        <f t="shared" si="0"/>
        <v>38816195.400000006</v>
      </c>
      <c r="H14" s="338">
        <f>G14/C14</f>
        <v>0.54424514960998327</v>
      </c>
      <c r="I14" s="91"/>
      <c r="J14" s="91"/>
      <c r="K14" s="91"/>
      <c r="L14" s="91"/>
      <c r="M14" s="91"/>
      <c r="N14" s="91"/>
    </row>
    <row r="15" spans="1:14" ht="28.15" customHeight="1" x14ac:dyDescent="0.25">
      <c r="A15" s="449"/>
      <c r="B15" s="357" t="s">
        <v>213</v>
      </c>
      <c r="C15" s="446">
        <f>PO_sledování!L48</f>
        <v>925680608.96000004</v>
      </c>
      <c r="D15" s="442">
        <f>PO_sledování!M48</f>
        <v>279766543.66999996</v>
      </c>
      <c r="E15" s="359">
        <f>PO_sledování!N48</f>
        <v>314606681.41000003</v>
      </c>
      <c r="F15" s="467">
        <f>PO_sledování!O48</f>
        <v>4252481.5100000007</v>
      </c>
      <c r="G15" s="465">
        <f>C15-D15</f>
        <v>645914065.29000008</v>
      </c>
      <c r="H15" s="455">
        <f>G15/C15</f>
        <v>0.69777205986380442</v>
      </c>
      <c r="I15" s="91"/>
      <c r="J15" s="91"/>
      <c r="K15" s="91"/>
      <c r="L15" s="91"/>
      <c r="M15" s="91"/>
      <c r="N15" s="91"/>
    </row>
    <row r="16" spans="1:14" ht="22.15" customHeight="1" x14ac:dyDescent="0.25">
      <c r="A16" s="450"/>
      <c r="B16" s="358" t="s">
        <v>194</v>
      </c>
      <c r="C16" s="447"/>
      <c r="D16" s="443"/>
      <c r="E16" s="364">
        <f>E12</f>
        <v>-39092619.25</v>
      </c>
      <c r="F16" s="468"/>
      <c r="G16" s="466"/>
      <c r="H16" s="456"/>
      <c r="I16" s="91"/>
      <c r="J16" s="198"/>
      <c r="K16" s="91"/>
      <c r="L16" s="91"/>
      <c r="M16" s="91"/>
      <c r="N16" s="91"/>
    </row>
    <row r="17" spans="1:14" ht="49.5" customHeight="1" thickBot="1" x14ac:dyDescent="0.3">
      <c r="A17" s="434" t="s">
        <v>188</v>
      </c>
      <c r="B17" s="435"/>
      <c r="C17" s="361">
        <v>2065000000</v>
      </c>
      <c r="D17" s="362">
        <v>307867530</v>
      </c>
      <c r="E17" s="363">
        <v>307867530</v>
      </c>
      <c r="F17" s="369" t="s">
        <v>120</v>
      </c>
      <c r="G17" s="366" t="s">
        <v>120</v>
      </c>
      <c r="H17" s="247" t="s">
        <v>120</v>
      </c>
      <c r="I17" s="91"/>
      <c r="J17" s="91"/>
      <c r="K17" s="91"/>
      <c r="L17" s="91"/>
      <c r="M17" s="91"/>
      <c r="N17" s="91"/>
    </row>
    <row r="18" spans="1:14" ht="32.25" customHeight="1" x14ac:dyDescent="0.25">
      <c r="A18" s="414" t="s">
        <v>0</v>
      </c>
      <c r="B18" s="415"/>
      <c r="C18" s="248">
        <f>C7+C11+C17</f>
        <v>3321775686.77</v>
      </c>
      <c r="D18" s="248">
        <f>D7+D11+D17</f>
        <v>691297575.06999993</v>
      </c>
      <c r="E18" s="312">
        <f>E7+E11+E12+E17</f>
        <v>671641116.46000004</v>
      </c>
      <c r="F18" s="313">
        <f>F7+F11</f>
        <v>19656458.609999999</v>
      </c>
      <c r="G18" s="309" t="s">
        <v>120</v>
      </c>
      <c r="H18" s="310" t="s">
        <v>120</v>
      </c>
      <c r="I18" s="91"/>
      <c r="J18" s="91"/>
      <c r="K18" s="91"/>
      <c r="L18" s="91"/>
      <c r="M18" s="91"/>
      <c r="N18" s="91"/>
    </row>
    <row r="19" spans="1:14" s="91" customFormat="1" x14ac:dyDescent="0.25">
      <c r="A19" s="98"/>
      <c r="B19" s="278"/>
      <c r="C19" s="278"/>
      <c r="D19" s="278"/>
      <c r="E19" s="278"/>
      <c r="F19" s="97"/>
      <c r="G19" s="249"/>
      <c r="H19" s="250"/>
    </row>
    <row r="20" spans="1:14" s="91" customFormat="1" ht="12.6" customHeight="1" x14ac:dyDescent="0.25">
      <c r="A20" s="427"/>
      <c r="B20" s="427"/>
      <c r="C20" s="427"/>
      <c r="D20" s="427"/>
      <c r="E20" s="427"/>
      <c r="F20" s="97"/>
      <c r="G20" s="249"/>
      <c r="H20" s="250"/>
    </row>
    <row r="21" spans="1:14" s="91" customFormat="1" ht="23.25" x14ac:dyDescent="0.25">
      <c r="A21" s="251" t="s">
        <v>189</v>
      </c>
      <c r="B21" s="252"/>
      <c r="C21" s="253"/>
      <c r="D21" s="253"/>
      <c r="E21" s="97"/>
      <c r="F21" s="97"/>
      <c r="G21" s="249"/>
      <c r="H21" s="250"/>
    </row>
    <row r="22" spans="1:14" s="91" customFormat="1" ht="15" customHeight="1" x14ac:dyDescent="0.25">
      <c r="A22" s="252"/>
      <c r="B22" s="252"/>
      <c r="C22" s="253"/>
      <c r="D22" s="253"/>
      <c r="E22" s="97"/>
      <c r="F22" s="97"/>
      <c r="G22" s="249"/>
      <c r="H22" s="250"/>
    </row>
    <row r="23" spans="1:14" s="91" customFormat="1" ht="14.25" customHeight="1" thickBot="1" x14ac:dyDescent="0.3">
      <c r="A23" s="242" t="s">
        <v>190</v>
      </c>
      <c r="B23" s="254"/>
      <c r="C23" s="255"/>
      <c r="D23" s="255"/>
      <c r="E23" s="256"/>
      <c r="F23" s="256"/>
      <c r="G23" s="257"/>
      <c r="H23" s="258"/>
    </row>
    <row r="24" spans="1:14" s="91" customFormat="1" ht="33" customHeight="1" thickBot="1" x14ac:dyDescent="0.3">
      <c r="A24" s="420" t="s">
        <v>191</v>
      </c>
      <c r="B24" s="421"/>
      <c r="C24" s="421"/>
      <c r="D24" s="314">
        <f>D7+D11</f>
        <v>383430045.06999993</v>
      </c>
      <c r="E24" s="428" t="s">
        <v>250</v>
      </c>
      <c r="F24" s="413"/>
      <c r="G24" s="413"/>
      <c r="H24" s="413"/>
      <c r="I24" s="304"/>
      <c r="J24" s="304"/>
    </row>
    <row r="25" spans="1:14" s="91" customFormat="1" ht="31.15" customHeight="1" x14ac:dyDescent="0.25">
      <c r="A25" s="260" t="s">
        <v>121</v>
      </c>
      <c r="B25" s="423" t="s">
        <v>192</v>
      </c>
      <c r="C25" s="424"/>
      <c r="D25" s="305">
        <f>'KK_sledování '!N22+PO_sledování!N49+E8+E13+E9+E14+PO_sledování!N50</f>
        <v>345768563.29999995</v>
      </c>
      <c r="E25" s="413" t="s">
        <v>193</v>
      </c>
      <c r="F25" s="413"/>
      <c r="G25" s="413"/>
      <c r="H25" s="413"/>
      <c r="I25" s="304"/>
      <c r="J25" s="304"/>
      <c r="L25" s="198"/>
    </row>
    <row r="26" spans="1:14" s="91" customFormat="1" ht="30" customHeight="1" x14ac:dyDescent="0.25">
      <c r="A26" s="261"/>
      <c r="B26" s="425" t="s">
        <v>194</v>
      </c>
      <c r="C26" s="426"/>
      <c r="D26" s="262">
        <f>-(PO_sledování!N50)</f>
        <v>-39092619.25</v>
      </c>
      <c r="E26" s="413" t="s">
        <v>195</v>
      </c>
      <c r="F26" s="413"/>
      <c r="G26" s="413"/>
      <c r="H26" s="413"/>
      <c r="I26" s="304"/>
      <c r="J26" s="304"/>
    </row>
    <row r="27" spans="1:14" s="91" customFormat="1" ht="30" customHeight="1" x14ac:dyDescent="0.25">
      <c r="A27" s="261"/>
      <c r="B27" s="416" t="s">
        <v>196</v>
      </c>
      <c r="C27" s="417"/>
      <c r="D27" s="263">
        <f>'KK_sledování '!N23+PO_sledování!N51</f>
        <v>57097642.409999996</v>
      </c>
      <c r="E27" s="413" t="s">
        <v>193</v>
      </c>
      <c r="F27" s="413"/>
      <c r="G27" s="413"/>
      <c r="H27" s="413"/>
      <c r="I27" s="304"/>
      <c r="J27" s="304"/>
    </row>
    <row r="28" spans="1:14" s="91" customFormat="1" ht="30" customHeight="1" x14ac:dyDescent="0.25">
      <c r="A28" s="261"/>
      <c r="B28" s="418" t="s">
        <v>197</v>
      </c>
      <c r="C28" s="419"/>
      <c r="D28" s="264">
        <f>'KK_sledování '!O23+PO_sledování!O51</f>
        <v>19656458.609999999</v>
      </c>
      <c r="E28" s="413" t="s">
        <v>193</v>
      </c>
      <c r="F28" s="413"/>
      <c r="G28" s="413"/>
      <c r="H28" s="413"/>
      <c r="I28" s="304"/>
      <c r="J28" s="304"/>
    </row>
    <row r="29" spans="1:14" s="91" customFormat="1" ht="30" customHeight="1" x14ac:dyDescent="0.25">
      <c r="A29" s="420" t="s">
        <v>198</v>
      </c>
      <c r="B29" s="421"/>
      <c r="C29" s="422"/>
      <c r="D29" s="259">
        <v>307867530</v>
      </c>
      <c r="E29" s="413" t="s">
        <v>199</v>
      </c>
      <c r="F29" s="413"/>
      <c r="G29" s="413"/>
      <c r="H29" s="413"/>
      <c r="I29" s="304"/>
      <c r="J29" s="304"/>
    </row>
    <row r="30" spans="1:14" s="91" customFormat="1" ht="36.6" customHeight="1" x14ac:dyDescent="0.25">
      <c r="A30" s="410" t="s">
        <v>200</v>
      </c>
      <c r="B30" s="411"/>
      <c r="C30" s="412"/>
      <c r="D30" s="316">
        <f>D18</f>
        <v>691297575.06999993</v>
      </c>
      <c r="E30" s="413" t="s">
        <v>260</v>
      </c>
      <c r="F30" s="413"/>
      <c r="G30" s="413"/>
      <c r="H30" s="413"/>
      <c r="I30" s="304"/>
      <c r="J30" s="304"/>
    </row>
    <row r="31" spans="1:14" x14ac:dyDescent="0.25">
      <c r="A31" s="265"/>
      <c r="B31" s="265"/>
      <c r="G31" s="266"/>
      <c r="J31" s="198"/>
    </row>
    <row r="32" spans="1:14" ht="18.75" x14ac:dyDescent="0.3">
      <c r="A32" s="267" t="s">
        <v>201</v>
      </c>
      <c r="B32" s="268"/>
      <c r="C32" s="269"/>
      <c r="D32" s="269"/>
      <c r="E32" s="269"/>
      <c r="F32" s="269"/>
      <c r="G32" s="270"/>
      <c r="H32" s="269"/>
      <c r="J32" s="198"/>
    </row>
    <row r="33" spans="1:10" ht="95.45" customHeight="1" x14ac:dyDescent="0.25">
      <c r="A33" s="271" t="s">
        <v>3</v>
      </c>
      <c r="B33" s="429" t="s">
        <v>129</v>
      </c>
      <c r="C33" s="429"/>
      <c r="D33" s="430" t="s">
        <v>202</v>
      </c>
      <c r="E33" s="430"/>
      <c r="F33" s="430"/>
      <c r="G33" s="430"/>
      <c r="H33" s="430"/>
      <c r="J33" s="91"/>
    </row>
    <row r="34" spans="1:10" ht="66" customHeight="1" x14ac:dyDescent="0.25">
      <c r="A34" s="271" t="s">
        <v>4</v>
      </c>
      <c r="B34" s="429" t="s">
        <v>203</v>
      </c>
      <c r="C34" s="429"/>
      <c r="D34" s="430" t="s">
        <v>204</v>
      </c>
      <c r="E34" s="430"/>
      <c r="F34" s="430"/>
      <c r="G34" s="430"/>
      <c r="H34" s="430"/>
    </row>
    <row r="35" spans="1:10" ht="22.9" customHeight="1" x14ac:dyDescent="0.25">
      <c r="A35" s="271" t="s">
        <v>5</v>
      </c>
      <c r="B35" s="429" t="s">
        <v>205</v>
      </c>
      <c r="C35" s="429"/>
      <c r="D35" s="431" t="s">
        <v>206</v>
      </c>
      <c r="E35" s="432"/>
      <c r="F35" s="432"/>
      <c r="G35" s="432"/>
      <c r="H35" s="433"/>
    </row>
    <row r="36" spans="1:10" ht="97.15" customHeight="1" x14ac:dyDescent="0.25">
      <c r="A36" s="271" t="s">
        <v>6</v>
      </c>
      <c r="B36" s="429" t="s">
        <v>207</v>
      </c>
      <c r="C36" s="429"/>
      <c r="D36" s="430" t="s">
        <v>208</v>
      </c>
      <c r="E36" s="430"/>
      <c r="F36" s="430"/>
      <c r="G36" s="430"/>
      <c r="H36" s="430"/>
    </row>
    <row r="37" spans="1:10" ht="48.6" customHeight="1" x14ac:dyDescent="0.25">
      <c r="A37" s="271" t="s">
        <v>7</v>
      </c>
      <c r="B37" s="429" t="s">
        <v>209</v>
      </c>
      <c r="C37" s="429"/>
      <c r="D37" s="430" t="s">
        <v>210</v>
      </c>
      <c r="E37" s="430"/>
      <c r="F37" s="430"/>
      <c r="G37" s="430"/>
      <c r="H37" s="430"/>
    </row>
    <row r="38" spans="1:10" ht="69.75" customHeight="1" x14ac:dyDescent="0.25">
      <c r="A38" s="272" t="s">
        <v>8</v>
      </c>
      <c r="B38" s="429" t="s">
        <v>42</v>
      </c>
      <c r="C38" s="429"/>
      <c r="D38" s="430" t="s">
        <v>211</v>
      </c>
      <c r="E38" s="430"/>
      <c r="F38" s="430"/>
      <c r="G38" s="430"/>
      <c r="H38" s="430"/>
    </row>
    <row r="39" spans="1:10" ht="42.75" customHeight="1" x14ac:dyDescent="0.25">
      <c r="A39" s="272" t="s">
        <v>9</v>
      </c>
      <c r="B39" s="429" t="s">
        <v>187</v>
      </c>
      <c r="C39" s="429"/>
      <c r="D39" s="430" t="s">
        <v>212</v>
      </c>
      <c r="E39" s="430"/>
      <c r="F39" s="430"/>
      <c r="G39" s="430"/>
      <c r="H39" s="430"/>
    </row>
    <row r="40" spans="1:10" ht="15.75" x14ac:dyDescent="0.25">
      <c r="A40" s="273"/>
      <c r="B40" s="269"/>
      <c r="C40" s="269"/>
      <c r="D40" s="269"/>
      <c r="E40" s="269"/>
      <c r="F40" s="269"/>
      <c r="G40" s="270"/>
    </row>
    <row r="41" spans="1:10" ht="15.75" x14ac:dyDescent="0.25">
      <c r="A41" s="273"/>
      <c r="B41" s="269"/>
      <c r="C41" s="269"/>
      <c r="D41" s="269"/>
      <c r="E41" s="269"/>
      <c r="F41" s="269"/>
      <c r="G41" s="270"/>
    </row>
    <row r="42" spans="1:10" ht="15.75" x14ac:dyDescent="0.25">
      <c r="A42" s="269"/>
      <c r="B42" s="269"/>
      <c r="C42" s="269"/>
      <c r="D42" s="269"/>
      <c r="E42" s="269"/>
      <c r="F42" s="269"/>
      <c r="G42" s="270"/>
    </row>
    <row r="43" spans="1:10" ht="15.75" x14ac:dyDescent="0.25">
      <c r="A43" s="269"/>
      <c r="B43" s="269"/>
      <c r="C43" s="269"/>
      <c r="D43" s="269"/>
      <c r="E43" s="269"/>
      <c r="F43" s="269"/>
      <c r="G43" s="270"/>
    </row>
    <row r="44" spans="1:10" ht="15.75" x14ac:dyDescent="0.25">
      <c r="A44" s="269"/>
      <c r="B44" s="269"/>
      <c r="C44" s="269"/>
      <c r="D44" s="269"/>
      <c r="E44" s="269"/>
      <c r="F44" s="269"/>
      <c r="G44" s="269"/>
    </row>
    <row r="45" spans="1:10" ht="15.75" x14ac:dyDescent="0.25">
      <c r="A45" s="269"/>
      <c r="B45" s="269"/>
      <c r="C45" s="269"/>
      <c r="D45" s="269"/>
      <c r="E45" s="269"/>
      <c r="F45" s="269"/>
      <c r="G45" s="269"/>
    </row>
    <row r="46" spans="1:10" ht="18.75" x14ac:dyDescent="0.3">
      <c r="B46" s="274"/>
    </row>
    <row r="47" spans="1:10" ht="18.75" x14ac:dyDescent="0.3">
      <c r="B47" s="274"/>
    </row>
    <row r="48" spans="1:10" ht="18.75" x14ac:dyDescent="0.3">
      <c r="B48" s="274"/>
    </row>
    <row r="49" spans="2:2" ht="18.75" x14ac:dyDescent="0.3">
      <c r="B49" s="274"/>
    </row>
    <row r="50" spans="2:2" ht="18.75" x14ac:dyDescent="0.3">
      <c r="B50" s="274"/>
    </row>
    <row r="51" spans="2:2" ht="18.75" x14ac:dyDescent="0.3">
      <c r="B51" s="274"/>
    </row>
    <row r="52" spans="2:2" ht="18.75" x14ac:dyDescent="0.3">
      <c r="B52" s="274"/>
    </row>
  </sheetData>
  <mergeCells count="53">
    <mergeCell ref="A6:B6"/>
    <mergeCell ref="A7:B7"/>
    <mergeCell ref="A8:A10"/>
    <mergeCell ref="H15:H16"/>
    <mergeCell ref="A1:H1"/>
    <mergeCell ref="A4:B5"/>
    <mergeCell ref="C4:C5"/>
    <mergeCell ref="D4:F4"/>
    <mergeCell ref="G4:G5"/>
    <mergeCell ref="H4:H5"/>
    <mergeCell ref="G11:G12"/>
    <mergeCell ref="G15:G16"/>
    <mergeCell ref="F11:F12"/>
    <mergeCell ref="H11:H12"/>
    <mergeCell ref="F15:F16"/>
    <mergeCell ref="A17:B17"/>
    <mergeCell ref="A12:B12"/>
    <mergeCell ref="C11:C12"/>
    <mergeCell ref="D11:D12"/>
    <mergeCell ref="D15:D16"/>
    <mergeCell ref="A11:B11"/>
    <mergeCell ref="C15:C16"/>
    <mergeCell ref="A13:A16"/>
    <mergeCell ref="B39:C39"/>
    <mergeCell ref="D39:H39"/>
    <mergeCell ref="B35:C35"/>
    <mergeCell ref="D35:H35"/>
    <mergeCell ref="B36:C36"/>
    <mergeCell ref="D36:H36"/>
    <mergeCell ref="B37:C37"/>
    <mergeCell ref="D37:H37"/>
    <mergeCell ref="B33:C33"/>
    <mergeCell ref="D33:H33"/>
    <mergeCell ref="B34:C34"/>
    <mergeCell ref="B38:C38"/>
    <mergeCell ref="D38:H38"/>
    <mergeCell ref="D34:H34"/>
    <mergeCell ref="A30:C30"/>
    <mergeCell ref="E30:H30"/>
    <mergeCell ref="A18:B18"/>
    <mergeCell ref="B27:C27"/>
    <mergeCell ref="B28:C28"/>
    <mergeCell ref="A29:C29"/>
    <mergeCell ref="A24:C24"/>
    <mergeCell ref="B25:C25"/>
    <mergeCell ref="B26:C26"/>
    <mergeCell ref="A20:E20"/>
    <mergeCell ref="E25:H25"/>
    <mergeCell ref="E26:H26"/>
    <mergeCell ref="E27:H27"/>
    <mergeCell ref="E28:H28"/>
    <mergeCell ref="E29:H29"/>
    <mergeCell ref="E24:H24"/>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9.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1"/>
  <sheetViews>
    <sheetView zoomScale="47" zoomScaleNormal="47" zoomScaleSheetLayoutView="42" zoomScalePageLayoutView="70" workbookViewId="0">
      <selection activeCell="G6" sqref="G6:G7"/>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 customHeight="1" x14ac:dyDescent="0.35">
      <c r="A1" s="280" t="s">
        <v>215</v>
      </c>
      <c r="C1" s="92"/>
      <c r="D1" s="92"/>
      <c r="E1" s="92"/>
      <c r="F1" s="92"/>
      <c r="G1" s="92"/>
      <c r="H1" s="92"/>
      <c r="I1" s="92"/>
      <c r="J1" s="92"/>
      <c r="K1" s="92"/>
      <c r="L1" s="92"/>
      <c r="M1" s="92"/>
      <c r="N1" s="92"/>
      <c r="O1" s="92"/>
      <c r="P1" s="92"/>
      <c r="Q1" s="9"/>
    </row>
    <row r="2" spans="1:22" ht="10.15" customHeight="1" x14ac:dyDescent="0.35">
      <c r="A2" s="280"/>
      <c r="C2" s="92"/>
      <c r="D2" s="92"/>
      <c r="E2" s="92"/>
      <c r="F2" s="92"/>
      <c r="G2" s="92"/>
      <c r="H2" s="92"/>
      <c r="I2" s="92"/>
      <c r="J2" s="92"/>
      <c r="K2" s="92"/>
      <c r="L2" s="92"/>
      <c r="M2" s="92"/>
      <c r="N2" s="92"/>
      <c r="O2" s="92"/>
      <c r="P2" s="92"/>
      <c r="Q2" s="9"/>
    </row>
    <row r="3" spans="1:22" ht="38.25" customHeight="1" x14ac:dyDescent="0.25">
      <c r="A3" s="516" t="s">
        <v>33</v>
      </c>
      <c r="B3" s="487" t="s">
        <v>34</v>
      </c>
      <c r="C3" s="487" t="s">
        <v>28</v>
      </c>
      <c r="D3" s="488" t="s">
        <v>35</v>
      </c>
      <c r="E3" s="487" t="s">
        <v>36</v>
      </c>
      <c r="F3" s="514" t="s">
        <v>149</v>
      </c>
      <c r="G3" s="487" t="s">
        <v>10</v>
      </c>
      <c r="H3" s="488" t="s">
        <v>38</v>
      </c>
      <c r="I3" s="487" t="s">
        <v>39</v>
      </c>
      <c r="J3" s="487" t="s">
        <v>11</v>
      </c>
      <c r="K3" s="490" t="s">
        <v>16</v>
      </c>
      <c r="L3" s="492" t="s">
        <v>40</v>
      </c>
      <c r="M3" s="494" t="s">
        <v>41</v>
      </c>
      <c r="N3" s="495"/>
      <c r="O3" s="496"/>
      <c r="P3" s="493" t="s">
        <v>258</v>
      </c>
      <c r="Q3" s="485" t="s">
        <v>43</v>
      </c>
    </row>
    <row r="4" spans="1:22" ht="90" x14ac:dyDescent="0.25">
      <c r="A4" s="517"/>
      <c r="B4" s="488"/>
      <c r="C4" s="488"/>
      <c r="D4" s="489"/>
      <c r="E4" s="488"/>
      <c r="F4" s="515"/>
      <c r="G4" s="488"/>
      <c r="H4" s="489"/>
      <c r="I4" s="488"/>
      <c r="J4" s="488"/>
      <c r="K4" s="491"/>
      <c r="L4" s="493"/>
      <c r="M4" s="110" t="s">
        <v>44</v>
      </c>
      <c r="N4" s="111" t="s">
        <v>150</v>
      </c>
      <c r="O4" s="112" t="s">
        <v>151</v>
      </c>
      <c r="P4" s="497"/>
      <c r="Q4" s="486"/>
    </row>
    <row r="5" spans="1:22" ht="26.25" customHeight="1" thickBot="1" x14ac:dyDescent="0.3">
      <c r="A5" s="113" t="s">
        <v>46</v>
      </c>
      <c r="B5" s="113" t="s">
        <v>47</v>
      </c>
      <c r="C5" s="113" t="s">
        <v>48</v>
      </c>
      <c r="D5" s="113" t="s">
        <v>49</v>
      </c>
      <c r="E5" s="113" t="s">
        <v>50</v>
      </c>
      <c r="F5" s="114" t="s">
        <v>51</v>
      </c>
      <c r="G5" s="113" t="s">
        <v>52</v>
      </c>
      <c r="H5" s="113" t="s">
        <v>53</v>
      </c>
      <c r="I5" s="113" t="s">
        <v>54</v>
      </c>
      <c r="J5" s="113" t="s">
        <v>55</v>
      </c>
      <c r="K5" s="115" t="s">
        <v>56</v>
      </c>
      <c r="L5" s="116" t="s">
        <v>57</v>
      </c>
      <c r="M5" s="116" t="s">
        <v>58</v>
      </c>
      <c r="N5" s="117" t="s">
        <v>59</v>
      </c>
      <c r="O5" s="115" t="s">
        <v>60</v>
      </c>
      <c r="P5" s="116" t="s">
        <v>61</v>
      </c>
      <c r="Q5" s="118" t="s">
        <v>259</v>
      </c>
    </row>
    <row r="6" spans="1:22" ht="68.45" customHeight="1" x14ac:dyDescent="0.25">
      <c r="A6" s="518">
        <v>6</v>
      </c>
      <c r="B6" s="508" t="s">
        <v>130</v>
      </c>
      <c r="C6" s="508" t="s">
        <v>132</v>
      </c>
      <c r="D6" s="475" t="s">
        <v>62</v>
      </c>
      <c r="E6" s="508" t="s">
        <v>138</v>
      </c>
      <c r="F6" s="508" t="s">
        <v>140</v>
      </c>
      <c r="G6" s="504">
        <v>67542348.040000007</v>
      </c>
      <c r="H6" s="475" t="s">
        <v>153</v>
      </c>
      <c r="I6" s="475" t="s">
        <v>154</v>
      </c>
      <c r="J6" s="473" t="s">
        <v>65</v>
      </c>
      <c r="K6" s="471" t="s">
        <v>155</v>
      </c>
      <c r="L6" s="477">
        <v>5787124.75</v>
      </c>
      <c r="M6" s="477">
        <f>N6+O6</f>
        <v>2879688</v>
      </c>
      <c r="N6" s="479">
        <v>2879688</v>
      </c>
      <c r="O6" s="481">
        <v>0</v>
      </c>
      <c r="P6" s="483">
        <f>M6/L6</f>
        <v>0.49760254433775597</v>
      </c>
      <c r="Q6" s="469" t="s">
        <v>285</v>
      </c>
    </row>
    <row r="7" spans="1:22" s="126" customFormat="1" ht="409.6" customHeight="1" x14ac:dyDescent="0.25">
      <c r="A7" s="519"/>
      <c r="B7" s="509"/>
      <c r="C7" s="509"/>
      <c r="D7" s="476"/>
      <c r="E7" s="509"/>
      <c r="F7" s="509"/>
      <c r="G7" s="505"/>
      <c r="H7" s="476"/>
      <c r="I7" s="476"/>
      <c r="J7" s="474"/>
      <c r="K7" s="472"/>
      <c r="L7" s="478"/>
      <c r="M7" s="478"/>
      <c r="N7" s="480"/>
      <c r="O7" s="482"/>
      <c r="P7" s="484"/>
      <c r="Q7" s="470"/>
    </row>
    <row r="8" spans="1:22" s="126" customFormat="1" ht="409.6" customHeight="1" x14ac:dyDescent="0.25">
      <c r="A8" s="123">
        <v>7</v>
      </c>
      <c r="B8" s="107" t="s">
        <v>130</v>
      </c>
      <c r="C8" s="107" t="s">
        <v>133</v>
      </c>
      <c r="D8" s="104" t="s">
        <v>62</v>
      </c>
      <c r="E8" s="107" t="s">
        <v>139</v>
      </c>
      <c r="F8" s="107" t="s">
        <v>140</v>
      </c>
      <c r="G8" s="106">
        <v>109809294.19</v>
      </c>
      <c r="H8" s="123" t="s">
        <v>153</v>
      </c>
      <c r="I8" s="108" t="s">
        <v>154</v>
      </c>
      <c r="J8" s="119" t="s">
        <v>65</v>
      </c>
      <c r="K8" s="124" t="s">
        <v>155</v>
      </c>
      <c r="L8" s="120">
        <v>4715937.32</v>
      </c>
      <c r="M8" s="120">
        <f t="shared" ref="M8" si="0">N8+O8</f>
        <v>4711313</v>
      </c>
      <c r="N8" s="317">
        <v>4711313</v>
      </c>
      <c r="O8" s="121">
        <v>0</v>
      </c>
      <c r="P8" s="122">
        <f t="shared" ref="P8:P11" si="1">M8/L8</f>
        <v>0.9990194271708428</v>
      </c>
      <c r="Q8" s="125" t="s">
        <v>286</v>
      </c>
    </row>
    <row r="9" spans="1:22" ht="409.6" customHeight="1" x14ac:dyDescent="0.25">
      <c r="A9" s="512">
        <v>12</v>
      </c>
      <c r="B9" s="512" t="s">
        <v>130</v>
      </c>
      <c r="C9" s="473" t="s">
        <v>157</v>
      </c>
      <c r="D9" s="473" t="s">
        <v>158</v>
      </c>
      <c r="E9" s="506" t="s">
        <v>148</v>
      </c>
      <c r="F9" s="473" t="s">
        <v>141</v>
      </c>
      <c r="G9" s="498">
        <v>87687163</v>
      </c>
      <c r="H9" s="500" t="s">
        <v>153</v>
      </c>
      <c r="I9" s="502" t="s">
        <v>159</v>
      </c>
      <c r="J9" s="340" t="s">
        <v>160</v>
      </c>
      <c r="K9" s="346" t="s">
        <v>161</v>
      </c>
      <c r="L9" s="347">
        <v>62039804.600000001</v>
      </c>
      <c r="M9" s="120">
        <f t="shared" ref="M9:M11" si="2">N9+O9</f>
        <v>0</v>
      </c>
      <c r="N9" s="100">
        <v>0</v>
      </c>
      <c r="O9" s="121">
        <v>0</v>
      </c>
      <c r="P9" s="350">
        <f>M9/L9</f>
        <v>0</v>
      </c>
      <c r="Q9" s="101" t="s">
        <v>265</v>
      </c>
      <c r="S9" s="22"/>
    </row>
    <row r="10" spans="1:22" ht="69.95" customHeight="1" x14ac:dyDescent="0.25">
      <c r="A10" s="513"/>
      <c r="B10" s="513"/>
      <c r="C10" s="474"/>
      <c r="D10" s="474"/>
      <c r="E10" s="507"/>
      <c r="F10" s="474"/>
      <c r="G10" s="499"/>
      <c r="H10" s="501"/>
      <c r="I10" s="503"/>
      <c r="J10" s="344" t="s">
        <v>227</v>
      </c>
      <c r="K10" s="132" t="s">
        <v>162</v>
      </c>
      <c r="L10" s="131">
        <v>11336717.52</v>
      </c>
      <c r="M10" s="343">
        <f t="shared" si="2"/>
        <v>11336717.52</v>
      </c>
      <c r="N10" s="348">
        <v>0</v>
      </c>
      <c r="O10" s="349">
        <v>11336717.52</v>
      </c>
      <c r="P10" s="342">
        <f t="shared" si="1"/>
        <v>1</v>
      </c>
      <c r="Q10" s="102" t="s">
        <v>231</v>
      </c>
    </row>
    <row r="11" spans="1:22" ht="409.5" customHeight="1" x14ac:dyDescent="0.25">
      <c r="A11" s="200">
        <v>19</v>
      </c>
      <c r="B11" s="130" t="s">
        <v>130</v>
      </c>
      <c r="C11" s="130" t="s">
        <v>134</v>
      </c>
      <c r="D11" s="130" t="s">
        <v>163</v>
      </c>
      <c r="E11" s="130" t="s">
        <v>142</v>
      </c>
      <c r="F11" s="130" t="s">
        <v>143</v>
      </c>
      <c r="G11" s="324">
        <v>144128467</v>
      </c>
      <c r="H11" s="130" t="s">
        <v>164</v>
      </c>
      <c r="I11" s="130" t="s">
        <v>165</v>
      </c>
      <c r="J11" s="130" t="s">
        <v>131</v>
      </c>
      <c r="K11" s="325" t="s">
        <v>166</v>
      </c>
      <c r="L11" s="326">
        <v>9222024</v>
      </c>
      <c r="M11" s="326">
        <f t="shared" si="2"/>
        <v>9222024</v>
      </c>
      <c r="N11" s="327">
        <v>9222024</v>
      </c>
      <c r="O11" s="328">
        <v>0</v>
      </c>
      <c r="P11" s="329">
        <f t="shared" si="1"/>
        <v>1</v>
      </c>
      <c r="Q11" s="330" t="s">
        <v>244</v>
      </c>
    </row>
    <row r="12" spans="1:22" ht="364.9" customHeight="1" x14ac:dyDescent="0.25">
      <c r="A12" s="510">
        <v>26</v>
      </c>
      <c r="B12" s="533" t="s">
        <v>130</v>
      </c>
      <c r="C12" s="533" t="s">
        <v>144</v>
      </c>
      <c r="D12" s="533" t="s">
        <v>98</v>
      </c>
      <c r="E12" s="533" t="s">
        <v>145</v>
      </c>
      <c r="F12" s="533" t="s">
        <v>167</v>
      </c>
      <c r="G12" s="537">
        <v>32851203.190000001</v>
      </c>
      <c r="H12" s="533" t="s">
        <v>168</v>
      </c>
      <c r="I12" s="533" t="s">
        <v>169</v>
      </c>
      <c r="J12" s="533" t="s">
        <v>13</v>
      </c>
      <c r="K12" s="535" t="s">
        <v>236</v>
      </c>
      <c r="L12" s="539">
        <v>732271.43</v>
      </c>
      <c r="M12" s="541">
        <f t="shared" ref="M12" si="3">N12+O12</f>
        <v>732271.43</v>
      </c>
      <c r="N12" s="543">
        <v>732271.43</v>
      </c>
      <c r="O12" s="545">
        <v>0</v>
      </c>
      <c r="P12" s="547">
        <f t="shared" ref="P12" si="4">M12/L12</f>
        <v>1</v>
      </c>
      <c r="Q12" s="531" t="s">
        <v>261</v>
      </c>
    </row>
    <row r="13" spans="1:22" ht="315.75" customHeight="1" x14ac:dyDescent="0.25">
      <c r="A13" s="511"/>
      <c r="B13" s="534"/>
      <c r="C13" s="534"/>
      <c r="D13" s="534"/>
      <c r="E13" s="534"/>
      <c r="F13" s="534"/>
      <c r="G13" s="538"/>
      <c r="H13" s="534"/>
      <c r="I13" s="534"/>
      <c r="J13" s="534"/>
      <c r="K13" s="536"/>
      <c r="L13" s="540"/>
      <c r="M13" s="542"/>
      <c r="N13" s="544"/>
      <c r="O13" s="546"/>
      <c r="P13" s="548"/>
      <c r="Q13" s="532"/>
    </row>
    <row r="14" spans="1:22" ht="149.25" customHeight="1" x14ac:dyDescent="0.25">
      <c r="A14" s="512">
        <v>27</v>
      </c>
      <c r="B14" s="473" t="s">
        <v>130</v>
      </c>
      <c r="C14" s="473" t="s">
        <v>135</v>
      </c>
      <c r="D14" s="473" t="s">
        <v>98</v>
      </c>
      <c r="E14" s="473" t="s">
        <v>136</v>
      </c>
      <c r="F14" s="473" t="s">
        <v>170</v>
      </c>
      <c r="G14" s="520">
        <v>37057739.189999998</v>
      </c>
      <c r="H14" s="512" t="s">
        <v>153</v>
      </c>
      <c r="I14" s="512" t="s">
        <v>165</v>
      </c>
      <c r="J14" s="133" t="s">
        <v>65</v>
      </c>
      <c r="K14" s="132" t="s">
        <v>171</v>
      </c>
      <c r="L14" s="120">
        <v>5932671</v>
      </c>
      <c r="M14" s="120">
        <f>N14+O14</f>
        <v>5932671</v>
      </c>
      <c r="N14" s="135">
        <v>5932671</v>
      </c>
      <c r="O14" s="141">
        <v>0</v>
      </c>
      <c r="P14" s="138">
        <f t="shared" ref="P14:P21" si="5">M14/L14</f>
        <v>1</v>
      </c>
      <c r="Q14" s="102" t="s">
        <v>268</v>
      </c>
    </row>
    <row r="15" spans="1:22" ht="48" customHeight="1" x14ac:dyDescent="0.25">
      <c r="A15" s="513"/>
      <c r="B15" s="474"/>
      <c r="C15" s="474"/>
      <c r="D15" s="474"/>
      <c r="E15" s="474"/>
      <c r="F15" s="474"/>
      <c r="G15" s="521"/>
      <c r="H15" s="513"/>
      <c r="I15" s="513"/>
      <c r="J15" s="105" t="s">
        <v>172</v>
      </c>
      <c r="K15" s="142" t="s">
        <v>108</v>
      </c>
      <c r="L15" s="143">
        <v>0</v>
      </c>
      <c r="M15" s="134">
        <v>0</v>
      </c>
      <c r="N15" s="139">
        <v>0</v>
      </c>
      <c r="O15" s="139">
        <v>0</v>
      </c>
      <c r="P15" s="138">
        <v>0</v>
      </c>
      <c r="Q15" s="102" t="s">
        <v>173</v>
      </c>
    </row>
    <row r="16" spans="1:22" ht="409.6" customHeight="1" x14ac:dyDescent="0.25">
      <c r="A16" s="512">
        <v>28</v>
      </c>
      <c r="B16" s="512" t="s">
        <v>130</v>
      </c>
      <c r="C16" s="473" t="s">
        <v>137</v>
      </c>
      <c r="D16" s="473" t="s">
        <v>98</v>
      </c>
      <c r="E16" s="473" t="s">
        <v>147</v>
      </c>
      <c r="F16" s="473" t="s">
        <v>167</v>
      </c>
      <c r="G16" s="520">
        <v>135462141.78</v>
      </c>
      <c r="H16" s="473" t="s">
        <v>153</v>
      </c>
      <c r="I16" s="473" t="s">
        <v>165</v>
      </c>
      <c r="J16" s="339" t="s">
        <v>13</v>
      </c>
      <c r="K16" s="144" t="s">
        <v>174</v>
      </c>
      <c r="L16" s="145">
        <v>1779352.04</v>
      </c>
      <c r="M16" s="131">
        <f>N16+O16</f>
        <v>1779352.04</v>
      </c>
      <c r="N16" s="146">
        <v>1779352.04</v>
      </c>
      <c r="O16" s="147">
        <v>0</v>
      </c>
      <c r="P16" s="140">
        <f t="shared" si="5"/>
        <v>1</v>
      </c>
      <c r="Q16" s="148" t="s">
        <v>241</v>
      </c>
      <c r="T16" s="149"/>
      <c r="U16" s="28"/>
      <c r="V16" s="28"/>
    </row>
    <row r="17" spans="1:17" ht="183" customHeight="1" x14ac:dyDescent="0.25">
      <c r="A17" s="525"/>
      <c r="B17" s="525"/>
      <c r="C17" s="526"/>
      <c r="D17" s="526"/>
      <c r="E17" s="526"/>
      <c r="F17" s="526"/>
      <c r="G17" s="530"/>
      <c r="H17" s="526"/>
      <c r="I17" s="526"/>
      <c r="J17" s="341" t="s">
        <v>65</v>
      </c>
      <c r="K17" s="142" t="s">
        <v>175</v>
      </c>
      <c r="L17" s="120">
        <v>23435162</v>
      </c>
      <c r="M17" s="131">
        <f>N17+O17</f>
        <v>23435162.579999998</v>
      </c>
      <c r="N17" s="135">
        <v>19367903</v>
      </c>
      <c r="O17" s="141">
        <v>4067259.58</v>
      </c>
      <c r="P17" s="138">
        <f t="shared" si="5"/>
        <v>1.0000000247491354</v>
      </c>
      <c r="Q17" s="102" t="s">
        <v>237</v>
      </c>
    </row>
    <row r="18" spans="1:17" ht="30" x14ac:dyDescent="0.25">
      <c r="A18" s="525"/>
      <c r="B18" s="525"/>
      <c r="C18" s="526"/>
      <c r="D18" s="526"/>
      <c r="E18" s="526"/>
      <c r="F18" s="526"/>
      <c r="G18" s="530"/>
      <c r="H18" s="526"/>
      <c r="I18" s="526"/>
      <c r="J18" s="341" t="s">
        <v>172</v>
      </c>
      <c r="K18" s="142" t="s">
        <v>108</v>
      </c>
      <c r="L18" s="120">
        <v>0</v>
      </c>
      <c r="M18" s="120">
        <v>0</v>
      </c>
      <c r="N18" s="150">
        <v>0</v>
      </c>
      <c r="O18" s="151">
        <v>0</v>
      </c>
      <c r="P18" s="138">
        <v>0</v>
      </c>
      <c r="Q18" s="102" t="s">
        <v>176</v>
      </c>
    </row>
    <row r="19" spans="1:17" ht="30" x14ac:dyDescent="0.25">
      <c r="A19" s="513"/>
      <c r="B19" s="513"/>
      <c r="C19" s="474"/>
      <c r="D19" s="474"/>
      <c r="E19" s="474"/>
      <c r="F19" s="474"/>
      <c r="G19" s="521"/>
      <c r="H19" s="474"/>
      <c r="I19" s="474"/>
      <c r="J19" s="341" t="s">
        <v>172</v>
      </c>
      <c r="K19" s="142" t="s">
        <v>108</v>
      </c>
      <c r="L19" s="120">
        <v>0</v>
      </c>
      <c r="M19" s="120">
        <v>0</v>
      </c>
      <c r="N19" s="150">
        <v>0</v>
      </c>
      <c r="O19" s="151">
        <v>0</v>
      </c>
      <c r="P19" s="138">
        <v>0</v>
      </c>
      <c r="Q19" s="102" t="s">
        <v>177</v>
      </c>
    </row>
    <row r="20" spans="1:17" ht="128.44999999999999" customHeight="1" thickBot="1" x14ac:dyDescent="0.3">
      <c r="A20" s="238">
        <v>40</v>
      </c>
      <c r="B20" s="236" t="s">
        <v>130</v>
      </c>
      <c r="C20" s="239" t="s">
        <v>178</v>
      </c>
      <c r="D20" s="239" t="s">
        <v>156</v>
      </c>
      <c r="E20" s="351" t="s">
        <v>179</v>
      </c>
      <c r="F20" s="237" t="s">
        <v>180</v>
      </c>
      <c r="G20" s="345">
        <v>11405686.25</v>
      </c>
      <c r="H20" s="152" t="s">
        <v>181</v>
      </c>
      <c r="I20" s="152" t="s">
        <v>181</v>
      </c>
      <c r="J20" s="237" t="s">
        <v>146</v>
      </c>
      <c r="K20" s="142" t="s">
        <v>183</v>
      </c>
      <c r="L20" s="240">
        <v>604924.37</v>
      </c>
      <c r="M20" s="131">
        <f>N20+O20</f>
        <v>604924.37</v>
      </c>
      <c r="N20" s="153">
        <v>604924.37</v>
      </c>
      <c r="O20" s="154">
        <v>0</v>
      </c>
      <c r="P20" s="138">
        <f>M20/L20</f>
        <v>1</v>
      </c>
      <c r="Q20" s="102" t="s">
        <v>240</v>
      </c>
    </row>
    <row r="21" spans="1:17" ht="32.25" customHeight="1" thickBot="1" x14ac:dyDescent="0.3">
      <c r="A21" s="522" t="s">
        <v>0</v>
      </c>
      <c r="B21" s="523"/>
      <c r="C21" s="523"/>
      <c r="D21" s="523"/>
      <c r="E21" s="523"/>
      <c r="F21" s="524"/>
      <c r="G21" s="155">
        <f>SUM(G6:G20)</f>
        <v>625944042.63999999</v>
      </c>
      <c r="H21" s="155"/>
      <c r="I21" s="156"/>
      <c r="J21" s="157"/>
      <c r="K21" s="158"/>
      <c r="L21" s="159">
        <f>SUM(L6:L20)</f>
        <v>125585989.03000002</v>
      </c>
      <c r="M21" s="159">
        <f>SUM(M6:M20)</f>
        <v>60634123.939999998</v>
      </c>
      <c r="N21" s="160">
        <f>SUM(N6:N20)</f>
        <v>45230146.839999996</v>
      </c>
      <c r="O21" s="161">
        <f>SUM(O6:O20)</f>
        <v>15403977.1</v>
      </c>
      <c r="P21" s="162">
        <f t="shared" si="5"/>
        <v>0.48280962238164721</v>
      </c>
      <c r="Q21" s="158" t="s">
        <v>120</v>
      </c>
    </row>
    <row r="22" spans="1:17" ht="28.5" customHeight="1" x14ac:dyDescent="0.25">
      <c r="A22" s="163"/>
      <c r="B22" s="164" t="s">
        <v>121</v>
      </c>
      <c r="C22" s="527" t="s">
        <v>122</v>
      </c>
      <c r="D22" s="527"/>
      <c r="E22" s="527"/>
      <c r="F22" s="527"/>
      <c r="G22" s="165"/>
      <c r="H22" s="165"/>
      <c r="I22" s="166"/>
      <c r="J22" s="166"/>
      <c r="K22" s="167"/>
      <c r="L22" s="168" t="s">
        <v>120</v>
      </c>
      <c r="M22" s="169" t="s">
        <v>120</v>
      </c>
      <c r="N22" s="170">
        <f>N6+N8+N11+N12+N16+N20</f>
        <v>19929572.84</v>
      </c>
      <c r="O22" s="171" t="s">
        <v>120</v>
      </c>
      <c r="P22" s="172" t="s">
        <v>120</v>
      </c>
      <c r="Q22" s="173" t="s">
        <v>120</v>
      </c>
    </row>
    <row r="23" spans="1:17" ht="27" customHeight="1" x14ac:dyDescent="0.25">
      <c r="A23" s="163"/>
      <c r="B23" s="174" t="s">
        <v>121</v>
      </c>
      <c r="C23" s="528" t="s">
        <v>184</v>
      </c>
      <c r="D23" s="528"/>
      <c r="E23" s="528"/>
      <c r="F23" s="528"/>
      <c r="G23" s="528"/>
      <c r="H23" s="528"/>
      <c r="I23" s="528"/>
      <c r="J23" s="528"/>
      <c r="K23" s="529"/>
      <c r="L23" s="175" t="s">
        <v>120</v>
      </c>
      <c r="M23" s="176" t="s">
        <v>120</v>
      </c>
      <c r="N23" s="177">
        <f>N17+N14</f>
        <v>25300574</v>
      </c>
      <c r="O23" s="178">
        <f>O21</f>
        <v>15403977.1</v>
      </c>
      <c r="P23" s="179" t="s">
        <v>120</v>
      </c>
      <c r="Q23" s="180" t="s">
        <v>120</v>
      </c>
    </row>
    <row r="24" spans="1:17" x14ac:dyDescent="0.25">
      <c r="A24" s="181"/>
      <c r="B24" s="182"/>
      <c r="C24" s="83"/>
      <c r="D24" s="83"/>
      <c r="E24" s="183"/>
      <c r="F24" s="184"/>
      <c r="G24" s="184"/>
      <c r="H24" s="184"/>
      <c r="I24" s="184"/>
      <c r="J24" s="184"/>
      <c r="K24" s="184"/>
      <c r="L24" s="184"/>
      <c r="M24" s="184"/>
      <c r="N24" s="185"/>
      <c r="O24" s="83"/>
      <c r="P24" s="83"/>
    </row>
    <row r="25" spans="1:17" x14ac:dyDescent="0.25">
      <c r="A25" s="181"/>
      <c r="B25" s="186"/>
      <c r="C25" s="187"/>
      <c r="D25" s="187"/>
      <c r="E25" s="86"/>
      <c r="F25" s="188"/>
      <c r="G25" s="188"/>
      <c r="H25" s="188"/>
      <c r="I25" s="188"/>
      <c r="J25" s="188"/>
      <c r="K25" s="188"/>
      <c r="L25" s="188"/>
      <c r="M25" s="189"/>
      <c r="N25" s="190"/>
      <c r="O25" s="191"/>
      <c r="P25" s="83"/>
    </row>
    <row r="26" spans="1:17" x14ac:dyDescent="0.25">
      <c r="A26" s="181"/>
      <c r="B26" s="186"/>
      <c r="C26" s="187"/>
      <c r="D26" s="187"/>
      <c r="E26" s="86"/>
      <c r="F26" s="188"/>
      <c r="G26" s="188"/>
      <c r="H26" s="188"/>
      <c r="I26" s="188"/>
      <c r="J26" s="188"/>
      <c r="K26" s="188"/>
      <c r="L26" s="192"/>
      <c r="M26" s="189"/>
      <c r="N26" s="190"/>
      <c r="O26" s="191"/>
      <c r="P26" s="193"/>
    </row>
    <row r="27" spans="1:17" x14ac:dyDescent="0.25">
      <c r="A27" s="66"/>
      <c r="B27" s="67"/>
      <c r="C27" s="67"/>
      <c r="D27" s="67"/>
      <c r="E27" s="67"/>
      <c r="F27" s="194"/>
      <c r="G27" s="194"/>
      <c r="H27" s="194"/>
      <c r="I27" s="194"/>
      <c r="J27" s="194"/>
      <c r="K27" s="194"/>
      <c r="L27" s="194"/>
      <c r="M27" s="195"/>
      <c r="N27" s="196"/>
      <c r="O27" s="196"/>
      <c r="P27" s="197"/>
      <c r="Q27" s="198"/>
    </row>
    <row r="28" spans="1:17" x14ac:dyDescent="0.25">
      <c r="A28" s="66"/>
      <c r="B28" s="67"/>
      <c r="C28" s="67"/>
      <c r="D28" s="67"/>
      <c r="E28" s="67"/>
      <c r="F28" s="194"/>
      <c r="G28" s="194"/>
      <c r="H28" s="194"/>
      <c r="I28" s="194"/>
      <c r="J28" s="194"/>
      <c r="K28" s="194"/>
      <c r="L28" s="194"/>
      <c r="M28" s="194"/>
      <c r="N28" s="74"/>
      <c r="O28" s="74"/>
      <c r="P28" s="197"/>
      <c r="Q28" s="198"/>
    </row>
    <row r="29" spans="1:17" x14ac:dyDescent="0.25">
      <c r="A29" s="66"/>
      <c r="B29" s="67"/>
      <c r="C29" s="67"/>
      <c r="D29" s="67"/>
      <c r="E29" s="67"/>
      <c r="F29" s="194"/>
      <c r="G29" s="194"/>
      <c r="H29" s="194"/>
      <c r="I29" s="194"/>
      <c r="J29" s="194"/>
      <c r="K29" s="194"/>
      <c r="L29" s="194"/>
      <c r="M29" s="194"/>
      <c r="N29" s="74"/>
      <c r="O29" s="74"/>
      <c r="P29" s="74"/>
    </row>
    <row r="30" spans="1:17" x14ac:dyDescent="0.25">
      <c r="A30" s="66"/>
      <c r="B30" s="91"/>
      <c r="C30" s="91"/>
      <c r="D30" s="91"/>
      <c r="E30" s="91"/>
      <c r="F30" s="199"/>
      <c r="G30" s="199"/>
      <c r="H30" s="199"/>
      <c r="I30" s="199"/>
      <c r="J30" s="199"/>
      <c r="K30" s="199"/>
      <c r="L30" s="199"/>
      <c r="M30" s="199"/>
      <c r="N30" s="103"/>
      <c r="O30" s="22"/>
      <c r="P30" s="22"/>
    </row>
    <row r="31" spans="1:17" x14ac:dyDescent="0.25">
      <c r="A31" s="66"/>
      <c r="F31" s="92"/>
      <c r="G31" s="92"/>
      <c r="H31" s="92"/>
      <c r="I31" s="92"/>
      <c r="J31" s="92"/>
      <c r="K31" s="92"/>
      <c r="L31" s="92"/>
      <c r="M31" s="92"/>
      <c r="N31" s="22"/>
      <c r="O31" s="22"/>
      <c r="P31" s="22"/>
    </row>
    <row r="32" spans="1:17" x14ac:dyDescent="0.25">
      <c r="A32" s="66"/>
      <c r="F32" s="92"/>
      <c r="G32" s="92"/>
      <c r="H32" s="92"/>
      <c r="I32" s="92"/>
      <c r="J32" s="92"/>
      <c r="K32" s="92"/>
      <c r="L32" s="92"/>
      <c r="M32" s="92"/>
      <c r="N32" s="22"/>
      <c r="O32" s="22"/>
      <c r="P32" s="22"/>
    </row>
    <row r="33" spans="1:16" x14ac:dyDescent="0.25">
      <c r="A33" s="66"/>
      <c r="F33" s="92"/>
      <c r="G33" s="92"/>
      <c r="H33" s="92"/>
      <c r="I33" s="92"/>
      <c r="J33" s="92"/>
      <c r="K33" s="92"/>
      <c r="L33" s="92"/>
      <c r="M33" s="92"/>
      <c r="N33" s="22"/>
      <c r="O33" s="22"/>
      <c r="P33" s="22"/>
    </row>
    <row r="34" spans="1:16" x14ac:dyDescent="0.25">
      <c r="A34" s="66"/>
      <c r="F34" s="92"/>
      <c r="G34" s="92"/>
      <c r="H34" s="92"/>
      <c r="I34" s="92"/>
      <c r="J34" s="92"/>
      <c r="K34" s="92"/>
      <c r="L34" s="92"/>
      <c r="M34" s="92"/>
      <c r="N34" s="22"/>
      <c r="O34" s="22"/>
      <c r="P34" s="22"/>
    </row>
    <row r="35" spans="1:16" x14ac:dyDescent="0.25">
      <c r="A35" s="66"/>
      <c r="F35" s="92"/>
      <c r="G35" s="92"/>
      <c r="H35" s="92"/>
      <c r="I35" s="92"/>
      <c r="J35" s="92"/>
      <c r="K35" s="92"/>
      <c r="L35" s="92"/>
      <c r="M35" s="92"/>
      <c r="N35" s="22"/>
      <c r="O35" s="22"/>
      <c r="P35" s="22"/>
    </row>
    <row r="36" spans="1:16" x14ac:dyDescent="0.25">
      <c r="A36" s="66"/>
      <c r="F36" s="92"/>
      <c r="G36" s="92"/>
      <c r="H36" s="92"/>
      <c r="I36" s="92"/>
      <c r="J36" s="92"/>
      <c r="K36" s="92"/>
      <c r="L36" s="92"/>
      <c r="M36" s="92"/>
      <c r="N36" s="22"/>
      <c r="O36" s="22"/>
      <c r="P36" s="22"/>
    </row>
    <row r="37" spans="1:16" x14ac:dyDescent="0.25">
      <c r="A37" s="66"/>
      <c r="F37" s="92"/>
      <c r="G37" s="92"/>
      <c r="H37" s="92"/>
      <c r="I37" s="92"/>
      <c r="J37" s="92"/>
      <c r="K37" s="92"/>
      <c r="L37" s="92"/>
      <c r="M37" s="92"/>
      <c r="N37" s="22"/>
      <c r="O37" s="22"/>
      <c r="P37" s="22"/>
    </row>
    <row r="38" spans="1:16" x14ac:dyDescent="0.25">
      <c r="A38" s="66"/>
      <c r="F38" s="92"/>
      <c r="G38" s="92"/>
      <c r="H38" s="92"/>
      <c r="I38" s="92"/>
      <c r="J38" s="92"/>
      <c r="K38" s="92"/>
      <c r="L38" s="92"/>
      <c r="M38" s="92"/>
      <c r="N38" s="22"/>
      <c r="O38" s="22"/>
      <c r="P38" s="22"/>
    </row>
    <row r="39" spans="1:16" x14ac:dyDescent="0.25">
      <c r="A39" s="66"/>
      <c r="F39" s="92"/>
      <c r="G39" s="92"/>
      <c r="H39" s="92"/>
      <c r="I39" s="92"/>
      <c r="J39" s="92"/>
      <c r="K39" s="92"/>
      <c r="L39" s="92"/>
      <c r="M39" s="92"/>
      <c r="N39" s="22"/>
      <c r="O39" s="22"/>
      <c r="P39" s="22"/>
    </row>
    <row r="40" spans="1:16" x14ac:dyDescent="0.25">
      <c r="A40" s="66"/>
      <c r="F40" s="92"/>
      <c r="G40" s="92"/>
      <c r="H40" s="92"/>
      <c r="I40" s="92"/>
      <c r="J40" s="92"/>
      <c r="K40" s="92"/>
      <c r="L40" s="92"/>
      <c r="M40" s="92"/>
      <c r="N40" s="22"/>
      <c r="O40" s="22"/>
      <c r="P40" s="22"/>
    </row>
    <row r="41" spans="1:16" x14ac:dyDescent="0.25">
      <c r="A41" s="66"/>
      <c r="F41" s="92"/>
      <c r="G41" s="92"/>
      <c r="H41" s="92"/>
      <c r="I41" s="92"/>
      <c r="J41" s="92"/>
      <c r="K41" s="92"/>
      <c r="L41" s="92"/>
      <c r="M41" s="92"/>
      <c r="N41" s="22"/>
      <c r="O41" s="22"/>
      <c r="P41" s="22"/>
    </row>
    <row r="42" spans="1:16" x14ac:dyDescent="0.25">
      <c r="A42" s="66"/>
      <c r="F42" s="92"/>
      <c r="G42" s="92"/>
      <c r="H42" s="92"/>
      <c r="I42" s="92"/>
      <c r="J42" s="92"/>
      <c r="K42" s="92"/>
      <c r="L42" s="92"/>
      <c r="M42" s="92"/>
      <c r="N42" s="22"/>
      <c r="O42" s="22"/>
      <c r="P42" s="22"/>
    </row>
    <row r="43" spans="1:16" x14ac:dyDescent="0.25">
      <c r="A43" s="66"/>
      <c r="F43" s="92"/>
      <c r="G43" s="92"/>
      <c r="H43" s="92"/>
      <c r="I43" s="92"/>
      <c r="J43" s="92"/>
      <c r="K43" s="92"/>
      <c r="L43" s="92"/>
      <c r="M43" s="92"/>
      <c r="N43" s="22"/>
      <c r="O43" s="22"/>
      <c r="P43" s="22"/>
    </row>
    <row r="44" spans="1:16" x14ac:dyDescent="0.25">
      <c r="A44" s="66"/>
      <c r="F44" s="92"/>
      <c r="G44" s="92"/>
      <c r="H44" s="92"/>
      <c r="I44" s="92"/>
      <c r="J44" s="92"/>
      <c r="K44" s="92"/>
      <c r="L44" s="92"/>
      <c r="M44" s="92"/>
      <c r="N44" s="22"/>
      <c r="O44" s="22"/>
      <c r="P44" s="22"/>
    </row>
    <row r="45" spans="1:16" x14ac:dyDescent="0.25">
      <c r="A45" s="66"/>
      <c r="F45" s="92"/>
      <c r="G45" s="92"/>
      <c r="H45" s="92"/>
      <c r="I45" s="92"/>
      <c r="J45" s="92"/>
      <c r="K45" s="92"/>
      <c r="L45" s="92"/>
      <c r="M45" s="92"/>
      <c r="N45" s="22"/>
      <c r="O45" s="22"/>
      <c r="P45" s="22"/>
    </row>
    <row r="46" spans="1:16" x14ac:dyDescent="0.25">
      <c r="A46" s="66"/>
      <c r="F46" s="92"/>
      <c r="G46" s="92"/>
      <c r="H46" s="92"/>
      <c r="I46" s="92"/>
      <c r="J46" s="92"/>
      <c r="K46" s="92"/>
      <c r="L46" s="92"/>
      <c r="M46" s="92"/>
      <c r="N46" s="22"/>
      <c r="O46" s="22"/>
      <c r="P46" s="22"/>
    </row>
    <row r="47" spans="1:16" x14ac:dyDescent="0.25">
      <c r="A47" s="66"/>
      <c r="F47" s="92"/>
      <c r="G47" s="92"/>
      <c r="H47" s="92"/>
      <c r="I47" s="92"/>
      <c r="J47" s="92"/>
      <c r="K47" s="92"/>
      <c r="L47" s="92"/>
      <c r="M47" s="92"/>
      <c r="N47" s="22"/>
      <c r="O47" s="22"/>
      <c r="P47" s="22"/>
    </row>
    <row r="48" spans="1:16" x14ac:dyDescent="0.25">
      <c r="A48" s="66"/>
      <c r="F48" s="92"/>
      <c r="G48" s="92"/>
      <c r="H48" s="92"/>
      <c r="I48" s="92"/>
      <c r="J48" s="92"/>
      <c r="K48" s="92"/>
      <c r="L48" s="92"/>
      <c r="M48" s="92"/>
      <c r="N48" s="22"/>
      <c r="O48" s="22"/>
      <c r="P48" s="22"/>
    </row>
    <row r="49" spans="1:16" x14ac:dyDescent="0.25">
      <c r="A49" s="66"/>
      <c r="F49" s="92"/>
      <c r="G49" s="92"/>
      <c r="H49" s="92"/>
      <c r="I49" s="92"/>
      <c r="J49" s="92"/>
      <c r="K49" s="92"/>
      <c r="L49" s="92"/>
      <c r="M49" s="92"/>
      <c r="N49" s="22"/>
      <c r="O49" s="22"/>
      <c r="P49" s="22"/>
    </row>
    <row r="50" spans="1:16" x14ac:dyDescent="0.25">
      <c r="A50" s="66"/>
      <c r="F50" s="92"/>
      <c r="G50" s="92"/>
      <c r="H50" s="92"/>
      <c r="I50" s="92"/>
      <c r="J50" s="92"/>
      <c r="K50" s="92"/>
      <c r="L50" s="92"/>
      <c r="M50" s="92"/>
      <c r="N50" s="22"/>
      <c r="O50" s="22"/>
      <c r="P50" s="22"/>
    </row>
    <row r="51" spans="1:16" x14ac:dyDescent="0.25">
      <c r="A51" s="66"/>
      <c r="F51" s="92"/>
      <c r="G51" s="92"/>
      <c r="H51" s="92"/>
      <c r="I51" s="92"/>
      <c r="J51" s="92"/>
      <c r="K51" s="92"/>
      <c r="L51" s="92"/>
      <c r="M51" s="92"/>
      <c r="N51" s="22"/>
      <c r="O51" s="22"/>
      <c r="P51" s="22"/>
    </row>
    <row r="52" spans="1:16" x14ac:dyDescent="0.25">
      <c r="A52" s="66"/>
      <c r="F52" s="92"/>
      <c r="G52" s="92"/>
      <c r="H52" s="92"/>
      <c r="I52" s="92"/>
      <c r="J52" s="92"/>
      <c r="K52" s="92"/>
      <c r="L52" s="92"/>
      <c r="M52" s="92"/>
      <c r="N52" s="22"/>
      <c r="O52" s="22"/>
      <c r="P52" s="22"/>
    </row>
    <row r="53" spans="1:16" x14ac:dyDescent="0.25">
      <c r="A53" s="66"/>
      <c r="F53" s="92"/>
      <c r="G53" s="92"/>
      <c r="H53" s="92"/>
      <c r="I53" s="92"/>
      <c r="J53" s="92"/>
      <c r="K53" s="92"/>
      <c r="L53" s="92"/>
      <c r="M53" s="92"/>
      <c r="N53" s="22"/>
      <c r="O53" s="22"/>
      <c r="P53" s="22"/>
    </row>
    <row r="54" spans="1:16" x14ac:dyDescent="0.25">
      <c r="A54" s="66"/>
      <c r="F54" s="92"/>
      <c r="G54" s="92"/>
      <c r="H54" s="92"/>
      <c r="I54" s="92"/>
      <c r="J54" s="92"/>
      <c r="K54" s="92"/>
      <c r="L54" s="92"/>
      <c r="M54" s="92"/>
      <c r="N54" s="22"/>
      <c r="O54" s="22"/>
      <c r="P54" s="22"/>
    </row>
    <row r="55" spans="1:16" x14ac:dyDescent="0.25">
      <c r="A55" s="66"/>
      <c r="F55" s="92"/>
      <c r="G55" s="92"/>
      <c r="H55" s="92"/>
      <c r="I55" s="92"/>
      <c r="J55" s="92"/>
      <c r="K55" s="92"/>
      <c r="L55" s="92"/>
      <c r="M55" s="92"/>
      <c r="N55" s="22"/>
      <c r="O55" s="22"/>
      <c r="P55" s="22"/>
    </row>
    <row r="56" spans="1:16" x14ac:dyDescent="0.25">
      <c r="A56" s="66"/>
      <c r="F56" s="92"/>
      <c r="G56" s="92"/>
      <c r="H56" s="92"/>
      <c r="I56" s="92"/>
      <c r="J56" s="92"/>
      <c r="K56" s="92"/>
      <c r="L56" s="92"/>
      <c r="M56" s="92"/>
      <c r="N56" s="22"/>
      <c r="O56" s="22"/>
      <c r="P56" s="22"/>
    </row>
    <row r="57" spans="1:16" x14ac:dyDescent="0.25">
      <c r="A57" s="66"/>
      <c r="F57" s="92"/>
      <c r="G57" s="92"/>
      <c r="H57" s="92"/>
      <c r="I57" s="92"/>
      <c r="J57" s="92"/>
      <c r="K57" s="92"/>
      <c r="L57" s="92"/>
      <c r="M57" s="92"/>
      <c r="N57" s="22"/>
      <c r="O57" s="22"/>
      <c r="P57" s="22"/>
    </row>
    <row r="58" spans="1:16" x14ac:dyDescent="0.25">
      <c r="A58" s="66"/>
      <c r="F58" s="92"/>
      <c r="G58" s="92"/>
      <c r="H58" s="92"/>
      <c r="I58" s="92"/>
      <c r="J58" s="92"/>
      <c r="K58" s="92"/>
      <c r="L58" s="92"/>
      <c r="M58" s="92"/>
      <c r="N58" s="22"/>
      <c r="O58" s="22"/>
      <c r="P58" s="22"/>
    </row>
    <row r="59" spans="1:16" x14ac:dyDescent="0.25">
      <c r="A59" s="66"/>
      <c r="F59" s="92"/>
      <c r="G59" s="92"/>
      <c r="H59" s="92"/>
      <c r="I59" s="92"/>
      <c r="J59" s="92"/>
      <c r="K59" s="92"/>
      <c r="L59" s="92"/>
      <c r="M59" s="92"/>
      <c r="N59" s="22"/>
      <c r="O59" s="22"/>
      <c r="P59" s="22"/>
    </row>
    <row r="60" spans="1:16" x14ac:dyDescent="0.25">
      <c r="A60" s="66"/>
      <c r="F60" s="92"/>
      <c r="G60" s="92"/>
      <c r="H60" s="92"/>
      <c r="I60" s="92"/>
      <c r="J60" s="92"/>
      <c r="K60" s="92"/>
      <c r="L60" s="92"/>
      <c r="M60" s="92"/>
      <c r="N60" s="22"/>
      <c r="O60" s="22"/>
      <c r="P60" s="22"/>
    </row>
    <row r="61" spans="1:16" x14ac:dyDescent="0.25">
      <c r="A61" s="72"/>
      <c r="F61" s="92"/>
      <c r="G61" s="92"/>
      <c r="H61" s="92"/>
      <c r="I61" s="92"/>
      <c r="J61" s="92"/>
      <c r="K61" s="92"/>
      <c r="L61" s="92"/>
      <c r="M61" s="92"/>
      <c r="N61" s="22"/>
      <c r="O61" s="22"/>
      <c r="P61" s="22"/>
    </row>
    <row r="62" spans="1:16" x14ac:dyDescent="0.25">
      <c r="A62" s="72"/>
      <c r="F62" s="92"/>
      <c r="G62" s="92"/>
      <c r="H62" s="92"/>
      <c r="I62" s="92"/>
      <c r="J62" s="92"/>
      <c r="K62" s="92"/>
      <c r="L62" s="92"/>
      <c r="M62" s="92"/>
      <c r="N62" s="22"/>
      <c r="O62" s="22"/>
      <c r="P62" s="22"/>
    </row>
    <row r="63" spans="1:16" x14ac:dyDescent="0.25">
      <c r="A63" s="72"/>
      <c r="F63" s="92"/>
      <c r="G63" s="92"/>
      <c r="H63" s="92"/>
      <c r="I63" s="92"/>
      <c r="J63" s="92"/>
      <c r="K63" s="92"/>
      <c r="L63" s="92"/>
      <c r="M63" s="92"/>
      <c r="N63" s="22"/>
      <c r="O63" s="22"/>
      <c r="P63" s="22"/>
    </row>
    <row r="64" spans="1:16" x14ac:dyDescent="0.25">
      <c r="A64" s="72"/>
      <c r="F64" s="92"/>
      <c r="G64" s="92"/>
      <c r="H64" s="92"/>
      <c r="I64" s="92"/>
      <c r="J64" s="92"/>
      <c r="K64" s="92"/>
      <c r="L64" s="92"/>
      <c r="M64" s="92"/>
      <c r="N64" s="22"/>
      <c r="O64" s="22"/>
      <c r="P64" s="22"/>
    </row>
    <row r="65" spans="6:16" x14ac:dyDescent="0.25">
      <c r="F65" s="92"/>
      <c r="G65" s="92"/>
      <c r="H65" s="92"/>
      <c r="I65" s="92"/>
      <c r="J65" s="92"/>
      <c r="K65" s="92"/>
      <c r="L65" s="92"/>
      <c r="M65" s="92"/>
      <c r="N65" s="22"/>
      <c r="O65" s="22"/>
      <c r="P65" s="22"/>
    </row>
    <row r="66" spans="6:16" x14ac:dyDescent="0.25">
      <c r="F66" s="92"/>
      <c r="G66" s="92"/>
      <c r="H66" s="92"/>
      <c r="I66" s="92"/>
      <c r="J66" s="92"/>
      <c r="K66" s="92"/>
      <c r="L66" s="92"/>
      <c r="M66" s="92"/>
      <c r="N66" s="22"/>
      <c r="O66" s="22"/>
      <c r="P66" s="22"/>
    </row>
    <row r="67" spans="6:16" x14ac:dyDescent="0.25">
      <c r="F67" s="92"/>
      <c r="G67" s="92"/>
      <c r="H67" s="92"/>
      <c r="I67" s="92"/>
      <c r="J67" s="92"/>
      <c r="K67" s="92"/>
      <c r="L67" s="92"/>
      <c r="M67" s="92"/>
      <c r="N67" s="22"/>
      <c r="O67" s="22"/>
      <c r="P67" s="22"/>
    </row>
    <row r="68" spans="6:16" x14ac:dyDescent="0.25">
      <c r="F68" s="92"/>
      <c r="G68" s="92"/>
      <c r="H68" s="92"/>
      <c r="I68" s="92"/>
      <c r="J68" s="92"/>
      <c r="K68" s="92"/>
      <c r="L68" s="92"/>
      <c r="M68" s="92"/>
      <c r="N68" s="22"/>
      <c r="O68" s="22"/>
      <c r="P68" s="22"/>
    </row>
    <row r="69" spans="6:16" x14ac:dyDescent="0.25">
      <c r="F69" s="92"/>
      <c r="G69" s="92"/>
      <c r="H69" s="92"/>
      <c r="I69" s="92"/>
      <c r="J69" s="92"/>
      <c r="K69" s="92"/>
      <c r="L69" s="92"/>
      <c r="M69" s="92"/>
      <c r="N69" s="22"/>
      <c r="O69" s="22"/>
      <c r="P69" s="22"/>
    </row>
    <row r="70" spans="6:16" x14ac:dyDescent="0.25">
      <c r="F70" s="92"/>
      <c r="G70" s="92"/>
      <c r="H70" s="92"/>
      <c r="I70" s="92"/>
      <c r="J70" s="92"/>
      <c r="K70" s="92"/>
      <c r="L70" s="92"/>
      <c r="M70" s="92"/>
      <c r="N70" s="22"/>
      <c r="O70" s="22"/>
      <c r="P70" s="22"/>
    </row>
    <row r="71" spans="6:16" x14ac:dyDescent="0.25">
      <c r="F71" s="92"/>
      <c r="G71" s="92"/>
      <c r="H71" s="92"/>
      <c r="I71" s="92"/>
      <c r="J71" s="92"/>
      <c r="K71" s="92"/>
      <c r="L71" s="92"/>
      <c r="M71" s="92"/>
      <c r="N71" s="22"/>
      <c r="O71" s="22"/>
      <c r="P71" s="22"/>
    </row>
    <row r="72" spans="6:16" x14ac:dyDescent="0.25">
      <c r="F72" s="92"/>
      <c r="G72" s="92"/>
      <c r="H72" s="92"/>
      <c r="I72" s="92"/>
      <c r="J72" s="92"/>
      <c r="K72" s="92"/>
      <c r="L72" s="92"/>
      <c r="M72" s="92"/>
      <c r="N72" s="22"/>
      <c r="O72" s="22"/>
      <c r="P72" s="22"/>
    </row>
    <row r="73" spans="6:16" x14ac:dyDescent="0.25">
      <c r="F73" s="92"/>
      <c r="G73" s="92"/>
      <c r="H73" s="92"/>
      <c r="I73" s="92"/>
      <c r="J73" s="92"/>
      <c r="K73" s="92"/>
      <c r="L73" s="92"/>
      <c r="M73" s="92"/>
      <c r="N73" s="22"/>
      <c r="O73" s="22"/>
      <c r="P73" s="22"/>
    </row>
    <row r="74" spans="6:16" x14ac:dyDescent="0.25">
      <c r="F74" s="92"/>
      <c r="G74" s="92"/>
      <c r="H74" s="92"/>
      <c r="I74" s="92"/>
      <c r="J74" s="92"/>
      <c r="K74" s="92"/>
      <c r="L74" s="92"/>
      <c r="M74" s="92"/>
      <c r="N74" s="22"/>
      <c r="O74" s="22"/>
      <c r="P74" s="22"/>
    </row>
    <row r="75" spans="6:16" x14ac:dyDescent="0.25">
      <c r="F75" s="92"/>
      <c r="G75" s="92"/>
      <c r="H75" s="92"/>
      <c r="I75" s="92"/>
      <c r="J75" s="92"/>
      <c r="K75" s="92"/>
      <c r="L75" s="92"/>
      <c r="M75" s="92"/>
    </row>
    <row r="76" spans="6:16" x14ac:dyDescent="0.25">
      <c r="F76" s="92"/>
      <c r="G76" s="92"/>
      <c r="H76" s="92"/>
      <c r="I76" s="92"/>
      <c r="J76" s="92"/>
      <c r="K76" s="92"/>
      <c r="L76" s="92"/>
      <c r="M76" s="92"/>
    </row>
    <row r="77" spans="6:16" x14ac:dyDescent="0.25">
      <c r="F77" s="92"/>
      <c r="G77" s="92"/>
      <c r="H77" s="92"/>
      <c r="I77" s="92"/>
      <c r="J77" s="92"/>
      <c r="K77" s="92"/>
      <c r="L77" s="92"/>
      <c r="M77" s="92"/>
    </row>
    <row r="78" spans="6:16" x14ac:dyDescent="0.25">
      <c r="F78" s="92"/>
      <c r="G78" s="92"/>
      <c r="H78" s="92"/>
      <c r="I78" s="92"/>
      <c r="J78" s="92"/>
      <c r="K78" s="92"/>
      <c r="L78" s="92"/>
      <c r="M78" s="92"/>
    </row>
    <row r="79" spans="6:16" x14ac:dyDescent="0.25">
      <c r="F79" s="92"/>
      <c r="G79" s="92"/>
      <c r="H79" s="92"/>
      <c r="I79" s="92"/>
      <c r="J79" s="92"/>
      <c r="K79" s="92"/>
      <c r="L79" s="92"/>
      <c r="M79" s="92"/>
    </row>
    <row r="80" spans="6:16" x14ac:dyDescent="0.25">
      <c r="F80" s="92"/>
      <c r="G80" s="92"/>
      <c r="H80" s="92"/>
      <c r="I80" s="92"/>
      <c r="J80" s="92"/>
      <c r="K80" s="92"/>
      <c r="L80" s="92"/>
      <c r="M80" s="92"/>
    </row>
    <row r="81" spans="6:13" x14ac:dyDescent="0.25">
      <c r="F81" s="92"/>
      <c r="G81" s="92"/>
      <c r="H81" s="92"/>
      <c r="I81" s="92"/>
      <c r="J81" s="92"/>
      <c r="K81" s="92"/>
      <c r="L81" s="92"/>
      <c r="M81" s="92"/>
    </row>
  </sheetData>
  <autoFilter ref="A5:Q23"/>
  <mergeCells count="79">
    <mergeCell ref="Q12:Q13"/>
    <mergeCell ref="B12:B13"/>
    <mergeCell ref="C12:C13"/>
    <mergeCell ref="D12:D13"/>
    <mergeCell ref="E12:E13"/>
    <mergeCell ref="F12:F13"/>
    <mergeCell ref="H12:H13"/>
    <mergeCell ref="I12:I13"/>
    <mergeCell ref="J12:J13"/>
    <mergeCell ref="K12:K13"/>
    <mergeCell ref="G12:G13"/>
    <mergeCell ref="L12:L13"/>
    <mergeCell ref="M12:M13"/>
    <mergeCell ref="N12:N13"/>
    <mergeCell ref="O12:O13"/>
    <mergeCell ref="P12:P13"/>
    <mergeCell ref="C22:F22"/>
    <mergeCell ref="C23:K23"/>
    <mergeCell ref="F16:F19"/>
    <mergeCell ref="G16:G19"/>
    <mergeCell ref="H16:H19"/>
    <mergeCell ref="I16:I19"/>
    <mergeCell ref="E16:E19"/>
    <mergeCell ref="G14:G15"/>
    <mergeCell ref="H14:H15"/>
    <mergeCell ref="I14:I15"/>
    <mergeCell ref="E14:E15"/>
    <mergeCell ref="A21:F21"/>
    <mergeCell ref="A16:A19"/>
    <mergeCell ref="C16:C19"/>
    <mergeCell ref="B16:B19"/>
    <mergeCell ref="D16:D19"/>
    <mergeCell ref="F14:F15"/>
    <mergeCell ref="A14:A15"/>
    <mergeCell ref="B14:B15"/>
    <mergeCell ref="C14:C15"/>
    <mergeCell ref="D14:D15"/>
    <mergeCell ref="D9:D10"/>
    <mergeCell ref="A12:A13"/>
    <mergeCell ref="B9:B10"/>
    <mergeCell ref="C9:C10"/>
    <mergeCell ref="F3:F4"/>
    <mergeCell ref="F6:F7"/>
    <mergeCell ref="A9:A10"/>
    <mergeCell ref="A3:A4"/>
    <mergeCell ref="B3:B4"/>
    <mergeCell ref="C3:C4"/>
    <mergeCell ref="D3:D4"/>
    <mergeCell ref="E3:E4"/>
    <mergeCell ref="A6:A7"/>
    <mergeCell ref="B6:B7"/>
    <mergeCell ref="C6:C7"/>
    <mergeCell ref="D6:D7"/>
    <mergeCell ref="G9:G10"/>
    <mergeCell ref="H9:H10"/>
    <mergeCell ref="I9:I10"/>
    <mergeCell ref="G6:G7"/>
    <mergeCell ref="E9:E10"/>
    <mergeCell ref="F9:F10"/>
    <mergeCell ref="E6:E7"/>
    <mergeCell ref="Q3:Q4"/>
    <mergeCell ref="G3:G4"/>
    <mergeCell ref="H3:H4"/>
    <mergeCell ref="I3:I4"/>
    <mergeCell ref="J3:J4"/>
    <mergeCell ref="K3:K4"/>
    <mergeCell ref="L3:L4"/>
    <mergeCell ref="M3:O3"/>
    <mergeCell ref="P3:P4"/>
    <mergeCell ref="Q6:Q7"/>
    <mergeCell ref="K6:K7"/>
    <mergeCell ref="J6:J7"/>
    <mergeCell ref="I6:I7"/>
    <mergeCell ref="H6:H7"/>
    <mergeCell ref="L6:L7"/>
    <mergeCell ref="M6:M7"/>
    <mergeCell ref="N6:N7"/>
    <mergeCell ref="O6:O7"/>
    <mergeCell ref="P6:P7"/>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9.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2"/>
  <sheetViews>
    <sheetView topLeftCell="A8" zoomScale="55" zoomScaleNormal="55" zoomScaleSheetLayoutView="39" zoomScalePageLayoutView="55" workbookViewId="0">
      <selection activeCell="Q32" sqref="Q32"/>
    </sheetView>
  </sheetViews>
  <sheetFormatPr defaultRowHeight="15" x14ac:dyDescent="0.25"/>
  <cols>
    <col min="1" max="1" width="4.7109375" customWidth="1"/>
    <col min="2" max="2" width="14.140625" customWidth="1"/>
    <col min="3" max="3" width="23.42578125" style="78" customWidth="1"/>
    <col min="4" max="4" width="17.28515625" style="78" customWidth="1"/>
    <col min="5" max="5" width="11.7109375" style="78" customWidth="1"/>
    <col min="6" max="6" width="8.7109375" style="78" customWidth="1"/>
    <col min="7" max="7" width="18.7109375" style="79" customWidth="1"/>
    <col min="8" max="8" width="13.85546875" style="80"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81" t="s">
        <v>216</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565" t="s">
        <v>33</v>
      </c>
      <c r="B3" s="563" t="s">
        <v>34</v>
      </c>
      <c r="C3" s="563" t="s">
        <v>28</v>
      </c>
      <c r="D3" s="563" t="s">
        <v>35</v>
      </c>
      <c r="E3" s="563" t="s">
        <v>36</v>
      </c>
      <c r="F3" s="567" t="s">
        <v>37</v>
      </c>
      <c r="G3" s="559" t="s">
        <v>10</v>
      </c>
      <c r="H3" s="561" t="s">
        <v>38</v>
      </c>
      <c r="I3" s="563" t="s">
        <v>39</v>
      </c>
      <c r="J3" s="563" t="s">
        <v>11</v>
      </c>
      <c r="K3" s="589" t="s">
        <v>16</v>
      </c>
      <c r="L3" s="591" t="s">
        <v>40</v>
      </c>
      <c r="M3" s="582" t="s">
        <v>41</v>
      </c>
      <c r="N3" s="583"/>
      <c r="O3" s="584"/>
      <c r="P3" s="585" t="s">
        <v>42</v>
      </c>
      <c r="Q3" s="587" t="s">
        <v>43</v>
      </c>
    </row>
    <row r="4" spans="1:76" ht="164.25" customHeight="1" x14ac:dyDescent="0.25">
      <c r="A4" s="566"/>
      <c r="B4" s="564"/>
      <c r="C4" s="564"/>
      <c r="D4" s="509"/>
      <c r="E4" s="564"/>
      <c r="F4" s="568"/>
      <c r="G4" s="560"/>
      <c r="H4" s="562"/>
      <c r="I4" s="564"/>
      <c r="J4" s="564"/>
      <c r="K4" s="590"/>
      <c r="L4" s="592"/>
      <c r="M4" s="10" t="s">
        <v>44</v>
      </c>
      <c r="N4" s="11" t="s">
        <v>150</v>
      </c>
      <c r="O4" s="12" t="s">
        <v>45</v>
      </c>
      <c r="P4" s="586"/>
      <c r="Q4" s="588"/>
    </row>
    <row r="5" spans="1:76" ht="34.5" customHeight="1" thickBot="1" x14ac:dyDescent="0.3">
      <c r="A5" s="13" t="s">
        <v>46</v>
      </c>
      <c r="B5" s="14" t="s">
        <v>47</v>
      </c>
      <c r="C5" s="14" t="s">
        <v>48</v>
      </c>
      <c r="D5" s="14" t="s">
        <v>49</v>
      </c>
      <c r="E5" s="14" t="s">
        <v>50</v>
      </c>
      <c r="F5" s="14" t="s">
        <v>51</v>
      </c>
      <c r="G5" s="14" t="s">
        <v>52</v>
      </c>
      <c r="H5" s="15" t="s">
        <v>53</v>
      </c>
      <c r="I5" s="14" t="s">
        <v>54</v>
      </c>
      <c r="J5" s="16" t="s">
        <v>55</v>
      </c>
      <c r="K5" s="16" t="s">
        <v>56</v>
      </c>
      <c r="L5" s="17" t="s">
        <v>57</v>
      </c>
      <c r="M5" s="18" t="s">
        <v>58</v>
      </c>
      <c r="N5" s="13" t="s">
        <v>59</v>
      </c>
      <c r="O5" s="19" t="s">
        <v>60</v>
      </c>
      <c r="P5" s="20" t="s">
        <v>61</v>
      </c>
      <c r="Q5" s="201" t="s">
        <v>259</v>
      </c>
    </row>
    <row r="6" spans="1:76" ht="198" customHeight="1" x14ac:dyDescent="0.25">
      <c r="A6" s="549">
        <v>1</v>
      </c>
      <c r="B6" s="552" t="s">
        <v>18</v>
      </c>
      <c r="C6" s="555" t="s">
        <v>17</v>
      </c>
      <c r="D6" s="555" t="s">
        <v>62</v>
      </c>
      <c r="E6" s="556" t="s">
        <v>19</v>
      </c>
      <c r="F6" s="574" t="s">
        <v>63</v>
      </c>
      <c r="G6" s="577">
        <v>362375172.18000001</v>
      </c>
      <c r="H6" s="555" t="s">
        <v>18</v>
      </c>
      <c r="I6" s="555" t="s">
        <v>64</v>
      </c>
      <c r="J6" s="555" t="s">
        <v>65</v>
      </c>
      <c r="K6" s="580" t="s">
        <v>66</v>
      </c>
      <c r="L6" s="593">
        <v>101386743</v>
      </c>
      <c r="M6" s="593">
        <f>N6+O6</f>
        <v>1004341.5</v>
      </c>
      <c r="N6" s="21">
        <v>1004341.5</v>
      </c>
      <c r="O6" s="595">
        <v>0</v>
      </c>
      <c r="P6" s="569">
        <f>M6/L6</f>
        <v>9.9060436333377432E-3</v>
      </c>
      <c r="Q6" s="571" t="s">
        <v>229</v>
      </c>
      <c r="R6" s="22"/>
    </row>
    <row r="7" spans="1:76" ht="109.5" customHeight="1" x14ac:dyDescent="0.25">
      <c r="A7" s="550"/>
      <c r="B7" s="553"/>
      <c r="C7" s="526"/>
      <c r="D7" s="526"/>
      <c r="E7" s="557"/>
      <c r="F7" s="575"/>
      <c r="G7" s="578"/>
      <c r="H7" s="526"/>
      <c r="I7" s="526"/>
      <c r="J7" s="526"/>
      <c r="K7" s="581"/>
      <c r="L7" s="594"/>
      <c r="M7" s="594"/>
      <c r="N7" s="23" t="s">
        <v>67</v>
      </c>
      <c r="O7" s="596"/>
      <c r="P7" s="570"/>
      <c r="Q7" s="572"/>
      <c r="R7" s="22"/>
    </row>
    <row r="8" spans="1:76" ht="173.45" customHeight="1" x14ac:dyDescent="0.25">
      <c r="A8" s="551"/>
      <c r="B8" s="554"/>
      <c r="C8" s="474"/>
      <c r="D8" s="474"/>
      <c r="E8" s="558"/>
      <c r="F8" s="576"/>
      <c r="G8" s="579"/>
      <c r="H8" s="474"/>
      <c r="I8" s="474"/>
      <c r="J8" s="474"/>
      <c r="K8" s="472"/>
      <c r="L8" s="478"/>
      <c r="M8" s="478"/>
      <c r="N8" s="24">
        <v>5641832.5</v>
      </c>
      <c r="O8" s="597"/>
      <c r="P8" s="484"/>
      <c r="Q8" s="573"/>
      <c r="R8" s="22"/>
    </row>
    <row r="9" spans="1:76" ht="51" customHeight="1" x14ac:dyDescent="0.25">
      <c r="A9" s="600">
        <v>2</v>
      </c>
      <c r="B9" s="599" t="s">
        <v>18</v>
      </c>
      <c r="C9" s="601" t="s">
        <v>68</v>
      </c>
      <c r="D9" s="599" t="s">
        <v>62</v>
      </c>
      <c r="E9" s="601" t="s">
        <v>69</v>
      </c>
      <c r="F9" s="599" t="s">
        <v>63</v>
      </c>
      <c r="G9" s="598">
        <v>462724796.58999997</v>
      </c>
      <c r="H9" s="599" t="s">
        <v>18</v>
      </c>
      <c r="I9" s="599" t="s">
        <v>70</v>
      </c>
      <c r="J9" s="599" t="s">
        <v>65</v>
      </c>
      <c r="K9" s="604" t="s">
        <v>71</v>
      </c>
      <c r="L9" s="477">
        <v>13225052</v>
      </c>
      <c r="M9" s="477">
        <f>N9+O9</f>
        <v>96798.25</v>
      </c>
      <c r="N9" s="27">
        <v>96798.25</v>
      </c>
      <c r="O9" s="481">
        <v>0</v>
      </c>
      <c r="P9" s="483">
        <f>M9/L9</f>
        <v>7.3193095951531988E-3</v>
      </c>
      <c r="Q9" s="603" t="s">
        <v>230</v>
      </c>
      <c r="R9" s="22"/>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row>
    <row r="10" spans="1:76" ht="60" x14ac:dyDescent="0.25">
      <c r="A10" s="550"/>
      <c r="B10" s="599"/>
      <c r="C10" s="599"/>
      <c r="D10" s="599"/>
      <c r="E10" s="599"/>
      <c r="F10" s="599"/>
      <c r="G10" s="598"/>
      <c r="H10" s="599"/>
      <c r="I10" s="599"/>
      <c r="J10" s="599"/>
      <c r="K10" s="605"/>
      <c r="L10" s="594"/>
      <c r="M10" s="594"/>
      <c r="N10" s="29" t="s">
        <v>72</v>
      </c>
      <c r="O10" s="602"/>
      <c r="P10" s="570"/>
      <c r="Q10" s="572"/>
      <c r="R10" s="22"/>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row>
    <row r="11" spans="1:76" ht="108.75" customHeight="1" x14ac:dyDescent="0.25">
      <c r="A11" s="551"/>
      <c r="B11" s="599"/>
      <c r="C11" s="599"/>
      <c r="D11" s="599"/>
      <c r="E11" s="599"/>
      <c r="F11" s="599"/>
      <c r="G11" s="598"/>
      <c r="H11" s="599"/>
      <c r="I11" s="599"/>
      <c r="J11" s="599"/>
      <c r="K11" s="606"/>
      <c r="L11" s="478"/>
      <c r="M11" s="478"/>
      <c r="N11" s="30">
        <v>290394.75</v>
      </c>
      <c r="O11" s="482"/>
      <c r="P11" s="484"/>
      <c r="Q11" s="573"/>
      <c r="R11" s="22"/>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row>
    <row r="12" spans="1:76" ht="237" customHeight="1" x14ac:dyDescent="0.25">
      <c r="A12" s="618">
        <v>3</v>
      </c>
      <c r="B12" s="473" t="s">
        <v>20</v>
      </c>
      <c r="C12" s="634" t="s">
        <v>21</v>
      </c>
      <c r="D12" s="473" t="s">
        <v>73</v>
      </c>
      <c r="E12" s="473" t="s">
        <v>22</v>
      </c>
      <c r="F12" s="473" t="s">
        <v>63</v>
      </c>
      <c r="G12" s="625">
        <v>400418989.25999999</v>
      </c>
      <c r="H12" s="473" t="s">
        <v>74</v>
      </c>
      <c r="I12" s="473" t="s">
        <v>75</v>
      </c>
      <c r="J12" s="473" t="s">
        <v>65</v>
      </c>
      <c r="K12" s="471" t="s">
        <v>76</v>
      </c>
      <c r="L12" s="477">
        <v>178471075</v>
      </c>
      <c r="M12" s="477">
        <f>N12+O12</f>
        <v>11053466</v>
      </c>
      <c r="N12" s="31">
        <v>11053466</v>
      </c>
      <c r="O12" s="481">
        <v>0</v>
      </c>
      <c r="P12" s="483">
        <f>M12/L12</f>
        <v>6.1934215390365074E-2</v>
      </c>
      <c r="Q12" s="607" t="s">
        <v>264</v>
      </c>
      <c r="R12" s="22"/>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row>
    <row r="13" spans="1:76" ht="176.25" customHeight="1" x14ac:dyDescent="0.25">
      <c r="A13" s="619"/>
      <c r="B13" s="526"/>
      <c r="C13" s="526"/>
      <c r="D13" s="526"/>
      <c r="E13" s="526"/>
      <c r="F13" s="526"/>
      <c r="G13" s="578"/>
      <c r="H13" s="526"/>
      <c r="I13" s="526"/>
      <c r="J13" s="526"/>
      <c r="K13" s="581"/>
      <c r="L13" s="594"/>
      <c r="M13" s="594"/>
      <c r="N13" s="32" t="s">
        <v>77</v>
      </c>
      <c r="O13" s="602"/>
      <c r="P13" s="570"/>
      <c r="Q13" s="608"/>
      <c r="R13" s="22"/>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row>
    <row r="14" spans="1:76" ht="176.45" customHeight="1" x14ac:dyDescent="0.25">
      <c r="A14" s="619"/>
      <c r="B14" s="526"/>
      <c r="C14" s="526"/>
      <c r="D14" s="526"/>
      <c r="E14" s="526"/>
      <c r="F14" s="526"/>
      <c r="G14" s="578"/>
      <c r="H14" s="526"/>
      <c r="I14" s="526"/>
      <c r="J14" s="526"/>
      <c r="K14" s="472"/>
      <c r="L14" s="478"/>
      <c r="M14" s="478"/>
      <c r="N14" s="33">
        <v>33160392</v>
      </c>
      <c r="O14" s="482"/>
      <c r="P14" s="484"/>
      <c r="Q14" s="608"/>
      <c r="R14" s="22"/>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row>
    <row r="15" spans="1:76" s="28" customFormat="1" ht="313.5" customHeight="1" x14ac:dyDescent="0.25">
      <c r="A15" s="619"/>
      <c r="B15" s="526"/>
      <c r="C15" s="526"/>
      <c r="D15" s="526"/>
      <c r="E15" s="526"/>
      <c r="F15" s="526"/>
      <c r="G15" s="578"/>
      <c r="H15" s="526"/>
      <c r="I15" s="526"/>
      <c r="J15" s="119" t="s">
        <v>13</v>
      </c>
      <c r="K15" s="319" t="s">
        <v>226</v>
      </c>
      <c r="L15" s="241">
        <v>40518449.969999999</v>
      </c>
      <c r="M15" s="202">
        <f t="shared" ref="M15:M25" si="0">N15+O15</f>
        <v>39887710.969999999</v>
      </c>
      <c r="N15" s="34">
        <v>39887710.969999999</v>
      </c>
      <c r="O15" s="35">
        <v>0</v>
      </c>
      <c r="P15" s="122">
        <f t="shared" ref="P15:P24" si="1">M15/L15</f>
        <v>0.98443328902100147</v>
      </c>
      <c r="Q15" s="1" t="s">
        <v>245</v>
      </c>
      <c r="R15" s="22"/>
    </row>
    <row r="16" spans="1:76" s="28" customFormat="1" ht="114.6" customHeight="1" x14ac:dyDescent="0.25">
      <c r="A16" s="619"/>
      <c r="B16" s="526"/>
      <c r="C16" s="526"/>
      <c r="D16" s="526"/>
      <c r="E16" s="526"/>
      <c r="F16" s="526"/>
      <c r="G16" s="578"/>
      <c r="H16" s="526"/>
      <c r="I16" s="526"/>
      <c r="J16" s="473" t="s">
        <v>65</v>
      </c>
      <c r="K16" s="471" t="s">
        <v>78</v>
      </c>
      <c r="L16" s="539">
        <v>10926411.029999999</v>
      </c>
      <c r="M16" s="631">
        <f>N16+N17+N18+O18</f>
        <v>10926411.030000001</v>
      </c>
      <c r="N16" s="38">
        <v>823671</v>
      </c>
      <c r="O16" s="203">
        <v>0</v>
      </c>
      <c r="P16" s="483">
        <f t="shared" si="1"/>
        <v>1.0000000000000002</v>
      </c>
      <c r="Q16" s="607" t="s">
        <v>289</v>
      </c>
      <c r="R16" s="22"/>
    </row>
    <row r="17" spans="1:76" s="28" customFormat="1" ht="161.1" customHeight="1" x14ac:dyDescent="0.25">
      <c r="A17" s="619"/>
      <c r="B17" s="526"/>
      <c r="C17" s="526"/>
      <c r="D17" s="526"/>
      <c r="E17" s="526"/>
      <c r="F17" s="526"/>
      <c r="G17" s="578"/>
      <c r="H17" s="526"/>
      <c r="I17" s="526"/>
      <c r="J17" s="526"/>
      <c r="K17" s="581"/>
      <c r="L17" s="630"/>
      <c r="M17" s="632"/>
      <c r="N17" s="36">
        <v>5878388</v>
      </c>
      <c r="O17" s="204">
        <v>0</v>
      </c>
      <c r="P17" s="570"/>
      <c r="Q17" s="637"/>
      <c r="R17" s="22"/>
    </row>
    <row r="18" spans="1:76" s="28" customFormat="1" ht="99.6" customHeight="1" x14ac:dyDescent="0.25">
      <c r="A18" s="620"/>
      <c r="B18" s="474"/>
      <c r="C18" s="474"/>
      <c r="D18" s="474"/>
      <c r="E18" s="474"/>
      <c r="F18" s="474"/>
      <c r="G18" s="579"/>
      <c r="H18" s="474"/>
      <c r="I18" s="474"/>
      <c r="J18" s="474"/>
      <c r="K18" s="472"/>
      <c r="L18" s="540"/>
      <c r="M18" s="633"/>
      <c r="N18" s="36">
        <v>0</v>
      </c>
      <c r="O18" s="204">
        <v>4224352.03</v>
      </c>
      <c r="P18" s="484"/>
      <c r="Q18" s="408" t="s">
        <v>295</v>
      </c>
      <c r="R18" s="22"/>
    </row>
    <row r="19" spans="1:76" ht="221.1" customHeight="1" x14ac:dyDescent="0.25">
      <c r="A19" s="618">
        <v>4</v>
      </c>
      <c r="B19" s="621" t="s">
        <v>79</v>
      </c>
      <c r="C19" s="621" t="s">
        <v>233</v>
      </c>
      <c r="D19" s="473" t="s">
        <v>73</v>
      </c>
      <c r="E19" s="623" t="s">
        <v>80</v>
      </c>
      <c r="F19" s="615" t="s">
        <v>63</v>
      </c>
      <c r="G19" s="625">
        <v>433013258.18000001</v>
      </c>
      <c r="H19" s="626" t="s">
        <v>74</v>
      </c>
      <c r="I19" s="502" t="s">
        <v>81</v>
      </c>
      <c r="J19" s="473" t="s">
        <v>65</v>
      </c>
      <c r="K19" s="638" t="s">
        <v>82</v>
      </c>
      <c r="L19" s="539">
        <v>354887803</v>
      </c>
      <c r="M19" s="477">
        <f>N19+O19+N20</f>
        <v>88721951</v>
      </c>
      <c r="N19" s="40">
        <v>88653154</v>
      </c>
      <c r="O19" s="481">
        <v>0</v>
      </c>
      <c r="P19" s="483">
        <f t="shared" si="1"/>
        <v>0.250000000704448</v>
      </c>
      <c r="Q19" s="607" t="s">
        <v>277</v>
      </c>
      <c r="R19" s="22"/>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108.95" customHeight="1" x14ac:dyDescent="0.25">
      <c r="A20" s="619"/>
      <c r="B20" s="526"/>
      <c r="C20" s="622"/>
      <c r="D20" s="526"/>
      <c r="E20" s="557"/>
      <c r="F20" s="575"/>
      <c r="G20" s="578"/>
      <c r="H20" s="627"/>
      <c r="I20" s="629"/>
      <c r="J20" s="474"/>
      <c r="K20" s="472"/>
      <c r="L20" s="540"/>
      <c r="M20" s="478"/>
      <c r="N20" s="40">
        <v>68797</v>
      </c>
      <c r="O20" s="482"/>
      <c r="P20" s="484"/>
      <c r="Q20" s="637"/>
      <c r="R20" s="22"/>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131.44999999999999" customHeight="1" x14ac:dyDescent="0.25">
      <c r="A21" s="619"/>
      <c r="B21" s="526"/>
      <c r="C21" s="622"/>
      <c r="D21" s="526"/>
      <c r="E21" s="557"/>
      <c r="F21" s="575"/>
      <c r="G21" s="578"/>
      <c r="H21" s="627"/>
      <c r="I21" s="629"/>
      <c r="J21" s="323" t="s">
        <v>234</v>
      </c>
      <c r="K21" s="323" t="s">
        <v>235</v>
      </c>
      <c r="L21" s="321">
        <v>68797</v>
      </c>
      <c r="M21" s="202">
        <f t="shared" si="0"/>
        <v>6880</v>
      </c>
      <c r="N21" s="40">
        <v>6880</v>
      </c>
      <c r="O21" s="322">
        <v>0</v>
      </c>
      <c r="P21" s="129">
        <f t="shared" si="1"/>
        <v>0.10000436065526114</v>
      </c>
      <c r="Q21" s="407" t="s">
        <v>288</v>
      </c>
      <c r="R21" s="22"/>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ht="185.45" customHeight="1" x14ac:dyDescent="0.25">
      <c r="A22" s="619"/>
      <c r="B22" s="526"/>
      <c r="C22" s="622"/>
      <c r="D22" s="526"/>
      <c r="E22" s="557"/>
      <c r="F22" s="575"/>
      <c r="G22" s="578"/>
      <c r="H22" s="627"/>
      <c r="I22" s="629"/>
      <c r="J22" s="323" t="s">
        <v>234</v>
      </c>
      <c r="K22" s="334" t="s">
        <v>242</v>
      </c>
      <c r="L22" s="333">
        <v>88653154</v>
      </c>
      <c r="M22" s="202">
        <f t="shared" si="0"/>
        <v>750000</v>
      </c>
      <c r="N22" s="40">
        <v>750000</v>
      </c>
      <c r="O22" s="322">
        <v>0</v>
      </c>
      <c r="P22" s="129">
        <f t="shared" si="1"/>
        <v>8.459935898050509E-3</v>
      </c>
      <c r="Q22" s="407" t="s">
        <v>287</v>
      </c>
      <c r="R22" s="22"/>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row>
    <row r="23" spans="1:76" ht="326.45" customHeight="1" x14ac:dyDescent="0.25">
      <c r="A23" s="620"/>
      <c r="B23" s="474"/>
      <c r="C23" s="474"/>
      <c r="D23" s="509"/>
      <c r="E23" s="558"/>
      <c r="F23" s="617"/>
      <c r="G23" s="579"/>
      <c r="H23" s="628"/>
      <c r="I23" s="503"/>
      <c r="J23" s="119" t="s">
        <v>15</v>
      </c>
      <c r="K23" s="132" t="s">
        <v>83</v>
      </c>
      <c r="L23" s="37">
        <v>300000</v>
      </c>
      <c r="M23" s="202">
        <f t="shared" si="0"/>
        <v>300000</v>
      </c>
      <c r="N23" s="40">
        <v>300000</v>
      </c>
      <c r="O23" s="205">
        <v>0</v>
      </c>
      <c r="P23" s="129">
        <f t="shared" si="1"/>
        <v>1</v>
      </c>
      <c r="Q23" s="320" t="s">
        <v>232</v>
      </c>
      <c r="R23" s="22"/>
    </row>
    <row r="24" spans="1:76" ht="321.95" customHeight="1" x14ac:dyDescent="0.25">
      <c r="A24" s="600">
        <v>5</v>
      </c>
      <c r="B24" s="609" t="s">
        <v>18</v>
      </c>
      <c r="C24" s="610" t="s">
        <v>84</v>
      </c>
      <c r="D24" s="473" t="s">
        <v>62</v>
      </c>
      <c r="E24" s="612" t="s">
        <v>85</v>
      </c>
      <c r="F24" s="615" t="s">
        <v>24</v>
      </c>
      <c r="G24" s="635">
        <v>383980487.01999998</v>
      </c>
      <c r="H24" s="537" t="s">
        <v>18</v>
      </c>
      <c r="I24" s="641" t="s">
        <v>86</v>
      </c>
      <c r="J24" s="132" t="s">
        <v>13</v>
      </c>
      <c r="K24" s="406" t="s">
        <v>266</v>
      </c>
      <c r="L24" s="37">
        <v>31074718.09</v>
      </c>
      <c r="M24" s="202">
        <f t="shared" si="0"/>
        <v>31074718.09</v>
      </c>
      <c r="N24" s="40">
        <v>31074718.09</v>
      </c>
      <c r="O24" s="205">
        <v>0</v>
      </c>
      <c r="P24" s="129">
        <f t="shared" si="1"/>
        <v>1</v>
      </c>
      <c r="Q24" s="1" t="s">
        <v>274</v>
      </c>
      <c r="R24" s="22"/>
    </row>
    <row r="25" spans="1:76" ht="87" customHeight="1" x14ac:dyDescent="0.25">
      <c r="A25" s="550"/>
      <c r="B25" s="553"/>
      <c r="C25" s="526"/>
      <c r="D25" s="526"/>
      <c r="E25" s="613"/>
      <c r="F25" s="616"/>
      <c r="G25" s="639"/>
      <c r="H25" s="640"/>
      <c r="I25" s="642"/>
      <c r="J25" s="119" t="s">
        <v>65</v>
      </c>
      <c r="K25" s="132" t="s">
        <v>87</v>
      </c>
      <c r="L25" s="37">
        <v>24838.28</v>
      </c>
      <c r="M25" s="202">
        <f t="shared" si="0"/>
        <v>24838.28</v>
      </c>
      <c r="N25" s="26">
        <v>0</v>
      </c>
      <c r="O25" s="205">
        <v>24838.28</v>
      </c>
      <c r="P25" s="129">
        <f t="shared" ref="P25:P39" si="2">M25/L25</f>
        <v>1</v>
      </c>
      <c r="Q25" s="206" t="s">
        <v>88</v>
      </c>
      <c r="R25" s="22"/>
    </row>
    <row r="26" spans="1:76" ht="103.5" customHeight="1" x14ac:dyDescent="0.25">
      <c r="A26" s="550"/>
      <c r="B26" s="553"/>
      <c r="C26" s="526"/>
      <c r="D26" s="611"/>
      <c r="E26" s="613"/>
      <c r="F26" s="616"/>
      <c r="G26" s="639"/>
      <c r="H26" s="640"/>
      <c r="I26" s="642"/>
      <c r="J26" s="119" t="s">
        <v>65</v>
      </c>
      <c r="K26" s="132" t="s">
        <v>89</v>
      </c>
      <c r="L26" s="37">
        <v>89233</v>
      </c>
      <c r="M26" s="202">
        <v>89233</v>
      </c>
      <c r="N26" s="644">
        <v>393223</v>
      </c>
      <c r="O26" s="205">
        <v>0</v>
      </c>
      <c r="P26" s="129">
        <f t="shared" si="2"/>
        <v>1</v>
      </c>
      <c r="Q26" s="624" t="s">
        <v>90</v>
      </c>
      <c r="R26" s="22"/>
    </row>
    <row r="27" spans="1:76" ht="87.95" customHeight="1" x14ac:dyDescent="0.25">
      <c r="A27" s="550"/>
      <c r="B27" s="553"/>
      <c r="C27" s="526"/>
      <c r="D27" s="611"/>
      <c r="E27" s="613"/>
      <c r="F27" s="616"/>
      <c r="G27" s="639"/>
      <c r="H27" s="640"/>
      <c r="I27" s="642"/>
      <c r="J27" s="119" t="s">
        <v>65</v>
      </c>
      <c r="K27" s="132" t="s">
        <v>91</v>
      </c>
      <c r="L27" s="37">
        <v>303990</v>
      </c>
      <c r="M27" s="202">
        <v>303990</v>
      </c>
      <c r="N27" s="645"/>
      <c r="O27" s="205">
        <v>0</v>
      </c>
      <c r="P27" s="129">
        <f t="shared" si="2"/>
        <v>1</v>
      </c>
      <c r="Q27" s="573"/>
      <c r="R27" s="22"/>
    </row>
    <row r="28" spans="1:76" ht="72.599999999999994" customHeight="1" x14ac:dyDescent="0.25">
      <c r="A28" s="551"/>
      <c r="B28" s="554"/>
      <c r="C28" s="474"/>
      <c r="D28" s="509"/>
      <c r="E28" s="614"/>
      <c r="F28" s="617"/>
      <c r="G28" s="636"/>
      <c r="H28" s="538"/>
      <c r="I28" s="643"/>
      <c r="J28" s="119" t="s">
        <v>65</v>
      </c>
      <c r="K28" s="132" t="s">
        <v>92</v>
      </c>
      <c r="L28" s="37">
        <v>3291.2</v>
      </c>
      <c r="M28" s="202">
        <f t="shared" ref="M28:M33" si="3">N28+O28</f>
        <v>3291.2</v>
      </c>
      <c r="N28" s="26">
        <v>0</v>
      </c>
      <c r="O28" s="205">
        <v>3291.2</v>
      </c>
      <c r="P28" s="129">
        <f t="shared" si="2"/>
        <v>1</v>
      </c>
      <c r="Q28" s="206" t="s">
        <v>93</v>
      </c>
      <c r="R28" s="22"/>
    </row>
    <row r="29" spans="1:76" ht="314.10000000000002" customHeight="1" x14ac:dyDescent="0.25">
      <c r="A29" s="600">
        <v>6</v>
      </c>
      <c r="B29" s="609" t="s">
        <v>18</v>
      </c>
      <c r="C29" s="473" t="s">
        <v>30</v>
      </c>
      <c r="D29" s="473" t="s">
        <v>62</v>
      </c>
      <c r="E29" s="473" t="s">
        <v>31</v>
      </c>
      <c r="F29" s="473" t="s">
        <v>94</v>
      </c>
      <c r="G29" s="635">
        <v>77718036.650000006</v>
      </c>
      <c r="H29" s="473" t="s">
        <v>18</v>
      </c>
      <c r="I29" s="473" t="s">
        <v>86</v>
      </c>
      <c r="J29" s="130" t="s">
        <v>13</v>
      </c>
      <c r="K29" s="379" t="s">
        <v>267</v>
      </c>
      <c r="L29" s="207">
        <v>19504849.310000002</v>
      </c>
      <c r="M29" s="208">
        <f t="shared" si="3"/>
        <v>16163365.609999999</v>
      </c>
      <c r="N29" s="209">
        <v>16163365.609999999</v>
      </c>
      <c r="O29" s="210">
        <v>0</v>
      </c>
      <c r="P29" s="129">
        <f t="shared" si="2"/>
        <v>0.8286844647250442</v>
      </c>
      <c r="Q29" s="211" t="s">
        <v>275</v>
      </c>
      <c r="R29" s="22"/>
      <c r="S29" s="22"/>
    </row>
    <row r="30" spans="1:76" ht="164.1" customHeight="1" x14ac:dyDescent="0.25">
      <c r="A30" s="551"/>
      <c r="B30" s="554"/>
      <c r="C30" s="474"/>
      <c r="D30" s="474"/>
      <c r="E30" s="474"/>
      <c r="F30" s="474"/>
      <c r="G30" s="636"/>
      <c r="H30" s="474"/>
      <c r="I30" s="474"/>
      <c r="J30" s="212" t="s">
        <v>65</v>
      </c>
      <c r="K30" s="132" t="s">
        <v>95</v>
      </c>
      <c r="L30" s="37">
        <v>44293.75</v>
      </c>
      <c r="M30" s="202">
        <f t="shared" si="3"/>
        <v>37650</v>
      </c>
      <c r="N30" s="39">
        <v>37650</v>
      </c>
      <c r="O30" s="205">
        <v>0</v>
      </c>
      <c r="P30" s="129">
        <f t="shared" si="2"/>
        <v>0.85000705517144071</v>
      </c>
      <c r="Q30" s="380" t="s">
        <v>96</v>
      </c>
      <c r="R30" s="22"/>
    </row>
    <row r="31" spans="1:76" ht="360" customHeight="1" x14ac:dyDescent="0.25">
      <c r="A31" s="600">
        <v>7</v>
      </c>
      <c r="B31" s="609" t="s">
        <v>18</v>
      </c>
      <c r="C31" s="473" t="s">
        <v>32</v>
      </c>
      <c r="D31" s="473" t="s">
        <v>62</v>
      </c>
      <c r="E31" s="473" t="s">
        <v>31</v>
      </c>
      <c r="F31" s="473" t="s">
        <v>24</v>
      </c>
      <c r="G31" s="635">
        <v>429420138.85000002</v>
      </c>
      <c r="H31" s="473" t="s">
        <v>18</v>
      </c>
      <c r="I31" s="473" t="s">
        <v>86</v>
      </c>
      <c r="J31" s="200" t="s">
        <v>13</v>
      </c>
      <c r="K31" s="378" t="s">
        <v>266</v>
      </c>
      <c r="L31" s="96">
        <v>35285573.330000006</v>
      </c>
      <c r="M31" s="202">
        <f t="shared" si="3"/>
        <v>35285573.329999998</v>
      </c>
      <c r="N31" s="40">
        <v>35285573.329999998</v>
      </c>
      <c r="O31" s="128">
        <v>0</v>
      </c>
      <c r="P31" s="137">
        <f>M31/L31</f>
        <v>0.99999999999999978</v>
      </c>
      <c r="Q31" s="1" t="s">
        <v>276</v>
      </c>
      <c r="R31" s="22"/>
    </row>
    <row r="32" spans="1:76" ht="138" customHeight="1" x14ac:dyDescent="0.25">
      <c r="A32" s="551"/>
      <c r="B32" s="554"/>
      <c r="C32" s="474"/>
      <c r="D32" s="474"/>
      <c r="E32" s="474"/>
      <c r="F32" s="474"/>
      <c r="G32" s="636"/>
      <c r="H32" s="474"/>
      <c r="I32" s="474"/>
      <c r="J32" s="212" t="s">
        <v>65</v>
      </c>
      <c r="K32" s="132" t="s">
        <v>91</v>
      </c>
      <c r="L32" s="37">
        <v>397500</v>
      </c>
      <c r="M32" s="202">
        <f t="shared" si="3"/>
        <v>337875</v>
      </c>
      <c r="N32" s="39">
        <v>337875</v>
      </c>
      <c r="O32" s="205">
        <v>0</v>
      </c>
      <c r="P32" s="129">
        <f t="shared" si="2"/>
        <v>0.85</v>
      </c>
      <c r="Q32" s="389" t="s">
        <v>97</v>
      </c>
      <c r="R32" s="22"/>
    </row>
    <row r="33" spans="1:18" ht="269.10000000000002" customHeight="1" x14ac:dyDescent="0.25">
      <c r="A33" s="337">
        <v>9</v>
      </c>
      <c r="B33" s="136" t="s">
        <v>12</v>
      </c>
      <c r="C33" s="387" t="s">
        <v>23</v>
      </c>
      <c r="D33" s="136" t="s">
        <v>98</v>
      </c>
      <c r="E33" s="136" t="s">
        <v>99</v>
      </c>
      <c r="F33" s="136" t="s">
        <v>24</v>
      </c>
      <c r="G33" s="336">
        <v>121876492.78</v>
      </c>
      <c r="H33" s="136" t="s">
        <v>12</v>
      </c>
      <c r="I33" s="136" t="s">
        <v>100</v>
      </c>
      <c r="J33" s="119" t="s">
        <v>13</v>
      </c>
      <c r="K33" s="25" t="s">
        <v>223</v>
      </c>
      <c r="L33" s="37">
        <v>8920521.7899999991</v>
      </c>
      <c r="M33" s="202">
        <f t="shared" si="3"/>
        <v>8920521.7899999991</v>
      </c>
      <c r="N33" s="38">
        <v>8920521.7899999991</v>
      </c>
      <c r="O33" s="205">
        <v>0</v>
      </c>
      <c r="P33" s="129">
        <f t="shared" si="2"/>
        <v>1</v>
      </c>
      <c r="Q33" s="1" t="s">
        <v>271</v>
      </c>
      <c r="R33" s="22"/>
    </row>
    <row r="34" spans="1:18" ht="327" customHeight="1" x14ac:dyDescent="0.25">
      <c r="A34" s="618">
        <v>11</v>
      </c>
      <c r="B34" s="621" t="s">
        <v>101</v>
      </c>
      <c r="C34" s="621" t="s">
        <v>102</v>
      </c>
      <c r="D34" s="473" t="s">
        <v>73</v>
      </c>
      <c r="E34" s="612" t="s">
        <v>103</v>
      </c>
      <c r="F34" s="654" t="s">
        <v>24</v>
      </c>
      <c r="G34" s="635">
        <v>50983386.560000002</v>
      </c>
      <c r="H34" s="537" t="s">
        <v>74</v>
      </c>
      <c r="I34" s="655" t="s">
        <v>104</v>
      </c>
      <c r="J34" s="200" t="s">
        <v>13</v>
      </c>
      <c r="K34" s="377" t="s">
        <v>262</v>
      </c>
      <c r="L34" s="41">
        <v>9633792.9000000004</v>
      </c>
      <c r="M34" s="213">
        <f>N34+O34</f>
        <v>2135621.39</v>
      </c>
      <c r="N34" s="38">
        <v>2135621.39</v>
      </c>
      <c r="O34" s="43">
        <v>0</v>
      </c>
      <c r="P34" s="129">
        <f t="shared" si="2"/>
        <v>0.22168022627930895</v>
      </c>
      <c r="Q34" s="335" t="s">
        <v>238</v>
      </c>
      <c r="R34" s="22"/>
    </row>
    <row r="35" spans="1:18" ht="75" x14ac:dyDescent="0.25">
      <c r="A35" s="619"/>
      <c r="B35" s="526"/>
      <c r="C35" s="526"/>
      <c r="D35" s="526"/>
      <c r="E35" s="613"/>
      <c r="F35" s="575"/>
      <c r="G35" s="639"/>
      <c r="H35" s="640"/>
      <c r="I35" s="656"/>
      <c r="J35" s="332" t="s">
        <v>239</v>
      </c>
      <c r="K35" s="377" t="s">
        <v>263</v>
      </c>
      <c r="L35" s="331">
        <v>215985</v>
      </c>
      <c r="M35" s="213">
        <f>N35+O35</f>
        <v>215985</v>
      </c>
      <c r="N35" s="38">
        <v>215985</v>
      </c>
      <c r="O35" s="43">
        <v>0</v>
      </c>
      <c r="P35" s="129">
        <f t="shared" si="2"/>
        <v>1</v>
      </c>
      <c r="Q35" s="409" t="s">
        <v>291</v>
      </c>
      <c r="R35" s="22"/>
    </row>
    <row r="36" spans="1:18" ht="124.5" customHeight="1" x14ac:dyDescent="0.25">
      <c r="A36" s="619"/>
      <c r="B36" s="526"/>
      <c r="C36" s="526"/>
      <c r="D36" s="611"/>
      <c r="E36" s="652"/>
      <c r="F36" s="616"/>
      <c r="G36" s="639"/>
      <c r="H36" s="640"/>
      <c r="I36" s="656"/>
      <c r="J36" s="119" t="s">
        <v>15</v>
      </c>
      <c r="K36" s="132" t="s">
        <v>105</v>
      </c>
      <c r="L36" s="37">
        <v>1000</v>
      </c>
      <c r="M36" s="37">
        <v>1000</v>
      </c>
      <c r="N36" s="44">
        <v>1000</v>
      </c>
      <c r="O36" s="42">
        <v>0</v>
      </c>
      <c r="P36" s="129">
        <f t="shared" si="2"/>
        <v>1</v>
      </c>
      <c r="Q36" s="206" t="s">
        <v>106</v>
      </c>
      <c r="R36" s="22"/>
    </row>
    <row r="37" spans="1:18" ht="182.45" customHeight="1" x14ac:dyDescent="0.25">
      <c r="A37" s="619"/>
      <c r="B37" s="526"/>
      <c r="C37" s="526"/>
      <c r="D37" s="611"/>
      <c r="E37" s="652"/>
      <c r="F37" s="616"/>
      <c r="G37" s="639"/>
      <c r="H37" s="640"/>
      <c r="I37" s="656"/>
      <c r="J37" s="119" t="s">
        <v>65</v>
      </c>
      <c r="K37" s="318" t="s">
        <v>225</v>
      </c>
      <c r="L37" s="37">
        <v>6773775.2599999998</v>
      </c>
      <c r="M37" s="202">
        <f>N37+O37</f>
        <v>7605522</v>
      </c>
      <c r="N37" s="39">
        <v>7605522</v>
      </c>
      <c r="O37" s="205">
        <v>0</v>
      </c>
      <c r="P37" s="129">
        <f t="shared" si="2"/>
        <v>1.1227892435273974</v>
      </c>
      <c r="Q37" s="335" t="s">
        <v>224</v>
      </c>
      <c r="R37" s="22"/>
    </row>
    <row r="38" spans="1:18" ht="57.95" customHeight="1" x14ac:dyDescent="0.25">
      <c r="A38" s="620"/>
      <c r="B38" s="474"/>
      <c r="C38" s="474"/>
      <c r="D38" s="509"/>
      <c r="E38" s="653"/>
      <c r="F38" s="617"/>
      <c r="G38" s="636"/>
      <c r="H38" s="538"/>
      <c r="I38" s="657"/>
      <c r="J38" s="212" t="s">
        <v>107</v>
      </c>
      <c r="K38" s="132" t="s">
        <v>108</v>
      </c>
      <c r="L38" s="37">
        <v>0</v>
      </c>
      <c r="M38" s="202">
        <f>N38+O38</f>
        <v>0</v>
      </c>
      <c r="N38" s="26">
        <v>0</v>
      </c>
      <c r="O38" s="205">
        <v>0</v>
      </c>
      <c r="P38" s="129">
        <v>0</v>
      </c>
      <c r="Q38" s="45" t="s">
        <v>109</v>
      </c>
      <c r="R38" s="22"/>
    </row>
    <row r="39" spans="1:18" ht="150" x14ac:dyDescent="0.25">
      <c r="A39" s="214">
        <v>13</v>
      </c>
      <c r="B39" s="215" t="s">
        <v>18</v>
      </c>
      <c r="C39" s="215" t="s">
        <v>25</v>
      </c>
      <c r="D39" s="215" t="s">
        <v>62</v>
      </c>
      <c r="E39" s="136" t="s">
        <v>110</v>
      </c>
      <c r="F39" s="136" t="s">
        <v>24</v>
      </c>
      <c r="G39" s="109">
        <v>75726679.859999999</v>
      </c>
      <c r="H39" s="109" t="s">
        <v>18</v>
      </c>
      <c r="I39" s="2" t="s">
        <v>111</v>
      </c>
      <c r="J39" s="119" t="s">
        <v>65</v>
      </c>
      <c r="K39" s="132" t="s">
        <v>112</v>
      </c>
      <c r="L39" s="127">
        <v>259240</v>
      </c>
      <c r="M39" s="216">
        <f>N39+O39</f>
        <v>259240</v>
      </c>
      <c r="N39" s="36">
        <v>259240</v>
      </c>
      <c r="O39" s="217">
        <v>0</v>
      </c>
      <c r="P39" s="129">
        <f t="shared" si="2"/>
        <v>1</v>
      </c>
      <c r="Q39" s="206" t="s">
        <v>113</v>
      </c>
      <c r="R39" s="22"/>
    </row>
    <row r="40" spans="1:18" ht="120" x14ac:dyDescent="0.25">
      <c r="A40" s="214">
        <v>14</v>
      </c>
      <c r="B40" s="215" t="s">
        <v>18</v>
      </c>
      <c r="C40" s="215" t="s">
        <v>114</v>
      </c>
      <c r="D40" s="215" t="s">
        <v>62</v>
      </c>
      <c r="E40" s="136" t="s">
        <v>29</v>
      </c>
      <c r="F40" s="218" t="s">
        <v>24</v>
      </c>
      <c r="G40" s="109">
        <v>114144662.22</v>
      </c>
      <c r="H40" s="109" t="s">
        <v>18</v>
      </c>
      <c r="I40" s="2" t="s">
        <v>86</v>
      </c>
      <c r="J40" s="282" t="s">
        <v>65</v>
      </c>
      <c r="K40" s="219" t="s">
        <v>115</v>
      </c>
      <c r="L40" s="46">
        <v>186679.77</v>
      </c>
      <c r="M40" s="202">
        <f t="shared" ref="M40:M42" si="4">N40+O40</f>
        <v>195663</v>
      </c>
      <c r="N40" s="47">
        <v>195663</v>
      </c>
      <c r="O40" s="213">
        <v>0</v>
      </c>
      <c r="P40" s="122">
        <f>M40/L40</f>
        <v>1.0481210685014237</v>
      </c>
      <c r="Q40" s="206" t="s">
        <v>116</v>
      </c>
      <c r="R40" s="22"/>
    </row>
    <row r="41" spans="1:18" ht="127.5" customHeight="1" x14ac:dyDescent="0.25">
      <c r="A41" s="214">
        <v>15</v>
      </c>
      <c r="B41" s="215" t="s">
        <v>18</v>
      </c>
      <c r="C41" s="215" t="s">
        <v>26</v>
      </c>
      <c r="D41" s="215" t="s">
        <v>62</v>
      </c>
      <c r="E41" s="136" t="s">
        <v>29</v>
      </c>
      <c r="F41" s="218" t="s">
        <v>24</v>
      </c>
      <c r="G41" s="109">
        <v>97275841.819999993</v>
      </c>
      <c r="H41" s="109" t="s">
        <v>18</v>
      </c>
      <c r="I41" s="2" t="s">
        <v>86</v>
      </c>
      <c r="J41" s="212" t="s">
        <v>65</v>
      </c>
      <c r="K41" s="220" t="s">
        <v>117</v>
      </c>
      <c r="L41" s="221">
        <v>910378.05</v>
      </c>
      <c r="M41" s="41">
        <f t="shared" si="4"/>
        <v>751433</v>
      </c>
      <c r="N41" s="222">
        <v>751433</v>
      </c>
      <c r="O41" s="223">
        <v>0</v>
      </c>
      <c r="P41" s="224">
        <v>1</v>
      </c>
      <c r="Q41" s="225" t="s">
        <v>118</v>
      </c>
      <c r="R41" s="22"/>
    </row>
    <row r="42" spans="1:18" ht="191.45" customHeight="1" x14ac:dyDescent="0.25">
      <c r="A42" s="226">
        <v>16</v>
      </c>
      <c r="B42" s="227" t="s">
        <v>12</v>
      </c>
      <c r="C42" s="381" t="s">
        <v>27</v>
      </c>
      <c r="D42" s="200" t="s">
        <v>98</v>
      </c>
      <c r="E42" s="3" t="s">
        <v>119</v>
      </c>
      <c r="F42" s="228" t="s">
        <v>24</v>
      </c>
      <c r="G42" s="99">
        <v>112459975.41</v>
      </c>
      <c r="H42" s="99" t="s">
        <v>12</v>
      </c>
      <c r="I42" s="3" t="s">
        <v>104</v>
      </c>
      <c r="J42" s="200" t="s">
        <v>13</v>
      </c>
      <c r="K42" s="229" t="s">
        <v>128</v>
      </c>
      <c r="L42" s="41">
        <v>483531</v>
      </c>
      <c r="M42" s="46">
        <f t="shared" si="4"/>
        <v>483531</v>
      </c>
      <c r="N42" s="230">
        <v>483531</v>
      </c>
      <c r="O42" s="231">
        <v>0</v>
      </c>
      <c r="P42" s="224">
        <v>1</v>
      </c>
      <c r="Q42" s="1" t="s">
        <v>272</v>
      </c>
      <c r="R42" s="22"/>
    </row>
    <row r="43" spans="1:18" ht="59.1" customHeight="1" x14ac:dyDescent="0.25">
      <c r="A43" s="650">
        <v>32</v>
      </c>
      <c r="B43" s="621" t="s">
        <v>14</v>
      </c>
      <c r="C43" s="673" t="s">
        <v>217</v>
      </c>
      <c r="D43" s="674" t="s">
        <v>98</v>
      </c>
      <c r="E43" s="621" t="s">
        <v>246</v>
      </c>
      <c r="F43" s="621" t="s">
        <v>180</v>
      </c>
      <c r="G43" s="648">
        <v>4146520.73</v>
      </c>
      <c r="H43" s="674" t="s">
        <v>14</v>
      </c>
      <c r="I43" s="674" t="s">
        <v>218</v>
      </c>
      <c r="J43" s="284" t="s">
        <v>182</v>
      </c>
      <c r="K43" s="676" t="s">
        <v>220</v>
      </c>
      <c r="L43" s="677">
        <v>740806.74</v>
      </c>
      <c r="M43" s="288">
        <f>N43+O43</f>
        <v>414621.75</v>
      </c>
      <c r="N43" s="303">
        <v>414621.75</v>
      </c>
      <c r="O43" s="286">
        <v>0</v>
      </c>
      <c r="P43" s="283">
        <v>0</v>
      </c>
      <c r="Q43" s="607" t="s">
        <v>243</v>
      </c>
      <c r="R43" s="22"/>
    </row>
    <row r="44" spans="1:18" ht="80.45" customHeight="1" x14ac:dyDescent="0.25">
      <c r="A44" s="651"/>
      <c r="B44" s="672"/>
      <c r="C44" s="672"/>
      <c r="D44" s="672"/>
      <c r="E44" s="675"/>
      <c r="F44" s="672"/>
      <c r="G44" s="649"/>
      <c r="H44" s="672"/>
      <c r="I44" s="672"/>
      <c r="J44" s="386" t="s">
        <v>219</v>
      </c>
      <c r="K44" s="672"/>
      <c r="L44" s="678"/>
      <c r="M44" s="382">
        <f>N44+O44</f>
        <v>326184.99</v>
      </c>
      <c r="N44" s="285">
        <v>326184.99</v>
      </c>
      <c r="O44" s="287">
        <v>0</v>
      </c>
      <c r="P44" s="129">
        <v>0</v>
      </c>
      <c r="Q44" s="637"/>
      <c r="R44" s="22"/>
    </row>
    <row r="45" spans="1:18" ht="105.95" customHeight="1" x14ac:dyDescent="0.25">
      <c r="A45" s="660">
        <v>33</v>
      </c>
      <c r="B45" s="681" t="s">
        <v>18</v>
      </c>
      <c r="C45" s="673" t="s">
        <v>269</v>
      </c>
      <c r="D45" s="673" t="s">
        <v>62</v>
      </c>
      <c r="E45" s="641" t="s">
        <v>279</v>
      </c>
      <c r="F45" s="646" t="s">
        <v>273</v>
      </c>
      <c r="G45" s="648">
        <v>179363388.91</v>
      </c>
      <c r="H45" s="662" t="s">
        <v>270</v>
      </c>
      <c r="I45" s="664"/>
      <c r="J45" s="387" t="s">
        <v>15</v>
      </c>
      <c r="K45" s="658" t="s">
        <v>292</v>
      </c>
      <c r="L45" s="391">
        <v>51000</v>
      </c>
      <c r="M45" s="41">
        <f t="shared" ref="M45" si="5">N45+O45</f>
        <v>51000</v>
      </c>
      <c r="N45" s="384">
        <v>51000</v>
      </c>
      <c r="O45" s="385">
        <v>0</v>
      </c>
      <c r="P45" s="129">
        <f>M45/L45</f>
        <v>1</v>
      </c>
      <c r="Q45" s="390" t="s">
        <v>290</v>
      </c>
      <c r="R45" s="22"/>
    </row>
    <row r="46" spans="1:18" ht="105.95" customHeight="1" x14ac:dyDescent="0.25">
      <c r="A46" s="661"/>
      <c r="B46" s="682"/>
      <c r="C46" s="683"/>
      <c r="D46" s="683"/>
      <c r="E46" s="643"/>
      <c r="F46" s="647"/>
      <c r="G46" s="649"/>
      <c r="H46" s="663"/>
      <c r="I46" s="665"/>
      <c r="J46" s="381" t="s">
        <v>228</v>
      </c>
      <c r="K46" s="659"/>
      <c r="L46" s="41">
        <v>16338074.41</v>
      </c>
      <c r="M46" s="331">
        <f t="shared" ref="M46:M47" si="6">N46+O46</f>
        <v>16338074.41</v>
      </c>
      <c r="N46" s="383">
        <v>16338074.41</v>
      </c>
      <c r="O46" s="231">
        <v>0</v>
      </c>
      <c r="P46" s="400">
        <v>1</v>
      </c>
      <c r="Q46" s="388" t="s">
        <v>293</v>
      </c>
      <c r="R46" s="22"/>
    </row>
    <row r="47" spans="1:18" ht="131.1" customHeight="1" thickBot="1" x14ac:dyDescent="0.3">
      <c r="A47" s="392">
        <v>34</v>
      </c>
      <c r="B47" s="401" t="s">
        <v>12</v>
      </c>
      <c r="C47" s="402" t="s">
        <v>278</v>
      </c>
      <c r="D47" s="402" t="s">
        <v>98</v>
      </c>
      <c r="E47" s="393" t="s">
        <v>281</v>
      </c>
      <c r="F47" s="403" t="s">
        <v>280</v>
      </c>
      <c r="G47" s="394">
        <v>41312631</v>
      </c>
      <c r="H47" s="395" t="s">
        <v>282</v>
      </c>
      <c r="I47" s="396"/>
      <c r="J47" s="404" t="s">
        <v>283</v>
      </c>
      <c r="K47" s="397" t="s">
        <v>294</v>
      </c>
      <c r="L47" s="331">
        <v>6000052.0800000001</v>
      </c>
      <c r="M47" s="331">
        <f t="shared" si="6"/>
        <v>6000052.0800000001</v>
      </c>
      <c r="N47" s="405">
        <v>6000052.0800000001</v>
      </c>
      <c r="O47" s="398">
        <v>0</v>
      </c>
      <c r="P47" s="400">
        <v>1</v>
      </c>
      <c r="Q47" s="399" t="s">
        <v>284</v>
      </c>
      <c r="R47" s="22"/>
    </row>
    <row r="48" spans="1:18" ht="28.5" customHeight="1" thickBot="1" x14ac:dyDescent="0.3">
      <c r="A48" s="289"/>
      <c r="B48" s="290" t="s">
        <v>0</v>
      </c>
      <c r="C48" s="291"/>
      <c r="D48" s="291"/>
      <c r="E48" s="292"/>
      <c r="F48" s="293"/>
      <c r="G48" s="294">
        <f>SUM(G6:G47)</f>
        <v>3346940458.02</v>
      </c>
      <c r="H48" s="295"/>
      <c r="I48" s="296"/>
      <c r="J48" s="296"/>
      <c r="K48" s="297"/>
      <c r="L48" s="298">
        <f>SUM(L6:L47)</f>
        <v>925680608.96000004</v>
      </c>
      <c r="M48" s="376">
        <f>SUM(M6:M47)</f>
        <v>279766543.66999996</v>
      </c>
      <c r="N48" s="299">
        <f>SUM(N6:N47)</f>
        <v>314606681.41000003</v>
      </c>
      <c r="O48" s="300">
        <f>SUM(O6:O47)</f>
        <v>4252481.5100000007</v>
      </c>
      <c r="P48" s="301">
        <f t="shared" ref="P48" si="7">M48/L48</f>
        <v>0.30222794013619558</v>
      </c>
      <c r="Q48" s="302" t="s">
        <v>120</v>
      </c>
      <c r="R48" s="22"/>
    </row>
    <row r="49" spans="1:17" ht="30" customHeight="1" x14ac:dyDescent="0.25">
      <c r="A49" s="49"/>
      <c r="B49" s="50" t="s">
        <v>121</v>
      </c>
      <c r="C49" s="679" t="s">
        <v>122</v>
      </c>
      <c r="D49" s="679"/>
      <c r="E49" s="679"/>
      <c r="F49" s="679"/>
      <c r="G49" s="679"/>
      <c r="H49" s="679"/>
      <c r="I49" s="679"/>
      <c r="J49" s="679"/>
      <c r="K49" s="680"/>
      <c r="L49" s="51" t="s">
        <v>120</v>
      </c>
      <c r="M49" s="51" t="s">
        <v>120</v>
      </c>
      <c r="N49" s="52">
        <f>N6+N9+N12+N15+N16+N19+N20+N21+N22+N23+N24+N29+N31+N33+N34+N35+N36+N42+N43+N44+N45+N47</f>
        <v>243716993.75</v>
      </c>
      <c r="O49" s="53" t="s">
        <v>120</v>
      </c>
      <c r="P49" s="54" t="s">
        <v>120</v>
      </c>
      <c r="Q49" s="232" t="s">
        <v>120</v>
      </c>
    </row>
    <row r="50" spans="1:17" ht="30" customHeight="1" x14ac:dyDescent="0.25">
      <c r="A50" s="55"/>
      <c r="B50" s="56" t="s">
        <v>121</v>
      </c>
      <c r="C50" s="668" t="s">
        <v>123</v>
      </c>
      <c r="D50" s="668"/>
      <c r="E50" s="668"/>
      <c r="F50" s="668"/>
      <c r="G50" s="668"/>
      <c r="H50" s="668"/>
      <c r="I50" s="668"/>
      <c r="J50" s="668"/>
      <c r="K50" s="669"/>
      <c r="L50" s="57" t="s">
        <v>120</v>
      </c>
      <c r="M50" s="57" t="s">
        <v>120</v>
      </c>
      <c r="N50" s="58">
        <f>N8+N11+N14</f>
        <v>39092619.25</v>
      </c>
      <c r="O50" s="59" t="s">
        <v>120</v>
      </c>
      <c r="P50" s="60" t="s">
        <v>120</v>
      </c>
      <c r="Q50" s="233" t="s">
        <v>120</v>
      </c>
    </row>
    <row r="51" spans="1:17" ht="30.75" customHeight="1" thickBot="1" x14ac:dyDescent="0.3">
      <c r="A51" s="61"/>
      <c r="B51" s="62" t="s">
        <v>121</v>
      </c>
      <c r="C51" s="670" t="s">
        <v>124</v>
      </c>
      <c r="D51" s="670"/>
      <c r="E51" s="670"/>
      <c r="F51" s="670"/>
      <c r="G51" s="670"/>
      <c r="H51" s="670"/>
      <c r="I51" s="670"/>
      <c r="J51" s="670"/>
      <c r="K51" s="671"/>
      <c r="L51" s="63" t="s">
        <v>120</v>
      </c>
      <c r="M51" s="63" t="s">
        <v>120</v>
      </c>
      <c r="N51" s="64">
        <f>N26+N30+N32+N37+N39+N40+N41+N17+N18+N46</f>
        <v>31797068.41</v>
      </c>
      <c r="O51" s="65">
        <f>O48</f>
        <v>4252481.5100000007</v>
      </c>
      <c r="P51" s="234" t="s">
        <v>120</v>
      </c>
      <c r="Q51" s="235" t="s">
        <v>120</v>
      </c>
    </row>
    <row r="52" spans="1:17" x14ac:dyDescent="0.25">
      <c r="A52" s="66"/>
      <c r="B52" s="67"/>
      <c r="C52" s="68"/>
      <c r="D52" s="68"/>
      <c r="E52" s="69"/>
      <c r="F52" s="69"/>
      <c r="G52" s="70"/>
      <c r="H52" s="71"/>
      <c r="I52" s="72"/>
      <c r="J52" s="72"/>
      <c r="K52" s="72"/>
      <c r="L52" s="72"/>
      <c r="M52" s="72"/>
      <c r="N52" s="73"/>
      <c r="O52" s="74"/>
      <c r="P52" s="74"/>
    </row>
    <row r="53" spans="1:17" x14ac:dyDescent="0.25">
      <c r="A53" s="75"/>
      <c r="B53" s="76"/>
      <c r="C53" s="77"/>
      <c r="D53" s="77"/>
      <c r="N53" s="74"/>
      <c r="O53" s="74"/>
      <c r="P53" s="74"/>
    </row>
    <row r="54" spans="1:17" x14ac:dyDescent="0.25">
      <c r="A54" s="75"/>
      <c r="B54" s="81" t="s">
        <v>125</v>
      </c>
      <c r="C54" s="68"/>
      <c r="D54" s="68"/>
      <c r="L54" s="192"/>
      <c r="M54" s="192"/>
      <c r="N54" s="82"/>
      <c r="O54" s="83"/>
      <c r="P54" s="84"/>
    </row>
    <row r="55" spans="1:17" ht="52.15" customHeight="1" x14ac:dyDescent="0.25">
      <c r="A55" s="66"/>
      <c r="B55" s="666" t="s">
        <v>126</v>
      </c>
      <c r="C55" s="666"/>
      <c r="D55" s="666"/>
      <c r="E55" s="666"/>
      <c r="F55" s="666"/>
      <c r="G55" s="666"/>
      <c r="H55" s="666"/>
      <c r="I55" s="666"/>
      <c r="J55" s="72"/>
      <c r="K55" s="72"/>
      <c r="L55" s="85"/>
      <c r="M55" s="370">
        <f>M48+N50</f>
        <v>318859162.91999996</v>
      </c>
      <c r="N55" s="22"/>
      <c r="O55" s="74"/>
      <c r="P55" s="74"/>
    </row>
    <row r="56" spans="1:17" ht="27.6" customHeight="1" x14ac:dyDescent="0.25">
      <c r="A56" s="66"/>
      <c r="B56" s="666" t="s">
        <v>127</v>
      </c>
      <c r="C56" s="667"/>
      <c r="D56" s="667"/>
      <c r="E56" s="667"/>
      <c r="F56" s="667"/>
      <c r="G56" s="667"/>
      <c r="H56" s="667"/>
      <c r="I56" s="667"/>
      <c r="J56" s="72"/>
      <c r="K56" s="72"/>
      <c r="L56" s="72"/>
      <c r="M56" s="72"/>
      <c r="N56" s="74"/>
      <c r="O56" s="74"/>
      <c r="P56" s="74"/>
    </row>
    <row r="57" spans="1:17" x14ac:dyDescent="0.25">
      <c r="A57" s="66"/>
      <c r="B57" s="76"/>
      <c r="C57" s="86"/>
      <c r="D57" s="86"/>
      <c r="E57" s="69"/>
      <c r="F57" s="69"/>
      <c r="G57" s="70"/>
      <c r="H57" s="71"/>
      <c r="I57" s="72"/>
      <c r="J57" s="72"/>
      <c r="K57" s="72"/>
      <c r="L57" s="72"/>
      <c r="M57" s="74"/>
      <c r="N57" s="87"/>
      <c r="O57" s="53"/>
      <c r="P57" s="48"/>
    </row>
    <row r="58" spans="1:17" x14ac:dyDescent="0.25">
      <c r="A58" s="66"/>
      <c r="B58" s="76"/>
      <c r="C58" s="86"/>
      <c r="D58" s="86"/>
      <c r="E58" s="69"/>
      <c r="F58" s="69"/>
      <c r="G58" s="70"/>
      <c r="H58" s="71"/>
      <c r="I58" s="72"/>
      <c r="J58" s="72"/>
      <c r="K58" s="72"/>
      <c r="L58" s="72"/>
      <c r="M58" s="74"/>
      <c r="N58" s="88"/>
      <c r="O58" s="53"/>
      <c r="P58" s="48"/>
    </row>
    <row r="59" spans="1:17" x14ac:dyDescent="0.25">
      <c r="A59" s="66"/>
      <c r="B59" s="76"/>
      <c r="C59" s="86"/>
      <c r="D59" s="86"/>
      <c r="E59" s="69"/>
      <c r="F59" s="69"/>
      <c r="G59" s="70"/>
      <c r="H59" s="71"/>
      <c r="I59" s="72"/>
      <c r="J59" s="72"/>
      <c r="K59" s="72"/>
      <c r="L59" s="72"/>
      <c r="M59" s="74"/>
      <c r="N59" s="89"/>
      <c r="O59" s="90"/>
      <c r="P59" s="48"/>
    </row>
    <row r="60" spans="1:17" x14ac:dyDescent="0.25">
      <c r="A60" s="66"/>
      <c r="B60" s="91"/>
      <c r="C60" s="77"/>
      <c r="D60" s="77"/>
      <c r="I60" s="92"/>
      <c r="J60" s="92"/>
      <c r="K60" s="92"/>
      <c r="L60" s="93"/>
      <c r="M60" s="93"/>
      <c r="N60" s="94"/>
      <c r="O60" s="94"/>
      <c r="P60" s="94"/>
    </row>
    <row r="61" spans="1:17" x14ac:dyDescent="0.25">
      <c r="A61" s="66"/>
      <c r="B61" s="91"/>
      <c r="C61" s="77"/>
      <c r="D61" s="77"/>
      <c r="I61" s="92"/>
      <c r="J61" s="92"/>
      <c r="K61" s="92"/>
      <c r="L61" s="93"/>
      <c r="M61" s="93"/>
      <c r="N61" s="94"/>
      <c r="O61" s="94"/>
      <c r="P61" s="95"/>
    </row>
    <row r="62" spans="1:17" x14ac:dyDescent="0.25">
      <c r="A62" s="66"/>
      <c r="I62" s="92"/>
      <c r="J62" s="92"/>
      <c r="K62" s="92"/>
      <c r="L62" s="93"/>
      <c r="M62" s="93"/>
      <c r="N62" s="94"/>
      <c r="O62" s="94"/>
      <c r="P62" s="95"/>
    </row>
    <row r="63" spans="1:17" x14ac:dyDescent="0.25">
      <c r="A63" s="66"/>
      <c r="I63" s="92"/>
      <c r="J63" s="92"/>
      <c r="K63" s="92"/>
      <c r="L63" s="93"/>
      <c r="M63" s="93"/>
      <c r="N63" s="94"/>
      <c r="O63" s="94"/>
      <c r="P63" s="95"/>
    </row>
    <row r="64" spans="1:17" x14ac:dyDescent="0.25">
      <c r="A64" s="66"/>
      <c r="I64" s="92"/>
      <c r="J64" s="92"/>
      <c r="K64" s="92"/>
      <c r="L64" s="92"/>
      <c r="M64" s="92"/>
      <c r="N64" s="95"/>
      <c r="O64" s="95"/>
      <c r="P64" s="95"/>
    </row>
    <row r="65" spans="1:16" x14ac:dyDescent="0.25">
      <c r="A65" s="66"/>
      <c r="I65" s="92"/>
      <c r="J65" s="92"/>
      <c r="K65" s="92"/>
      <c r="L65" s="92"/>
      <c r="M65" s="92"/>
      <c r="N65" s="95"/>
      <c r="O65" s="95"/>
      <c r="P65" s="95"/>
    </row>
    <row r="66" spans="1:16" x14ac:dyDescent="0.25">
      <c r="A66" s="66"/>
      <c r="I66" s="92"/>
      <c r="J66" s="92"/>
      <c r="K66" s="92"/>
      <c r="L66" s="92"/>
      <c r="M66" s="92"/>
      <c r="N66" s="22"/>
      <c r="O66" s="22"/>
      <c r="P66" s="22"/>
    </row>
    <row r="67" spans="1:16" x14ac:dyDescent="0.25">
      <c r="A67" s="66"/>
      <c r="I67" s="92"/>
      <c r="J67" s="92"/>
      <c r="K67" s="92"/>
      <c r="L67" s="92"/>
      <c r="M67" s="92"/>
      <c r="N67" s="22"/>
      <c r="O67" s="22"/>
      <c r="P67" s="22"/>
    </row>
    <row r="68" spans="1:16" x14ac:dyDescent="0.25">
      <c r="A68" s="66"/>
      <c r="I68" s="92"/>
      <c r="J68" s="92"/>
      <c r="K68" s="92"/>
      <c r="L68" s="92"/>
      <c r="M68" s="92"/>
      <c r="N68" s="22"/>
      <c r="O68" s="22"/>
      <c r="P68" s="22"/>
    </row>
    <row r="69" spans="1:16" x14ac:dyDescent="0.25">
      <c r="A69" s="66"/>
      <c r="I69" s="92"/>
      <c r="J69" s="92"/>
      <c r="K69" s="92"/>
      <c r="L69" s="92"/>
      <c r="M69" s="92"/>
      <c r="N69" s="22"/>
      <c r="O69" s="22"/>
      <c r="P69" s="22"/>
    </row>
    <row r="70" spans="1:16" x14ac:dyDescent="0.25">
      <c r="A70" s="66"/>
      <c r="I70" s="92"/>
      <c r="J70" s="92"/>
      <c r="K70" s="92"/>
      <c r="L70" s="92"/>
      <c r="M70" s="92"/>
      <c r="N70" s="22"/>
      <c r="O70" s="22"/>
      <c r="P70" s="22"/>
    </row>
    <row r="71" spans="1:16" x14ac:dyDescent="0.25">
      <c r="A71" s="66"/>
      <c r="I71" s="92"/>
      <c r="J71" s="92"/>
      <c r="K71" s="92"/>
      <c r="L71" s="92"/>
      <c r="M71" s="92"/>
      <c r="N71" s="22"/>
      <c r="O71" s="22"/>
      <c r="P71" s="22"/>
    </row>
    <row r="72" spans="1:16" x14ac:dyDescent="0.25">
      <c r="A72" s="66"/>
      <c r="I72" s="92"/>
      <c r="J72" s="92"/>
      <c r="K72" s="92"/>
      <c r="L72" s="92"/>
      <c r="M72" s="92"/>
      <c r="N72" s="22"/>
      <c r="O72" s="22"/>
      <c r="P72" s="22"/>
    </row>
    <row r="73" spans="1:16" x14ac:dyDescent="0.25">
      <c r="A73" s="66"/>
      <c r="I73" s="92"/>
      <c r="J73" s="92"/>
      <c r="K73" s="92"/>
      <c r="L73" s="92"/>
      <c r="M73" s="92"/>
      <c r="N73" s="22"/>
      <c r="O73" s="22"/>
      <c r="P73" s="22"/>
    </row>
    <row r="74" spans="1:16" x14ac:dyDescent="0.25">
      <c r="A74" s="66"/>
      <c r="I74" s="92"/>
      <c r="J74" s="92"/>
      <c r="K74" s="92"/>
      <c r="L74" s="92"/>
      <c r="M74" s="92"/>
      <c r="N74" s="22"/>
      <c r="O74" s="22"/>
      <c r="P74" s="22"/>
    </row>
    <row r="75" spans="1:16" x14ac:dyDescent="0.25">
      <c r="A75" s="66"/>
      <c r="I75" s="92"/>
      <c r="J75" s="92"/>
      <c r="K75" s="92"/>
      <c r="L75" s="92"/>
      <c r="M75" s="92"/>
      <c r="N75" s="22"/>
      <c r="O75" s="22"/>
      <c r="P75" s="22"/>
    </row>
    <row r="76" spans="1:16" x14ac:dyDescent="0.25">
      <c r="A76" s="66"/>
      <c r="I76" s="92"/>
      <c r="J76" s="92"/>
      <c r="K76" s="92"/>
      <c r="L76" s="92"/>
      <c r="M76" s="92"/>
      <c r="N76" s="22"/>
      <c r="O76" s="22"/>
      <c r="P76" s="22"/>
    </row>
    <row r="77" spans="1:16" x14ac:dyDescent="0.25">
      <c r="A77" s="66"/>
      <c r="I77" s="92"/>
      <c r="J77" s="92"/>
      <c r="K77" s="92"/>
      <c r="L77" s="92"/>
      <c r="M77" s="92"/>
      <c r="N77" s="22"/>
      <c r="O77" s="22"/>
      <c r="P77" s="22"/>
    </row>
    <row r="78" spans="1:16" x14ac:dyDescent="0.25">
      <c r="A78" s="66"/>
      <c r="I78" s="92"/>
      <c r="J78" s="92"/>
      <c r="K78" s="92"/>
      <c r="L78" s="92"/>
      <c r="M78" s="92"/>
      <c r="N78" s="22"/>
      <c r="O78" s="22"/>
      <c r="P78" s="22"/>
    </row>
    <row r="79" spans="1:16" x14ac:dyDescent="0.25">
      <c r="A79" s="66"/>
      <c r="I79" s="92"/>
      <c r="J79" s="92"/>
      <c r="K79" s="92"/>
      <c r="L79" s="92"/>
      <c r="M79" s="92"/>
      <c r="N79" s="22"/>
      <c r="O79" s="22"/>
      <c r="P79" s="22"/>
    </row>
    <row r="80" spans="1:16" x14ac:dyDescent="0.25">
      <c r="A80" s="66"/>
      <c r="I80" s="92"/>
      <c r="J80" s="92"/>
      <c r="K80" s="92"/>
      <c r="L80" s="92"/>
      <c r="M80" s="92"/>
      <c r="N80" s="22"/>
      <c r="O80" s="22"/>
      <c r="P80" s="22"/>
    </row>
    <row r="81" spans="1:16" x14ac:dyDescent="0.25">
      <c r="A81" s="66"/>
      <c r="I81" s="92"/>
      <c r="J81" s="92"/>
      <c r="K81" s="92"/>
      <c r="L81" s="92"/>
      <c r="M81" s="92"/>
      <c r="N81" s="22"/>
      <c r="O81" s="22"/>
      <c r="P81" s="22"/>
    </row>
    <row r="82" spans="1:16" x14ac:dyDescent="0.25">
      <c r="A82" s="66"/>
      <c r="I82" s="92"/>
      <c r="J82" s="92"/>
      <c r="K82" s="92"/>
      <c r="L82" s="92"/>
      <c r="M82" s="92"/>
      <c r="N82" s="22"/>
      <c r="O82" s="22"/>
      <c r="P82" s="22"/>
    </row>
    <row r="83" spans="1:16" x14ac:dyDescent="0.25">
      <c r="A83" s="66"/>
      <c r="I83" s="92"/>
      <c r="J83" s="92"/>
      <c r="K83" s="92"/>
      <c r="L83" s="92"/>
      <c r="M83" s="92"/>
      <c r="N83" s="22"/>
      <c r="O83" s="22"/>
      <c r="P83" s="22"/>
    </row>
    <row r="84" spans="1:16" x14ac:dyDescent="0.25">
      <c r="A84" s="66"/>
      <c r="I84" s="92"/>
      <c r="J84" s="92"/>
      <c r="K84" s="92"/>
      <c r="L84" s="92"/>
      <c r="M84" s="92"/>
      <c r="N84" s="22"/>
      <c r="O84" s="22"/>
      <c r="P84" s="22"/>
    </row>
    <row r="85" spans="1:16" x14ac:dyDescent="0.25">
      <c r="A85" s="66"/>
      <c r="I85" s="92"/>
      <c r="J85" s="92"/>
      <c r="K85" s="92"/>
      <c r="L85" s="92"/>
      <c r="M85" s="92"/>
      <c r="N85" s="22"/>
      <c r="O85" s="22"/>
      <c r="P85" s="22"/>
    </row>
    <row r="86" spans="1:16" x14ac:dyDescent="0.25">
      <c r="A86" s="66"/>
      <c r="I86" s="92"/>
      <c r="J86" s="92"/>
      <c r="K86" s="92"/>
      <c r="L86" s="92"/>
      <c r="M86" s="92"/>
      <c r="N86" s="22"/>
      <c r="O86" s="22"/>
      <c r="P86" s="22"/>
    </row>
    <row r="87" spans="1:16" x14ac:dyDescent="0.25">
      <c r="A87" s="66"/>
      <c r="I87" s="92"/>
      <c r="J87" s="92"/>
      <c r="K87" s="92"/>
      <c r="L87" s="92"/>
      <c r="M87" s="92"/>
      <c r="N87" s="22"/>
      <c r="O87" s="22"/>
      <c r="P87" s="22"/>
    </row>
    <row r="88" spans="1:16" x14ac:dyDescent="0.25">
      <c r="A88" s="66"/>
      <c r="I88" s="92"/>
      <c r="J88" s="92"/>
      <c r="K88" s="92"/>
      <c r="L88" s="92"/>
      <c r="M88" s="92"/>
      <c r="N88" s="22"/>
      <c r="O88" s="22"/>
      <c r="P88" s="22"/>
    </row>
    <row r="89" spans="1:16" x14ac:dyDescent="0.25">
      <c r="A89" s="66"/>
      <c r="I89" s="92"/>
      <c r="J89" s="92"/>
      <c r="K89" s="92"/>
      <c r="L89" s="92"/>
      <c r="M89" s="92"/>
      <c r="N89" s="22"/>
      <c r="O89" s="22"/>
      <c r="P89" s="22"/>
    </row>
    <row r="90" spans="1:16" x14ac:dyDescent="0.25">
      <c r="A90" s="66"/>
      <c r="I90" s="92"/>
      <c r="J90" s="92"/>
      <c r="K90" s="92"/>
      <c r="L90" s="92"/>
      <c r="M90" s="92"/>
      <c r="N90" s="22"/>
      <c r="O90" s="22"/>
      <c r="P90" s="22"/>
    </row>
    <row r="91" spans="1:16" x14ac:dyDescent="0.25">
      <c r="A91" s="66"/>
      <c r="I91" s="92"/>
      <c r="J91" s="92"/>
      <c r="K91" s="92"/>
      <c r="L91" s="92"/>
      <c r="M91" s="92"/>
      <c r="N91" s="22"/>
      <c r="O91" s="22"/>
      <c r="P91" s="22"/>
    </row>
    <row r="92" spans="1:16" x14ac:dyDescent="0.25">
      <c r="A92" s="72"/>
      <c r="I92" s="92"/>
      <c r="J92" s="92"/>
      <c r="K92" s="92"/>
      <c r="L92" s="92"/>
      <c r="M92" s="92"/>
      <c r="N92" s="22"/>
      <c r="O92" s="22"/>
      <c r="P92" s="22"/>
    </row>
    <row r="93" spans="1:16" x14ac:dyDescent="0.25">
      <c r="A93" s="72"/>
      <c r="I93" s="92"/>
      <c r="J93" s="92"/>
      <c r="K93" s="92"/>
      <c r="L93" s="92"/>
      <c r="M93" s="92"/>
      <c r="N93" s="22"/>
      <c r="O93" s="22"/>
      <c r="P93" s="22"/>
    </row>
    <row r="94" spans="1:16" x14ac:dyDescent="0.25">
      <c r="A94" s="72"/>
      <c r="I94" s="92"/>
      <c r="J94" s="92"/>
      <c r="K94" s="92"/>
      <c r="L94" s="92"/>
      <c r="M94" s="92"/>
      <c r="N94" s="22"/>
      <c r="O94" s="22"/>
      <c r="P94" s="22"/>
    </row>
    <row r="95" spans="1:16" x14ac:dyDescent="0.25">
      <c r="A95" s="72"/>
      <c r="I95" s="92"/>
      <c r="J95" s="92"/>
      <c r="K95" s="92"/>
      <c r="L95" s="92"/>
      <c r="M95" s="92"/>
      <c r="N95" s="22"/>
      <c r="O95" s="22"/>
      <c r="P95" s="22"/>
    </row>
    <row r="96" spans="1:16" x14ac:dyDescent="0.25">
      <c r="I96" s="92"/>
      <c r="J96" s="92"/>
      <c r="K96" s="92"/>
      <c r="L96" s="92"/>
      <c r="M96" s="92"/>
      <c r="N96" s="22"/>
      <c r="O96" s="22"/>
      <c r="P96" s="22"/>
    </row>
    <row r="97" spans="9:16" x14ac:dyDescent="0.25">
      <c r="I97" s="92"/>
      <c r="J97" s="92"/>
      <c r="K97" s="92"/>
      <c r="L97" s="92"/>
      <c r="M97" s="92"/>
      <c r="N97" s="22"/>
      <c r="O97" s="22"/>
      <c r="P97" s="22"/>
    </row>
    <row r="98" spans="9:16" x14ac:dyDescent="0.25">
      <c r="I98" s="92"/>
      <c r="J98" s="92"/>
      <c r="K98" s="92"/>
      <c r="L98" s="92"/>
      <c r="M98" s="92"/>
      <c r="N98" s="22"/>
      <c r="O98" s="22"/>
      <c r="P98" s="22"/>
    </row>
    <row r="99" spans="9:16" x14ac:dyDescent="0.25">
      <c r="I99" s="92"/>
      <c r="J99" s="92"/>
      <c r="K99" s="92"/>
      <c r="L99" s="92"/>
      <c r="M99" s="92"/>
      <c r="N99" s="22"/>
      <c r="O99" s="22"/>
      <c r="P99" s="22"/>
    </row>
    <row r="100" spans="9:16" x14ac:dyDescent="0.25">
      <c r="I100" s="92"/>
      <c r="J100" s="92"/>
      <c r="K100" s="92"/>
      <c r="L100" s="92"/>
      <c r="M100" s="92"/>
      <c r="N100" s="22"/>
      <c r="O100" s="22"/>
      <c r="P100" s="22"/>
    </row>
    <row r="101" spans="9:16" x14ac:dyDescent="0.25">
      <c r="I101" s="92"/>
      <c r="J101" s="92"/>
      <c r="K101" s="92"/>
      <c r="L101" s="92"/>
      <c r="M101" s="92"/>
      <c r="N101" s="22"/>
      <c r="O101" s="22"/>
      <c r="P101" s="22"/>
    </row>
    <row r="102" spans="9:16" x14ac:dyDescent="0.25">
      <c r="I102" s="92"/>
      <c r="J102" s="92"/>
      <c r="K102" s="92"/>
      <c r="L102" s="92"/>
      <c r="M102" s="92"/>
      <c r="N102" s="22"/>
      <c r="O102" s="22"/>
      <c r="P102" s="22"/>
    </row>
    <row r="103" spans="9:16" x14ac:dyDescent="0.25">
      <c r="I103" s="92"/>
      <c r="J103" s="92"/>
      <c r="K103" s="92"/>
      <c r="L103" s="92"/>
      <c r="M103" s="92"/>
      <c r="N103" s="22"/>
      <c r="O103" s="22"/>
      <c r="P103" s="22"/>
    </row>
    <row r="104" spans="9:16" x14ac:dyDescent="0.25">
      <c r="I104" s="92"/>
      <c r="J104" s="92"/>
      <c r="K104" s="92"/>
      <c r="L104" s="92"/>
      <c r="M104" s="92"/>
      <c r="N104" s="22"/>
      <c r="O104" s="22"/>
      <c r="P104" s="22"/>
    </row>
    <row r="105" spans="9:16" x14ac:dyDescent="0.25">
      <c r="I105" s="92"/>
      <c r="J105" s="92"/>
      <c r="K105" s="92"/>
      <c r="L105" s="92"/>
      <c r="M105" s="92"/>
      <c r="N105" s="22"/>
      <c r="O105" s="22"/>
      <c r="P105" s="22"/>
    </row>
    <row r="106" spans="9:16" x14ac:dyDescent="0.25">
      <c r="I106" s="92"/>
      <c r="J106" s="92"/>
      <c r="K106" s="92"/>
      <c r="L106" s="92"/>
      <c r="M106" s="92"/>
    </row>
    <row r="107" spans="9:16" x14ac:dyDescent="0.25">
      <c r="I107" s="92"/>
      <c r="J107" s="92"/>
      <c r="K107" s="92"/>
      <c r="L107" s="92"/>
      <c r="M107" s="92"/>
    </row>
    <row r="108" spans="9:16" x14ac:dyDescent="0.25">
      <c r="I108" s="92"/>
      <c r="J108" s="92"/>
      <c r="K108" s="92"/>
      <c r="L108" s="92"/>
      <c r="M108" s="92"/>
    </row>
    <row r="109" spans="9:16" x14ac:dyDescent="0.25">
      <c r="I109" s="92"/>
      <c r="J109" s="92"/>
      <c r="K109" s="92"/>
      <c r="L109" s="92"/>
      <c r="M109" s="92"/>
    </row>
    <row r="110" spans="9:16" x14ac:dyDescent="0.25">
      <c r="I110" s="92"/>
      <c r="J110" s="92"/>
      <c r="K110" s="92"/>
      <c r="L110" s="92"/>
      <c r="M110" s="92"/>
    </row>
    <row r="111" spans="9:16" x14ac:dyDescent="0.25">
      <c r="I111" s="92"/>
      <c r="J111" s="92"/>
      <c r="K111" s="92"/>
      <c r="L111" s="92"/>
      <c r="M111" s="92"/>
    </row>
    <row r="112" spans="9:16" x14ac:dyDescent="0.25">
      <c r="I112" s="92"/>
      <c r="J112" s="92"/>
      <c r="K112" s="92"/>
      <c r="L112" s="92"/>
      <c r="M112" s="92"/>
    </row>
  </sheetData>
  <autoFilter ref="A5:Q51"/>
  <mergeCells count="150">
    <mergeCell ref="Q16:Q17"/>
    <mergeCell ref="K45:K46"/>
    <mergeCell ref="A45:A46"/>
    <mergeCell ref="H45:H46"/>
    <mergeCell ref="I45:I46"/>
    <mergeCell ref="B56:I56"/>
    <mergeCell ref="B55:I55"/>
    <mergeCell ref="Q43:Q44"/>
    <mergeCell ref="C50:K50"/>
    <mergeCell ref="C51:K51"/>
    <mergeCell ref="B43:B44"/>
    <mergeCell ref="C43:C44"/>
    <mergeCell ref="D43:D44"/>
    <mergeCell ref="E43:E44"/>
    <mergeCell ref="F43:F44"/>
    <mergeCell ref="G43:G44"/>
    <mergeCell ref="H43:H44"/>
    <mergeCell ref="I43:I44"/>
    <mergeCell ref="K43:K44"/>
    <mergeCell ref="L43:L44"/>
    <mergeCell ref="C49:K49"/>
    <mergeCell ref="B45:B46"/>
    <mergeCell ref="C45:C46"/>
    <mergeCell ref="D45:D46"/>
    <mergeCell ref="E45:E46"/>
    <mergeCell ref="F45:F46"/>
    <mergeCell ref="G45:G46"/>
    <mergeCell ref="A43:A44"/>
    <mergeCell ref="G31:G32"/>
    <mergeCell ref="H31:H32"/>
    <mergeCell ref="I31:I32"/>
    <mergeCell ref="A31:A32"/>
    <mergeCell ref="B31:B32"/>
    <mergeCell ref="C31:C32"/>
    <mergeCell ref="D31:D32"/>
    <mergeCell ref="E31:E32"/>
    <mergeCell ref="F31:F32"/>
    <mergeCell ref="A34:A38"/>
    <mergeCell ref="B34:B38"/>
    <mergeCell ref="C34:C38"/>
    <mergeCell ref="D34:D38"/>
    <mergeCell ref="E34:E38"/>
    <mergeCell ref="F34:F38"/>
    <mergeCell ref="G34:G38"/>
    <mergeCell ref="H34:H38"/>
    <mergeCell ref="I34:I38"/>
    <mergeCell ref="G29:G30"/>
    <mergeCell ref="H29:H30"/>
    <mergeCell ref="I29:I30"/>
    <mergeCell ref="Q19:Q20"/>
    <mergeCell ref="L19:L20"/>
    <mergeCell ref="M19:M20"/>
    <mergeCell ref="O19:O20"/>
    <mergeCell ref="P19:P20"/>
    <mergeCell ref="K19:K20"/>
    <mergeCell ref="J19:J20"/>
    <mergeCell ref="G24:G28"/>
    <mergeCell ref="H24:H28"/>
    <mergeCell ref="I24:I28"/>
    <mergeCell ref="N26:N27"/>
    <mergeCell ref="A19:A23"/>
    <mergeCell ref="B19:B23"/>
    <mergeCell ref="C19:C23"/>
    <mergeCell ref="D19:D23"/>
    <mergeCell ref="E19:E23"/>
    <mergeCell ref="F19:F23"/>
    <mergeCell ref="K16:K18"/>
    <mergeCell ref="Q26:Q27"/>
    <mergeCell ref="G19:G23"/>
    <mergeCell ref="H19:H23"/>
    <mergeCell ref="I19:I23"/>
    <mergeCell ref="L16:L18"/>
    <mergeCell ref="M16:M18"/>
    <mergeCell ref="P16:P18"/>
    <mergeCell ref="A12:A18"/>
    <mergeCell ref="B12:B18"/>
    <mergeCell ref="C12:C18"/>
    <mergeCell ref="D12:D18"/>
    <mergeCell ref="E12:E18"/>
    <mergeCell ref="F12:F18"/>
    <mergeCell ref="G12:G18"/>
    <mergeCell ref="H12:H18"/>
    <mergeCell ref="I12:I18"/>
    <mergeCell ref="J16:J18"/>
    <mergeCell ref="A29:A30"/>
    <mergeCell ref="B29:B30"/>
    <mergeCell ref="C29:C30"/>
    <mergeCell ref="D29:D30"/>
    <mergeCell ref="E29:E30"/>
    <mergeCell ref="F29:F30"/>
    <mergeCell ref="A24:A28"/>
    <mergeCell ref="B24:B28"/>
    <mergeCell ref="C24:C28"/>
    <mergeCell ref="D24:D28"/>
    <mergeCell ref="E24:E28"/>
    <mergeCell ref="F24:F28"/>
    <mergeCell ref="M9:M11"/>
    <mergeCell ref="L12:L14"/>
    <mergeCell ref="M12:M14"/>
    <mergeCell ref="O12:O14"/>
    <mergeCell ref="O9:O11"/>
    <mergeCell ref="P9:P11"/>
    <mergeCell ref="Q9:Q11"/>
    <mergeCell ref="K9:K11"/>
    <mergeCell ref="L9:L11"/>
    <mergeCell ref="P12:P14"/>
    <mergeCell ref="Q12:Q14"/>
    <mergeCell ref="K12:K14"/>
    <mergeCell ref="J12:J14"/>
    <mergeCell ref="G9:G11"/>
    <mergeCell ref="H9:H11"/>
    <mergeCell ref="I9:I11"/>
    <mergeCell ref="J9:J11"/>
    <mergeCell ref="A9:A11"/>
    <mergeCell ref="B9:B11"/>
    <mergeCell ref="C9:C11"/>
    <mergeCell ref="D9:D11"/>
    <mergeCell ref="E9:E11"/>
    <mergeCell ref="F9:F11"/>
    <mergeCell ref="P6:P8"/>
    <mergeCell ref="Q6:Q8"/>
    <mergeCell ref="F6:F8"/>
    <mergeCell ref="G6:G8"/>
    <mergeCell ref="H6:H8"/>
    <mergeCell ref="I6:I8"/>
    <mergeCell ref="J6:J8"/>
    <mergeCell ref="K6:K8"/>
    <mergeCell ref="M3:O3"/>
    <mergeCell ref="P3:P4"/>
    <mergeCell ref="Q3:Q4"/>
    <mergeCell ref="K3:K4"/>
    <mergeCell ref="L3:L4"/>
    <mergeCell ref="L6:L8"/>
    <mergeCell ref="M6:M8"/>
    <mergeCell ref="O6:O8"/>
    <mergeCell ref="A6:A8"/>
    <mergeCell ref="B6:B8"/>
    <mergeCell ref="C6:C8"/>
    <mergeCell ref="D6:D8"/>
    <mergeCell ref="E6:E8"/>
    <mergeCell ref="G3:G4"/>
    <mergeCell ref="H3:H4"/>
    <mergeCell ref="I3:I4"/>
    <mergeCell ref="J3:J4"/>
    <mergeCell ref="A3:A4"/>
    <mergeCell ref="B3:B4"/>
    <mergeCell ref="C3:C4"/>
    <mergeCell ref="D3:D4"/>
    <mergeCell ref="E3:E4"/>
    <mergeCell ref="F3:F4"/>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9.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84DED94B-31C6-4F3A-89AB-D6BF83B40964}"/>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42. zasedání Rady Karlovarského kraje, které se uskutečnilo dne 20.09.2021 (k bodu č. 4)</dc:title>
  <dc:creator/>
  <cp:lastModifiedBy/>
  <dcterms:created xsi:type="dcterms:W3CDTF">2006-09-16T00:00:00Z</dcterms:created>
  <dcterms:modified xsi:type="dcterms:W3CDTF">2021-09-20T12:14:12Z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