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bookViews>
  <sheets>
    <sheet name="Přehled celkem" sheetId="71" r:id="rId1"/>
    <sheet name="KK_sledování " sheetId="69" r:id="rId2"/>
    <sheet name="PO_sledování" sheetId="70" r:id="rId3"/>
  </sheets>
  <definedNames>
    <definedName name="_xlnm._FilterDatabase" localSheetId="1" hidden="1">'KK_sledování '!$A$5:$Q$23</definedName>
    <definedName name="_xlnm._FilterDatabase" localSheetId="2" hidden="1">PO_sledování!$A$5:$Q$50</definedName>
    <definedName name="_xlnm.Print_Titles" localSheetId="1">'KK_sledování '!$3:$5</definedName>
    <definedName name="_xlnm.Print_Titles" localSheetId="2">PO_sledování!$3:$5</definedName>
  </definedNames>
  <calcPr calcId="162913"/>
</workbook>
</file>

<file path=xl/calcChain.xml><?xml version="1.0" encoding="utf-8"?>
<calcChain xmlns="http://schemas.openxmlformats.org/spreadsheetml/2006/main">
  <c r="M45" i="70" l="1"/>
  <c r="P45" i="70" l="1"/>
  <c r="G47" i="70"/>
  <c r="N48" i="70" l="1"/>
  <c r="N50" i="70"/>
  <c r="M46" i="70"/>
  <c r="M42" i="70"/>
  <c r="O47" i="70"/>
  <c r="N47" i="70"/>
  <c r="L47" i="70"/>
  <c r="M47" i="70" l="1"/>
  <c r="P25" i="70"/>
  <c r="P22" i="70" l="1"/>
  <c r="D26" i="71" l="1"/>
  <c r="D25" i="71"/>
  <c r="E16" i="71"/>
  <c r="H14" i="71"/>
  <c r="H13" i="71"/>
  <c r="G14" i="71"/>
  <c r="G13" i="71"/>
  <c r="G9" i="71" l="1"/>
  <c r="H9" i="71"/>
  <c r="H8" i="71"/>
  <c r="G8" i="71"/>
  <c r="N22" i="69" l="1"/>
  <c r="M33" i="70" l="1"/>
  <c r="P33" i="70" s="1"/>
  <c r="M22" i="70" l="1"/>
  <c r="M35" i="70" l="1"/>
  <c r="P35" i="70" s="1"/>
  <c r="N21" i="69" l="1"/>
  <c r="M12" i="69" l="1"/>
  <c r="P12" i="69" l="1"/>
  <c r="M21" i="70" l="1"/>
  <c r="P21" i="70" s="1"/>
  <c r="M19" i="70" l="1"/>
  <c r="N23" i="69" l="1"/>
  <c r="D27" i="71" s="1"/>
  <c r="G21" i="69" l="1"/>
  <c r="O21" i="69"/>
  <c r="L21" i="69"/>
  <c r="M20" i="69" l="1"/>
  <c r="F15" i="71" l="1"/>
  <c r="F11" i="71" s="1"/>
  <c r="E15" i="71"/>
  <c r="C15" i="71"/>
  <c r="C11" i="71" s="1"/>
  <c r="M44" i="70"/>
  <c r="M43" i="70"/>
  <c r="E11" i="71" l="1"/>
  <c r="N49" i="70" l="1"/>
  <c r="P20" i="69" l="1"/>
  <c r="O50" i="70" l="1"/>
  <c r="M41" i="70"/>
  <c r="M40" i="70"/>
  <c r="P40" i="70" s="1"/>
  <c r="M39" i="70"/>
  <c r="M38" i="70"/>
  <c r="M37" i="70"/>
  <c r="P37" i="70" s="1"/>
  <c r="P36" i="70"/>
  <c r="M34" i="70"/>
  <c r="M32" i="70"/>
  <c r="P32" i="70" s="1"/>
  <c r="M31" i="70"/>
  <c r="M30" i="70"/>
  <c r="P30" i="70" s="1"/>
  <c r="M29" i="70"/>
  <c r="M28" i="70"/>
  <c r="P28" i="70" s="1"/>
  <c r="P27" i="70"/>
  <c r="P26" i="70"/>
  <c r="M25" i="70"/>
  <c r="M24" i="70"/>
  <c r="M23" i="70"/>
  <c r="P19" i="70"/>
  <c r="M16" i="70"/>
  <c r="P16" i="70" s="1"/>
  <c r="M15" i="70"/>
  <c r="P15" i="70" s="1"/>
  <c r="M12" i="70"/>
  <c r="M9" i="70"/>
  <c r="P9" i="70" s="1"/>
  <c r="M6" i="70"/>
  <c r="P23" i="70" l="1"/>
  <c r="P24" i="70"/>
  <c r="P39" i="70"/>
  <c r="P12" i="70"/>
  <c r="P31" i="70"/>
  <c r="P34" i="70"/>
  <c r="P6" i="70"/>
  <c r="P29" i="70"/>
  <c r="D15" i="71" l="1"/>
  <c r="G15" i="71" s="1"/>
  <c r="H15" i="71" s="1"/>
  <c r="P47" i="70"/>
  <c r="M17" i="69"/>
  <c r="M16" i="69"/>
  <c r="M14" i="69"/>
  <c r="P14" i="69" s="1"/>
  <c r="M11" i="69"/>
  <c r="M10" i="69"/>
  <c r="M9" i="69"/>
  <c r="M8" i="69"/>
  <c r="P8" i="69" s="1"/>
  <c r="M6" i="69"/>
  <c r="D11" i="71" l="1"/>
  <c r="G11" i="71" s="1"/>
  <c r="H11" i="71" s="1"/>
  <c r="P16" i="69"/>
  <c r="P9" i="69"/>
  <c r="M21" i="69"/>
  <c r="D10" i="71" s="1"/>
  <c r="D7" i="71" s="1"/>
  <c r="P11" i="69"/>
  <c r="C10" i="71"/>
  <c r="E10" i="71"/>
  <c r="E7" i="71" s="1"/>
  <c r="F10" i="71"/>
  <c r="P10" i="69"/>
  <c r="O23" i="69"/>
  <c r="P17" i="69"/>
  <c r="P6" i="69"/>
  <c r="D24" i="71" l="1"/>
  <c r="G10" i="71"/>
  <c r="H10" i="71" s="1"/>
  <c r="C7" i="71"/>
  <c r="D28" i="71"/>
  <c r="F7" i="71"/>
  <c r="F18" i="71" s="1"/>
  <c r="D18" i="71"/>
  <c r="P21" i="69"/>
  <c r="G7" i="71" l="1"/>
  <c r="H7" i="71" s="1"/>
  <c r="C18" i="71"/>
  <c r="E18" i="71" l="1"/>
  <c r="D30" i="71" l="1"/>
</calcChain>
</file>

<file path=xl/sharedStrings.xml><?xml version="1.0" encoding="utf-8"?>
<sst xmlns="http://schemas.openxmlformats.org/spreadsheetml/2006/main" count="482" uniqueCount="288">
  <si>
    <t>CELKEM</t>
  </si>
  <si>
    <t>Příjemce dotace</t>
  </si>
  <si>
    <t>sl. 1</t>
  </si>
  <si>
    <t>sl. 2</t>
  </si>
  <si>
    <t>sl. 3</t>
  </si>
  <si>
    <t>sl. 4</t>
  </si>
  <si>
    <t>sl. 5</t>
  </si>
  <si>
    <t>sl. 6</t>
  </si>
  <si>
    <t>sl. 7</t>
  </si>
  <si>
    <t>sl. 8</t>
  </si>
  <si>
    <t xml:space="preserve">Celkový objem projektu </t>
  </si>
  <si>
    <t>Specifikace finančního postihu</t>
  </si>
  <si>
    <t>KKN a.s.</t>
  </si>
  <si>
    <t>ÚRR 
krácení dotace</t>
  </si>
  <si>
    <t>Zdravotnická záchranná služba KK,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</si>
  <si>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</si>
  <si>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</si>
  <si>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</si>
  <si>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</si>
  <si>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</si>
  <si>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</si>
  <si>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</si>
  <si>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</si>
  <si>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 xml:space="preserve">Modernizace vybavení a zařízení Karlovarské krajské nemocnice a.s. (ROP I.) 
CZ.1.09/1.3.00/29.00636 </t>
  </si>
  <si>
    <t>ROP 
85% 
15%</t>
  </si>
  <si>
    <t>III/21047 Modernizace silnice Nejdek - Pernink 
CZ.1.09/3.1.00/67.01111</t>
  </si>
  <si>
    <t>Rozvoj dopravní infrastruktury silnic II. a III. třídy v Karlovarském kraji - III.etapa 
CZ.1.09/3.1.00/67.01128</t>
  </si>
  <si>
    <t>Modernizace a vybavení přístrojového vybavení Pavilonu akutní medicíny a centrálního vstupu KKN 
(ROP III. nahrazuje ROP II.) CZ.1.09/1.3.00/69.01137</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</si>
  <si>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</si>
  <si>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</si>
  <si>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</si>
  <si>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</si>
  <si>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</si>
  <si>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</si>
  <si>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</si>
  <si>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</si>
  <si>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</si>
  <si>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</si>
  <si>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</si>
  <si>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</si>
  <si>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</si>
  <si>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</si>
  <si>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</si>
  <si>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</si>
  <si>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</si>
  <si>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</si>
  <si>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</si>
  <si>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</si>
  <si>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</si>
  <si>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</si>
  <si>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</si>
  <si>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</si>
  <si>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</si>
  <si>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</si>
  <si>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</si>
  <si>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</si>
  <si>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</si>
  <si>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</si>
  <si>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</si>
  <si>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</si>
  <si>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</si>
  <si>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</si>
  <si>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</si>
  <si>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</si>
  <si>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</si>
  <si>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</si>
  <si>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</si>
  <si>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</si>
  <si>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</si>
  <si>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</si>
  <si>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</si>
  <si>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</si>
  <si>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</si>
  <si>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</si>
  <si>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</si>
  <si>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</si>
  <si>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</si>
  <si>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</si>
  <si>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</si>
  <si>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t>Střední průmyslová škola Ostrov</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</si>
  <si>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</si>
  <si>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</si>
  <si>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</si>
  <si>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</si>
  <si>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</si>
  <si>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</si>
  <si>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</si>
  <si>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neprovedené korekce ŘO za VŘ 003 a 004</t>
  </si>
  <si>
    <r>
      <t xml:space="preserve">14.9.2016 doručena Zpráva o auditu operace ROPSZ/2016/O/012 ze dne 31.8.2016, auditované prostředky byly ve výši 171.293.570,94 Kč, identifikované nezpůsobilé výdaje ve výši 134.201,25 Kč, (z toho 29.221,50  Kč za neprovedené korekce za VŘ 003 a VŘ 004, tj. 24.838,28 Kč dle poměru financování.
</t>
    </r>
    <r>
      <rPr>
        <b/>
        <sz val="11"/>
        <color indexed="8"/>
        <rFont val="Calibri"/>
        <family val="2"/>
        <charset val="238"/>
      </rPr>
      <t>OČEKÁVÁME VYSTAVENÍ PLATEBNÍHO VÝMĚRU</t>
    </r>
  </si>
  <si>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</si>
  <si>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</si>
  <si>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</si>
  <si>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neprovedené korekce ŘO za VŘ 004
</t>
  </si>
  <si>
    <r>
      <t xml:space="preserve">6.12.2016 doručena Zpráva o auditu operace ROPSZ/2016/O/020 ze dne 30.11.2016, auditované prostředky byly ve výši 132.428.457,27 Kč, z toho 3.872 Kč za neprovedenou korekci za VŘ 004, tj. 3.291,20 Kč dle poměru financování.. 
</t>
    </r>
    <r>
      <rPr>
        <b/>
        <sz val="11"/>
        <rFont val="Calibri"/>
        <family val="2"/>
        <charset val="238"/>
      </rPr>
      <t>OČEKÁVÁME VYSTAVENÍ PLATEBNÍHO VÝMĚRU.</t>
    </r>
  </si>
  <si>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</si>
  <si>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</si>
  <si>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</si>
  <si>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</si>
  <si>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</si>
  <si>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28.6.2010 -27.4.2012
vyúčtování projektu
ZK 473/12/14 ze dne 11.12.2014</t>
  </si>
  <si>
    <t>MUDr. Berenika Podzemská do 30.11.2009/ MUDr. Václav Larva</t>
  </si>
  <si>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</si>
  <si>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</si>
  <si>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</si>
  <si>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</si>
  <si>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</si>
  <si>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</si>
  <si>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</si>
  <si>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</si>
  <si>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</si>
  <si>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</si>
  <si>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</si>
  <si>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</si>
  <si>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</si>
  <si>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</si>
  <si>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</si>
  <si>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</si>
  <si>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</si>
  <si>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</si>
  <si>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</si>
  <si>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</si>
  <si>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</si>
  <si>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</si>
  <si>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</si>
  <si>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</si>
  <si>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</si>
  <si>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</si>
  <si>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</si>
  <si>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VŘ 020 - zadavatel neprodloužil lhůtu pro podání nabídek vzhledem k doplnění zadávací dokumentace (korekce 5% - 483.531,- Kč).</t>
  </si>
  <si>
    <t>Celkový objem dotčených projektů</t>
  </si>
  <si>
    <t>Karlovarský kraj</t>
  </si>
  <si>
    <t>FÚ 
odvod za porušení rozp. kázně</t>
  </si>
  <si>
    <t xml:space="preserve">Dopravní terminál Mariánské Lázně 
CZ.1.09/3.2.00/27.00611 </t>
  </si>
  <si>
    <t xml:space="preserve">Dopravní terminál Cheb
CZ.1.09/3.2.00/17.00610 </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</si>
  <si>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</si>
  <si>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</si>
  <si>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</si>
  <si>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</si>
  <si>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16.3.2010-27.9.2012
vyúčtování projektu ZK 352/12/13 z 12.12.2013</t>
  </si>
  <si>
    <t>16.10.2010-21.2.2013
vyúčtování projektu ZK 353/12/13 z 12.12.2013</t>
  </si>
  <si>
    <t>ROP 
92,5%
7,5%</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</si>
  <si>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</si>
  <si>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</si>
  <si>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</si>
  <si>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</si>
  <si>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</si>
  <si>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</si>
  <si>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</si>
  <si>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1.1.2007 - 28.7.2011 
projekt pozastaven</t>
  </si>
  <si>
    <t>Operační program</t>
  </si>
  <si>
    <t xml:space="preserve">z toho doručený platební výměr/ vyměřená pokuta ÚOHS/ provedená korekce </t>
  </si>
  <si>
    <t>z toho očekávaný finanční postih - odvod/ pokuta nebo korekce</t>
  </si>
  <si>
    <t>v Kč</t>
  </si>
  <si>
    <t>APDM</t>
  </si>
  <si>
    <t>Ing. Petr Navrátil</t>
  </si>
  <si>
    <t>porušení zásady transparentnosti § 6 ZVZ - požadavek na dispozici s obalovnou</t>
  </si>
  <si>
    <t>sociální oblast</t>
  </si>
  <si>
    <t>Interaktivní galerie Karlovy Vary – Becherova vila  CZ.1.09/4.1.00/04.00021</t>
  </si>
  <si>
    <t>kultura</t>
  </si>
  <si>
    <t>JUDr. Josef Pavel/ 
PaedDr. Josef Novotný/     
JUDr. Martin Havel</t>
  </si>
  <si>
    <t>ÚRR 
odvod za porušení rozp. Kázně</t>
  </si>
  <si>
    <t xml:space="preserve">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t>
  </si>
  <si>
    <t>neproplacená dotace za II. etapu projektu; žádost o platbu podaná dne 28.7.2011</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</si>
  <si>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</si>
  <si>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</si>
  <si>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</si>
  <si>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</si>
  <si>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</si>
  <si>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</si>
  <si>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</si>
  <si>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ROP  
85%
15%</t>
  </si>
  <si>
    <t>pochybení v zakázce "Lineární urychlovač pro nemocnici v Chebu - přístavba zázemí" - změna zadávacích podmínek v důsledku podstatné změny smlouvy dodatkem měnícím podmínky ve Smlouvě o dílo</t>
  </si>
  <si>
    <t>ÚRR očekávané penále</t>
  </si>
  <si>
    <t>24.7.2018 doručen platební výměr na odvod ve výši 5.932.671,00 Kč; předpoklad vyměření penále až do výše odvodu;</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</si>
  <si>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</si>
  <si>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</si>
  <si>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27.6.2018 doručen platební výměr na odvod ve výši 89.250,00 Kč; předpoklad vyměření penále až do výše odvodu;</t>
  </si>
  <si>
    <t>28.6.2018 doručen platební výměr na odvod ve výši 19.278.653,00 Kč; předpoklad vyměření penále až do výše odvodu;</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</si>
  <si>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</si>
  <si>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</si>
  <si>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</si>
  <si>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</si>
  <si>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</si>
  <si>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</si>
  <si>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</si>
  <si>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t xml:space="preserve">Dne 14.12.2015 doručena Zpráva o auditu operace  ROPSZ/2015/5202-9 za II. etapu projektu, k pochybením uvedeno, že ovlivňují i certifikované výdaje I.etapy projektu, 
dne 21.1.2016 ÚRR doručil Výzvy k vrácení dotace dle § 22 odst. 6 zák. 250/2000 Sb., tj. nejedná se o daňové řízení,
1.2.2016 doručeny opravné výzvy v celkové částce ve výši 10.926.411,03 Kč z a pochybení ve II.etapě,  výzvy nebyly uhrazeny,
dne 20.8.2016 bylo ISŠTE doručeno oznámení o zahájení daňového řízení, do 19.9.2016 zašle ISŠTE k dané věci stanovisko,
dne 19.9.2016 odesláno stanovisko k daňovému řízení,
dne 1.11.2016 ISŠTE obdržela výzvu k doplnění informací do daňového řízení, se lhůtou 15 pracovních dní,
dne 9.11.2016 ISŠTE odeslala žádost o prodloužení lhůty pro doplnění informací, které bylo dne 16.11.2016, lhůta byla prodloužena do 30.12.2016, dne 22.12.2016 odeslána doplnění k daňovému řízení,
dne 16.3.2017 vystaven platební výměr č.3/2017 na 823.671 Kč za zjištění č.2 ze zprávy o auditu (269.286 Kč za II. etapu a 554.385 Kč za I.etapu), 13. 4. 2017 podáno odvolání proti PV č. 3/2017;
ÚRR dne 7. 9. 2018 zahájil kontrolu dodržování parametrů a účelu projektu, 19.10.2018 Protokol o kontrole RRSZ  6407/2018 - bez zjištění.
Dne 30.11.2018 doručen PV č. 21/2018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OČEKÁVÁME MOŽNÉ VYDÁNÍ PLATEBNÍCH VÝMĚRŮ PRO DALŠÍ ZJIŠTĚNÍ</t>
    </r>
    <r>
      <rPr>
        <sz val="11"/>
        <rFont val="Calibri"/>
        <family val="2"/>
        <charset val="238"/>
        <scheme val="minor"/>
      </rPr>
      <t xml:space="preserve"> (zbývající část výzev ve výši 4.224.352,03 Kč, případně v max. výši 4.938.993,28 Kč dle Zprávy o auditu operace  ROPSZ/2015/5202-9, včetně doměření za I.etapu).
</t>
    </r>
    <r>
      <rPr>
        <b/>
        <sz val="11"/>
        <rFont val="Calibri"/>
        <family val="2"/>
        <charset val="238"/>
        <scheme val="minor"/>
      </rPr>
      <t>OČEKÁVÁME ROZHODNUTÍ MFČR O ODVOLÁNÍ PROTI PLATEBNÍMU VÝMĚRU č.  3/2017 a 21/2018.</t>
    </r>
  </si>
  <si>
    <t>Přehled finančních postihů (odvodů, korekcí a pokut) u projektů spolufinancovaných z EU včetně jiných zdrojů od roku 2008</t>
  </si>
  <si>
    <t>Tabulka č. 1</t>
  </si>
  <si>
    <t>Poměr aktuální výše zjištěného pochybení/ celkový objem dotčených projektů</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</si>
  <si>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</si>
  <si>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</si>
  <si>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</si>
  <si>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</si>
  <si>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</si>
  <si>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</si>
  <si>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</si>
  <si>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</si>
  <si>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</si>
  <si>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</si>
  <si>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</si>
  <si>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</si>
  <si>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</si>
  <si>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</si>
  <si>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r>
      <t xml:space="preserve">Celkový objem vynaložených finančních prostředků na projekt, včetně způsobilých a nezpůsobilých výdajů, poskytnuté dotace a vlastní spoluúčasti na financování projektu. 
U ukončených projektů částka vychází z konečného finančního vypořádání projektu, předkládaného ZKK k projednání. 
Pokud je projekt v realizaci, vychází celkový objem projektu ze smlouvy/rozhodnutí o dotaci </t>
    </r>
    <r>
      <rPr>
        <sz val="12"/>
        <color rgb="FF0070C0"/>
        <rFont val="Calibri"/>
        <family val="2"/>
        <charset val="238"/>
        <scheme val="minor"/>
      </rPr>
      <t>(modrý text v příloze č. 1 a č. 2)</t>
    </r>
    <r>
      <rPr>
        <sz val="12"/>
        <color theme="1"/>
        <rFont val="Calibri"/>
        <family val="2"/>
        <charset val="238"/>
        <scheme val="minor"/>
      </rPr>
      <t>.</t>
    </r>
    <r>
      <rPr>
        <sz val="12"/>
        <color rgb="FF0070C0"/>
        <rFont val="Calibri"/>
        <family val="2"/>
        <charset val="238"/>
        <scheme val="minor"/>
      </rPr>
      <t xml:space="preserve"> </t>
    </r>
  </si>
  <si>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</si>
  <si>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</si>
  <si>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</si>
  <si>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 xml:space="preserve">Součet sl. 5 a sl. 6. </t>
  </si>
  <si>
    <t>Doručený platební výměr (PV)/ provedená korekce/ vyměřená pokuta ÚOHS</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</si>
  <si>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sz val="12"/>
        <color rgb="FF00B050"/>
        <rFont val="Calibri"/>
        <family val="2"/>
        <charset val="238"/>
        <scheme val="minor"/>
      </rPr>
      <t>(zelená barva v příloze č. 1 a 2)</t>
    </r>
    <r>
      <rPr>
        <sz val="12"/>
        <color theme="1"/>
        <rFont val="Calibri"/>
        <family val="2"/>
        <charset val="238"/>
        <scheme val="minor"/>
      </rPr>
      <t xml:space="preserve">. 
Dosud neuhrazené platební výměry/rozhodnutí o pokutě nenabyly právní moci a částky nemusejí být konečné </t>
    </r>
    <r>
      <rPr>
        <sz val="12"/>
        <color rgb="FF7030A0"/>
        <rFont val="Calibri"/>
        <family val="2"/>
        <charset val="238"/>
        <scheme val="minor"/>
      </rPr>
      <t>(fialová barva v příloze č. 1 a č. 2)</t>
    </r>
    <r>
      <rPr>
        <sz val="12"/>
        <color theme="1"/>
        <rFont val="Calibri"/>
        <family val="2"/>
        <charset val="238"/>
        <scheme val="minor"/>
      </rPr>
      <t xml:space="preserve">. </t>
    </r>
  </si>
  <si>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</si>
  <si>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</si>
  <si>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Poměr aktuálních částek, které již byly vyměřeny nebo jsou očekávány po skončených námitkových řízeních, odvoláních  a původně vyčíslených identifikovaných zjištění z kontrolních protokolů, auditních zpráv, rozhodnutí, případně jiných dokumentů
(poměr sl. 4/sl. 3).</t>
  </si>
  <si>
    <t>Poměr aktuálních částek, které již byly vyměřeny nebo jsou očekávány po skončených námitkových řízeních, odvoláních a celkový objem dotčeného projektu (poměr sl. 4/sl. 2).</t>
  </si>
  <si>
    <t>nadále sledované</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</si>
  <si>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</si>
  <si>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</si>
  <si>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</si>
  <si>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</si>
  <si>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Ing. Jan Bureš</t>
  </si>
  <si>
    <t>MPSV
výzva k vrácení dotace</t>
  </si>
  <si>
    <t>podstatná změna závazku ze smlouvy na veřejnou zakázku, kdy při zvýšení /snížení ceny na školení překročil zadavatel 10 % původní hodnoty závazku</t>
  </si>
  <si>
    <t>vyřazení k 1.10.2019</t>
  </si>
  <si>
    <t>vyřazení k 1. 10. 2019</t>
  </si>
  <si>
    <t>pochybení ve 3 veřejných zakázkách:
VZ dodávka MR skeneru 1,5 T - zadavatel nevyloučil uchazeče, který nesplňoval požadavky zadavatele (délka smlouvy o pozáručním servisu) - finanční oprava 25%, tj. 6.219.768,75 Kč;
VZ dodávka infuzních systémů - zadavatel nepostupoval na základě doporučení ÚRR a nezrušil rozhodnutí o výběru nejvhodnější nabídky (nabídka uchazeče neobsahovala čestné prohlášení dle ZVZ) - finanční oprava 2%, tj.90.942,11 Kč;
VZ dodávka lůžkových kompletů - zadavatel požadoval složení jistoty ve výši 1.000.000 Kč, mohl požadovat 2% předpokládané hodnoty, tj. pouze 560.000 Kč - finanční oprava 10%, tj. 2.609.810,93 Kč;</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</si>
  <si>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</si>
  <si>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</si>
  <si>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</si>
  <si>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ÚRR 
neproplacení dotace</t>
  </si>
  <si>
    <t>CRR 
krácení dotace</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</si>
  <si>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</si>
  <si>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č.9/2014</t>
    </r>
  </si>
  <si>
    <r>
      <t xml:space="preserve">Oznamovacím dopisem ze dne 28.2.2013 byl projekt pozastaven z důvodů šetření nesrovnalostí; dne 8.7.2020 byla MMR a na vědomí RRRSZ odeslána Žádost o uplatnění opatření proti nečinnosti č.j. KK/215/HK/20 ze dne 2.7.2020 vč. příloh č.j. KK/216/HK/20
</t>
    </r>
    <r>
      <rPr>
        <b/>
        <sz val="11"/>
        <rFont val="Calibri"/>
        <family val="2"/>
        <charset val="238"/>
        <scheme val="minor"/>
      </rPr>
      <t>PROJEKT POZASTAVEN</t>
    </r>
  </si>
  <si>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</si>
  <si>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t xml:space="preserve">Centrum technického vzdělávání (CTV) Ostrov 
CZ.1.09/1.3.00/10.00163 </t>
  </si>
  <si>
    <t>ÚRR
penále</t>
  </si>
  <si>
    <t>penále k platebnímu výměru č. 22/2015 - netransparentní hodnocení nabídek</t>
  </si>
  <si>
    <t>Fa č.9431025936 ve výši 861.495,-Kč byla uhrazena po ukončení fyzické realizace projektu</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</si>
  <si>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</si>
  <si>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</si>
  <si>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PČG obdrželo Rozhodnutí místopředsedkyně vlády a ministryně financí o zamítnutí rozkladu.
</t>
    </r>
    <r>
      <rPr>
        <b/>
        <sz val="11"/>
        <color indexed="8"/>
        <rFont val="Calibri"/>
        <family val="2"/>
        <charset val="238"/>
      </rPr>
      <t>OČEKÁVÁME ROZHODNUTÍ MFČR O SPORU Z VEŘEJNOPRÁVNÍ SMLOUVY PRO PENĚŽITÉ PLNĚNÍ.</t>
    </r>
  </si>
  <si>
    <t>ÚRR
nezpůsobilé výdaje bez nároku na dotaci</t>
  </si>
  <si>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t>
    </r>
    <r>
      <rPr>
        <b/>
        <sz val="11"/>
        <rFont val="Calibri"/>
        <family val="2"/>
        <charset val="238"/>
        <scheme val="minor"/>
      </rPr>
      <t>KONEČNÝ STAV</t>
    </r>
  </si>
  <si>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</si>
  <si>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t xml:space="preserve">penále k platebnímu výměru č. 21/2015 - netransparentní hodnotící kritéria; </t>
  </si>
  <si>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</si>
  <si>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schv.usn.č.RK 146/02/16; 3.10.2016 OFŘ v Brně prodloužení lhůty pro vyřízení odvolání do 26.2.2017; 7.10.2016 odeslána na FÚ žádost o prominutí odvodu a dosud nevym. penále; 8.11.2016 FÚ vyrozumění o postoupení naGFŘ; 27.2.2017 Rozhodnutí o odvolání - zamítá se, odvod uhrazen dne 13.3.2017; </t>
    </r>
    <r>
      <rPr>
        <b/>
        <sz val="11"/>
        <rFont val="Calibri"/>
        <family val="2"/>
        <charset val="238"/>
        <scheme val="minor"/>
      </rPr>
      <t>podání správní žaloby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penále nebylo a již nebude vyměřeno; dne 13.12.2019 odeslána Žádost o vymáhání náhrady škody č. j. KK/3929/FI/19 ze dne 12.12.2019 - předáno k vymáhání OLP, dne 26.1.2020 doručena Výzva k úhradě škody RELSIE dne 24.1.2020 doručena výzva PFI; dopis RELSIE spo. s.r.o.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 s.r.o. a Mgr. Michala Bernáška - advokáta PFI s r.o.
</t>
    </r>
    <r>
      <rPr>
        <b/>
        <sz val="11"/>
        <rFont val="Calibri"/>
        <family val="2"/>
        <charset val="238"/>
        <scheme val="minor"/>
      </rPr>
      <t>KONEČNÝ STAV - PŘEDÁNO K VYMÁHÁNÍ OLP</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</si>
  <si>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t>
    </r>
    <r>
      <rPr>
        <b/>
        <sz val="11"/>
        <rFont val="Calibri"/>
        <family val="2"/>
        <charset val="238"/>
      </rPr>
      <t>OČEKÁVÁME ROZHODNUTÍ MINISTERSTVA FINANCÍ ČR</t>
    </r>
  </si>
  <si>
    <r>
      <t xml:space="preserve">1.1.2017 -31.12.2018
</t>
    </r>
    <r>
      <rPr>
        <sz val="11"/>
        <color rgb="FF0070C0"/>
        <rFont val="Calibri"/>
        <family val="2"/>
        <charset val="238"/>
        <scheme val="minor"/>
      </rPr>
      <t>není dosud vyúčtován</t>
    </r>
  </si>
  <si>
    <t>vyřazení k 1.5.2021</t>
  </si>
  <si>
    <t xml:space="preserve">Úspěch uskutečněné obrany v % </t>
  </si>
  <si>
    <t>Vyčíslení úspěchu 
v uskutečněné obraně v Kč</t>
  </si>
  <si>
    <t>viz tabulka č. 1, sloupec č. 3</t>
  </si>
  <si>
    <t>Karlovarský kraj - celkem</t>
  </si>
  <si>
    <t>Příspěvkové organizace a KKN a.s. - celkem</t>
  </si>
  <si>
    <t xml:space="preserve"> z toho očekávaný finanční postih </t>
  </si>
  <si>
    <t xml:space="preserve">z toho doručený platební výměr (PV) /provedená korekce/ pokuta ÚOHS </t>
  </si>
  <si>
    <t>sl. 6  = (sl. 2 - sl.3)</t>
  </si>
  <si>
    <t>sl. 3 = (sl. 4 + sl. 5)</t>
  </si>
  <si>
    <t>sl. 7 = (sl. 6/sl. 2)</t>
  </si>
  <si>
    <t xml:space="preserve">Poměr aktuální výše zjištěného pochybení/ původní výše zjištěného pochybení </t>
  </si>
  <si>
    <t>sl.17</t>
  </si>
  <si>
    <t>viz součet sl. 3 v tabulce č. 1 
(v součtu není zahrnut vratitelný přeplatek ve výši 39 092 619.25 Kč)</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</si>
  <si>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vis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</si>
  <si>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t>
    </r>
    <r>
      <rPr>
        <b/>
        <sz val="11"/>
        <color theme="1"/>
        <rFont val="Calibri"/>
        <family val="2"/>
        <charset val="238"/>
        <scheme val="minor"/>
      </rPr>
      <t>KONEČNÝ STAV</t>
    </r>
  </si>
  <si>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t>
    </r>
    <r>
      <rPr>
        <b/>
        <sz val="11"/>
        <color theme="1"/>
        <rFont val="Calibri"/>
        <family val="2"/>
        <charset val="238"/>
        <scheme val="minor"/>
      </rPr>
      <t>KONEČNÝ STAV</t>
    </r>
  </si>
  <si>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</si>
  <si>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t xml:space="preserve"> VŘ 008 - JŘBU úprava projektové dokumentace - jedná se o nezpůsobilé výdaje, jelikož na ně nebyla požadovaná dotace (215.985 Kč)</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</si>
  <si>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Městský soud v Praze žalobu na nečinnost MFČR.
OČEKÁVÁME ROZSUDEK SOUDU A VYPLACENÍ VRATITELNÉHO PŘEPLATKU</t>
    </r>
  </si>
  <si>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dne 17.6.2020 obdržel KK Informaci o úředních osobách MF č.j. MF-3527/2017/1203-2 ze dne 17.6.2020, dne 1.7.2020 obdržel KK Rozhodnutí MF č.j. MF-3527/2017/1203-4 ze dne 30.6.2020 kterým PV č. 13/2016 ve výši 62.039.804,60 Kč zrušilo a řízení zastavilo. Dne 12.8.2020 doručena Výpověď smlouvy o poskytnutí dotace č.j. RRSZ 4216/2020 s žádostí o vrácení částky ve výši 62.039.803,82 Kč, dne 2.9. odeslána RRSZ  Reakce KK na výpověď č.j. KK/247/HK/20 ze dne 2.9.2020 schváleno Radou KK č. RK 933/08/20 ze dne 24.8.2020, dne 8.10.2020 odeslán MF Návrh na zahájení nepeněžitého sporu č.j. KK/272/HK/20 ze dne 8.10.2020, dne 13.10.2020 odeslán MF Návrh na vydání předběžného opatření č. j. KK/274/HK/20 ze dne 8.10.2020, dne 14.10.2020 obdržel KK platební výměr č. 5 na správní poplatek č. j. MF-27598/2020/1203 ze dne 13.10.2020 ve výši 2.000,00 Kč, dne 19.10.2020 bylo doručeno Rozhodnutí o návrhu na vydání předběžného opatření MF č.j. MF-27598/2020/1203-7 ze dne 19.10.2020 s tím, že RRSZ je povinna se zdržet veškerého právního jednání vůči KK souvisejícího s výpovědí smlouvy. Dne 22.10.2020 uhradil KK správní poplatek ve výši 2.000,00 Kč, dne 14.10.2020 obdržel KK Vyrozumění o zahájení řízení a o oprávněných úředních osobách, výzva k zaplacení správního poplatku a doložení naléhavého právního zájmu č.j. MF-27598/2020/1203-4 ze dne 14.10.2020, dne 27.10.2020 odeslal KK Vyrozumění o úhradě správního poplatku a doložení naléhavého právního zájmu č.j. 284/HK/20 ze dne 27.10.2020, dne 10.12.2020 obdržel KK Zaslání vyjádření RRSZ k návrhu na zahájení sporného řízení č.k. MF-27598/2020/1203-11 ze dne 10.12.2020 s přílohou Vyjádření č.j. RRSZ 5555/2020 ze dne 1.12.2020; dne 29.12.2020 byla RRSZ odeslána Replika k vyjádření odpůrce č.j. KK/313/HK/20 ze dne 29.12.2020, dne 18.3.2021 doručeno Vyrozumění dle § 36 SŘ, výzva ke specifikaci nákladů řízení č.j.MF-27598/2020/1203-14 ze dne 18.3.2021, dne 22.3.2021 odesláno Vyjádření k Oznámení a k Výzvě č.j. KK/61/HK/21 ze dne 22.3.2021, dne 7.4.2021 se dostavili zástupci KK na MF k nahlédnutí do spisu.Dne 31.5.2021 obdržel KK Rozhodnutí MF č.j. MF-27598/2020/1203-21 ze dne 31.5.2021 ve sporném řízení, výpověď smlouvy RRSZ je neplatná. Dne 15.6.2021 uhradila RRSZ náhradu nákladů potřebných k účelnému uplatňování nebo brání práva ve sporném řízení ve výši 2.000 Kč
</t>
    </r>
    <r>
      <rPr>
        <b/>
        <sz val="11"/>
        <rFont val="Calibri"/>
        <family val="2"/>
        <charset val="238"/>
        <scheme val="minor"/>
      </rPr>
      <t>KONEČNÝ STAV - POSTIH ZRUŠEN</t>
    </r>
  </si>
  <si>
    <r>
      <t xml:space="preserve">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20.11.2019 Rozhodnutí MFČR č.j. MF-51496/2015/1203-5 - snížení odvodu na částku 2.879.688,- Kč; Dne 28.11.2019 uhradil KK pravomocný platební výměr; Rozhodnutí Rady č. RK 1468/12/19 ze dne 9.12.2019 nepodávat správní žalobu; dne 20.1.2020 odeslána Žádost o prominutí odvodu a dosud nevyměřeného penále č.j. KK/19/HK/20 ze dne 20.1.2020; dne 17.2.2020 odeslána žádost o vyhotovení právních posouzení odpovědnosti za škodu č. j. KK/775/FI/20 OLP, dne 2.3.2020 doručeno Sdělení k žádosti č. j. RRSZ 725/2020 ze dne 2.3.2020, dne 2.4.2020 odeslána nová Žádost o prominutí odvodu č. j. KK/110/HK/20; dne 20.4.2020 doručeno vrácení přípisu č.j. RRSZ 1168/2020 ze dne 20.4.2020; dne 6.5.2020 odeslána nová Žádost RRSZ č.j. KK/164/HK/20 ze dne 6.5.2020; dne 19.6.2020 a dne 4.9.2020  se uskutečnil Výbor regionální rady regionu soudržnosti Severozápad s usnesením, že návrh nebyl přijat, Dne 29.5.2020 vyhotovilo OLP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Dne 31.12.2020 bylo odesláno RRSZ Doplnění žádosti o prominutí č.j. KK/315/HK/20 ze dne 30.12.2020, dne 11.6.2021 VRR usnesením č. 12/132/2021 rozhodl o neprominutí odvodu a dosud nevyměřeného penále
</t>
    </r>
    <r>
      <rPr>
        <b/>
        <sz val="11"/>
        <color theme="1"/>
        <rFont val="Calibri"/>
        <family val="2"/>
        <charset val="238"/>
        <scheme val="minor"/>
      </rPr>
      <t>KONEČNÝ STAV - PROJEKT BUDE ŘEŠEN JAKO ŠKODA</t>
    </r>
  </si>
  <si>
    <r>
      <t xml:space="preserve">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26.11.2019 Rozhodnutí MFČR č.j.MF-51494/2015/1203-4 zamítnutí odvolání; Dne 28.11.2019 uhradil KK pravomocný platební výměr; Rozhodnutí Rady č. RK 1467/12/19 ze dne 9.12.2019 nepodávat správní žalobu; dne 20.1.2020 odeslána Žádost o prominutí odvodu a dosud nevyměřeného penále č.j. KK/21/HK/20 ze dne 20.1.2020; dne 17.2.2020 odeslána žádost o vyhotovení právních posouzení odpovědnosti za škodu č. j. KK/775/FI/20 OLP, dne 3.3.2020 doručeno Sdělení k žádosti č. j. RRSZ 753/2020 ze dne 3.3.2020, dne 2.4.2020 odeslána nová Žádost o prominutí odvodu č. j. KK/109/HK/20; dne 20.4.2020 doručeno vrácení přípisu č.j. RRSZ 1166/2020 ze dne 20.4.2020; dne 6.5.2020 odeslána nová Žádost RRST č.j. KK/163/HK/20 ze dne 6.5.2020; dne 19.6.2020 a dne 4.9.2020  se uskutečnil Výbor regionální rady regionu soudržnosti Severozápad s usnesením, že návrh nebyl přijat, Dne 29.5.2020 vyhotovilo OLP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Dne 31.12.2020 bylo odesláno RRSZ Doplnění žádosti o prominutí č.j. KK/314/HK/20 ze dne 30.12.2020, dne 11.6.2021 VRR usnesením č. 12/132/2021 rozhodl o neprominutí odvodu a dosud nevyměřeného penále
</t>
    </r>
    <r>
      <rPr>
        <b/>
        <sz val="11"/>
        <color theme="1"/>
        <rFont val="Calibri"/>
        <family val="2"/>
        <charset val="238"/>
        <scheme val="minor"/>
      </rPr>
      <t>KONEČNÝ STAV - PROJEKT BUDE ŘEŠEN JAKO ŠKODA</t>
    </r>
  </si>
  <si>
    <t>porušení zásady transparentnosti, rovného zacházení a diskriminace § 6 ZVZ - požadavek na dispozici s obalovnou - sankce ve výši 10% z hodnoty veřejné zakázky</t>
  </si>
  <si>
    <t xml:space="preserve">pochybení ve 2 veřejných zakázkách -porušení zásady transparentnosti, rovného zacházení a diskriminace § 6 ZVZ - požadavek na dispozici s obalovnou; 
vítězný uchazeč nesplnil zadávací podmínky porušení zásady transparentnosti, rovného zacházení a diskriminace § 6 ZVZ - požadavek na dispozici s obalovnou - sankce ve výši 5% z hodnoty veřejné zakázky; čestné prohlášení v nabídce uchazeče nesplňovalo požadavky dle ZVZ - konečná uplatněná sankce ve výši 25% </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</si>
  <si>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dne 23.7.2021 obdržel KK Vyrozumění MF č. j. MF-8652/2019/1203-2 ze dne 23.7.2021 o osobách rozhodujících o odvolání
</t>
    </r>
    <r>
      <rPr>
        <b/>
        <sz val="11"/>
        <rFont val="Calibri"/>
        <family val="2"/>
        <charset val="238"/>
        <scheme val="minor"/>
      </rPr>
      <t>OČEKÁVÁME ROZHODNUTÍ MF O PODANÉM ODVOLÁNÍ</t>
    </r>
  </si>
  <si>
    <t>II/230 Silniční obchvat Mariánské Lázně
reg. č. CZ.06.1.42/0.0/0.0/17082/0008453</t>
  </si>
  <si>
    <r>
      <t xml:space="preserve">2018 -2021
</t>
    </r>
    <r>
      <rPr>
        <sz val="11"/>
        <color rgb="FF0070C0"/>
        <rFont val="Calibri"/>
        <family val="2"/>
        <charset val="238"/>
        <scheme val="minor"/>
      </rPr>
      <t>projekt v realizaci</t>
    </r>
  </si>
  <si>
    <t>ARROWS advokátní kancelář</t>
  </si>
  <si>
    <r>
      <t>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t>
    </r>
    <r>
      <rPr>
        <b/>
        <sz val="11"/>
        <rFont val="Calibri"/>
        <family val="2"/>
        <charset val="238"/>
        <scheme val="minor"/>
      </rPr>
      <t xml:space="preserve"> 26.10.2016 podán spor pro peněžité a nepeněžité plnění. </t>
    </r>
    <r>
      <rPr>
        <sz val="11"/>
        <rFont val="Calibri"/>
        <family val="2"/>
        <charset val="238"/>
        <scheme val="minor"/>
      </rPr>
      <t xml:space="preserve">MFČR dopisem ze 7.11.2016 rozdělilo návrh spor na dva návrhy (nepeněžité a peněžité), uhrazen platební výměr na správní poplatek ve výši 2.000,-Kč na nepeněžité plnění, 6.1.2017 doručeno vyjádření ÚRR ke sporu, 18.1.2017 odeslala KKN repliku. Dne 16.7.2019 MFČR zamítlo návrh na nepeněžité plnění. Nadále pokračuje spor pro peněžité plnění ve výši 8.920.521,79 Kč. Dne 16.7.2019 doručen z MFČR platební výměr na správní poplatek ve výši 446.027 Kč, který KKN uhradila dne 26.7.2019. Dne 30.3.2020 a 30.4.2020 zaslala KKN na MFČR doplnění návrhu sporu o úroky z prodlení a o specifikaci hrozící vážné újmy. Dne 27.7.2020 MF Usnesením změnu návrhu povolilo. </t>
    </r>
    <r>
      <rPr>
        <b/>
        <sz val="11"/>
        <rFont val="Calibri"/>
        <family val="2"/>
        <charset val="238"/>
        <scheme val="minor"/>
      </rPr>
      <t>Dne 19. 4. 2021 bylo KKN doručeno rozhodnutí MFČR č. j. MF-17939/2019/1203-24 - návrh na doplacení dotace ve výši 8.920.521,79 Kč s příslušenstvím byl zamítnut.</t>
    </r>
    <r>
      <rPr>
        <sz val="11"/>
        <rFont val="Calibri"/>
        <family val="2"/>
        <charset val="238"/>
        <scheme val="minor"/>
      </rPr>
      <t xml:space="preserve"> Správní žalobu nebude KKN podávat. Informace v Radě KK dne 9.8.2021.
</t>
    </r>
    <r>
      <rPr>
        <b/>
        <sz val="11"/>
        <rFont val="Calibri"/>
        <family val="2"/>
        <charset val="238"/>
      </rPr>
      <t xml:space="preserve">KONEČNÝ STAV - KKN BUDE ŘEŠIT FINAČNÍ POSTIH JAKO ŠKODU </t>
    </r>
  </si>
  <si>
    <r>
      <rPr>
        <b/>
        <sz val="11"/>
        <rFont val="Calibri"/>
        <family val="2"/>
        <charset val="238"/>
        <scheme val="minor"/>
      </rPr>
      <t>24.8.2018 KKN podala návrh na zahájení sporného řízení pro peněžité plnění ve  výši 483.531 Kč</t>
    </r>
    <r>
      <rPr>
        <sz val="11"/>
        <rFont val="Calibri"/>
        <family val="2"/>
        <charset val="238"/>
        <scheme val="minor"/>
      </rPr>
      <t xml:space="preserve"> (VŘ 020 - V.etapa, část 10 - Monitorovací systém). 4.2.2019 uhrazen správní poplatek ve výši 24.177,- Kč. 
13.3.2019 obdržela KKN od MFČR výzvu k vyjádření odpůrce (RRSZ). KKN zaslala své vyjádření prostřednictvím AK Šustek dne 9.4.2019.  Dne 30.3.2020 a 30.4.2020 zaslala KKN na MFČR doplnění návrhu sporu o úroky z prodlení a o specifikaci hrozící vážné újmy. Dne 27.7.2020 MF Usnesením změnu návrhu povolilo. Dne 2. 7. 2021 bylo KKN doručeno rozhodnutí MFČR č. j. MF-21258/2018/1203-33, kterým MFČR návrh na doplacení dotace ve výši 483.531,00 Kč s příslušenstvím zamítlo.
Správní žalobu nebude KKN podávat. Informace v Radě KK dne 9.8.2021.</t>
    </r>
    <r>
      <rPr>
        <b/>
        <sz val="11"/>
        <rFont val="Calibri"/>
        <family val="2"/>
        <charset val="238"/>
        <scheme val="minor"/>
      </rPr>
      <t xml:space="preserve">
KONEČNÝ STAV - KKN BUDE ŘEŠIT FINAČNÍ POSTIH JAKO ŠKODU </t>
    </r>
  </si>
  <si>
    <t>IROP
85%
5%
10%</t>
  </si>
  <si>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Krácení dotace z žádosti o platbu č.1 až 3 ve výši 14.292.632,98 Kč. V následující žádosti o platbu předpoklad krácení ve výši 2.045.441.43 Kč (tj. celková korekce 16.338.074,41 Kč. Dne 25.6.2021 podány námitky, dne 2.7.2021 námitky postoupeny na MMR.</t>
    </r>
    <r>
      <rPr>
        <b/>
        <sz val="11"/>
        <rFont val="Calibri"/>
        <family val="2"/>
        <charset val="238"/>
        <scheme val="minor"/>
      </rPr>
      <t xml:space="preserve">
OČEKÁVÁME ROZHODNUTÍ MMR O NÁMITKÁCH</t>
    </r>
  </si>
  <si>
    <t>zadavatel postupoval v rozporu § 48 odst. 8 ve spojení s § 48 odst. 2 zákona č. 134/2016 Sb. (ZZVZ), když nevyloučil z účasti vybraného dodavatele (prokazování technické kvalifikace prostřednictvím poddodavatele FIRESTA-Fišer) - sankce 10%</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</si>
  <si>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ARROWS advokátní kancelář, s.r.o.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</si>
  <si>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t>
    </r>
    <r>
      <rPr>
        <b/>
        <sz val="11"/>
        <rFont val="Calibri"/>
        <family val="2"/>
        <charset val="238"/>
        <scheme val="minor"/>
      </rPr>
      <t>17.7.2018 podaná správní žaloba</t>
    </r>
    <r>
      <rPr>
        <sz val="11"/>
        <rFont val="Calibri"/>
        <family val="2"/>
        <charset val="238"/>
        <scheme val="minor"/>
      </rPr>
      <t xml:space="preserve"> proti rozhodnutí o sporu (usnesení č. RK 785/07/18 ze dne 9.7.2018). Dne 28. 6. 2021 byl právnímu zástupci KSÚS doručen rozsudek Městského soudu v Praze č. j. 10Af 1/2019-53 ze dne 22. 6. 2021, na základě kterého byla výše uvedená </t>
    </r>
    <r>
      <rPr>
        <b/>
        <sz val="11"/>
        <rFont val="Calibri"/>
        <family val="2"/>
        <charset val="238"/>
        <scheme val="minor"/>
      </rPr>
      <t>správní žaloba zamítnuta. Informace do RKK dne 9. 8.2021.</t>
    </r>
    <r>
      <rPr>
        <sz val="11"/>
        <rFont val="Calibri"/>
        <family val="2"/>
        <charset val="238"/>
        <scheme val="minor"/>
      </rPr>
      <t xml:space="preserve">
</t>
    </r>
    <r>
      <rPr>
        <b/>
        <sz val="11"/>
        <rFont val="Calibri"/>
        <family val="2"/>
        <charset val="238"/>
      </rPr>
      <t xml:space="preserve">KSÚS BUDE FINANČNÍ POSTIH ŘEŠIT JAKO ŠKODNÍ PŘÍPAD
</t>
    </r>
    <r>
      <rPr>
        <sz val="11"/>
        <rFont val="Calibri"/>
        <family val="2"/>
        <charset val="238"/>
      </rPr>
      <t xml:space="preserve">Vzhledem k tomu, že veřejnou zakázku na základě uzavřené Mandátní smlouvy ze dne 18. 1. 2012, ve znění dodatku č. 1 ze dne 10. 2. 2012, administrovala společnost Veřejné zakázky s.r.o., vyzvala KSÚS prostřednictví Advokátní kanceláře ŠENDERA A ČIHÁK tuto společnost k náhradě škody v celkové výši 32.077.718,08 Kč, která zahrnuje finanční postih ve výši 31.074.718,09 Kč, náklady na sporné řízení ve výši 1.000.000,- Kč a soudní poplatek za správní žalobu ve výši 3.000,- Kč.  </t>
    </r>
  </si>
  <si>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 a uložila řediteli informovat RKK o dalším postupu. 13.9.2018 vyzval odbor finanční  ředitele KSÚS KK  dopisem  č.j. 2789/FI/18 k řešení škod dle usnesení č. RK 677/06/17.
</t>
    </r>
    <r>
      <rPr>
        <b/>
        <sz val="11"/>
        <rFont val="Calibri"/>
        <family val="2"/>
        <charset val="238"/>
        <scheme val="minor"/>
      </rPr>
      <t>Dne 28. 6. 2021 byl právnímu zástupci KSÚS doručen rozsudek Městského soudu v Praze č. j. 10Af 1/2019-53 ze dne 22. 6. 2021, na základě kterého byla správní žaloba v obdobném projektu Jihovýchodní obchvat Cheb (stejné zjištění) zamítnuta. Informace do RKK dne 9. 8.2021.
KSÚS BUDE FINANČNÍ POSTIH ŘEŠIT JAKO ŠKODNÍ PŘÍPAD</t>
    </r>
  </si>
  <si>
    <r>
      <t xml:space="preserve">18.11.2014 ukončena veřejnosprávní kontrola - námitkám bylo částečně vyhověno (námitky k "obalovnám" byly zamítnuty),
15.4.2015 Oznámení výsledku šetření  podnětu ÚOHS-P38/2015/VZ-7500/2015/551/Sbe  - bez  sankce,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
RKK usnesením č. RK 848/07/18 ze dne 23.7.2018 vzala na vědomí nepodání sporu na peněžité plnění, 
13.9.2018 vyzval odbor finanční  ředitele KSÚS KK  dopisem  č.j. 2789/FI/18 k řešení škod dle usnesení č. RK 677/06/17. </t>
    </r>
    <r>
      <rPr>
        <b/>
        <sz val="11"/>
        <rFont val="Calibri"/>
        <family val="2"/>
        <charset val="238"/>
        <scheme val="minor"/>
      </rPr>
      <t xml:space="preserve">Dne 28. 6. 2021 byl právnímu zástupci KSÚS doručen rozsudek Městského soudu v Praze č. j. 10Af 1/2019-53 ze dne 22. 6. 2021, na základě kterého byla správní žaloba v obdobném projektu Jihovýchodní obchvat Cheb (stejné zjištění) zamítnuta. Informace do RKK dne 9. 8.2021.
KSÚS BUDE FINANČNÍ POSTIH ŘEŠIT JAKO ŠKODNÍ PŘÍPAD
Vzhledem k tomu, že veřejnou zakázku na základě uzavřené Mandátní smlouvy ze dne 12.3. 2012 administrovala společnost Veřejné zakázky s.r.o., vyzvala KSÚS prostřednictví Advokátní kanceláře ŠENDERA A ČIHÁK tuto společnost k náhradě škody v celkové výši 35.285.573,33 Kč, která odpovídá krácené dotaci. </t>
    </r>
  </si>
  <si>
    <r>
      <t xml:space="preserve">30.7.2014 ÚRR zahájil daňové řízení, 19.8.2014 zasláno na ÚRR podání ve věci daňového řízení; 
</t>
    </r>
    <r>
      <rPr>
        <sz val="11"/>
        <rFont val="Calibri"/>
        <family val="2"/>
        <charset val="238"/>
      </rPr>
      <t>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t>
    </r>
    <r>
      <rPr>
        <sz val="11"/>
        <rFont val="Calibri"/>
        <family val="2"/>
        <charset val="238"/>
      </rPr>
      <t xml:space="preserve"> Dne 4. 12.2020 doručeno Rozhodnutí o odvolání proti PV 21/2020 - odvolání se zamítá a napadené rozhodnutí se potvrzuje. </t>
    </r>
    <r>
      <rPr>
        <b/>
        <sz val="11"/>
        <rFont val="Calibri"/>
        <family val="2"/>
        <charset val="238"/>
      </rPr>
      <t xml:space="preserve">Odvod ve výši 88.653.154,- Kč škola uhradila dne 17.12.2020. </t>
    </r>
    <r>
      <rPr>
        <b/>
        <sz val="11"/>
        <rFont val="Calibri"/>
        <family val="2"/>
        <charset val="238"/>
      </rPr>
      <t>Dne 3.2.2021 škola podala správní žalobu na Městský soud v Praze, který ji postoupil dne 11.2.2021 na Krajský soud v Ústí. 
OČEKÁVÁME ROZSUDEK KRAJSKÉHO  SOUDU O SPRÁVNÍ ŽALOBĚ A  ROZHODNUTÍ POSKYTOVATELE DOTACE O PROMINUTÍ ODVODU.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</si>
</sst>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8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2"/>
      <color rgb="FF0070C0"/>
      <name val="Calibri"/>
      <family val="2"/>
      <charset val="238"/>
      <scheme val="minor"/>
    </font>
    <font>
      <sz val="12"/>
      <color rgb="FF00B050"/>
      <name val="Calibri"/>
      <family val="2"/>
      <charset val="238"/>
      <scheme val="minor"/>
    </font>
    <font>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b/>
      <i/>
      <sz val="12"/>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bottom style="medium">
        <color indexed="64"/>
      </bottom>
      <diagonal/>
    </border>
  </borders>
  <cellStyleXfs count="13">
    <xf numFmtId="0" fontId="0" fillId="0" borderId="0"/>
    <xf numFmtId="0" fontId="30" fillId="0" borderId="0"/>
    <xf numFmtId="0" fontId="28" fillId="0" borderId="0"/>
    <xf numFmtId="0" fontId="31" fillId="0" borderId="0"/>
    <xf numFmtId="0" fontId="32"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9" fillId="0" borderId="0"/>
  </cellStyleXfs>
  <cellXfs count="674">
    <xf numFmtId="0" fontId="0" fillId="0" borderId="0" xfId="0"/>
    <xf numFmtId="0" fontId="34" fillId="0" borderId="28" xfId="0" applyFont="1" applyFill="1" applyBorder="1" applyAlignment="1">
      <alignment vertical="center" wrapText="1"/>
    </xf>
    <xf numFmtId="0" fontId="34" fillId="0" borderId="3" xfId="0" applyFont="1" applyFill="1" applyBorder="1" applyAlignment="1">
      <alignment vertical="center" wrapText="1"/>
    </xf>
    <xf numFmtId="0" fontId="34" fillId="0" borderId="1" xfId="0" applyFont="1" applyFill="1" applyBorder="1" applyAlignment="1">
      <alignment vertical="center" wrapText="1"/>
    </xf>
    <xf numFmtId="0" fontId="44" fillId="0" borderId="0" xfId="0" applyFont="1" applyFill="1" applyBorder="1" applyAlignment="1"/>
    <xf numFmtId="0" fontId="45" fillId="0" borderId="0" xfId="0" applyFont="1" applyFill="1" applyBorder="1" applyAlignment="1">
      <alignment horizontal="left"/>
    </xf>
    <xf numFmtId="0" fontId="45" fillId="0" borderId="0" xfId="0" applyFont="1" applyFill="1" applyBorder="1" applyAlignment="1">
      <alignment horizontal="right"/>
    </xf>
    <xf numFmtId="0" fontId="46" fillId="0" borderId="0" xfId="0" applyFont="1" applyFill="1" applyBorder="1" applyAlignment="1">
      <alignment horizontal="left"/>
    </xf>
    <xf numFmtId="0" fontId="45" fillId="0" borderId="0" xfId="0" applyFont="1" applyFill="1" applyBorder="1" applyAlignment="1"/>
    <xf numFmtId="0" fontId="47" fillId="0" borderId="0" xfId="0" applyFont="1" applyAlignment="1">
      <alignment horizontal="right"/>
    </xf>
    <xf numFmtId="0" fontId="40" fillId="3" borderId="41" xfId="0" applyFont="1" applyFill="1" applyBorder="1" applyAlignment="1">
      <alignment horizontal="left" vertical="center" wrapText="1"/>
    </xf>
    <xf numFmtId="0" fontId="41" fillId="3" borderId="15" xfId="0" applyFont="1" applyFill="1" applyBorder="1" applyAlignment="1">
      <alignment horizontal="left" vertical="center" wrapText="1"/>
    </xf>
    <xf numFmtId="0" fontId="41" fillId="3" borderId="42" xfId="0" applyFont="1" applyFill="1" applyBorder="1" applyAlignment="1">
      <alignment horizontal="left" vertical="center" wrapText="1"/>
    </xf>
    <xf numFmtId="0" fontId="50" fillId="3" borderId="17" xfId="0" applyFont="1" applyFill="1" applyBorder="1" applyAlignment="1">
      <alignment horizontal="center" vertical="center" wrapText="1"/>
    </xf>
    <xf numFmtId="0" fontId="50" fillId="3" borderId="7"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50" fillId="3" borderId="44" xfId="0" applyFont="1" applyFill="1" applyBorder="1" applyAlignment="1">
      <alignment horizontal="center" vertical="center" wrapText="1"/>
    </xf>
    <xf numFmtId="0" fontId="50" fillId="3" borderId="30" xfId="0" applyFont="1" applyFill="1" applyBorder="1" applyAlignment="1">
      <alignment horizontal="center" vertical="center" wrapText="1"/>
    </xf>
    <xf numFmtId="0" fontId="50" fillId="3" borderId="14" xfId="0" applyFont="1" applyFill="1" applyBorder="1" applyAlignment="1">
      <alignment horizontal="center" vertical="center" wrapText="1"/>
    </xf>
    <xf numFmtId="4" fontId="52" fillId="0" borderId="45" xfId="0" applyNumberFormat="1" applyFont="1" applyFill="1" applyBorder="1" applyAlignment="1">
      <alignment horizontal="right" vertical="center" wrapText="1"/>
    </xf>
    <xf numFmtId="4" fontId="0" fillId="0" borderId="0" xfId="0" applyNumberFormat="1"/>
    <xf numFmtId="4" fontId="54" fillId="0" borderId="20" xfId="0" applyNumberFormat="1" applyFont="1" applyFill="1" applyBorder="1" applyAlignment="1">
      <alignment horizontal="right" vertical="center" wrapText="1"/>
    </xf>
    <xf numFmtId="4" fontId="55" fillId="0" borderId="16" xfId="0" applyNumberFormat="1" applyFont="1" applyFill="1" applyBorder="1" applyAlignment="1">
      <alignment horizontal="right" vertical="top" wrapText="1"/>
    </xf>
    <xf numFmtId="0" fontId="34" fillId="0" borderId="2" xfId="0" applyFont="1" applyFill="1" applyBorder="1" applyAlignment="1">
      <alignment horizontal="left" vertical="center" wrapText="1"/>
    </xf>
    <xf numFmtId="4" fontId="34" fillId="0" borderId="15" xfId="0" applyNumberFormat="1" applyFont="1" applyFill="1" applyBorder="1" applyAlignment="1">
      <alignment horizontal="right" vertical="center"/>
    </xf>
    <xf numFmtId="4" fontId="52" fillId="0" borderId="15" xfId="0" applyNumberFormat="1" applyFont="1" applyFill="1" applyBorder="1" applyAlignment="1">
      <alignment horizontal="right" vertical="center" wrapText="1"/>
    </xf>
    <xf numFmtId="0" fontId="0" fillId="0" borderId="0" xfId="0" applyBorder="1"/>
    <xf numFmtId="4" fontId="52" fillId="0" borderId="20" xfId="0" applyNumberFormat="1" applyFont="1" applyFill="1" applyBorder="1" applyAlignment="1">
      <alignment horizontal="right" vertical="center" wrapText="1"/>
    </xf>
    <xf numFmtId="4" fontId="55" fillId="0" borderId="46" xfId="0" applyNumberFormat="1" applyFont="1" applyFill="1" applyBorder="1" applyAlignment="1">
      <alignment horizontal="right" vertical="top" wrapText="1"/>
    </xf>
    <xf numFmtId="4" fontId="38" fillId="0" borderId="20" xfId="0" applyNumberFormat="1" applyFont="1" applyFill="1" applyBorder="1" applyAlignment="1">
      <alignment vertical="center" wrapText="1"/>
    </xf>
    <xf numFmtId="4" fontId="37" fillId="0" borderId="20" xfId="0" applyNumberFormat="1" applyFont="1" applyFill="1" applyBorder="1" applyAlignment="1">
      <alignment horizontal="right" wrapText="1"/>
    </xf>
    <xf numFmtId="4" fontId="42" fillId="0" borderId="16" xfId="0" applyNumberFormat="1" applyFont="1" applyFill="1" applyBorder="1" applyAlignment="1">
      <alignment horizontal="right" vertical="top" wrapText="1"/>
    </xf>
    <xf numFmtId="4" fontId="38" fillId="0" borderId="16" xfId="0" applyNumberFormat="1" applyFont="1" applyFill="1" applyBorder="1" applyAlignment="1">
      <alignment horizontal="right" vertical="center" wrapText="1"/>
    </xf>
    <xf numFmtId="4" fontId="34" fillId="0" borderId="13" xfId="0" applyNumberFormat="1" applyFont="1" applyFill="1" applyBorder="1" applyAlignment="1">
      <alignment horizontal="right" vertical="center" wrapText="1"/>
    </xf>
    <xf numFmtId="4" fontId="57" fillId="0" borderId="15" xfId="0" applyNumberFormat="1" applyFont="1" applyFill="1" applyBorder="1" applyAlignment="1">
      <alignment horizontal="right" vertical="center" wrapText="1"/>
    </xf>
    <xf numFmtId="4" fontId="34" fillId="0" borderId="28" xfId="0" applyNumberFormat="1" applyFont="1" applyFill="1" applyBorder="1" applyAlignment="1">
      <alignment horizontal="right" vertical="center" wrapText="1"/>
    </xf>
    <xf numFmtId="4" fontId="38" fillId="0" borderId="15" xfId="0" applyNumberFormat="1" applyFont="1" applyFill="1" applyBorder="1" applyAlignment="1">
      <alignment horizontal="right" vertical="center" wrapText="1"/>
    </xf>
    <xf numFmtId="4" fontId="57" fillId="0" borderId="15" xfId="0" applyNumberFormat="1" applyFont="1" applyFill="1" applyBorder="1" applyAlignment="1">
      <alignment horizontal="right" vertical="center"/>
    </xf>
    <xf numFmtId="4" fontId="38" fillId="0" borderId="15" xfId="0" applyNumberFormat="1" applyFont="1" applyFill="1" applyBorder="1" applyAlignment="1">
      <alignment horizontal="right" vertical="center"/>
    </xf>
    <xf numFmtId="4" fontId="34" fillId="0" borderId="28" xfId="0" applyNumberFormat="1" applyFont="1" applyFill="1" applyBorder="1" applyAlignment="1">
      <alignment vertical="center"/>
    </xf>
    <xf numFmtId="4" fontId="34" fillId="0" borderId="18" xfId="0" applyNumberFormat="1" applyFont="1" applyFill="1" applyBorder="1" applyAlignment="1">
      <alignment horizontal="right" vertical="center" wrapText="1"/>
    </xf>
    <xf numFmtId="4" fontId="34" fillId="0" borderId="18" xfId="0" applyNumberFormat="1" applyFont="1" applyFill="1" applyBorder="1" applyAlignment="1">
      <alignment vertical="center"/>
    </xf>
    <xf numFmtId="4" fontId="38" fillId="0" borderId="15" xfId="0" applyNumberFormat="1" applyFont="1" applyFill="1" applyBorder="1" applyAlignment="1">
      <alignment vertical="center"/>
    </xf>
    <xf numFmtId="0" fontId="36" fillId="0" borderId="28" xfId="0" applyFont="1" applyFill="1" applyBorder="1" applyAlignment="1">
      <alignment vertical="center" wrapText="1"/>
    </xf>
    <xf numFmtId="4" fontId="34" fillId="0" borderId="48" xfId="0" applyNumberFormat="1" applyFont="1" applyFill="1" applyBorder="1" applyAlignment="1">
      <alignment vertical="center"/>
    </xf>
    <xf numFmtId="4" fontId="57" fillId="0" borderId="16" xfId="0" applyNumberFormat="1" applyFont="1" applyFill="1" applyBorder="1" applyAlignment="1">
      <alignment horizontal="right" vertical="center" wrapText="1"/>
    </xf>
    <xf numFmtId="4" fontId="0" fillId="0" borderId="0" xfId="0" applyNumberFormat="1" applyBorder="1" applyAlignment="1">
      <alignment vertical="center"/>
    </xf>
    <xf numFmtId="0" fontId="29" fillId="0" borderId="54" xfId="0" applyFont="1" applyBorder="1" applyAlignment="1">
      <alignment horizontal="center" vertical="center"/>
    </xf>
    <xf numFmtId="0" fontId="58" fillId="0" borderId="38" xfId="0" applyFont="1" applyFill="1" applyBorder="1" applyAlignment="1">
      <alignment horizontal="right" vertical="center" wrapText="1"/>
    </xf>
    <xf numFmtId="4" fontId="34" fillId="0" borderId="48" xfId="0" applyNumberFormat="1" applyFont="1" applyFill="1" applyBorder="1" applyAlignment="1">
      <alignment horizontal="center" vertical="center"/>
    </xf>
    <xf numFmtId="4" fontId="59" fillId="0" borderId="46" xfId="0" applyNumberFormat="1" applyFont="1" applyFill="1" applyBorder="1" applyAlignment="1">
      <alignment vertical="center"/>
    </xf>
    <xf numFmtId="4" fontId="34" fillId="0" borderId="0" xfId="0" applyNumberFormat="1" applyFont="1" applyFill="1" applyBorder="1" applyAlignment="1">
      <alignment horizontal="center" vertical="center" wrapText="1"/>
    </xf>
    <xf numFmtId="0" fontId="34" fillId="0" borderId="48" xfId="0" applyFont="1" applyFill="1" applyBorder="1" applyAlignment="1">
      <alignment horizontal="center" vertical="center"/>
    </xf>
    <xf numFmtId="0" fontId="29" fillId="0" borderId="53" xfId="0" applyFont="1" applyBorder="1" applyAlignment="1">
      <alignment horizontal="center" vertical="center"/>
    </xf>
    <xf numFmtId="0" fontId="58" fillId="0" borderId="12" xfId="0" applyFont="1" applyFill="1" applyBorder="1" applyAlignment="1">
      <alignment horizontal="right" vertical="center" wrapText="1"/>
    </xf>
    <xf numFmtId="4" fontId="34" fillId="0" borderId="28" xfId="0" applyNumberFormat="1" applyFont="1" applyFill="1" applyBorder="1" applyAlignment="1">
      <alignment horizontal="center" vertical="center"/>
    </xf>
    <xf numFmtId="4" fontId="60" fillId="0" borderId="12" xfId="0" applyNumberFormat="1" applyFont="1" applyFill="1" applyBorder="1" applyAlignment="1">
      <alignment horizontal="right" vertical="center"/>
    </xf>
    <xf numFmtId="4" fontId="34" fillId="0" borderId="24" xfId="0" applyNumberFormat="1" applyFont="1" applyFill="1" applyBorder="1" applyAlignment="1">
      <alignment horizontal="center" vertical="center" wrapText="1"/>
    </xf>
    <xf numFmtId="0" fontId="34" fillId="0" borderId="28" xfId="0" applyFont="1" applyFill="1" applyBorder="1" applyAlignment="1">
      <alignment horizontal="center" vertical="center"/>
    </xf>
    <xf numFmtId="0" fontId="29" fillId="0" borderId="26" xfId="0" applyFont="1" applyBorder="1" applyAlignment="1">
      <alignment horizontal="center" vertical="center"/>
    </xf>
    <xf numFmtId="0" fontId="29" fillId="0" borderId="11" xfId="0" applyFont="1" applyBorder="1" applyAlignment="1">
      <alignment horizontal="right" vertical="center" wrapText="1"/>
    </xf>
    <xf numFmtId="4" fontId="34" fillId="0" borderId="56" xfId="0" applyNumberFormat="1" applyFont="1" applyBorder="1" applyAlignment="1">
      <alignment horizontal="center" vertical="center"/>
    </xf>
    <xf numFmtId="4" fontId="63" fillId="0" borderId="23" xfId="0" applyNumberFormat="1" applyFont="1" applyBorder="1" applyAlignment="1">
      <alignment vertical="center"/>
    </xf>
    <xf numFmtId="4" fontId="29" fillId="0" borderId="11"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4" fillId="0" borderId="0" xfId="0" applyFont="1" applyAlignment="1">
      <alignment horizontal="left" vertical="center"/>
    </xf>
    <xf numFmtId="0" fontId="0" fillId="0" borderId="0" xfId="0" applyAlignment="1">
      <alignment horizontal="center" vertical="center"/>
    </xf>
    <xf numFmtId="4" fontId="64" fillId="0" borderId="0" xfId="0" applyNumberFormat="1" applyFont="1" applyAlignment="1">
      <alignment horizontal="center" vertical="center"/>
    </xf>
    <xf numFmtId="4" fontId="0" fillId="0" borderId="0" xfId="0" applyNumberFormat="1" applyAlignment="1">
      <alignment vertical="center"/>
    </xf>
    <xf numFmtId="0" fontId="29" fillId="0" borderId="0" xfId="0" applyFont="1"/>
    <xf numFmtId="0" fontId="29"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4" fillId="0" borderId="0" xfId="0" applyFont="1" applyAlignment="1">
      <alignment horizontal="left"/>
    </xf>
    <xf numFmtId="0" fontId="29" fillId="6" borderId="0" xfId="0" applyFont="1" applyFill="1" applyAlignment="1">
      <alignment vertical="center"/>
    </xf>
    <xf numFmtId="4" fontId="38" fillId="0" borderId="0" xfId="0" applyNumberFormat="1" applyFont="1" applyBorder="1" applyAlignment="1">
      <alignment vertical="center"/>
    </xf>
    <xf numFmtId="4" fontId="33" fillId="0" borderId="0" xfId="0" applyNumberFormat="1" applyFont="1" applyBorder="1" applyAlignment="1">
      <alignment horizontal="right" vertical="center" wrapText="1"/>
    </xf>
    <xf numFmtId="10" fontId="33" fillId="0" borderId="0" xfId="0" applyNumberFormat="1" applyFont="1" applyBorder="1" applyAlignment="1">
      <alignment horizontal="center" vertical="center" wrapText="1"/>
    </xf>
    <xf numFmtId="4" fontId="0" fillId="0" borderId="0" xfId="0" applyNumberFormat="1" applyAlignment="1">
      <alignment horizontal="center" vertical="center"/>
    </xf>
    <xf numFmtId="0" fontId="0" fillId="0" borderId="0" xfId="0" applyFill="1" applyBorder="1" applyAlignment="1">
      <alignment horizontal="left" vertical="center" wrapText="1"/>
    </xf>
    <xf numFmtId="4" fontId="59" fillId="0" borderId="0" xfId="0" applyNumberFormat="1" applyFont="1" applyFill="1" applyBorder="1" applyAlignment="1">
      <alignment vertical="center"/>
    </xf>
    <xf numFmtId="4" fontId="60" fillId="0" borderId="0" xfId="0" applyNumberFormat="1" applyFont="1" applyFill="1" applyBorder="1" applyAlignment="1">
      <alignment horizontal="right" vertical="center"/>
    </xf>
    <xf numFmtId="4" fontId="63" fillId="0" borderId="0" xfId="0" applyNumberFormat="1" applyFont="1" applyBorder="1" applyAlignment="1">
      <alignment vertical="center"/>
    </xf>
    <xf numFmtId="4" fontId="29"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34" fillId="0" borderId="50" xfId="0" applyNumberFormat="1" applyFont="1" applyFill="1" applyBorder="1" applyAlignment="1">
      <alignment vertical="center" wrapText="1"/>
    </xf>
    <xf numFmtId="4" fontId="66" fillId="0" borderId="0" xfId="0" applyNumberFormat="1" applyFont="1" applyFill="1" applyBorder="1" applyAlignment="1">
      <alignment horizontal="right" vertical="center"/>
    </xf>
    <xf numFmtId="0" fontId="29" fillId="0" borderId="0" xfId="0" applyFont="1" applyFill="1" applyAlignment="1">
      <alignment vertical="center"/>
    </xf>
    <xf numFmtId="4" fontId="34" fillId="0" borderId="1" xfId="0" applyNumberFormat="1" applyFont="1" applyFill="1" applyBorder="1" applyAlignment="1">
      <alignment vertical="center"/>
    </xf>
    <xf numFmtId="4" fontId="34" fillId="0" borderId="25" xfId="0" applyNumberFormat="1" applyFont="1" applyFill="1" applyBorder="1" applyAlignment="1">
      <alignment horizontal="right" vertical="center"/>
    </xf>
    <xf numFmtId="0" fontId="34" fillId="0" borderId="25" xfId="0" applyFont="1" applyBorder="1" applyAlignment="1">
      <alignment vertical="center" wrapText="1"/>
    </xf>
    <xf numFmtId="0" fontId="34" fillId="0" borderId="25" xfId="0" applyFont="1" applyFill="1" applyBorder="1" applyAlignment="1">
      <alignment vertical="center" wrapText="1"/>
    </xf>
    <xf numFmtId="4" fontId="67" fillId="0" borderId="0" xfId="0" applyNumberFormat="1" applyFont="1"/>
    <xf numFmtId="0" fontId="0" fillId="0" borderId="1" xfId="0" applyFill="1" applyBorder="1" applyAlignment="1">
      <alignment horizontal="left" vertical="center" wrapText="1"/>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0" fontId="0" fillId="0" borderId="1" xfId="0" applyBorder="1" applyAlignment="1">
      <alignment vertical="center" wrapText="1"/>
    </xf>
    <xf numFmtId="0" fontId="0" fillId="0" borderId="3" xfId="0" applyFill="1" applyBorder="1" applyAlignment="1">
      <alignment horizontal="left" vertical="center" wrapText="1"/>
    </xf>
    <xf numFmtId="4" fontId="34" fillId="0" borderId="3" xfId="0" applyNumberFormat="1" applyFont="1" applyFill="1" applyBorder="1" applyAlignment="1">
      <alignment vertical="center"/>
    </xf>
    <xf numFmtId="0" fontId="40" fillId="4" borderId="50" xfId="0" applyFont="1" applyFill="1" applyBorder="1" applyAlignment="1">
      <alignment vertical="center" wrapText="1"/>
    </xf>
    <xf numFmtId="0" fontId="41" fillId="4" borderId="59" xfId="0" applyFont="1" applyFill="1" applyBorder="1" applyAlignment="1">
      <alignment vertical="center" wrapText="1"/>
    </xf>
    <xf numFmtId="0" fontId="41" fillId="4" borderId="42" xfId="0" applyFont="1" applyFill="1" applyBorder="1" applyAlignment="1">
      <alignment vertical="center" wrapText="1"/>
    </xf>
    <xf numFmtId="0" fontId="50" fillId="4" borderId="7" xfId="0" applyFont="1" applyFill="1" applyBorder="1" applyAlignment="1">
      <alignment horizontal="center" vertical="center" wrapText="1"/>
    </xf>
    <xf numFmtId="0" fontId="50" fillId="4" borderId="7" xfId="0" applyFont="1" applyFill="1" applyBorder="1" applyAlignment="1">
      <alignment horizontal="left" vertical="center" wrapText="1"/>
    </xf>
    <xf numFmtId="0" fontId="50" fillId="4" borderId="8" xfId="0" applyFont="1" applyFill="1" applyBorder="1" applyAlignment="1">
      <alignment horizontal="center" vertical="center" wrapText="1"/>
    </xf>
    <xf numFmtId="0" fontId="50" fillId="4" borderId="29" xfId="0" applyFont="1" applyFill="1" applyBorder="1" applyAlignment="1">
      <alignment horizontal="center" vertical="center" wrapText="1"/>
    </xf>
    <xf numFmtId="0" fontId="50" fillId="4" borderId="27" xfId="0" applyFont="1" applyFill="1" applyBorder="1" applyAlignment="1">
      <alignment horizontal="center" vertical="center" wrapText="1"/>
    </xf>
    <xf numFmtId="0" fontId="50" fillId="4" borderId="17" xfId="0" applyFont="1" applyFill="1" applyBorder="1" applyAlignment="1">
      <alignment horizontal="center" vertical="center" wrapText="1"/>
    </xf>
    <xf numFmtId="0" fontId="23" fillId="0" borderId="1" xfId="0" applyFont="1" applyFill="1" applyBorder="1" applyAlignment="1">
      <alignment horizontal="left" vertical="center" wrapText="1"/>
    </xf>
    <xf numFmtId="4" fontId="23" fillId="0" borderId="28"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10" fontId="23" fillId="0" borderId="40"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23" fillId="0" borderId="24" xfId="0" applyFont="1" applyFill="1" applyBorder="1" applyAlignment="1">
      <alignment horizontal="left" vertical="center" wrapText="1"/>
    </xf>
    <xf numFmtId="0" fontId="0" fillId="0" borderId="59" xfId="0" applyFill="1" applyBorder="1" applyAlignment="1">
      <alignment horizontal="left" vertical="center" wrapText="1"/>
    </xf>
    <xf numFmtId="0" fontId="0" fillId="0" borderId="0" xfId="0" applyFill="1" applyBorder="1" applyAlignment="1">
      <alignment horizontal="center" vertical="center" wrapText="1"/>
    </xf>
    <xf numFmtId="4" fontId="23" fillId="0" borderId="28" xfId="0" applyNumberFormat="1" applyFont="1" applyFill="1" applyBorder="1" applyAlignment="1">
      <alignment vertical="center"/>
    </xf>
    <xf numFmtId="4" fontId="23" fillId="0" borderId="24" xfId="0" applyNumberFormat="1" applyFont="1" applyFill="1" applyBorder="1" applyAlignment="1">
      <alignment vertical="center"/>
    </xf>
    <xf numFmtId="10" fontId="23" fillId="0" borderId="28" xfId="0" applyNumberFormat="1" applyFont="1" applyFill="1" applyBorder="1" applyAlignment="1">
      <alignment horizontal="center" vertical="center"/>
    </xf>
    <xf numFmtId="0" fontId="23" fillId="2" borderId="1" xfId="0" applyFont="1" applyFill="1" applyBorder="1" applyAlignment="1">
      <alignment vertical="center" wrapText="1"/>
    </xf>
    <xf numFmtId="4" fontId="23" fillId="2" borderId="28" xfId="0" applyNumberFormat="1" applyFont="1" applyFill="1" applyBorder="1" applyAlignment="1">
      <alignment horizontal="right" vertical="center"/>
    </xf>
    <xf numFmtId="0" fontId="23" fillId="0" borderId="2" xfId="0" applyFont="1" applyFill="1" applyBorder="1" applyAlignment="1">
      <alignment horizontal="left" vertical="center" wrapText="1"/>
    </xf>
    <xf numFmtId="0" fontId="23" fillId="2" borderId="1" xfId="0" applyFont="1" applyFill="1" applyBorder="1" applyAlignment="1">
      <alignment horizontal="left" vertical="center" wrapText="1"/>
    </xf>
    <xf numFmtId="4" fontId="34" fillId="2" borderId="28" xfId="0" applyNumberFormat="1" applyFont="1" applyFill="1" applyBorder="1" applyAlignment="1">
      <alignment horizontal="right" vertical="center"/>
    </xf>
    <xf numFmtId="4" fontId="57" fillId="2" borderId="25" xfId="0" applyNumberFormat="1" applyFont="1" applyFill="1" applyBorder="1" applyAlignment="1">
      <alignment horizontal="right" vertical="center"/>
    </xf>
    <xf numFmtId="0" fontId="23" fillId="0" borderId="3" xfId="0" applyFont="1" applyFill="1" applyBorder="1" applyAlignment="1">
      <alignment vertical="center" wrapText="1"/>
    </xf>
    <xf numFmtId="10" fontId="23" fillId="0" borderId="50" xfId="0" applyNumberFormat="1" applyFont="1" applyFill="1" applyBorder="1" applyAlignment="1">
      <alignment horizontal="center" vertical="center"/>
    </xf>
    <xf numFmtId="10" fontId="23" fillId="0" borderId="28" xfId="0" applyNumberFormat="1" applyFont="1" applyBorder="1" applyAlignment="1">
      <alignment horizontal="center" vertical="center"/>
    </xf>
    <xf numFmtId="4" fontId="34" fillId="2" borderId="25" xfId="0" applyNumberFormat="1" applyFont="1" applyFill="1" applyBorder="1" applyAlignment="1">
      <alignment horizontal="right" vertical="center"/>
    </xf>
    <xf numFmtId="10" fontId="23" fillId="0" borderId="50" xfId="0" applyNumberFormat="1" applyFont="1" applyBorder="1" applyAlignment="1">
      <alignment horizontal="center" vertical="center"/>
    </xf>
    <xf numFmtId="4" fontId="23" fillId="2" borderId="2" xfId="0" applyNumberFormat="1" applyFont="1" applyFill="1" applyBorder="1" applyAlignment="1">
      <alignment horizontal="right" vertical="center"/>
    </xf>
    <xf numFmtId="0" fontId="23" fillId="2" borderId="2" xfId="0" applyFont="1" applyFill="1" applyBorder="1" applyAlignment="1">
      <alignment horizontal="left" vertical="center" wrapText="1"/>
    </xf>
    <xf numFmtId="4" fontId="34" fillId="2" borderId="53" xfId="0" applyNumberFormat="1" applyFont="1" applyFill="1" applyBorder="1" applyAlignment="1">
      <alignment horizontal="right" vertical="center"/>
    </xf>
    <xf numFmtId="0" fontId="23" fillId="2" borderId="47" xfId="0" applyFont="1" applyFill="1" applyBorder="1" applyAlignment="1">
      <alignment horizontal="left" vertical="center" wrapText="1"/>
    </xf>
    <xf numFmtId="4" fontId="23" fillId="0" borderId="48" xfId="0" applyNumberFormat="1" applyFont="1" applyFill="1" applyBorder="1" applyAlignment="1">
      <alignment horizontal="right" vertical="center"/>
    </xf>
    <xf numFmtId="4" fontId="38" fillId="2" borderId="0" xfId="0" applyNumberFormat="1" applyFont="1" applyFill="1" applyBorder="1" applyAlignment="1">
      <alignment horizontal="right" vertical="center"/>
    </xf>
    <xf numFmtId="4" fontId="23" fillId="2" borderId="22" xfId="0" applyNumberFormat="1" applyFont="1" applyFill="1" applyBorder="1" applyAlignment="1">
      <alignment horizontal="right" vertical="center"/>
    </xf>
    <xf numFmtId="0" fontId="34" fillId="2" borderId="61" xfId="0" applyFont="1" applyFill="1" applyBorder="1" applyAlignment="1">
      <alignment vertical="center" wrapText="1"/>
    </xf>
    <xf numFmtId="0" fontId="34" fillId="0" borderId="0" xfId="0" applyFont="1" applyFill="1" applyBorder="1" applyAlignment="1">
      <alignment vertical="center" wrapText="1"/>
    </xf>
    <xf numFmtId="4" fontId="34" fillId="2" borderId="12" xfId="0" applyNumberFormat="1" applyFont="1" applyFill="1" applyBorder="1" applyAlignment="1">
      <alignment horizontal="right" vertical="center"/>
    </xf>
    <xf numFmtId="4" fontId="23" fillId="0" borderId="24" xfId="0" applyNumberFormat="1" applyFont="1" applyFill="1" applyBorder="1" applyAlignment="1">
      <alignment horizontal="right" vertical="center"/>
    </xf>
    <xf numFmtId="164" fontId="23" fillId="2" borderId="3" xfId="0" applyNumberFormat="1" applyFont="1" applyFill="1" applyBorder="1" applyAlignment="1">
      <alignment horizontal="center" vertical="center" wrapText="1"/>
    </xf>
    <xf numFmtId="4" fontId="38" fillId="2" borderId="59" xfId="0" applyNumberFormat="1" applyFont="1" applyFill="1" applyBorder="1" applyAlignment="1">
      <alignment horizontal="right" vertical="center"/>
    </xf>
    <xf numFmtId="4" fontId="23" fillId="2" borderId="6" xfId="0" applyNumberFormat="1" applyFont="1" applyFill="1" applyBorder="1" applyAlignment="1">
      <alignment horizontal="right" vertical="center"/>
    </xf>
    <xf numFmtId="4" fontId="29" fillId="4" borderId="62" xfId="0" applyNumberFormat="1" applyFont="1" applyFill="1" applyBorder="1" applyAlignment="1">
      <alignment horizontal="right" vertical="center"/>
    </xf>
    <xf numFmtId="0" fontId="23" fillId="4" borderId="62" xfId="0" applyFont="1" applyFill="1" applyBorder="1" applyAlignment="1">
      <alignment horizontal="center" vertical="center"/>
    </xf>
    <xf numFmtId="0" fontId="23" fillId="4" borderId="63" xfId="0" applyFont="1" applyFill="1" applyBorder="1" applyAlignment="1">
      <alignment horizontal="center" vertical="center"/>
    </xf>
    <xf numFmtId="0" fontId="23" fillId="4" borderId="65" xfId="0" applyFont="1" applyFill="1" applyBorder="1" applyAlignment="1">
      <alignment horizontal="center" vertical="center"/>
    </xf>
    <xf numFmtId="4" fontId="29" fillId="4" borderId="66" xfId="0" applyNumberFormat="1" applyFont="1" applyFill="1" applyBorder="1" applyAlignment="1">
      <alignment horizontal="right" vertical="center"/>
    </xf>
    <xf numFmtId="4" fontId="29" fillId="4" borderId="67" xfId="0" applyNumberFormat="1" applyFont="1" applyFill="1" applyBorder="1" applyAlignment="1">
      <alignment horizontal="right" vertical="center"/>
    </xf>
    <xf numFmtId="4" fontId="29" fillId="4" borderId="60" xfId="0" applyNumberFormat="1" applyFont="1" applyFill="1" applyBorder="1" applyAlignment="1">
      <alignment horizontal="right" vertical="center"/>
    </xf>
    <xf numFmtId="10" fontId="39" fillId="4" borderId="66" xfId="0" applyNumberFormat="1" applyFont="1" applyFill="1" applyBorder="1" applyAlignment="1">
      <alignment horizontal="center" vertical="center" wrapText="1"/>
    </xf>
    <xf numFmtId="0" fontId="29" fillId="0" borderId="4" xfId="0" applyFont="1" applyBorder="1" applyAlignment="1">
      <alignment horizontal="center" vertical="center"/>
    </xf>
    <xf numFmtId="0" fontId="59" fillId="0" borderId="13" xfId="0" applyFont="1" applyFill="1" applyBorder="1" applyAlignment="1">
      <alignment horizontal="right" vertical="center" wrapText="1"/>
    </xf>
    <xf numFmtId="0" fontId="34" fillId="0" borderId="1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52" xfId="0" applyFont="1" applyFill="1" applyBorder="1" applyAlignment="1">
      <alignment horizontal="center" vertical="center"/>
    </xf>
    <xf numFmtId="0" fontId="34" fillId="0" borderId="52" xfId="0" applyFont="1" applyFill="1" applyBorder="1" applyAlignment="1">
      <alignment horizontal="center" vertical="center"/>
    </xf>
    <xf numFmtId="0" fontId="34" fillId="0" borderId="40" xfId="0" applyFont="1" applyFill="1" applyBorder="1" applyAlignment="1">
      <alignment horizontal="center" vertical="center"/>
    </xf>
    <xf numFmtId="4" fontId="59" fillId="0" borderId="10" xfId="0" applyNumberFormat="1" applyFont="1" applyFill="1" applyBorder="1" applyAlignment="1">
      <alignment vertical="center"/>
    </xf>
    <xf numFmtId="4" fontId="34" fillId="0" borderId="4" xfId="0" applyNumberFormat="1" applyFont="1" applyFill="1" applyBorder="1" applyAlignment="1">
      <alignment horizontal="center" vertical="center" wrapText="1"/>
    </xf>
    <xf numFmtId="4" fontId="34" fillId="0" borderId="40" xfId="0" applyNumberFormat="1" applyFont="1" applyFill="1" applyBorder="1" applyAlignment="1">
      <alignment horizontal="center" vertical="center" wrapText="1"/>
    </xf>
    <xf numFmtId="0" fontId="23" fillId="0" borderId="10" xfId="0" applyFont="1" applyBorder="1" applyAlignment="1">
      <alignment horizontal="center" vertical="center"/>
    </xf>
    <xf numFmtId="0" fontId="29" fillId="0" borderId="12" xfId="0" applyFont="1" applyBorder="1" applyAlignment="1">
      <alignment horizontal="right" vertical="center" wrapText="1"/>
    </xf>
    <xf numFmtId="0" fontId="34" fillId="0" borderId="18" xfId="0" applyFont="1" applyBorder="1" applyAlignment="1">
      <alignment horizontal="center" vertical="center"/>
    </xf>
    <xf numFmtId="0" fontId="34" fillId="0" borderId="28" xfId="0" applyFont="1" applyBorder="1" applyAlignment="1">
      <alignment horizontal="center" vertical="center"/>
    </xf>
    <xf numFmtId="4" fontId="63" fillId="0" borderId="25" xfId="0" applyNumberFormat="1" applyFont="1" applyFill="1" applyBorder="1" applyAlignment="1">
      <alignment vertical="center"/>
    </xf>
    <xf numFmtId="4" fontId="29" fillId="0" borderId="2" xfId="0" applyNumberFormat="1" applyFont="1" applyFill="1" applyBorder="1" applyAlignment="1">
      <alignment vertical="center"/>
    </xf>
    <xf numFmtId="4" fontId="23" fillId="0" borderId="28" xfId="0" applyNumberFormat="1" applyFont="1" applyBorder="1" applyAlignment="1">
      <alignment horizontal="center" vertical="center"/>
    </xf>
    <xf numFmtId="0" fontId="23" fillId="0" borderId="25" xfId="0" applyFont="1" applyBorder="1" applyAlignment="1">
      <alignment horizontal="center" vertical="center"/>
    </xf>
    <xf numFmtId="0" fontId="70" fillId="0" borderId="0" xfId="0" applyFont="1" applyBorder="1" applyAlignment="1">
      <alignment horizontal="center" vertical="center"/>
    </xf>
    <xf numFmtId="0" fontId="23" fillId="0" borderId="0" xfId="0" applyFont="1" applyBorder="1" applyAlignment="1">
      <alignment vertical="center" wrapText="1"/>
    </xf>
    <xf numFmtId="0" fontId="0" fillId="0" borderId="0" xfId="0" applyBorder="1" applyAlignment="1">
      <alignment horizontal="left" vertical="center" wrapText="1"/>
    </xf>
    <xf numFmtId="0" fontId="23" fillId="0" borderId="0" xfId="0" applyFont="1" applyBorder="1" applyAlignment="1">
      <alignment horizontal="center" vertical="center"/>
    </xf>
    <xf numFmtId="4" fontId="23" fillId="0" borderId="0" xfId="0" applyNumberFormat="1" applyFont="1" applyBorder="1" applyAlignment="1">
      <alignment vertical="center"/>
    </xf>
    <xf numFmtId="0" fontId="23" fillId="0" borderId="0" xfId="0" applyFont="1" applyFill="1" applyBorder="1" applyAlignment="1">
      <alignment vertical="center" wrapText="1"/>
    </xf>
    <xf numFmtId="4" fontId="33" fillId="0" borderId="0" xfId="0" applyNumberFormat="1" applyFont="1" applyFill="1" applyBorder="1" applyAlignment="1">
      <alignment horizontal="right" vertical="center" wrapText="1"/>
    </xf>
    <xf numFmtId="0" fontId="23" fillId="0" borderId="0" xfId="0" applyFont="1" applyFill="1" applyBorder="1" applyAlignment="1">
      <alignment horizontal="center" vertical="center"/>
    </xf>
    <xf numFmtId="4" fontId="42" fillId="0" borderId="0" xfId="0" applyNumberFormat="1" applyFont="1" applyFill="1" applyBorder="1" applyAlignment="1">
      <alignment horizontal="center" vertical="center"/>
    </xf>
    <xf numFmtId="4" fontId="42" fillId="0" borderId="0" xfId="0" applyNumberFormat="1" applyFont="1" applyBorder="1" applyAlignment="1">
      <alignment vertical="center"/>
    </xf>
    <xf numFmtId="4" fontId="42" fillId="0" borderId="0" xfId="0" applyNumberFormat="1" applyFont="1" applyBorder="1" applyAlignment="1">
      <alignment horizontal="right" vertical="center" wrapText="1"/>
    </xf>
    <xf numFmtId="4" fontId="23" fillId="0" borderId="0" xfId="0" applyNumberFormat="1" applyFont="1" applyFill="1" applyBorder="1" applyAlignment="1">
      <alignment horizontal="center" vertical="center"/>
    </xf>
    <xf numFmtId="10" fontId="33" fillId="0" borderId="0" xfId="0" applyNumberFormat="1" applyFont="1" applyBorder="1" applyAlignment="1">
      <alignment horizontal="left" vertical="center" wrapText="1"/>
    </xf>
    <xf numFmtId="0" fontId="0" fillId="0" borderId="0" xfId="0" applyFill="1" applyAlignment="1">
      <alignment horizontal="center" vertical="center"/>
    </xf>
    <xf numFmtId="0" fontId="42" fillId="0" borderId="0" xfId="0" applyFont="1" applyFill="1" applyAlignment="1">
      <alignment horizontal="center" vertical="center"/>
    </xf>
    <xf numFmtId="4" fontId="42"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0" fontId="23" fillId="0" borderId="1" xfId="0" applyFont="1" applyFill="1" applyBorder="1" applyAlignment="1">
      <alignment vertical="center" wrapText="1"/>
    </xf>
    <xf numFmtId="0" fontId="50" fillId="3" borderId="21" xfId="0" applyFont="1" applyFill="1" applyBorder="1" applyAlignment="1">
      <alignment horizontal="center" vertical="center" wrapText="1"/>
    </xf>
    <xf numFmtId="4" fontId="23" fillId="0" borderId="40" xfId="0" applyNumberFormat="1" applyFont="1" applyFill="1" applyBorder="1" applyAlignment="1">
      <alignment vertical="center"/>
    </xf>
    <xf numFmtId="4" fontId="23" fillId="0" borderId="18" xfId="0" applyNumberFormat="1" applyFont="1" applyFill="1" applyBorder="1" applyAlignment="1">
      <alignment horizontal="right" vertical="center" wrapText="1"/>
    </xf>
    <xf numFmtId="4" fontId="23" fillId="0" borderId="12" xfId="0" applyNumberFormat="1" applyFont="1" applyFill="1" applyBorder="1" applyAlignment="1">
      <alignment horizontal="right" vertical="center" wrapText="1"/>
    </xf>
    <xf numFmtId="4" fontId="23" fillId="0" borderId="12" xfId="0" applyNumberFormat="1" applyFont="1" applyFill="1" applyBorder="1" applyAlignment="1">
      <alignment horizontal="right" vertical="center"/>
    </xf>
    <xf numFmtId="0" fontId="23" fillId="0" borderId="28" xfId="0" applyFont="1" applyFill="1" applyBorder="1" applyAlignment="1">
      <alignment vertical="center" wrapText="1"/>
    </xf>
    <xf numFmtId="4" fontId="34" fillId="2" borderId="28" xfId="0" applyNumberFormat="1" applyFont="1" applyFill="1" applyBorder="1" applyAlignment="1">
      <alignment vertical="center" wrapText="1"/>
    </xf>
    <xf numFmtId="4" fontId="23" fillId="2" borderId="40" xfId="0" applyNumberFormat="1" applyFont="1" applyFill="1" applyBorder="1" applyAlignment="1">
      <alignment vertical="center"/>
    </xf>
    <xf numFmtId="4" fontId="38" fillId="2" borderId="15" xfId="0" applyNumberFormat="1" applyFont="1" applyFill="1" applyBorder="1" applyAlignment="1">
      <alignment horizontal="right" vertical="center"/>
    </xf>
    <xf numFmtId="4" fontId="23" fillId="2" borderId="18" xfId="0" applyNumberFormat="1" applyFont="1" applyFill="1" applyBorder="1" applyAlignment="1">
      <alignment horizontal="right" vertical="center"/>
    </xf>
    <xf numFmtId="0" fontId="34" fillId="2" borderId="28" xfId="0" applyFont="1" applyFill="1" applyBorder="1" applyAlignment="1">
      <alignment vertical="center" wrapText="1"/>
    </xf>
    <xf numFmtId="0" fontId="23" fillId="0" borderId="19" xfId="0" applyFont="1" applyFill="1" applyBorder="1" applyAlignment="1">
      <alignment horizontal="left" vertical="center" wrapText="1"/>
    </xf>
    <xf numFmtId="4" fontId="23" fillId="0" borderId="13" xfId="0" applyNumberFormat="1" applyFont="1" applyFill="1" applyBorder="1" applyAlignment="1">
      <alignment vertical="center"/>
    </xf>
    <xf numFmtId="0" fontId="23" fillId="0" borderId="20" xfId="11" applyFont="1" applyFill="1" applyBorder="1" applyAlignment="1">
      <alignment vertical="center" wrapText="1"/>
    </xf>
    <xf numFmtId="0" fontId="23" fillId="0" borderId="3" xfId="11" applyFont="1" applyFill="1" applyBorder="1" applyAlignment="1">
      <alignment vertical="center" wrapText="1"/>
    </xf>
    <xf numFmtId="4" fontId="23" fillId="0" borderId="53" xfId="0" applyNumberFormat="1" applyFont="1" applyFill="1" applyBorder="1" applyAlignment="1">
      <alignment vertical="center"/>
    </xf>
    <xf numFmtId="4" fontId="23" fillId="0" borderId="12" xfId="0" applyNumberFormat="1" applyFont="1" applyFill="1" applyBorder="1" applyAlignment="1">
      <alignment vertical="center"/>
    </xf>
    <xf numFmtId="0" fontId="23" fillId="0" borderId="3" xfId="0" applyFont="1" applyBorder="1" applyAlignment="1">
      <alignment vertical="center" wrapText="1"/>
    </xf>
    <xf numFmtId="0" fontId="23" fillId="0" borderId="4" xfId="0" applyFont="1" applyFill="1" applyBorder="1" applyAlignment="1">
      <alignment horizontal="left" vertical="center" wrapText="1"/>
    </xf>
    <xf numFmtId="0" fontId="23" fillId="0" borderId="6" xfId="0" applyFont="1" applyFill="1" applyBorder="1" applyAlignment="1">
      <alignment horizontal="left" vertical="center" wrapText="1"/>
    </xf>
    <xf numFmtId="4" fontId="34" fillId="0" borderId="50" xfId="0" applyNumberFormat="1" applyFont="1" applyFill="1" applyBorder="1" applyAlignment="1">
      <alignment vertical="center"/>
    </xf>
    <xf numFmtId="4" fontId="57" fillId="0" borderId="20" xfId="0" applyNumberFormat="1" applyFont="1" applyFill="1" applyBorder="1" applyAlignment="1">
      <alignment horizontal="right" vertical="center" wrapText="1"/>
    </xf>
    <xf numFmtId="4" fontId="34" fillId="0" borderId="49" xfId="0" applyNumberFormat="1" applyFont="1" applyFill="1" applyBorder="1" applyAlignment="1">
      <alignment vertical="center"/>
    </xf>
    <xf numFmtId="10" fontId="34" fillId="0" borderId="50" xfId="0" applyNumberFormat="1" applyFont="1" applyFill="1" applyBorder="1" applyAlignment="1">
      <alignment horizontal="center" vertical="center"/>
    </xf>
    <xf numFmtId="0" fontId="34" fillId="0" borderId="50" xfId="0" applyFont="1" applyFill="1" applyBorder="1" applyAlignment="1">
      <alignment vertical="center" wrapText="1"/>
    </xf>
    <xf numFmtId="0" fontId="23" fillId="0" borderId="15" xfId="11" applyFont="1" applyFill="1" applyBorder="1" applyAlignment="1">
      <alignment vertical="center" wrapText="1"/>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34" fillId="0" borderId="24" xfId="0" applyFont="1" applyFill="1" applyBorder="1" applyAlignment="1">
      <alignment vertical="center" wrapText="1"/>
    </xf>
    <xf numFmtId="4" fontId="38" fillId="0" borderId="15" xfId="0" applyNumberFormat="1" applyFont="1" applyFill="1" applyBorder="1" applyAlignment="1">
      <alignment vertical="center" wrapText="1"/>
    </xf>
    <xf numFmtId="4" fontId="34" fillId="0" borderId="12" xfId="0" applyNumberFormat="1" applyFont="1" applyFill="1" applyBorder="1" applyAlignment="1">
      <alignment vertical="center" wrapText="1"/>
    </xf>
    <xf numFmtId="0" fontId="23" fillId="0" borderId="40" xfId="0" applyFont="1" applyBorder="1" applyAlignment="1">
      <alignment horizontal="center" vertical="center"/>
    </xf>
    <xf numFmtId="0" fontId="23" fillId="0" borderId="48" xfId="0" applyFont="1" applyBorder="1" applyAlignment="1">
      <alignment horizontal="center" vertical="center"/>
    </xf>
    <xf numFmtId="0" fontId="23" fillId="0" borderId="56" xfId="0" applyFont="1" applyBorder="1" applyAlignment="1">
      <alignment horizontal="center" vertical="center"/>
    </xf>
    <xf numFmtId="0" fontId="23" fillId="0" borderId="29" xfId="0" applyFont="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2" borderId="3" xfId="0" applyFill="1" applyBorder="1" applyAlignment="1">
      <alignment horizontal="left" vertical="center" wrapText="1"/>
    </xf>
    <xf numFmtId="4" fontId="23" fillId="0" borderId="50" xfId="0" applyNumberFormat="1" applyFont="1" applyFill="1" applyBorder="1" applyAlignment="1">
      <alignment horizontal="right" vertical="center"/>
    </xf>
    <xf numFmtId="4" fontId="34" fillId="0" borderId="40" xfId="0" applyNumberFormat="1" applyFont="1" applyFill="1" applyBorder="1" applyAlignment="1">
      <alignment horizontal="right" vertical="center" wrapText="1"/>
    </xf>
    <xf numFmtId="0" fontId="71" fillId="0" borderId="0" xfId="0" applyFont="1"/>
    <xf numFmtId="0" fontId="71" fillId="0" borderId="0" xfId="0" applyFont="1" applyAlignment="1">
      <alignment horizontal="right"/>
    </xf>
    <xf numFmtId="0" fontId="72" fillId="5" borderId="5" xfId="0" applyFont="1" applyFill="1" applyBorder="1" applyAlignment="1">
      <alignment horizontal="left" vertical="center" wrapText="1"/>
    </xf>
    <xf numFmtId="0" fontId="72" fillId="5" borderId="4" xfId="0" applyFont="1" applyFill="1" applyBorder="1" applyAlignment="1">
      <alignment horizontal="left" vertical="center" wrapText="1"/>
    </xf>
    <xf numFmtId="4" fontId="73" fillId="4" borderId="10" xfId="0" applyNumberFormat="1" applyFont="1" applyFill="1" applyBorder="1" applyAlignment="1">
      <alignment horizontal="right" vertical="center"/>
    </xf>
    <xf numFmtId="10" fontId="74" fillId="0" borderId="17" xfId="0" applyNumberFormat="1" applyFont="1" applyFill="1" applyBorder="1" applyAlignment="1">
      <alignment horizontal="center" vertical="center"/>
    </xf>
    <xf numFmtId="4" fontId="73" fillId="5" borderId="68" xfId="0" applyNumberFormat="1" applyFont="1" applyFill="1" applyBorder="1" applyAlignment="1">
      <alignment horizontal="right" vertical="center"/>
    </xf>
    <xf numFmtId="10" fontId="76" fillId="0" borderId="0" xfId="0" applyNumberFormat="1" applyFont="1" applyFill="1" applyBorder="1" applyAlignment="1">
      <alignment horizontal="center" vertical="center"/>
    </xf>
    <xf numFmtId="0" fontId="0" fillId="0" borderId="0" xfId="0" applyFill="1" applyBorder="1"/>
    <xf numFmtId="0" fontId="68" fillId="0" borderId="0" xfId="0" applyFont="1" applyFill="1" applyBorder="1" applyAlignment="1">
      <alignment vertical="center"/>
    </xf>
    <xf numFmtId="0" fontId="76" fillId="0" borderId="0" xfId="0" applyFont="1" applyFill="1" applyBorder="1" applyAlignment="1">
      <alignment horizontal="left" vertical="center" wrapText="1"/>
    </xf>
    <xf numFmtId="4" fontId="76" fillId="0" borderId="0" xfId="0" applyNumberFormat="1" applyFont="1" applyFill="1" applyBorder="1" applyAlignment="1">
      <alignment horizontal="right" vertical="center"/>
    </xf>
    <xf numFmtId="0" fontId="77" fillId="0" borderId="0" xfId="0" applyFont="1" applyFill="1" applyBorder="1" applyAlignment="1">
      <alignment horizontal="left" vertical="center" wrapText="1"/>
    </xf>
    <xf numFmtId="4" fontId="77" fillId="0" borderId="0" xfId="0" applyNumberFormat="1" applyFont="1" applyFill="1" applyBorder="1" applyAlignment="1">
      <alignment horizontal="right" vertical="center"/>
    </xf>
    <xf numFmtId="4" fontId="71" fillId="0" borderId="0" xfId="0" applyNumberFormat="1" applyFont="1" applyFill="1" applyBorder="1" applyAlignment="1">
      <alignment horizontal="right" vertical="center"/>
    </xf>
    <xf numFmtId="10" fontId="77" fillId="0" borderId="0" xfId="0" applyNumberFormat="1" applyFont="1" applyFill="1" applyBorder="1" applyAlignment="1">
      <alignment horizontal="center" vertical="center"/>
    </xf>
    <xf numFmtId="0" fontId="71" fillId="0" borderId="0" xfId="0" applyFont="1" applyFill="1" applyBorder="1" applyAlignment="1">
      <alignment horizontal="right"/>
    </xf>
    <xf numFmtId="4" fontId="75" fillId="0" borderId="2" xfId="0" applyNumberFormat="1" applyFont="1" applyFill="1" applyBorder="1" applyAlignment="1">
      <alignment horizontal="right" vertical="center"/>
    </xf>
    <xf numFmtId="0" fontId="73" fillId="0" borderId="2" xfId="0" applyFont="1" applyFill="1" applyBorder="1" applyAlignment="1">
      <alignment horizontal="right" vertical="center" wrapText="1"/>
    </xf>
    <xf numFmtId="0" fontId="73" fillId="0" borderId="2" xfId="0" applyFont="1" applyFill="1" applyBorder="1" applyAlignment="1">
      <alignment horizontal="left" vertical="center" wrapText="1"/>
    </xf>
    <xf numFmtId="4" fontId="79" fillId="0" borderId="2" xfId="0" applyNumberFormat="1" applyFont="1" applyFill="1" applyBorder="1" applyAlignment="1">
      <alignment horizontal="right" vertical="center"/>
    </xf>
    <xf numFmtId="4" fontId="80" fillId="0" borderId="2" xfId="0" applyNumberFormat="1" applyFont="1" applyFill="1" applyBorder="1" applyAlignment="1">
      <alignment horizontal="right" vertical="center"/>
    </xf>
    <xf numFmtId="4" fontId="73" fillId="0" borderId="2" xfId="0" applyNumberFormat="1" applyFont="1" applyFill="1" applyBorder="1" applyAlignment="1">
      <alignment horizontal="right" vertical="center"/>
    </xf>
    <xf numFmtId="0" fontId="76" fillId="0" borderId="0" xfId="0" applyFont="1" applyBorder="1" applyAlignment="1">
      <alignment horizontal="left" vertical="center" wrapText="1"/>
    </xf>
    <xf numFmtId="10" fontId="0" fillId="0" borderId="0" xfId="0" applyNumberFormat="1"/>
    <xf numFmtId="0" fontId="47" fillId="0" borderId="0" xfId="0" applyFont="1" applyFill="1" applyBorder="1" applyAlignment="1">
      <alignment vertical="center"/>
    </xf>
    <xf numFmtId="0" fontId="47" fillId="0" borderId="0" xfId="0" applyFont="1"/>
    <xf numFmtId="0" fontId="74" fillId="0" borderId="0" xfId="0" applyFont="1"/>
    <xf numFmtId="10" fontId="74" fillId="0" borderId="0" xfId="0" applyNumberFormat="1" applyFont="1"/>
    <xf numFmtId="0" fontId="74" fillId="0" borderId="1" xfId="0" applyFont="1" applyBorder="1" applyAlignment="1">
      <alignment horizontal="center" vertical="top"/>
    </xf>
    <xf numFmtId="0" fontId="74" fillId="0" borderId="1" xfId="0" applyFont="1" applyFill="1" applyBorder="1" applyAlignment="1">
      <alignment horizontal="center" vertical="top"/>
    </xf>
    <xf numFmtId="0" fontId="74" fillId="0" borderId="0" xfId="0" applyFont="1" applyAlignment="1">
      <alignment horizontal="left" vertical="top"/>
    </xf>
    <xf numFmtId="0" fontId="84" fillId="0" borderId="0" xfId="0" applyFont="1"/>
    <xf numFmtId="4" fontId="74" fillId="0" borderId="1" xfId="0" applyNumberFormat="1" applyFont="1" applyFill="1" applyBorder="1" applyAlignment="1">
      <alignment horizontal="right" vertical="center"/>
    </xf>
    <xf numFmtId="4" fontId="74" fillId="0" borderId="2" xfId="0" applyNumberFormat="1" applyFont="1" applyFill="1" applyBorder="1" applyAlignment="1">
      <alignment horizontal="right" vertical="center"/>
    </xf>
    <xf numFmtId="4" fontId="74" fillId="0" borderId="28" xfId="0" applyNumberFormat="1" applyFont="1" applyFill="1" applyBorder="1" applyAlignment="1">
      <alignment horizontal="right" vertical="center"/>
    </xf>
    <xf numFmtId="0" fontId="0" fillId="0" borderId="69" xfId="0" applyFill="1" applyBorder="1" applyAlignment="1">
      <alignment vertical="center"/>
    </xf>
    <xf numFmtId="0" fontId="72" fillId="5" borderId="10" xfId="0" applyFont="1" applyFill="1" applyBorder="1" applyAlignment="1">
      <alignment horizontal="left" vertical="center" wrapText="1"/>
    </xf>
    <xf numFmtId="0" fontId="68" fillId="0" borderId="0" xfId="0" applyFont="1" applyFill="1"/>
    <xf numFmtId="0" fontId="85" fillId="0" borderId="0" xfId="0" applyFont="1" applyFill="1" applyBorder="1" applyAlignment="1"/>
    <xf numFmtId="0" fontId="23" fillId="0" borderId="1" xfId="0" applyFont="1" applyFill="1" applyBorder="1" applyAlignment="1">
      <alignment horizontal="left" vertical="center" wrapText="1"/>
    </xf>
    <xf numFmtId="10" fontId="23" fillId="0" borderId="50" xfId="0" applyNumberFormat="1" applyFont="1" applyFill="1" applyBorder="1" applyAlignment="1">
      <alignment horizontal="center" vertical="center"/>
    </xf>
    <xf numFmtId="0" fontId="22" fillId="0" borderId="1" xfId="0" applyFont="1" applyFill="1" applyBorder="1" applyAlignment="1">
      <alignment vertical="center" wrapText="1"/>
    </xf>
    <xf numFmtId="4" fontId="38" fillId="0" borderId="3" xfId="0" applyNumberFormat="1" applyFont="1" applyFill="1" applyBorder="1" applyAlignment="1">
      <alignment horizontal="right" vertical="center"/>
    </xf>
    <xf numFmtId="4" fontId="22" fillId="0" borderId="1" xfId="0" applyNumberFormat="1" applyFont="1" applyFill="1" applyBorder="1" applyAlignment="1">
      <alignment horizontal="right" vertical="center"/>
    </xf>
    <xf numFmtId="4" fontId="22" fillId="0" borderId="3" xfId="0" applyNumberFormat="1" applyFont="1" applyFill="1" applyBorder="1" applyAlignment="1">
      <alignment horizontal="right" vertical="center"/>
    </xf>
    <xf numFmtId="4" fontId="22" fillId="0" borderId="28" xfId="0" applyNumberFormat="1" applyFont="1" applyFill="1" applyBorder="1" applyAlignment="1">
      <alignment horizontal="right" vertical="center"/>
    </xf>
    <xf numFmtId="0" fontId="29" fillId="3" borderId="67" xfId="0" applyFont="1" applyFill="1" applyBorder="1" applyAlignment="1">
      <alignment horizontal="center" vertical="center"/>
    </xf>
    <xf numFmtId="0" fontId="29" fillId="3" borderId="63" xfId="0" applyFont="1" applyFill="1" applyBorder="1" applyAlignment="1">
      <alignment vertical="center" wrapText="1"/>
    </xf>
    <xf numFmtId="0" fontId="29" fillId="3" borderId="63" xfId="0" applyFont="1" applyFill="1" applyBorder="1" applyAlignment="1">
      <alignment horizontal="left" vertical="center" wrapText="1"/>
    </xf>
    <xf numFmtId="0" fontId="23" fillId="3" borderId="63" xfId="0" applyFont="1" applyFill="1" applyBorder="1" applyAlignment="1">
      <alignment horizontal="left" vertical="center" wrapText="1"/>
    </xf>
    <xf numFmtId="0" fontId="23" fillId="3" borderId="63" xfId="0" applyFont="1" applyFill="1" applyBorder="1" applyAlignment="1">
      <alignment horizontal="left" vertical="center"/>
    </xf>
    <xf numFmtId="4" fontId="29" fillId="3" borderId="70" xfId="0" applyNumberFormat="1" applyFont="1" applyFill="1" applyBorder="1" applyAlignment="1">
      <alignment horizontal="right" vertical="center"/>
    </xf>
    <xf numFmtId="4" fontId="39" fillId="3" borderId="63" xfId="0" applyNumberFormat="1" applyFont="1" applyFill="1" applyBorder="1" applyAlignment="1">
      <alignment horizontal="left" vertical="center"/>
    </xf>
    <xf numFmtId="0" fontId="23" fillId="3" borderId="63" xfId="0" applyFont="1" applyFill="1" applyBorder="1" applyAlignment="1">
      <alignment horizontal="center" vertical="center"/>
    </xf>
    <xf numFmtId="0" fontId="23" fillId="3" borderId="65" xfId="0" applyFont="1" applyFill="1" applyBorder="1" applyAlignment="1">
      <alignment horizontal="center" vertical="center"/>
    </xf>
    <xf numFmtId="4" fontId="29" fillId="3" borderId="66" xfId="0" applyNumberFormat="1" applyFont="1" applyFill="1" applyBorder="1" applyAlignment="1">
      <alignment horizontal="right" vertical="center"/>
    </xf>
    <xf numFmtId="4" fontId="29" fillId="3" borderId="67" xfId="0" applyNumberFormat="1" applyFont="1" applyFill="1" applyBorder="1" applyAlignment="1">
      <alignment horizontal="right" vertical="center"/>
    </xf>
    <xf numFmtId="4" fontId="29" fillId="3" borderId="60" xfId="0" applyNumberFormat="1" applyFont="1" applyFill="1" applyBorder="1" applyAlignment="1">
      <alignment horizontal="right" vertical="center"/>
    </xf>
    <xf numFmtId="10" fontId="29" fillId="3" borderId="66" xfId="0" applyNumberFormat="1" applyFont="1" applyFill="1" applyBorder="1" applyAlignment="1">
      <alignment horizontal="center" vertical="center"/>
    </xf>
    <xf numFmtId="0" fontId="23" fillId="3" borderId="66" xfId="0" applyFont="1" applyFill="1" applyBorder="1" applyAlignment="1">
      <alignment horizontal="center" vertical="center"/>
    </xf>
    <xf numFmtId="4" fontId="38" fillId="0" borderId="1" xfId="0" applyNumberFormat="1" applyFont="1" applyFill="1" applyBorder="1" applyAlignment="1">
      <alignment horizontal="right" vertical="center"/>
    </xf>
    <xf numFmtId="4" fontId="74" fillId="0" borderId="0" xfId="0" applyNumberFormat="1" applyFont="1" applyFill="1" applyBorder="1" applyAlignment="1">
      <alignment vertical="center" wrapText="1"/>
    </xf>
    <xf numFmtId="4" fontId="78" fillId="0" borderId="4" xfId="0" applyNumberFormat="1" applyFont="1" applyFill="1" applyBorder="1" applyAlignment="1">
      <alignment horizontal="right" vertical="center"/>
    </xf>
    <xf numFmtId="0" fontId="33" fillId="0" borderId="0" xfId="0" applyFont="1" applyFill="1"/>
    <xf numFmtId="4" fontId="73" fillId="4" borderId="54" xfId="0" applyNumberFormat="1" applyFont="1" applyFill="1" applyBorder="1" applyAlignment="1">
      <alignment horizontal="right" vertical="center"/>
    </xf>
    <xf numFmtId="4" fontId="74" fillId="0" borderId="10" xfId="0" applyNumberFormat="1" applyFont="1" applyFill="1" applyBorder="1" applyAlignment="1">
      <alignment horizontal="right" vertical="center"/>
    </xf>
    <xf numFmtId="10" fontId="74" fillId="5" borderId="45" xfId="0" applyNumberFormat="1" applyFont="1" applyFill="1" applyBorder="1" applyAlignment="1">
      <alignment horizontal="center" vertical="center"/>
    </xf>
    <xf numFmtId="10" fontId="74" fillId="5" borderId="16" xfId="0" applyNumberFormat="1" applyFont="1" applyFill="1" applyBorder="1" applyAlignment="1">
      <alignment horizontal="center" vertical="center"/>
    </xf>
    <xf numFmtId="0" fontId="74" fillId="0" borderId="12" xfId="0" applyFont="1" applyFill="1" applyBorder="1" applyAlignment="1">
      <alignment horizontal="left" vertical="center" wrapText="1"/>
    </xf>
    <xf numFmtId="4" fontId="73" fillId="5" borderId="57" xfId="0" applyNumberFormat="1" applyFont="1" applyFill="1" applyBorder="1" applyAlignment="1">
      <alignment horizontal="right" vertical="center"/>
    </xf>
    <xf numFmtId="4" fontId="73" fillId="5" borderId="58" xfId="0" applyNumberFormat="1" applyFont="1" applyFill="1" applyBorder="1" applyAlignment="1">
      <alignment horizontal="right" vertical="center"/>
    </xf>
    <xf numFmtId="4" fontId="75" fillId="0" borderId="71" xfId="0" applyNumberFormat="1" applyFont="1" applyFill="1" applyBorder="1" applyAlignment="1">
      <alignment horizontal="right" vertical="center"/>
    </xf>
    <xf numFmtId="4" fontId="73" fillId="4" borderId="71" xfId="0" applyNumberFormat="1" applyFont="1" applyFill="1" applyBorder="1" applyAlignment="1">
      <alignment horizontal="right" vertical="center"/>
    </xf>
    <xf numFmtId="4" fontId="73" fillId="8" borderId="2" xfId="0" applyNumberFormat="1" applyFont="1" applyFill="1" applyBorder="1" applyAlignment="1">
      <alignment horizontal="right" vertical="center"/>
    </xf>
    <xf numFmtId="4" fontId="38" fillId="0" borderId="25" xfId="0" applyNumberFormat="1" applyFont="1" applyFill="1" applyBorder="1" applyAlignment="1">
      <alignment horizontal="right" vertical="center" wrapText="1"/>
    </xf>
    <xf numFmtId="0" fontId="21" fillId="0" borderId="2" xfId="0" applyFont="1" applyFill="1" applyBorder="1" applyAlignment="1">
      <alignment horizontal="left" vertical="center" wrapText="1"/>
    </xf>
    <xf numFmtId="0" fontId="21" fillId="0" borderId="43" xfId="0" applyFont="1" applyFill="1" applyBorder="1" applyAlignment="1">
      <alignment vertical="center" wrapText="1"/>
    </xf>
    <xf numFmtId="0" fontId="18" fillId="0" borderId="28" xfId="0" applyFont="1" applyFill="1" applyBorder="1" applyAlignment="1">
      <alignment vertical="center" wrapText="1"/>
    </xf>
    <xf numFmtId="4" fontId="34" fillId="0" borderId="40" xfId="0" applyNumberFormat="1" applyFont="1" applyFill="1" applyBorder="1" applyAlignment="1">
      <alignment horizontal="right" vertical="center" wrapText="1"/>
    </xf>
    <xf numFmtId="4" fontId="23" fillId="0" borderId="13" xfId="0" applyNumberFormat="1" applyFont="1" applyFill="1" applyBorder="1" applyAlignment="1">
      <alignment horizontal="right" vertical="center"/>
    </xf>
    <xf numFmtId="0" fontId="17" fillId="0" borderId="2" xfId="0" applyFont="1" applyFill="1" applyBorder="1" applyAlignment="1">
      <alignment horizontal="left" vertical="center" wrapText="1"/>
    </xf>
    <xf numFmtId="4" fontId="23" fillId="0" borderId="1" xfId="0" applyNumberFormat="1" applyFont="1" applyFill="1" applyBorder="1" applyAlignment="1">
      <alignment vertical="center"/>
    </xf>
    <xf numFmtId="0" fontId="34" fillId="0" borderId="24" xfId="10" applyFont="1" applyBorder="1" applyAlignment="1">
      <alignment vertical="center" wrapText="1"/>
    </xf>
    <xf numFmtId="4" fontId="23" fillId="2" borderId="28" xfId="0" applyNumberFormat="1" applyFont="1" applyFill="1" applyBorder="1" applyAlignment="1">
      <alignment vertical="center"/>
    </xf>
    <xf numFmtId="4" fontId="38" fillId="2" borderId="15" xfId="0" applyNumberFormat="1" applyFont="1" applyFill="1" applyBorder="1" applyAlignment="1">
      <alignment vertical="center" wrapText="1"/>
    </xf>
    <xf numFmtId="4" fontId="23" fillId="0" borderId="24" xfId="0" applyNumberFormat="1" applyFont="1" applyBorder="1" applyAlignment="1">
      <alignment vertical="center"/>
    </xf>
    <xf numFmtId="10" fontId="23" fillId="0" borderId="28" xfId="0" applyNumberFormat="1" applyFont="1" applyBorder="1" applyAlignment="1">
      <alignment vertical="center"/>
    </xf>
    <xf numFmtId="0" fontId="34" fillId="0" borderId="15" xfId="0" applyFont="1" applyBorder="1" applyAlignment="1">
      <alignment vertical="center" wrapText="1"/>
    </xf>
    <xf numFmtId="0" fontId="15" fillId="0" borderId="28" xfId="0" applyFont="1" applyFill="1" applyBorder="1" applyAlignment="1">
      <alignment vertical="center" wrapText="1"/>
    </xf>
    <xf numFmtId="4" fontId="34" fillId="0" borderId="40" xfId="0" applyNumberFormat="1" applyFont="1" applyFill="1" applyBorder="1" applyAlignment="1">
      <alignment vertical="center"/>
    </xf>
    <xf numFmtId="0" fontId="14" fillId="0" borderId="5" xfId="0" applyFont="1" applyFill="1" applyBorder="1" applyAlignment="1">
      <alignment vertical="center" wrapText="1"/>
    </xf>
    <xf numFmtId="0" fontId="14" fillId="0" borderId="28" xfId="0" applyFont="1" applyFill="1" applyBorder="1" applyAlignment="1">
      <alignment vertical="center" wrapText="1"/>
    </xf>
    <xf numFmtId="4" fontId="34" fillId="0" borderId="40" xfId="0" applyNumberFormat="1" applyFont="1" applyFill="1" applyBorder="1" applyAlignment="1">
      <alignment horizontal="right" vertical="center" wrapText="1"/>
    </xf>
    <xf numFmtId="0" fontId="13" fillId="0" borderId="2" xfId="0" applyFont="1" applyFill="1" applyBorder="1" applyAlignment="1">
      <alignment horizontal="left" vertical="center" wrapText="1"/>
    </xf>
    <xf numFmtId="0" fontId="11" fillId="0" borderId="28" xfId="0" applyFont="1" applyFill="1" applyBorder="1" applyAlignment="1">
      <alignment vertical="center" wrapText="1"/>
    </xf>
    <xf numFmtId="4" fontId="23" fillId="0" borderId="3" xfId="0" applyNumberFormat="1" applyFont="1" applyBorder="1" applyAlignment="1">
      <alignment vertical="center"/>
    </xf>
    <xf numFmtId="0" fontId="23" fillId="0" borderId="20" xfId="0" applyFont="1" applyFill="1" applyBorder="1" applyAlignment="1">
      <alignment vertical="center" wrapText="1"/>
    </xf>
    <xf numFmtId="10" fontId="74" fillId="0" borderId="16" xfId="0" applyNumberFormat="1" applyFont="1" applyFill="1" applyBorder="1" applyAlignment="1">
      <alignment horizontal="center" vertical="center"/>
    </xf>
    <xf numFmtId="0" fontId="0" fillId="0" borderId="19"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0" fontId="23" fillId="0" borderId="40" xfId="0" applyNumberFormat="1" applyFont="1" applyBorder="1" applyAlignment="1">
      <alignment horizontal="center" vertical="center"/>
    </xf>
    <xf numFmtId="4" fontId="23" fillId="2" borderId="40" xfId="0" applyNumberFormat="1" applyFont="1" applyFill="1" applyBorder="1" applyAlignment="1">
      <alignment horizontal="right" vertical="center"/>
    </xf>
    <xf numFmtId="0" fontId="20" fillId="2" borderId="3" xfId="0" applyFont="1" applyFill="1" applyBorder="1" applyAlignment="1">
      <alignment horizontal="left" vertical="center" wrapText="1"/>
    </xf>
    <xf numFmtId="164" fontId="42" fillId="2" borderId="3" xfId="0" applyNumberFormat="1" applyFont="1" applyFill="1" applyBorder="1" applyAlignment="1">
      <alignment vertical="center" wrapText="1"/>
    </xf>
    <xf numFmtId="0" fontId="0" fillId="0" borderId="42" xfId="0" applyBorder="1" applyAlignment="1">
      <alignment vertical="center" wrapText="1"/>
    </xf>
    <xf numFmtId="4" fontId="23" fillId="0" borderId="50" xfId="0" applyNumberFormat="1" applyFont="1" applyBorder="1" applyAlignment="1">
      <alignment vertical="center"/>
    </xf>
    <xf numFmtId="4" fontId="23" fillId="2" borderId="10" xfId="0" applyNumberFormat="1" applyFont="1" applyFill="1" applyBorder="1" applyAlignment="1">
      <alignment horizontal="right" vertical="center"/>
    </xf>
    <xf numFmtId="4" fontId="23" fillId="0" borderId="4" xfId="0" applyNumberFormat="1" applyFont="1" applyFill="1" applyBorder="1" applyAlignment="1">
      <alignment horizontal="right" vertical="center"/>
    </xf>
    <xf numFmtId="10" fontId="23" fillId="0" borderId="28" xfId="0" applyNumberFormat="1" applyFont="1" applyFill="1" applyBorder="1" applyAlignment="1">
      <alignment vertical="center"/>
    </xf>
    <xf numFmtId="0" fontId="8" fillId="0" borderId="1" xfId="10" applyFont="1" applyBorder="1" applyAlignment="1">
      <alignment vertical="center" wrapText="1"/>
    </xf>
    <xf numFmtId="0" fontId="73" fillId="4" borderId="12" xfId="0" applyFont="1" applyFill="1" applyBorder="1" applyAlignment="1">
      <alignment horizontal="left" vertical="center" wrapText="1"/>
    </xf>
    <xf numFmtId="4" fontId="73" fillId="4" borderId="28" xfId="0" applyNumberFormat="1" applyFont="1" applyFill="1" applyBorder="1" applyAlignment="1">
      <alignment horizontal="right" vertical="center"/>
    </xf>
    <xf numFmtId="4" fontId="73" fillId="4" borderId="59" xfId="0" applyNumberFormat="1" applyFont="1" applyFill="1" applyBorder="1" applyAlignment="1">
      <alignment horizontal="right" vertical="center"/>
    </xf>
    <xf numFmtId="4" fontId="73" fillId="4" borderId="1" xfId="0" applyNumberFormat="1" applyFont="1" applyFill="1" applyBorder="1" applyAlignment="1">
      <alignment horizontal="right" vertical="center"/>
    </xf>
    <xf numFmtId="4" fontId="73" fillId="4" borderId="2" xfId="0" applyNumberFormat="1" applyFont="1" applyFill="1" applyBorder="1" applyAlignment="1">
      <alignment horizontal="right" vertical="center"/>
    </xf>
    <xf numFmtId="0" fontId="73" fillId="3" borderId="12" xfId="0" applyFont="1" applyFill="1" applyBorder="1" applyAlignment="1">
      <alignment horizontal="left" vertical="center" wrapText="1"/>
    </xf>
    <xf numFmtId="0" fontId="79" fillId="3" borderId="12" xfId="0" applyFont="1" applyFill="1" applyBorder="1" applyAlignment="1">
      <alignment horizontal="left" vertical="center" wrapText="1"/>
    </xf>
    <xf numFmtId="4" fontId="73" fillId="3" borderId="1" xfId="0" applyNumberFormat="1" applyFont="1" applyFill="1" applyBorder="1" applyAlignment="1">
      <alignment horizontal="right" vertical="center"/>
    </xf>
    <xf numFmtId="4" fontId="73" fillId="3" borderId="25" xfId="0" applyNumberFormat="1" applyFont="1" applyFill="1" applyBorder="1" applyAlignment="1">
      <alignment horizontal="right" vertical="center"/>
    </xf>
    <xf numFmtId="4" fontId="74" fillId="0" borderId="29" xfId="0" applyNumberFormat="1" applyFont="1" applyBorder="1" applyAlignment="1">
      <alignment horizontal="right" vertical="center"/>
    </xf>
    <xf numFmtId="4" fontId="74" fillId="0" borderId="27" xfId="0" applyNumberFormat="1" applyFont="1" applyBorder="1" applyAlignment="1">
      <alignment horizontal="right" vertical="center"/>
    </xf>
    <xf numFmtId="4" fontId="74" fillId="0" borderId="7" xfId="0" applyNumberFormat="1" applyFont="1" applyBorder="1" applyAlignment="1">
      <alignment horizontal="right" vertical="center"/>
    </xf>
    <xf numFmtId="4" fontId="79" fillId="7" borderId="1" xfId="0" applyNumberFormat="1" applyFont="1" applyFill="1" applyBorder="1" applyAlignment="1">
      <alignment horizontal="right" vertical="center"/>
    </xf>
    <xf numFmtId="4" fontId="74" fillId="0" borderId="16" xfId="0" applyNumberFormat="1" applyFont="1" applyFill="1" applyBorder="1" applyAlignment="1">
      <alignment horizontal="center" vertical="center"/>
    </xf>
    <xf numFmtId="4" fontId="74" fillId="0" borderId="17" xfId="0" applyNumberFormat="1" applyFont="1" applyBorder="1" applyAlignment="1">
      <alignment horizontal="center" vertical="center"/>
    </xf>
    <xf numFmtId="4" fontId="73" fillId="4" borderId="16" xfId="0" applyNumberFormat="1" applyFont="1" applyFill="1" applyBorder="1" applyAlignment="1">
      <alignment horizontal="center" vertical="center"/>
    </xf>
    <xf numFmtId="10" fontId="73" fillId="4" borderId="16" xfId="0" applyNumberFormat="1" applyFont="1" applyFill="1" applyBorder="1" applyAlignment="1">
      <alignment horizontal="center" vertical="center"/>
    </xf>
    <xf numFmtId="4" fontId="74" fillId="0" borderId="8" xfId="0" applyNumberFormat="1" applyFont="1" applyBorder="1" applyAlignment="1">
      <alignment horizontal="center" vertical="center"/>
    </xf>
    <xf numFmtId="0" fontId="51" fillId="5" borderId="40" xfId="0" applyFont="1" applyFill="1" applyBorder="1" applyAlignment="1">
      <alignment horizontal="center" vertical="center" wrapText="1"/>
    </xf>
    <xf numFmtId="0" fontId="51" fillId="5" borderId="61"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5" borderId="15" xfId="0" applyFont="1" applyFill="1" applyBorder="1" applyAlignment="1">
      <alignment horizontal="center" vertical="center" wrapText="1"/>
    </xf>
    <xf numFmtId="4" fontId="29" fillId="6" borderId="66" xfId="0" applyNumberFormat="1" applyFont="1" applyFill="1" applyBorder="1" applyAlignment="1">
      <alignment horizontal="right" vertical="center"/>
    </xf>
    <xf numFmtId="0" fontId="7" fillId="0" borderId="4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2" xfId="0" applyFont="1" applyFill="1" applyBorder="1" applyAlignment="1">
      <alignment vertical="center" wrapText="1"/>
    </xf>
    <xf numFmtId="0" fontId="6" fillId="2" borderId="24" xfId="0" applyFont="1" applyFill="1" applyBorder="1" applyAlignment="1">
      <alignment vertical="center" wrapText="1"/>
    </xf>
    <xf numFmtId="0" fontId="6" fillId="0" borderId="28" xfId="0" applyFont="1" applyFill="1" applyBorder="1" applyAlignment="1">
      <alignment vertical="center" wrapText="1"/>
    </xf>
    <xf numFmtId="4" fontId="22" fillId="0" borderId="48" xfId="0" applyNumberFormat="1" applyFont="1" applyFill="1" applyBorder="1" applyAlignment="1">
      <alignment horizontal="right" vertical="center"/>
    </xf>
    <xf numFmtId="0" fontId="5" fillId="0" borderId="1" xfId="0" applyFont="1" applyFill="1" applyBorder="1" applyAlignment="1">
      <alignment vertical="center" wrapText="1"/>
    </xf>
    <xf numFmtId="4" fontId="23" fillId="0" borderId="28" xfId="0" applyNumberFormat="1" applyFont="1" applyBorder="1" applyAlignment="1">
      <alignment horizontal="right" vertical="center"/>
    </xf>
    <xf numFmtId="4" fontId="57" fillId="0" borderId="15" xfId="0" applyNumberFormat="1" applyFont="1" applyFill="1" applyBorder="1" applyAlignment="1">
      <alignment vertical="center" wrapText="1"/>
    </xf>
    <xf numFmtId="4" fontId="38" fillId="0" borderId="59" xfId="0" applyNumberFormat="1" applyFont="1" applyFill="1" applyBorder="1" applyAlignment="1">
      <alignment horizontal="right" vertical="center"/>
    </xf>
    <xf numFmtId="4" fontId="22" fillId="0" borderId="69" xfId="0" applyNumberFormat="1" applyFont="1" applyFill="1" applyBorder="1" applyAlignment="1">
      <alignment horizontal="right" vertical="center"/>
    </xf>
    <xf numFmtId="0" fontId="22" fillId="0" borderId="5" xfId="0" applyFont="1" applyFill="1" applyBorder="1" applyAlignment="1">
      <alignment vertical="center" wrapText="1"/>
    </xf>
    <xf numFmtId="0" fontId="5" fillId="0" borderId="19" xfId="0" applyFont="1" applyFill="1" applyBorder="1" applyAlignment="1">
      <alignment vertical="center" wrapText="1"/>
    </xf>
    <xf numFmtId="0" fontId="5" fillId="0" borderId="3" xfId="0" applyFont="1" applyFill="1" applyBorder="1" applyAlignment="1">
      <alignment vertical="center" wrapText="1"/>
    </xf>
    <xf numFmtId="10" fontId="23" fillId="0" borderId="40" xfId="0" applyNumberFormat="1" applyFont="1" applyFill="1" applyBorder="1" applyAlignment="1">
      <alignment horizontal="center" vertical="center"/>
    </xf>
    <xf numFmtId="0" fontId="39" fillId="0" borderId="28" xfId="0" applyFont="1" applyFill="1" applyBorder="1" applyAlignment="1">
      <alignment vertical="center" wrapText="1"/>
    </xf>
    <xf numFmtId="0" fontId="34" fillId="0" borderId="48" xfId="0" applyFont="1" applyFill="1" applyBorder="1" applyAlignment="1">
      <alignment horizontal="left" vertical="center" wrapText="1"/>
    </xf>
    <xf numFmtId="4" fontId="29" fillId="0" borderId="0" xfId="0" applyNumberFormat="1" applyFont="1" applyFill="1" applyAlignment="1">
      <alignment vertical="center"/>
    </xf>
    <xf numFmtId="0" fontId="51" fillId="5" borderId="2" xfId="0" applyFont="1" applyFill="1" applyBorder="1" applyAlignment="1">
      <alignment horizontal="center" vertical="center" wrapText="1"/>
    </xf>
    <xf numFmtId="0" fontId="51" fillId="5" borderId="12" xfId="0" applyFont="1" applyFill="1" applyBorder="1" applyAlignment="1">
      <alignment horizontal="center" vertical="center" wrapText="1"/>
    </xf>
    <xf numFmtId="0" fontId="73" fillId="4" borderId="1" xfId="0" applyFont="1" applyFill="1" applyBorder="1" applyAlignment="1">
      <alignment horizontal="left" vertical="center" wrapText="1"/>
    </xf>
    <xf numFmtId="0" fontId="73" fillId="4" borderId="2" xfId="0" applyFont="1" applyFill="1" applyBorder="1" applyAlignment="1">
      <alignment horizontal="left" vertical="center" wrapText="1"/>
    </xf>
    <xf numFmtId="0" fontId="73" fillId="0" borderId="6" xfId="0" applyFont="1" applyFill="1" applyBorder="1" applyAlignment="1">
      <alignment horizontal="center" vertical="center" wrapText="1"/>
    </xf>
    <xf numFmtId="0" fontId="73" fillId="0" borderId="22" xfId="0" applyFont="1" applyFill="1" applyBorder="1" applyAlignment="1">
      <alignment horizontal="center" vertical="center" wrapText="1"/>
    </xf>
    <xf numFmtId="0" fontId="73" fillId="0" borderId="4" xfId="0" applyFont="1" applyFill="1" applyBorder="1" applyAlignment="1">
      <alignment horizontal="center" vertical="center" wrapText="1"/>
    </xf>
    <xf numFmtId="10" fontId="73" fillId="3" borderId="20" xfId="0" applyNumberFormat="1" applyFont="1" applyFill="1" applyBorder="1" applyAlignment="1">
      <alignment horizontal="center" vertical="center"/>
    </xf>
    <xf numFmtId="10" fontId="73" fillId="3" borderId="16" xfId="0" applyNumberFormat="1" applyFont="1" applyFill="1" applyBorder="1" applyAlignment="1">
      <alignment horizontal="center" vertical="center"/>
    </xf>
    <xf numFmtId="0" fontId="65" fillId="0" borderId="0" xfId="0" applyFont="1" applyAlignment="1">
      <alignment horizontal="center" wrapText="1"/>
    </xf>
    <xf numFmtId="0" fontId="72" fillId="5" borderId="1"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2" fillId="5" borderId="28" xfId="0" applyFont="1" applyFill="1" applyBorder="1" applyAlignment="1">
      <alignment horizontal="left" vertical="center" wrapText="1"/>
    </xf>
    <xf numFmtId="0" fontId="72" fillId="5" borderId="53" xfId="0" applyFont="1" applyFill="1" applyBorder="1" applyAlignment="1">
      <alignment horizontal="center" vertical="center" wrapText="1"/>
    </xf>
    <xf numFmtId="0" fontId="72" fillId="5" borderId="12" xfId="0" applyFont="1" applyFill="1" applyBorder="1" applyAlignment="1">
      <alignment horizontal="center" vertical="center" wrapText="1"/>
    </xf>
    <xf numFmtId="0" fontId="88" fillId="5" borderId="20" xfId="5" applyFont="1" applyFill="1" applyBorder="1" applyAlignment="1">
      <alignment horizontal="center" vertical="center" wrapText="1"/>
    </xf>
    <xf numFmtId="0" fontId="88" fillId="5" borderId="16" xfId="5" applyFont="1" applyFill="1" applyBorder="1" applyAlignment="1">
      <alignment horizontal="center" vertical="center" wrapText="1"/>
    </xf>
    <xf numFmtId="4" fontId="73" fillId="3" borderId="50" xfId="0" applyNumberFormat="1" applyFont="1" applyFill="1" applyBorder="1" applyAlignment="1">
      <alignment horizontal="center" vertical="center"/>
    </xf>
    <xf numFmtId="4" fontId="73" fillId="3" borderId="40" xfId="0" applyNumberFormat="1" applyFont="1" applyFill="1" applyBorder="1" applyAlignment="1">
      <alignment horizontal="center" vertical="center"/>
    </xf>
    <xf numFmtId="4" fontId="73" fillId="3" borderId="42" xfId="0" applyNumberFormat="1" applyFont="1" applyFill="1" applyBorder="1" applyAlignment="1">
      <alignment horizontal="right" vertical="center"/>
    </xf>
    <xf numFmtId="4" fontId="73" fillId="3" borderId="43" xfId="0" applyNumberFormat="1" applyFont="1" applyFill="1" applyBorder="1" applyAlignment="1">
      <alignment horizontal="right" vertical="center"/>
    </xf>
    <xf numFmtId="0" fontId="73" fillId="0" borderId="8" xfId="0" applyFont="1" applyBorder="1" applyAlignment="1">
      <alignment horizontal="left" vertical="center" wrapText="1"/>
    </xf>
    <xf numFmtId="0" fontId="73" fillId="0" borderId="14" xfId="0" applyFont="1" applyBorder="1" applyAlignment="1">
      <alignment horizontal="left" vertical="center" wrapText="1"/>
    </xf>
    <xf numFmtId="0" fontId="79" fillId="7" borderId="2" xfId="0" applyFont="1" applyFill="1" applyBorder="1" applyAlignment="1">
      <alignment horizontal="left" vertical="center" wrapText="1"/>
    </xf>
    <xf numFmtId="0" fontId="79" fillId="7" borderId="18" xfId="0" applyFont="1" applyFill="1" applyBorder="1" applyAlignment="1">
      <alignment horizontal="left" vertical="center" wrapText="1"/>
    </xf>
    <xf numFmtId="4" fontId="73" fillId="3" borderId="41" xfId="0" applyNumberFormat="1" applyFont="1" applyFill="1" applyBorder="1" applyAlignment="1">
      <alignment horizontal="right" vertical="center"/>
    </xf>
    <xf numFmtId="4" fontId="73" fillId="3" borderId="54" xfId="0" applyNumberFormat="1" applyFont="1" applyFill="1" applyBorder="1" applyAlignment="1">
      <alignment horizontal="right" vertical="center"/>
    </xf>
    <xf numFmtId="4" fontId="73" fillId="3" borderId="72" xfId="0" applyNumberFormat="1" applyFont="1" applyFill="1" applyBorder="1" applyAlignment="1">
      <alignment horizontal="right" vertical="center"/>
    </xf>
    <xf numFmtId="4" fontId="73" fillId="3" borderId="73" xfId="0" applyNumberFormat="1" applyFont="1" applyFill="1" applyBorder="1" applyAlignment="1">
      <alignment horizontal="right" vertical="center"/>
    </xf>
    <xf numFmtId="4" fontId="73" fillId="3" borderId="20" xfId="0" applyNumberFormat="1" applyFont="1" applyFill="1" applyBorder="1" applyAlignment="1">
      <alignment horizontal="right" vertical="center"/>
    </xf>
    <xf numFmtId="4" fontId="73" fillId="3" borderId="16" xfId="0" applyNumberFormat="1" applyFont="1" applyFill="1" applyBorder="1" applyAlignment="1">
      <alignment horizontal="right" vertical="center"/>
    </xf>
    <xf numFmtId="0" fontId="73" fillId="3" borderId="6" xfId="0" applyFont="1" applyFill="1" applyBorder="1" applyAlignment="1">
      <alignment horizontal="left" vertical="center" wrapText="1"/>
    </xf>
    <xf numFmtId="0" fontId="73" fillId="3" borderId="49" xfId="0" applyFont="1" applyFill="1" applyBorder="1" applyAlignment="1">
      <alignment horizontal="left" vertical="center" wrapText="1"/>
    </xf>
    <xf numFmtId="4" fontId="73" fillId="3" borderId="50" xfId="0" applyNumberFormat="1" applyFont="1" applyFill="1" applyBorder="1" applyAlignment="1">
      <alignment horizontal="right" vertical="center"/>
    </xf>
    <xf numFmtId="4" fontId="73" fillId="3" borderId="40" xfId="0" applyNumberFormat="1" applyFont="1" applyFill="1" applyBorder="1" applyAlignment="1">
      <alignment horizontal="right" vertical="center"/>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0" fontId="74" fillId="0" borderId="2" xfId="0" applyFont="1" applyBorder="1" applyAlignment="1">
      <alignment horizontal="left" vertical="top" wrapText="1"/>
    </xf>
    <xf numFmtId="0" fontId="74" fillId="0" borderId="12" xfId="0" applyFont="1" applyBorder="1" applyAlignment="1">
      <alignment horizontal="left" vertical="top" wrapText="1"/>
    </xf>
    <xf numFmtId="0" fontId="74" fillId="0" borderId="25" xfId="0" applyFont="1" applyBorder="1" applyAlignment="1">
      <alignment horizontal="left" vertical="top" wrapText="1"/>
    </xf>
    <xf numFmtId="0" fontId="73" fillId="5" borderId="2" xfId="0" applyFont="1" applyFill="1" applyBorder="1" applyAlignment="1">
      <alignment horizontal="left" vertical="center" wrapText="1"/>
    </xf>
    <xf numFmtId="0" fontId="73" fillId="5" borderId="12" xfId="0" applyFont="1" applyFill="1" applyBorder="1" applyAlignment="1">
      <alignment horizontal="left" vertical="center" wrapText="1"/>
    </xf>
    <xf numFmtId="0" fontId="73" fillId="5" borderId="25" xfId="0" applyFont="1" applyFill="1" applyBorder="1" applyAlignment="1">
      <alignment horizontal="left" vertical="center" wrapText="1"/>
    </xf>
    <xf numFmtId="4" fontId="74" fillId="0" borderId="1" xfId="0" applyNumberFormat="1" applyFont="1" applyFill="1" applyBorder="1" applyAlignment="1">
      <alignment horizontal="left" vertical="center" wrapText="1"/>
    </xf>
    <xf numFmtId="0" fontId="73" fillId="5" borderId="57" xfId="0" applyFont="1" applyFill="1" applyBorder="1" applyAlignment="1">
      <alignment horizontal="left" vertical="center" wrapText="1"/>
    </xf>
    <xf numFmtId="0" fontId="73" fillId="5" borderId="58" xfId="0" applyFont="1" applyFill="1" applyBorder="1" applyAlignment="1">
      <alignment horizontal="left" vertical="center" wrapText="1"/>
    </xf>
    <xf numFmtId="4" fontId="80" fillId="0" borderId="12" xfId="0" applyNumberFormat="1" applyFont="1" applyFill="1" applyBorder="1" applyAlignment="1">
      <alignment horizontal="left" vertical="center"/>
    </xf>
    <xf numFmtId="4" fontId="80" fillId="0" borderId="25" xfId="0" applyNumberFormat="1" applyFont="1" applyFill="1" applyBorder="1" applyAlignment="1">
      <alignment horizontal="left" vertical="center"/>
    </xf>
    <xf numFmtId="4" fontId="73" fillId="0" borderId="12" xfId="0" applyNumberFormat="1" applyFont="1" applyFill="1" applyBorder="1" applyAlignment="1">
      <alignment horizontal="left" vertical="center"/>
    </xf>
    <xf numFmtId="4" fontId="73" fillId="0" borderId="25" xfId="0" applyNumberFormat="1" applyFont="1" applyFill="1" applyBorder="1" applyAlignment="1">
      <alignment horizontal="left" vertical="center"/>
    </xf>
    <xf numFmtId="4" fontId="75" fillId="0" borderId="2" xfId="0" applyNumberFormat="1" applyFont="1" applyFill="1" applyBorder="1" applyAlignment="1">
      <alignment horizontal="left" vertical="center"/>
    </xf>
    <xf numFmtId="4" fontId="75" fillId="0" borderId="12" xfId="0" applyNumberFormat="1" applyFont="1" applyFill="1" applyBorder="1" applyAlignment="1">
      <alignment horizontal="left" vertical="center"/>
    </xf>
    <xf numFmtId="4" fontId="75" fillId="0" borderId="25" xfId="0" applyNumberFormat="1" applyFont="1" applyFill="1" applyBorder="1" applyAlignment="1">
      <alignment horizontal="left" vertical="center"/>
    </xf>
    <xf numFmtId="4" fontId="78" fillId="0" borderId="12" xfId="0" applyNumberFormat="1" applyFont="1" applyFill="1" applyBorder="1" applyAlignment="1">
      <alignment horizontal="left" vertical="center" wrapText="1"/>
    </xf>
    <xf numFmtId="4" fontId="78" fillId="0" borderId="25" xfId="0" applyNumberFormat="1" applyFont="1" applyFill="1" applyBorder="1" applyAlignment="1">
      <alignment horizontal="left" vertical="center" wrapText="1"/>
    </xf>
    <xf numFmtId="4" fontId="79" fillId="0" borderId="12" xfId="0" applyNumberFormat="1" applyFont="1" applyFill="1" applyBorder="1" applyAlignment="1">
      <alignment horizontal="left" vertical="center"/>
    </xf>
    <xf numFmtId="4" fontId="79" fillId="0" borderId="25" xfId="0" applyNumberFormat="1" applyFont="1" applyFill="1" applyBorder="1" applyAlignment="1">
      <alignment horizontal="left" vertical="center"/>
    </xf>
    <xf numFmtId="0" fontId="29" fillId="0" borderId="0" xfId="0" applyFont="1" applyFill="1" applyBorder="1" applyAlignment="1">
      <alignment horizontal="left" wrapText="1"/>
    </xf>
    <xf numFmtId="4" fontId="74" fillId="0" borderId="25" xfId="0" applyNumberFormat="1" applyFont="1" applyFill="1" applyBorder="1" applyAlignment="1">
      <alignment horizontal="left" vertical="center" wrapText="1"/>
    </xf>
    <xf numFmtId="0" fontId="34" fillId="2" borderId="20" xfId="0" applyFont="1" applyFill="1" applyBorder="1" applyAlignment="1">
      <alignment horizontal="left" vertical="center" wrapText="1"/>
    </xf>
    <xf numFmtId="0" fontId="34" fillId="2" borderId="16"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4" fontId="34" fillId="0" borderId="3" xfId="0" applyNumberFormat="1" applyFont="1" applyFill="1" applyBorder="1" applyAlignment="1">
      <alignment horizontal="left" vertical="center"/>
    </xf>
    <xf numFmtId="4" fontId="34" fillId="0" borderId="5" xfId="0" applyNumberFormat="1" applyFont="1" applyFill="1" applyBorder="1" applyAlignment="1">
      <alignment horizontal="left" vertical="center"/>
    </xf>
    <xf numFmtId="4" fontId="34" fillId="0" borderId="50" xfId="0" applyNumberFormat="1" applyFont="1" applyFill="1" applyBorder="1" applyAlignment="1">
      <alignment horizontal="right" vertical="center" wrapText="1"/>
    </xf>
    <xf numFmtId="4" fontId="34" fillId="0" borderId="40" xfId="0" applyNumberFormat="1" applyFont="1" applyFill="1" applyBorder="1" applyAlignment="1">
      <alignment horizontal="right" vertical="center" wrapText="1"/>
    </xf>
    <xf numFmtId="4" fontId="16" fillId="2" borderId="50" xfId="0" applyNumberFormat="1" applyFont="1" applyFill="1" applyBorder="1" applyAlignment="1">
      <alignment horizontal="right" vertical="center"/>
    </xf>
    <xf numFmtId="4" fontId="16" fillId="2" borderId="40" xfId="0" applyNumberFormat="1" applyFont="1" applyFill="1" applyBorder="1" applyAlignment="1">
      <alignment horizontal="right" vertical="center"/>
    </xf>
    <xf numFmtId="4" fontId="38" fillId="2" borderId="20" xfId="0" applyNumberFormat="1" applyFont="1" applyFill="1" applyBorder="1" applyAlignment="1">
      <alignment horizontal="right" vertical="center" wrapText="1"/>
    </xf>
    <xf numFmtId="4" fontId="38" fillId="2" borderId="16" xfId="0" applyNumberFormat="1" applyFont="1" applyFill="1" applyBorder="1" applyAlignment="1">
      <alignment horizontal="right" vertical="center" wrapText="1"/>
    </xf>
    <xf numFmtId="4" fontId="34" fillId="0" borderId="42" xfId="0" applyNumberFormat="1" applyFont="1" applyFill="1" applyBorder="1" applyAlignment="1">
      <alignment horizontal="right" vertical="center" wrapText="1"/>
    </xf>
    <xf numFmtId="4" fontId="34" fillId="0" borderId="43" xfId="0" applyNumberFormat="1" applyFont="1" applyFill="1" applyBorder="1" applyAlignment="1">
      <alignment horizontal="right" vertical="center" wrapText="1"/>
    </xf>
    <xf numFmtId="10" fontId="16" fillId="0" borderId="50" xfId="0" applyNumberFormat="1" applyFont="1" applyBorder="1" applyAlignment="1">
      <alignment horizontal="center" vertical="center"/>
    </xf>
    <xf numFmtId="10" fontId="16" fillId="0" borderId="40" xfId="0" applyNumberFormat="1" applyFont="1" applyBorder="1" applyAlignment="1">
      <alignment horizontal="center" vertical="center"/>
    </xf>
    <xf numFmtId="0" fontId="59" fillId="0" borderId="13"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2" borderId="5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5" xfId="0" applyFont="1" applyFill="1" applyBorder="1" applyAlignment="1">
      <alignment horizontal="left" vertical="center" wrapText="1"/>
    </xf>
    <xf numFmtId="4" fontId="23" fillId="0" borderId="3" xfId="0" applyNumberFormat="1" applyFont="1" applyFill="1" applyBorder="1" applyAlignment="1">
      <alignment horizontal="right" vertical="center" wrapText="1"/>
    </xf>
    <xf numFmtId="4" fontId="23" fillId="0" borderId="19" xfId="0" applyNumberFormat="1" applyFont="1" applyFill="1" applyBorder="1" applyAlignment="1">
      <alignment horizontal="right" vertical="center" wrapText="1"/>
    </xf>
    <xf numFmtId="4" fontId="23" fillId="0" borderId="5" xfId="0" applyNumberFormat="1" applyFont="1" applyFill="1" applyBorder="1" applyAlignment="1">
      <alignment horizontal="right"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9" fillId="4" borderId="62" xfId="0" applyFont="1" applyFill="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23" fillId="0" borderId="1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48" fillId="4" borderId="1" xfId="0" applyFont="1" applyFill="1" applyBorder="1" applyAlignment="1">
      <alignment horizontal="left" vertical="center" wrapText="1"/>
    </xf>
    <xf numFmtId="0" fontId="48" fillId="4"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40" fillId="4" borderId="3" xfId="0" applyFont="1" applyFill="1" applyBorder="1" applyAlignment="1">
      <alignment horizontal="center" vertical="center" textRotation="90" wrapText="1"/>
    </xf>
    <xf numFmtId="0" fontId="40" fillId="4" borderId="5" xfId="0" applyFont="1" applyFill="1" applyBorder="1" applyAlignment="1">
      <alignment horizontal="center" vertical="center" textRotation="90" wrapText="1"/>
    </xf>
    <xf numFmtId="0" fontId="40" fillId="4" borderId="1" xfId="0" applyFont="1" applyFill="1" applyBorder="1" applyAlignment="1">
      <alignment vertical="center" wrapText="1"/>
    </xf>
    <xf numFmtId="0" fontId="40" fillId="4" borderId="3" xfId="0" applyFont="1" applyFill="1" applyBorder="1" applyAlignment="1">
      <alignment vertical="center" wrapText="1"/>
    </xf>
    <xf numFmtId="0" fontId="0" fillId="0" borderId="5" xfId="0" applyBorder="1" applyAlignment="1">
      <alignmen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4" fontId="42" fillId="0" borderId="3" xfId="0" applyNumberFormat="1" applyFont="1" applyBorder="1" applyAlignment="1">
      <alignment horizontal="right" vertical="center"/>
    </xf>
    <xf numFmtId="4" fontId="42" fillId="0" borderId="5" xfId="0" applyNumberFormat="1" applyFont="1" applyBorder="1" applyAlignment="1">
      <alignment horizontal="right" vertical="center"/>
    </xf>
    <xf numFmtId="4" fontId="34" fillId="0" borderId="3" xfId="0" applyNumberFormat="1" applyFont="1" applyBorder="1" applyAlignment="1">
      <alignment horizontal="left" vertical="center" wrapText="1"/>
    </xf>
    <xf numFmtId="4" fontId="34" fillId="0" borderId="5" xfId="0" applyNumberFormat="1"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4" fontId="0" fillId="0" borderId="3" xfId="0" applyNumberFormat="1" applyBorder="1" applyAlignment="1">
      <alignment horizontal="left" vertical="center" wrapText="1"/>
    </xf>
    <xf numFmtId="4" fontId="0" fillId="0" borderId="5" xfId="0" applyNumberFormat="1" applyBorder="1" applyAlignment="1">
      <alignment horizontal="left" vertical="center" wrapText="1"/>
    </xf>
    <xf numFmtId="0" fontId="42" fillId="0" borderId="3" xfId="0" applyFont="1" applyFill="1" applyBorder="1" applyAlignment="1">
      <alignment horizontal="left" vertical="center" wrapText="1"/>
    </xf>
    <xf numFmtId="0" fontId="42" fillId="0" borderId="5" xfId="0" applyFont="1" applyFill="1" applyBorder="1" applyAlignment="1">
      <alignment horizontal="left" vertical="center" wrapText="1"/>
    </xf>
    <xf numFmtId="0" fontId="40" fillId="4" borderId="20" xfId="0" applyFont="1" applyFill="1" applyBorder="1" applyAlignment="1">
      <alignment vertical="center" wrapText="1"/>
    </xf>
    <xf numFmtId="0" fontId="40" fillId="4" borderId="46" xfId="0" applyFont="1" applyFill="1" applyBorder="1" applyAlignment="1">
      <alignment vertical="center" wrapText="1"/>
    </xf>
    <xf numFmtId="0" fontId="40" fillId="4" borderId="2" xfId="0" applyFont="1" applyFill="1" applyBorder="1" applyAlignment="1">
      <alignment vertical="center" wrapText="1"/>
    </xf>
    <xf numFmtId="0" fontId="40" fillId="4" borderId="6" xfId="0" applyFont="1" applyFill="1" applyBorder="1" applyAlignment="1">
      <alignment vertical="center" wrapText="1"/>
    </xf>
    <xf numFmtId="0" fontId="40" fillId="4" borderId="28" xfId="0" applyFont="1" applyFill="1" applyBorder="1" applyAlignment="1">
      <alignment vertical="center" wrapText="1"/>
    </xf>
    <xf numFmtId="0" fontId="40" fillId="4" borderId="50" xfId="0" applyFont="1" applyFill="1" applyBorder="1" applyAlignment="1">
      <alignment vertical="center" wrapText="1"/>
    </xf>
    <xf numFmtId="0" fontId="29" fillId="4" borderId="5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40" fillId="4" borderId="48" xfId="0" applyFont="1" applyFill="1" applyBorder="1" applyAlignment="1">
      <alignment vertical="center" wrapText="1"/>
    </xf>
    <xf numFmtId="0" fontId="0" fillId="0" borderId="20" xfId="0" applyFill="1" applyBorder="1" applyAlignment="1">
      <alignment horizontal="left" vertical="center" wrapText="1"/>
    </xf>
    <xf numFmtId="0" fontId="0" fillId="0" borderId="16" xfId="0"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43" xfId="0" applyFont="1" applyFill="1" applyBorder="1" applyAlignment="1">
      <alignment horizontal="left" vertical="center" wrapText="1"/>
    </xf>
    <xf numFmtId="4" fontId="23" fillId="0" borderId="50" xfId="0" applyNumberFormat="1" applyFont="1" applyFill="1" applyBorder="1" applyAlignment="1">
      <alignment horizontal="right" vertical="center"/>
    </xf>
    <xf numFmtId="4" fontId="23" fillId="0" borderId="40" xfId="0" applyNumberFormat="1" applyFont="1" applyFill="1" applyBorder="1" applyAlignment="1">
      <alignment horizontal="right" vertical="center"/>
    </xf>
    <xf numFmtId="4" fontId="38" fillId="0" borderId="20" xfId="0" applyNumberFormat="1" applyFont="1" applyFill="1" applyBorder="1" applyAlignment="1">
      <alignment horizontal="right" vertical="center" wrapText="1"/>
    </xf>
    <xf numFmtId="4" fontId="38" fillId="0" borderId="16" xfId="0" applyNumberFormat="1" applyFont="1" applyFill="1" applyBorder="1" applyAlignment="1">
      <alignment horizontal="right" vertical="center" wrapText="1"/>
    </xf>
    <xf numFmtId="4" fontId="23" fillId="0" borderId="42" xfId="0" applyNumberFormat="1" applyFont="1" applyFill="1" applyBorder="1" applyAlignment="1">
      <alignment horizontal="right" vertical="center"/>
    </xf>
    <xf numFmtId="4" fontId="23" fillId="0" borderId="43" xfId="0" applyNumberFormat="1" applyFont="1" applyFill="1" applyBorder="1" applyAlignment="1">
      <alignment horizontal="right" vertical="center"/>
    </xf>
    <xf numFmtId="10" fontId="23" fillId="0" borderId="50" xfId="0" applyNumberFormat="1" applyFont="1" applyFill="1" applyBorder="1" applyAlignment="1">
      <alignment horizontal="center" vertical="center"/>
    </xf>
    <xf numFmtId="10" fontId="23" fillId="0" borderId="40" xfId="0" applyNumberFormat="1" applyFont="1" applyFill="1" applyBorder="1" applyAlignment="1">
      <alignment horizontal="center" vertical="center"/>
    </xf>
    <xf numFmtId="0" fontId="23" fillId="0" borderId="20" xfId="11" applyFont="1" applyFill="1" applyBorder="1" applyAlignment="1">
      <alignment horizontal="center" vertical="center" wrapText="1"/>
    </xf>
    <xf numFmtId="0" fontId="23" fillId="0" borderId="23" xfId="11" applyFont="1" applyFill="1" applyBorder="1" applyAlignment="1">
      <alignment horizontal="center" vertical="center" wrapText="1"/>
    </xf>
    <xf numFmtId="0" fontId="5" fillId="0" borderId="19" xfId="11" applyFont="1" applyFill="1" applyBorder="1" applyAlignment="1">
      <alignment horizontal="left" vertical="center" wrapText="1"/>
    </xf>
    <xf numFmtId="0" fontId="5" fillId="0" borderId="9" xfId="11"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4" fillId="0" borderId="3"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4" fillId="0" borderId="3" xfId="0" applyFont="1" applyBorder="1" applyAlignment="1">
      <alignment horizontal="left" vertical="center" wrapText="1"/>
    </xf>
    <xf numFmtId="0" fontId="5" fillId="0" borderId="9" xfId="0" applyFont="1" applyBorder="1" applyAlignment="1">
      <alignment horizontal="left" vertical="center" wrapText="1"/>
    </xf>
    <xf numFmtId="164" fontId="42" fillId="0" borderId="3" xfId="0" applyNumberFormat="1" applyFont="1" applyFill="1" applyBorder="1" applyAlignment="1">
      <alignment horizontal="right" vertical="center" wrapText="1"/>
    </xf>
    <xf numFmtId="164" fontId="42" fillId="0" borderId="9" xfId="0" applyNumberFormat="1" applyFont="1" applyFill="1" applyBorder="1" applyAlignment="1">
      <alignment horizontal="right" vertical="center" wrapText="1"/>
    </xf>
    <xf numFmtId="4" fontId="34" fillId="0" borderId="3" xfId="0" applyNumberFormat="1" applyFont="1" applyFill="1" applyBorder="1" applyAlignment="1">
      <alignment horizontal="left" vertical="center" wrapText="1"/>
    </xf>
    <xf numFmtId="4" fontId="34" fillId="0" borderId="9" xfId="0" applyNumberFormat="1"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9" fillId="6" borderId="0" xfId="0" applyFont="1" applyFill="1" applyBorder="1" applyAlignment="1">
      <alignment horizontal="left" wrapText="1"/>
    </xf>
    <xf numFmtId="0" fontId="29" fillId="6" borderId="0" xfId="0" applyFont="1" applyFill="1" applyBorder="1" applyAlignment="1">
      <alignment horizontal="left"/>
    </xf>
    <xf numFmtId="0" fontId="34" fillId="0" borderId="50"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29" fillId="2" borderId="5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164" fontId="42" fillId="0" borderId="5" xfId="0"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4" fontId="22" fillId="0" borderId="50" xfId="0" applyNumberFormat="1" applyFont="1" applyFill="1" applyBorder="1" applyAlignment="1">
      <alignment horizontal="right" vertical="center"/>
    </xf>
    <xf numFmtId="4" fontId="22" fillId="0" borderId="40" xfId="0" applyNumberFormat="1" applyFont="1" applyFill="1" applyBorder="1" applyAlignment="1">
      <alignment horizontal="right" vertical="center"/>
    </xf>
    <xf numFmtId="0" fontId="59" fillId="0" borderId="36"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74" xfId="0" applyFont="1" applyFill="1" applyBorder="1" applyAlignment="1">
      <alignment horizontal="left" vertical="center" wrapText="1"/>
    </xf>
    <xf numFmtId="0" fontId="22" fillId="0" borderId="20" xfId="0" applyFont="1" applyFill="1" applyBorder="1" applyAlignment="1">
      <alignment horizontal="center" vertical="center"/>
    </xf>
    <xf numFmtId="0" fontId="22" fillId="0" borderId="16" xfId="0" applyFont="1" applyFill="1" applyBorder="1" applyAlignment="1">
      <alignment horizontal="center" vertical="center"/>
    </xf>
    <xf numFmtId="4" fontId="34" fillId="0" borderId="3" xfId="0" applyNumberFormat="1" applyFont="1" applyFill="1" applyBorder="1" applyAlignment="1">
      <alignment horizontal="right" vertical="center"/>
    </xf>
    <xf numFmtId="4" fontId="34" fillId="0" borderId="5" xfId="0" applyNumberFormat="1" applyFont="1" applyFill="1" applyBorder="1" applyAlignment="1">
      <alignment horizontal="right" vertical="center"/>
    </xf>
    <xf numFmtId="0" fontId="23" fillId="0" borderId="20"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20"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0" fillId="0" borderId="19" xfId="0" applyBorder="1" applyAlignment="1">
      <alignment horizontal="left" vertical="center" wrapText="1"/>
    </xf>
    <xf numFmtId="0" fontId="34" fillId="0" borderId="3" xfId="11" applyFont="1" applyBorder="1" applyAlignment="1">
      <alignment horizontal="left" vertical="center" wrapText="1"/>
    </xf>
    <xf numFmtId="0" fontId="34" fillId="0" borderId="19" xfId="11" applyFont="1" applyBorder="1" applyAlignment="1">
      <alignment horizontal="left" vertical="center" wrapText="1"/>
    </xf>
    <xf numFmtId="0" fontId="42" fillId="0" borderId="19" xfId="11" applyFont="1" applyBorder="1" applyAlignment="1">
      <alignment horizontal="left" vertical="center" wrapText="1"/>
    </xf>
    <xf numFmtId="0" fontId="42" fillId="0" borderId="5" xfId="11" applyFont="1" applyBorder="1" applyAlignment="1">
      <alignment horizontal="left" vertical="center" wrapText="1"/>
    </xf>
    <xf numFmtId="0" fontId="23" fillId="0" borderId="3" xfId="0" applyFont="1" applyBorder="1" applyAlignment="1">
      <alignment horizontal="left" vertical="center" wrapText="1"/>
    </xf>
    <xf numFmtId="0" fontId="23" fillId="0" borderId="19" xfId="0" applyFont="1" applyBorder="1" applyAlignment="1">
      <alignment horizontal="left" vertical="center" wrapText="1"/>
    </xf>
    <xf numFmtId="0" fontId="23" fillId="0" borderId="19" xfId="0" applyFont="1" applyBorder="1" applyAlignment="1">
      <alignment horizontal="left" vertical="center"/>
    </xf>
    <xf numFmtId="0" fontId="23" fillId="0" borderId="5" xfId="0" applyFont="1" applyBorder="1" applyAlignment="1">
      <alignment horizontal="left" vertical="center"/>
    </xf>
    <xf numFmtId="4" fontId="34" fillId="0" borderId="19" xfId="0" applyNumberFormat="1" applyFont="1" applyFill="1" applyBorder="1" applyAlignment="1">
      <alignment horizontal="right" vertical="center"/>
    </xf>
    <xf numFmtId="4" fontId="34" fillId="0" borderId="19" xfId="0" applyNumberFormat="1" applyFont="1" applyFill="1" applyBorder="1" applyAlignment="1">
      <alignment horizontal="left" vertical="center"/>
    </xf>
    <xf numFmtId="0" fontId="34" fillId="0" borderId="1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13" fillId="0" borderId="4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5" xfId="0" applyFont="1" applyFill="1" applyBorder="1" applyAlignment="1">
      <alignment horizontal="left" vertical="center" wrapText="1"/>
    </xf>
    <xf numFmtId="4" fontId="57" fillId="0" borderId="20" xfId="0" applyNumberFormat="1" applyFont="1" applyFill="1" applyBorder="1" applyAlignment="1">
      <alignment horizontal="right" vertical="center"/>
    </xf>
    <xf numFmtId="4" fontId="57" fillId="0" borderId="16" xfId="0" applyNumberFormat="1" applyFont="1" applyFill="1" applyBorder="1" applyAlignment="1">
      <alignment horizontal="right" vertical="center"/>
    </xf>
    <xf numFmtId="0" fontId="18" fillId="0" borderId="19" xfId="0" applyFont="1" applyFill="1" applyBorder="1" applyAlignment="1">
      <alignment horizontal="left" vertical="center" wrapText="1"/>
    </xf>
    <xf numFmtId="0" fontId="8" fillId="0" borderId="3" xfId="11" applyFont="1" applyBorder="1" applyAlignment="1">
      <alignment horizontal="left" vertical="center" wrapText="1"/>
    </xf>
    <xf numFmtId="0" fontId="23" fillId="0" borderId="19" xfId="11" applyFont="1" applyBorder="1" applyAlignment="1">
      <alignment horizontal="left" vertical="center" wrapText="1"/>
    </xf>
    <xf numFmtId="0" fontId="23" fillId="0" borderId="5" xfId="11" applyFont="1" applyBorder="1" applyAlignment="1">
      <alignment horizontal="left" vertical="center" wrapText="1"/>
    </xf>
    <xf numFmtId="0" fontId="8" fillId="0" borderId="3" xfId="0" applyFont="1" applyBorder="1" applyAlignment="1">
      <alignment horizontal="left" vertical="center" wrapText="1"/>
    </xf>
    <xf numFmtId="0" fontId="23" fillId="0" borderId="47"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40" xfId="0" applyFont="1" applyFill="1" applyBorder="1" applyAlignment="1">
      <alignment horizontal="left" vertical="center" wrapText="1"/>
    </xf>
    <xf numFmtId="4" fontId="23" fillId="0" borderId="3" xfId="0" applyNumberFormat="1" applyFont="1" applyBorder="1" applyAlignment="1">
      <alignment horizontal="right" vertical="center"/>
    </xf>
    <xf numFmtId="4" fontId="23" fillId="0" borderId="19" xfId="0" applyNumberFormat="1" applyFont="1" applyBorder="1" applyAlignment="1">
      <alignment horizontal="right" vertical="center"/>
    </xf>
    <xf numFmtId="4" fontId="23" fillId="0" borderId="5" xfId="0" applyNumberFormat="1" applyFont="1" applyBorder="1" applyAlignment="1">
      <alignment horizontal="right" vertical="center"/>
    </xf>
    <xf numFmtId="4" fontId="34" fillId="0" borderId="3" xfId="0" applyNumberFormat="1" applyFont="1" applyBorder="1" applyAlignment="1">
      <alignment horizontal="left" vertical="center"/>
    </xf>
    <xf numFmtId="4" fontId="34" fillId="0" borderId="19" xfId="0" applyNumberFormat="1" applyFont="1" applyBorder="1" applyAlignment="1">
      <alignment horizontal="left" vertical="center"/>
    </xf>
    <xf numFmtId="4" fontId="34" fillId="0" borderId="5" xfId="0" applyNumberFormat="1" applyFont="1" applyBorder="1" applyAlignment="1">
      <alignment horizontal="left" vertical="center"/>
    </xf>
    <xf numFmtId="0" fontId="34" fillId="0" borderId="19" xfId="0" applyFont="1" applyBorder="1" applyAlignment="1">
      <alignment horizontal="left" vertical="center" wrapText="1"/>
    </xf>
    <xf numFmtId="4" fontId="34" fillId="0" borderId="48" xfId="0" applyNumberFormat="1" applyFont="1" applyFill="1" applyBorder="1" applyAlignment="1">
      <alignment horizontal="right" vertical="center" wrapText="1"/>
    </xf>
    <xf numFmtId="4" fontId="23" fillId="0" borderId="50" xfId="0" applyNumberFormat="1" applyFont="1" applyFill="1" applyBorder="1" applyAlignment="1">
      <alignment horizontal="right" vertical="center" wrapText="1"/>
    </xf>
    <xf numFmtId="4" fontId="23" fillId="0" borderId="48" xfId="0" applyNumberFormat="1" applyFont="1" applyFill="1" applyBorder="1" applyAlignment="1">
      <alignment horizontal="right" vertical="center" wrapText="1"/>
    </xf>
    <xf numFmtId="4" fontId="23" fillId="0" borderId="40" xfId="0" applyNumberFormat="1" applyFont="1" applyFill="1" applyBorder="1" applyAlignment="1">
      <alignment horizontal="right" vertical="center" wrapText="1"/>
    </xf>
    <xf numFmtId="10" fontId="23" fillId="0" borderId="48" xfId="0" applyNumberFormat="1" applyFont="1" applyFill="1" applyBorder="1" applyAlignment="1">
      <alignment horizontal="center" vertical="center"/>
    </xf>
    <xf numFmtId="0" fontId="34" fillId="0" borderId="48" xfId="0" applyFont="1" applyFill="1" applyBorder="1" applyAlignment="1">
      <alignment horizontal="left" vertical="center" wrapText="1"/>
    </xf>
    <xf numFmtId="0" fontId="23" fillId="0" borderId="46"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5" xfId="0" applyFont="1" applyFill="1" applyBorder="1" applyAlignment="1">
      <alignment horizontal="center" vertical="center"/>
    </xf>
    <xf numFmtId="0" fontId="34" fillId="0" borderId="5" xfId="11" applyFont="1" applyBorder="1" applyAlignment="1">
      <alignment horizontal="left" vertical="center" wrapText="1"/>
    </xf>
    <xf numFmtId="4" fontId="23" fillId="0" borderId="48" xfId="0" applyNumberFormat="1" applyFont="1" applyFill="1" applyBorder="1" applyAlignment="1">
      <alignment horizontal="right" vertical="center"/>
    </xf>
    <xf numFmtId="4" fontId="23" fillId="0" borderId="47" xfId="0" applyNumberFormat="1" applyFont="1" applyFill="1" applyBorder="1" applyAlignment="1">
      <alignment horizontal="right" vertical="center"/>
    </xf>
    <xf numFmtId="0" fontId="10" fillId="0" borderId="50"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2" xfId="0" applyFont="1" applyFill="1" applyBorder="1" applyAlignment="1">
      <alignment horizontal="left" vertical="center" wrapText="1"/>
    </xf>
    <xf numFmtId="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0" fontId="23" fillId="0" borderId="34" xfId="0" applyNumberFormat="1" applyFont="1" applyFill="1" applyBorder="1" applyAlignment="1">
      <alignment horizontal="center" vertical="center"/>
    </xf>
    <xf numFmtId="0" fontId="19" fillId="0" borderId="34" xfId="0" applyFont="1" applyFill="1" applyBorder="1" applyAlignment="1">
      <alignment horizontal="left" vertical="center" wrapText="1"/>
    </xf>
    <xf numFmtId="0" fontId="8" fillId="0" borderId="32" xfId="0" applyFont="1" applyBorder="1" applyAlignment="1">
      <alignment horizontal="left" vertical="center" wrapText="1"/>
    </xf>
    <xf numFmtId="0" fontId="23" fillId="0" borderId="5" xfId="0" applyFont="1" applyBorder="1" applyAlignment="1">
      <alignment horizontal="left" vertical="center" wrapText="1"/>
    </xf>
    <xf numFmtId="4" fontId="23" fillId="0" borderId="32" xfId="0" applyNumberFormat="1" applyFont="1" applyBorder="1" applyAlignment="1">
      <alignment horizontal="right" vertical="center"/>
    </xf>
    <xf numFmtId="0" fontId="23" fillId="0" borderId="32"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29" fillId="3" borderId="35"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40" fillId="3" borderId="38"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40" fillId="3" borderId="39" xfId="0" applyFont="1" applyFill="1" applyBorder="1" applyAlignment="1">
      <alignment horizontal="left" vertical="center" wrapText="1"/>
    </xf>
    <xf numFmtId="0" fontId="40" fillId="3" borderId="43" xfId="0" applyFont="1" applyFill="1" applyBorder="1" applyAlignment="1">
      <alignment horizontal="left" vertical="center" wrapText="1"/>
    </xf>
    <xf numFmtId="0" fontId="40" fillId="3" borderId="3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34" xfId="0" applyFont="1" applyFill="1" applyBorder="1" applyAlignment="1">
      <alignment horizontal="left" vertical="center" wrapText="1"/>
    </xf>
    <xf numFmtId="0" fontId="40" fillId="3" borderId="40" xfId="0" applyFont="1" applyFill="1" applyBorder="1" applyAlignment="1">
      <alignment horizontal="left" vertical="center" wrapText="1"/>
    </xf>
    <xf numFmtId="4" fontId="23" fillId="0" borderId="34" xfId="0" applyNumberFormat="1" applyFont="1" applyFill="1" applyBorder="1" applyAlignment="1">
      <alignment horizontal="right" vertical="center"/>
    </xf>
    <xf numFmtId="4" fontId="23" fillId="0" borderId="39" xfId="0" applyNumberFormat="1" applyFont="1" applyFill="1" applyBorder="1" applyAlignment="1">
      <alignment vertical="center"/>
    </xf>
    <xf numFmtId="4" fontId="0" fillId="0" borderId="47" xfId="0" applyNumberFormat="1" applyBorder="1" applyAlignment="1">
      <alignment vertical="center"/>
    </xf>
    <xf numFmtId="4" fontId="0" fillId="0" borderId="43" xfId="0" applyNumberFormat="1" applyBorder="1" applyAlignment="1">
      <alignment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32" xfId="11" applyFont="1" applyBorder="1" applyAlignment="1">
      <alignment horizontal="left" vertical="center" wrapText="1"/>
    </xf>
    <xf numFmtId="4" fontId="40" fillId="3" borderId="32" xfId="0" applyNumberFormat="1" applyFont="1" applyFill="1" applyBorder="1" applyAlignment="1">
      <alignment horizontal="left" vertical="center" wrapText="1"/>
    </xf>
    <xf numFmtId="4" fontId="40" fillId="3" borderId="5" xfId="0" applyNumberFormat="1" applyFont="1" applyFill="1" applyBorder="1" applyAlignment="1">
      <alignment horizontal="left" vertical="center" wrapText="1"/>
    </xf>
    <xf numFmtId="4" fontId="49" fillId="3" borderId="32" xfId="0" applyNumberFormat="1" applyFont="1" applyFill="1" applyBorder="1" applyAlignment="1">
      <alignment horizontal="center" vertical="center" wrapText="1"/>
    </xf>
    <xf numFmtId="4" fontId="49" fillId="3" borderId="5" xfId="0" applyNumberFormat="1" applyFont="1" applyFill="1" applyBorder="1" applyAlignment="1">
      <alignment horizontal="center" vertical="center" wrapText="1"/>
    </xf>
    <xf numFmtId="0" fontId="40" fillId="3" borderId="32" xfId="0" applyFont="1" applyFill="1" applyBorder="1" applyAlignment="1">
      <alignment horizontal="left" vertical="center" wrapText="1"/>
    </xf>
    <xf numFmtId="0" fontId="40" fillId="3" borderId="5" xfId="0" applyFont="1" applyFill="1" applyBorder="1" applyAlignment="1">
      <alignment horizontal="left" vertical="center" wrapText="1"/>
    </xf>
    <xf numFmtId="0" fontId="40" fillId="3" borderId="31" xfId="0" applyFont="1" applyFill="1" applyBorder="1" applyAlignment="1">
      <alignment horizontal="center" vertical="center" textRotation="90" wrapText="1"/>
    </xf>
    <xf numFmtId="0" fontId="40" fillId="3" borderId="16" xfId="0" applyFont="1" applyFill="1" applyBorder="1" applyAlignment="1">
      <alignment horizontal="center" vertical="center" textRotation="90" wrapText="1"/>
    </xf>
    <xf numFmtId="0" fontId="48" fillId="3" borderId="32" xfId="0" applyFont="1" applyFill="1" applyBorder="1" applyAlignment="1">
      <alignment horizontal="left" vertical="center" wrapText="1"/>
    </xf>
    <xf numFmtId="0" fontId="48" fillId="3" borderId="5" xfId="0" applyFont="1" applyFill="1" applyBorder="1" applyAlignment="1">
      <alignment horizontal="left" vertical="center" wrapText="1"/>
    </xf>
  </cellXfs>
  <cellStyles count="1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 name="Normální 5 4" xfId="12"/>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abSelected="1" zoomScale="70" zoomScaleNormal="70" workbookViewId="0">
      <selection activeCell="D15" sqref="D15:D17"/>
    </sheetView>
  </sheetViews>
  <sheetFormatPr defaultRowHeight="15" x14ac:dyDescent="0.25"/>
  <cols>
    <col min="1" max="1" width="8.7109375" customWidth="1"/>
    <col min="2" max="2" width="32.140625" customWidth="1"/>
    <col min="3" max="3" width="18.7109375" customWidth="1"/>
    <col min="4" max="4" width="19.5703125" customWidth="1"/>
    <col min="5" max="5" width="21.5703125" customWidth="1"/>
    <col min="6" max="6" width="20" customWidth="1"/>
    <col min="7" max="7" width="19.5703125" customWidth="1"/>
    <col min="8" max="8" width="18.42578125" customWidth="1"/>
    <col min="9" max="9" width="15.28515625" customWidth="1"/>
    <col min="10" max="10" width="16.42578125" customWidth="1"/>
  </cols>
  <sheetData>
    <row r="1" spans="1:14" ht="57" customHeight="1" x14ac:dyDescent="0.4">
      <c r="A1" s="406" t="s">
        <v>186</v>
      </c>
      <c r="B1" s="406"/>
      <c r="C1" s="406"/>
      <c r="D1" s="406"/>
      <c r="E1" s="406"/>
      <c r="F1" s="406"/>
      <c r="G1" s="406"/>
      <c r="H1" s="406"/>
    </row>
    <row r="2" spans="1:14" ht="21" customHeight="1" x14ac:dyDescent="0.25">
      <c r="H2" s="306"/>
    </row>
    <row r="3" spans="1:14" ht="15.75" x14ac:dyDescent="0.25">
      <c r="A3" s="242" t="s">
        <v>187</v>
      </c>
      <c r="B3" s="242"/>
      <c r="C3" s="242"/>
      <c r="D3" s="242"/>
      <c r="E3" s="242"/>
      <c r="F3" s="242"/>
      <c r="G3" s="242"/>
      <c r="H3" s="243" t="s">
        <v>152</v>
      </c>
    </row>
    <row r="4" spans="1:14" ht="32.25" customHeight="1" x14ac:dyDescent="0.25">
      <c r="A4" s="407" t="s">
        <v>1</v>
      </c>
      <c r="B4" s="408"/>
      <c r="C4" s="409" t="s">
        <v>40</v>
      </c>
      <c r="D4" s="410" t="s">
        <v>41</v>
      </c>
      <c r="E4" s="411"/>
      <c r="F4" s="411"/>
      <c r="G4" s="412" t="s">
        <v>251</v>
      </c>
      <c r="H4" s="412" t="s">
        <v>250</v>
      </c>
    </row>
    <row r="5" spans="1:14" ht="78.75" x14ac:dyDescent="0.25">
      <c r="A5" s="407"/>
      <c r="B5" s="408"/>
      <c r="C5" s="409"/>
      <c r="D5" s="279" t="s">
        <v>44</v>
      </c>
      <c r="E5" s="244" t="s">
        <v>256</v>
      </c>
      <c r="F5" s="245" t="s">
        <v>255</v>
      </c>
      <c r="G5" s="413"/>
      <c r="H5" s="413"/>
      <c r="I5" s="78"/>
    </row>
    <row r="6" spans="1:14" ht="15.75" thickBot="1" x14ac:dyDescent="0.3">
      <c r="A6" s="397" t="s">
        <v>2</v>
      </c>
      <c r="B6" s="398"/>
      <c r="C6" s="372" t="s">
        <v>3</v>
      </c>
      <c r="D6" s="373" t="s">
        <v>258</v>
      </c>
      <c r="E6" s="374" t="s">
        <v>5</v>
      </c>
      <c r="F6" s="375" t="s">
        <v>6</v>
      </c>
      <c r="G6" s="372" t="s">
        <v>257</v>
      </c>
      <c r="H6" s="376" t="s">
        <v>259</v>
      </c>
    </row>
    <row r="7" spans="1:14" ht="45" customHeight="1" thickBot="1" x14ac:dyDescent="0.3">
      <c r="A7" s="399" t="s">
        <v>253</v>
      </c>
      <c r="B7" s="400"/>
      <c r="C7" s="307">
        <f>C8+C9+C10</f>
        <v>251095083.34</v>
      </c>
      <c r="D7" s="315">
        <f>D8+D9+D10</f>
        <v>70765023.25999999</v>
      </c>
      <c r="E7" s="246">
        <f>E8+E9+E10</f>
        <v>55361046.159999996</v>
      </c>
      <c r="F7" s="246">
        <f>F8+F9+F10</f>
        <v>15403977.1</v>
      </c>
      <c r="G7" s="369">
        <f>C7-D7</f>
        <v>180330060.08000001</v>
      </c>
      <c r="H7" s="370">
        <f>G7/C7</f>
        <v>0.71817439705030273</v>
      </c>
      <c r="J7" s="22"/>
    </row>
    <row r="8" spans="1:14" ht="20.45" customHeight="1" x14ac:dyDescent="0.25">
      <c r="A8" s="401" t="s">
        <v>121</v>
      </c>
      <c r="B8" s="311" t="s">
        <v>249</v>
      </c>
      <c r="C8" s="277">
        <v>104321626.48999999</v>
      </c>
      <c r="D8" s="308">
        <v>6636420.4800000004</v>
      </c>
      <c r="E8" s="275">
        <v>6636420.4800000004</v>
      </c>
      <c r="F8" s="276">
        <v>0</v>
      </c>
      <c r="G8" s="367">
        <f>C8-D8</f>
        <v>97685206.00999999</v>
      </c>
      <c r="H8" s="340">
        <f>G8/C8</f>
        <v>0.93638499797895547</v>
      </c>
      <c r="J8" s="22"/>
    </row>
    <row r="9" spans="1:14" ht="21.6" customHeight="1" x14ac:dyDescent="0.25">
      <c r="A9" s="402"/>
      <c r="B9" s="311" t="s">
        <v>222</v>
      </c>
      <c r="C9" s="277">
        <v>21187467.819999997</v>
      </c>
      <c r="D9" s="308">
        <v>3494478.8400000003</v>
      </c>
      <c r="E9" s="275">
        <v>3494478.8400000003</v>
      </c>
      <c r="F9" s="276">
        <v>0</v>
      </c>
      <c r="G9" s="367">
        <f>C9-D9</f>
        <v>17692988.979999997</v>
      </c>
      <c r="H9" s="340">
        <f>G9/C9</f>
        <v>0.83506859480860796</v>
      </c>
      <c r="J9" s="22"/>
    </row>
    <row r="10" spans="1:14" ht="25.9" customHeight="1" thickBot="1" x14ac:dyDescent="0.3">
      <c r="A10" s="403"/>
      <c r="B10" s="354" t="s">
        <v>214</v>
      </c>
      <c r="C10" s="355">
        <f>'KK_sledování '!L21</f>
        <v>125585989.03000002</v>
      </c>
      <c r="D10" s="356">
        <f>'KK_sledování '!M21</f>
        <v>60634123.939999998</v>
      </c>
      <c r="E10" s="357">
        <f>'KK_sledování '!N21</f>
        <v>45230146.839999996</v>
      </c>
      <c r="F10" s="358">
        <f>'KK_sledování '!O21</f>
        <v>15403977.1</v>
      </c>
      <c r="G10" s="369">
        <f>C10-D10</f>
        <v>64951865.090000018</v>
      </c>
      <c r="H10" s="370">
        <f>G10/C10</f>
        <v>0.51719037761835274</v>
      </c>
    </row>
    <row r="11" spans="1:14" ht="45" customHeight="1" x14ac:dyDescent="0.25">
      <c r="A11" s="428" t="s">
        <v>254</v>
      </c>
      <c r="B11" s="429"/>
      <c r="C11" s="422">
        <f>C13+C14+C15</f>
        <v>999680551.35000002</v>
      </c>
      <c r="D11" s="424">
        <f>D13+D14+D15</f>
        <v>306664969.72999996</v>
      </c>
      <c r="E11" s="362">
        <f>E13+E14+E15</f>
        <v>341505107.47000003</v>
      </c>
      <c r="F11" s="416">
        <f>F13+F15</f>
        <v>4252481.5100000007</v>
      </c>
      <c r="G11" s="414">
        <f>C11-D11</f>
        <v>693015581.62000012</v>
      </c>
      <c r="H11" s="404">
        <f>G11/C11</f>
        <v>0.69323703525504232</v>
      </c>
      <c r="J11" s="22"/>
    </row>
    <row r="12" spans="1:14" ht="30" customHeight="1" thickBot="1" x14ac:dyDescent="0.3">
      <c r="A12" s="420" t="s">
        <v>215</v>
      </c>
      <c r="B12" s="421"/>
      <c r="C12" s="423"/>
      <c r="D12" s="425"/>
      <c r="E12" s="366">
        <v>-39092619.25</v>
      </c>
      <c r="F12" s="417"/>
      <c r="G12" s="415"/>
      <c r="H12" s="405"/>
      <c r="I12" s="91"/>
      <c r="J12" s="91"/>
      <c r="K12" s="91"/>
      <c r="L12" s="91"/>
      <c r="M12" s="91"/>
      <c r="N12" s="91"/>
    </row>
    <row r="13" spans="1:14" ht="23.1" customHeight="1" x14ac:dyDescent="0.25">
      <c r="A13" s="401" t="s">
        <v>121</v>
      </c>
      <c r="B13" s="311" t="s">
        <v>249</v>
      </c>
      <c r="C13" s="277">
        <v>8678834.4600000009</v>
      </c>
      <c r="D13" s="308">
        <v>393513.53</v>
      </c>
      <c r="E13" s="275">
        <v>393513.53</v>
      </c>
      <c r="F13" s="276">
        <v>0</v>
      </c>
      <c r="G13" s="367">
        <f t="shared" ref="G13:G14" si="0">C13-D13</f>
        <v>8285320.9300000006</v>
      </c>
      <c r="H13" s="340">
        <f>G13/C13</f>
        <v>0.95465825142607919</v>
      </c>
      <c r="I13" s="91"/>
      <c r="J13" s="91"/>
      <c r="K13" s="91"/>
      <c r="L13" s="91"/>
      <c r="M13" s="91"/>
      <c r="N13" s="91"/>
    </row>
    <row r="14" spans="1:14" ht="21" customHeight="1" x14ac:dyDescent="0.25">
      <c r="A14" s="402"/>
      <c r="B14" s="311" t="s">
        <v>223</v>
      </c>
      <c r="C14" s="277">
        <v>71321160.010000005</v>
      </c>
      <c r="D14" s="308">
        <v>32504964.609999999</v>
      </c>
      <c r="E14" s="275">
        <v>32504964.609999999</v>
      </c>
      <c r="F14" s="276">
        <v>0</v>
      </c>
      <c r="G14" s="367">
        <f t="shared" si="0"/>
        <v>38816195.400000006</v>
      </c>
      <c r="H14" s="340">
        <f>G14/C14</f>
        <v>0.54424514960998327</v>
      </c>
      <c r="I14" s="91"/>
      <c r="J14" s="91"/>
      <c r="K14" s="91"/>
      <c r="L14" s="91"/>
      <c r="M14" s="91"/>
      <c r="N14" s="91"/>
    </row>
    <row r="15" spans="1:14" ht="28.15" customHeight="1" x14ac:dyDescent="0.25">
      <c r="A15" s="402"/>
      <c r="B15" s="359" t="s">
        <v>214</v>
      </c>
      <c r="C15" s="430">
        <f>PO_sledování!L47</f>
        <v>919680556.88</v>
      </c>
      <c r="D15" s="426">
        <f>PO_sledování!M47</f>
        <v>273766491.58999997</v>
      </c>
      <c r="E15" s="361">
        <f>PO_sledování!N47</f>
        <v>308606629.33000004</v>
      </c>
      <c r="F15" s="416">
        <f>PO_sledování!O47</f>
        <v>4252481.5100000007</v>
      </c>
      <c r="G15" s="414">
        <f>C15-D15</f>
        <v>645914065.28999996</v>
      </c>
      <c r="H15" s="404">
        <f>G15/C15</f>
        <v>0.70232436736648207</v>
      </c>
      <c r="I15" s="91"/>
      <c r="J15" s="91"/>
      <c r="K15" s="91"/>
      <c r="L15" s="91"/>
      <c r="M15" s="91"/>
      <c r="N15" s="91"/>
    </row>
    <row r="16" spans="1:14" ht="22.15" customHeight="1" x14ac:dyDescent="0.25">
      <c r="A16" s="403"/>
      <c r="B16" s="360" t="s">
        <v>195</v>
      </c>
      <c r="C16" s="431"/>
      <c r="D16" s="427"/>
      <c r="E16" s="366">
        <f>E12</f>
        <v>-39092619.25</v>
      </c>
      <c r="F16" s="417"/>
      <c r="G16" s="415"/>
      <c r="H16" s="405"/>
      <c r="I16" s="91"/>
      <c r="J16" s="198"/>
      <c r="K16" s="91"/>
      <c r="L16" s="91"/>
      <c r="M16" s="91"/>
      <c r="N16" s="91"/>
    </row>
    <row r="17" spans="1:14" ht="49.5" customHeight="1" thickBot="1" x14ac:dyDescent="0.3">
      <c r="A17" s="418" t="s">
        <v>189</v>
      </c>
      <c r="B17" s="419"/>
      <c r="C17" s="363">
        <v>2065000000</v>
      </c>
      <c r="D17" s="364">
        <v>307867530</v>
      </c>
      <c r="E17" s="365">
        <v>307867530</v>
      </c>
      <c r="F17" s="371" t="s">
        <v>120</v>
      </c>
      <c r="G17" s="368" t="s">
        <v>120</v>
      </c>
      <c r="H17" s="247" t="s">
        <v>120</v>
      </c>
      <c r="I17" s="91"/>
      <c r="J17" s="91"/>
      <c r="K17" s="91"/>
      <c r="L17" s="91"/>
      <c r="M17" s="91"/>
      <c r="N17" s="91"/>
    </row>
    <row r="18" spans="1:14" ht="32.25" customHeight="1" x14ac:dyDescent="0.25">
      <c r="A18" s="441" t="s">
        <v>0</v>
      </c>
      <c r="B18" s="442"/>
      <c r="C18" s="248">
        <f>C7+C11+C17</f>
        <v>3315775634.6900001</v>
      </c>
      <c r="D18" s="248">
        <f>D7+D11+D17</f>
        <v>685297522.99000001</v>
      </c>
      <c r="E18" s="312">
        <f>E7+E11+E12+E17</f>
        <v>665641064.38</v>
      </c>
      <c r="F18" s="313">
        <f>F7+F11</f>
        <v>19656458.609999999</v>
      </c>
      <c r="G18" s="309" t="s">
        <v>120</v>
      </c>
      <c r="H18" s="310" t="s">
        <v>120</v>
      </c>
      <c r="I18" s="91"/>
      <c r="J18" s="91"/>
      <c r="K18" s="91"/>
      <c r="L18" s="91"/>
      <c r="M18" s="91"/>
      <c r="N18" s="91"/>
    </row>
    <row r="19" spans="1:14" s="91" customFormat="1" x14ac:dyDescent="0.25">
      <c r="A19" s="98"/>
      <c r="B19" s="278"/>
      <c r="C19" s="278"/>
      <c r="D19" s="278"/>
      <c r="E19" s="278"/>
      <c r="F19" s="97"/>
      <c r="G19" s="249"/>
      <c r="H19" s="250"/>
    </row>
    <row r="20" spans="1:14" s="91" customFormat="1" ht="12.6" customHeight="1" x14ac:dyDescent="0.25">
      <c r="A20" s="454"/>
      <c r="B20" s="454"/>
      <c r="C20" s="454"/>
      <c r="D20" s="454"/>
      <c r="E20" s="454"/>
      <c r="F20" s="97"/>
      <c r="G20" s="249"/>
      <c r="H20" s="250"/>
    </row>
    <row r="21" spans="1:14" s="91" customFormat="1" ht="23.25" x14ac:dyDescent="0.25">
      <c r="A21" s="251" t="s">
        <v>190</v>
      </c>
      <c r="B21" s="252"/>
      <c r="C21" s="253"/>
      <c r="D21" s="253"/>
      <c r="E21" s="97"/>
      <c r="F21" s="97"/>
      <c r="G21" s="249"/>
      <c r="H21" s="250"/>
    </row>
    <row r="22" spans="1:14" s="91" customFormat="1" ht="15" customHeight="1" x14ac:dyDescent="0.25">
      <c r="A22" s="252"/>
      <c r="B22" s="252"/>
      <c r="C22" s="253"/>
      <c r="D22" s="253"/>
      <c r="E22" s="97"/>
      <c r="F22" s="97"/>
      <c r="G22" s="249"/>
      <c r="H22" s="250"/>
    </row>
    <row r="23" spans="1:14" s="91" customFormat="1" ht="14.25" customHeight="1" thickBot="1" x14ac:dyDescent="0.3">
      <c r="A23" s="242" t="s">
        <v>191</v>
      </c>
      <c r="B23" s="254"/>
      <c r="C23" s="255"/>
      <c r="D23" s="255"/>
      <c r="E23" s="256"/>
      <c r="F23" s="256"/>
      <c r="G23" s="257"/>
      <c r="H23" s="258"/>
    </row>
    <row r="24" spans="1:14" s="91" customFormat="1" ht="33" customHeight="1" thickBot="1" x14ac:dyDescent="0.3">
      <c r="A24" s="447" t="s">
        <v>192</v>
      </c>
      <c r="B24" s="448"/>
      <c r="C24" s="448"/>
      <c r="D24" s="314">
        <f>D7+D11</f>
        <v>377429992.98999995</v>
      </c>
      <c r="E24" s="455" t="s">
        <v>252</v>
      </c>
      <c r="F24" s="440"/>
      <c r="G24" s="440"/>
      <c r="H24" s="440"/>
      <c r="I24" s="304"/>
      <c r="J24" s="304"/>
    </row>
    <row r="25" spans="1:14" s="91" customFormat="1" ht="31.15" customHeight="1" x14ac:dyDescent="0.25">
      <c r="A25" s="260" t="s">
        <v>121</v>
      </c>
      <c r="B25" s="450" t="s">
        <v>193</v>
      </c>
      <c r="C25" s="451"/>
      <c r="D25" s="305">
        <f>'KK_sledování '!N22+PO_sledování!N48+E8+E13+E9+E14+PO_sledování!N49</f>
        <v>338944840.21999997</v>
      </c>
      <c r="E25" s="440" t="s">
        <v>194</v>
      </c>
      <c r="F25" s="440"/>
      <c r="G25" s="440"/>
      <c r="H25" s="440"/>
      <c r="I25" s="304"/>
      <c r="J25" s="304"/>
      <c r="L25" s="198"/>
    </row>
    <row r="26" spans="1:14" s="91" customFormat="1" ht="30" customHeight="1" x14ac:dyDescent="0.25">
      <c r="A26" s="261"/>
      <c r="B26" s="452" t="s">
        <v>195</v>
      </c>
      <c r="C26" s="453"/>
      <c r="D26" s="262">
        <f>-(PO_sledování!N49)</f>
        <v>-39092619.25</v>
      </c>
      <c r="E26" s="440" t="s">
        <v>196</v>
      </c>
      <c r="F26" s="440"/>
      <c r="G26" s="440"/>
      <c r="H26" s="440"/>
      <c r="I26" s="304"/>
      <c r="J26" s="304"/>
    </row>
    <row r="27" spans="1:14" s="91" customFormat="1" ht="30" customHeight="1" x14ac:dyDescent="0.25">
      <c r="A27" s="261"/>
      <c r="B27" s="443" t="s">
        <v>197</v>
      </c>
      <c r="C27" s="444"/>
      <c r="D27" s="263">
        <f>'KK_sledování '!N23+PO_sledování!N50</f>
        <v>57921313.409999996</v>
      </c>
      <c r="E27" s="440" t="s">
        <v>194</v>
      </c>
      <c r="F27" s="440"/>
      <c r="G27" s="440"/>
      <c r="H27" s="440"/>
      <c r="I27" s="304"/>
      <c r="J27" s="304"/>
    </row>
    <row r="28" spans="1:14" s="91" customFormat="1" ht="30" customHeight="1" x14ac:dyDescent="0.25">
      <c r="A28" s="261"/>
      <c r="B28" s="445" t="s">
        <v>198</v>
      </c>
      <c r="C28" s="446"/>
      <c r="D28" s="264">
        <f>'KK_sledování '!O23+PO_sledování!O50</f>
        <v>19656458.609999999</v>
      </c>
      <c r="E28" s="440" t="s">
        <v>194</v>
      </c>
      <c r="F28" s="440"/>
      <c r="G28" s="440"/>
      <c r="H28" s="440"/>
      <c r="I28" s="304"/>
      <c r="J28" s="304"/>
    </row>
    <row r="29" spans="1:14" s="91" customFormat="1" ht="30" customHeight="1" x14ac:dyDescent="0.25">
      <c r="A29" s="447" t="s">
        <v>199</v>
      </c>
      <c r="B29" s="448"/>
      <c r="C29" s="449"/>
      <c r="D29" s="259">
        <v>307867530</v>
      </c>
      <c r="E29" s="440" t="s">
        <v>200</v>
      </c>
      <c r="F29" s="440"/>
      <c r="G29" s="440"/>
      <c r="H29" s="440"/>
      <c r="I29" s="304"/>
      <c r="J29" s="304"/>
    </row>
    <row r="30" spans="1:14" s="91" customFormat="1" ht="36.6" customHeight="1" x14ac:dyDescent="0.25">
      <c r="A30" s="437" t="s">
        <v>201</v>
      </c>
      <c r="B30" s="438"/>
      <c r="C30" s="439"/>
      <c r="D30" s="316">
        <f>D18</f>
        <v>685297522.99000001</v>
      </c>
      <c r="E30" s="440" t="s">
        <v>262</v>
      </c>
      <c r="F30" s="440"/>
      <c r="G30" s="440"/>
      <c r="H30" s="440"/>
      <c r="I30" s="304"/>
      <c r="J30" s="304"/>
    </row>
    <row r="31" spans="1:14" x14ac:dyDescent="0.25">
      <c r="A31" s="265"/>
      <c r="B31" s="265"/>
      <c r="G31" s="266"/>
      <c r="J31" s="198"/>
    </row>
    <row r="32" spans="1:14" ht="18.75" x14ac:dyDescent="0.3">
      <c r="A32" s="267" t="s">
        <v>202</v>
      </c>
      <c r="B32" s="268"/>
      <c r="C32" s="269"/>
      <c r="D32" s="269"/>
      <c r="E32" s="269"/>
      <c r="F32" s="269"/>
      <c r="G32" s="270"/>
      <c r="H32" s="269"/>
      <c r="J32" s="198"/>
    </row>
    <row r="33" spans="1:10" ht="95.45" customHeight="1" x14ac:dyDescent="0.25">
      <c r="A33" s="271" t="s">
        <v>3</v>
      </c>
      <c r="B33" s="432" t="s">
        <v>129</v>
      </c>
      <c r="C33" s="432"/>
      <c r="D33" s="433" t="s">
        <v>203</v>
      </c>
      <c r="E33" s="433"/>
      <c r="F33" s="433"/>
      <c r="G33" s="433"/>
      <c r="H33" s="433"/>
      <c r="J33" s="91"/>
    </row>
    <row r="34" spans="1:10" ht="66" customHeight="1" x14ac:dyDescent="0.25">
      <c r="A34" s="271" t="s">
        <v>4</v>
      </c>
      <c r="B34" s="432" t="s">
        <v>204</v>
      </c>
      <c r="C34" s="432"/>
      <c r="D34" s="433" t="s">
        <v>205</v>
      </c>
      <c r="E34" s="433"/>
      <c r="F34" s="433"/>
      <c r="G34" s="433"/>
      <c r="H34" s="433"/>
    </row>
    <row r="35" spans="1:10" ht="22.9" customHeight="1" x14ac:dyDescent="0.25">
      <c r="A35" s="271" t="s">
        <v>5</v>
      </c>
      <c r="B35" s="432" t="s">
        <v>206</v>
      </c>
      <c r="C35" s="432"/>
      <c r="D35" s="434" t="s">
        <v>207</v>
      </c>
      <c r="E35" s="435"/>
      <c r="F35" s="435"/>
      <c r="G35" s="435"/>
      <c r="H35" s="436"/>
    </row>
    <row r="36" spans="1:10" ht="97.15" customHeight="1" x14ac:dyDescent="0.25">
      <c r="A36" s="271" t="s">
        <v>6</v>
      </c>
      <c r="B36" s="432" t="s">
        <v>208</v>
      </c>
      <c r="C36" s="432"/>
      <c r="D36" s="433" t="s">
        <v>209</v>
      </c>
      <c r="E36" s="433"/>
      <c r="F36" s="433"/>
      <c r="G36" s="433"/>
      <c r="H36" s="433"/>
    </row>
    <row r="37" spans="1:10" ht="48.6" customHeight="1" x14ac:dyDescent="0.25">
      <c r="A37" s="271" t="s">
        <v>7</v>
      </c>
      <c r="B37" s="432" t="s">
        <v>210</v>
      </c>
      <c r="C37" s="432"/>
      <c r="D37" s="433" t="s">
        <v>211</v>
      </c>
      <c r="E37" s="433"/>
      <c r="F37" s="433"/>
      <c r="G37" s="433"/>
      <c r="H37" s="433"/>
    </row>
    <row r="38" spans="1:10" ht="69.75" customHeight="1" x14ac:dyDescent="0.25">
      <c r="A38" s="272" t="s">
        <v>8</v>
      </c>
      <c r="B38" s="432" t="s">
        <v>42</v>
      </c>
      <c r="C38" s="432"/>
      <c r="D38" s="433" t="s">
        <v>212</v>
      </c>
      <c r="E38" s="433"/>
      <c r="F38" s="433"/>
      <c r="G38" s="433"/>
      <c r="H38" s="433"/>
    </row>
    <row r="39" spans="1:10" ht="42.75" customHeight="1" x14ac:dyDescent="0.25">
      <c r="A39" s="272" t="s">
        <v>9</v>
      </c>
      <c r="B39" s="432" t="s">
        <v>188</v>
      </c>
      <c r="C39" s="432"/>
      <c r="D39" s="433" t="s">
        <v>213</v>
      </c>
      <c r="E39" s="433"/>
      <c r="F39" s="433"/>
      <c r="G39" s="433"/>
      <c r="H39" s="433"/>
    </row>
    <row r="40" spans="1:10" ht="15.75" x14ac:dyDescent="0.25">
      <c r="A40" s="273"/>
      <c r="B40" s="269"/>
      <c r="C40" s="269"/>
      <c r="D40" s="269"/>
      <c r="E40" s="269"/>
      <c r="F40" s="269"/>
      <c r="G40" s="270"/>
    </row>
    <row r="41" spans="1:10" ht="15.75" x14ac:dyDescent="0.25">
      <c r="A41" s="273"/>
      <c r="B41" s="269"/>
      <c r="C41" s="269"/>
      <c r="D41" s="269"/>
      <c r="E41" s="269"/>
      <c r="F41" s="269"/>
      <c r="G41" s="270"/>
    </row>
    <row r="42" spans="1:10" ht="15.75" x14ac:dyDescent="0.25">
      <c r="A42" s="269"/>
      <c r="B42" s="269"/>
      <c r="C42" s="269"/>
      <c r="D42" s="269"/>
      <c r="E42" s="269"/>
      <c r="F42" s="269"/>
      <c r="G42" s="270"/>
    </row>
    <row r="43" spans="1:10" ht="15.75" x14ac:dyDescent="0.25">
      <c r="A43" s="269"/>
      <c r="B43" s="269"/>
      <c r="C43" s="269"/>
      <c r="D43" s="269"/>
      <c r="E43" s="269"/>
      <c r="F43" s="269"/>
      <c r="G43" s="270"/>
    </row>
    <row r="44" spans="1:10" ht="15.75" x14ac:dyDescent="0.25">
      <c r="A44" s="269"/>
      <c r="B44" s="269"/>
      <c r="C44" s="269"/>
      <c r="D44" s="269"/>
      <c r="E44" s="269"/>
      <c r="F44" s="269"/>
      <c r="G44" s="269"/>
    </row>
    <row r="45" spans="1:10" ht="15.75" x14ac:dyDescent="0.25">
      <c r="A45" s="269"/>
      <c r="B45" s="269"/>
      <c r="C45" s="269"/>
      <c r="D45" s="269"/>
      <c r="E45" s="269"/>
      <c r="F45" s="269"/>
      <c r="G45" s="269"/>
    </row>
    <row r="46" spans="1:10" ht="18.75" x14ac:dyDescent="0.3">
      <c r="B46" s="274"/>
    </row>
    <row r="47" spans="1:10" ht="18.75" x14ac:dyDescent="0.3">
      <c r="B47" s="274"/>
    </row>
    <row r="48" spans="1:10" ht="18.75" x14ac:dyDescent="0.3">
      <c r="B48" s="274"/>
    </row>
    <row r="49" spans="2:2" ht="18.75" x14ac:dyDescent="0.3">
      <c r="B49" s="274"/>
    </row>
    <row r="50" spans="2:2" ht="18.75" x14ac:dyDescent="0.3">
      <c r="B50" s="274"/>
    </row>
    <row r="51" spans="2:2" ht="18.75" x14ac:dyDescent="0.3">
      <c r="B51" s="274"/>
    </row>
    <row r="52" spans="2:2" ht="18.75" x14ac:dyDescent="0.3">
      <c r="B52" s="274"/>
    </row>
  </sheetData>
  <mergeCells count="53">
    <mergeCell ref="A30:C30"/>
    <mergeCell ref="E30:H30"/>
    <mergeCell ref="A18:B18"/>
    <mergeCell ref="B27:C27"/>
    <mergeCell ref="B28:C28"/>
    <mergeCell ref="A29:C29"/>
    <mergeCell ref="A24:C24"/>
    <mergeCell ref="B25:C25"/>
    <mergeCell ref="B26:C26"/>
    <mergeCell ref="A20:E20"/>
    <mergeCell ref="E25:H25"/>
    <mergeCell ref="E26:H26"/>
    <mergeCell ref="E27:H27"/>
    <mergeCell ref="E28:H28"/>
    <mergeCell ref="E29:H29"/>
    <mergeCell ref="E24:H24"/>
    <mergeCell ref="B33:C33"/>
    <mergeCell ref="D33:H33"/>
    <mergeCell ref="B34:C34"/>
    <mergeCell ref="B38:C38"/>
    <mergeCell ref="D38:H38"/>
    <mergeCell ref="D34:H34"/>
    <mergeCell ref="B39:C39"/>
    <mergeCell ref="D39:H39"/>
    <mergeCell ref="B35:C35"/>
    <mergeCell ref="D35:H35"/>
    <mergeCell ref="B36:C36"/>
    <mergeCell ref="D36:H36"/>
    <mergeCell ref="B37:C37"/>
    <mergeCell ref="D37:H37"/>
    <mergeCell ref="A17:B17"/>
    <mergeCell ref="A12:B12"/>
    <mergeCell ref="C11:C12"/>
    <mergeCell ref="D11:D12"/>
    <mergeCell ref="D15:D16"/>
    <mergeCell ref="A11:B11"/>
    <mergeCell ref="C15:C16"/>
    <mergeCell ref="A13:A16"/>
    <mergeCell ref="A6:B6"/>
    <mergeCell ref="A7:B7"/>
    <mergeCell ref="A8:A10"/>
    <mergeCell ref="H15:H16"/>
    <mergeCell ref="A1:H1"/>
    <mergeCell ref="A4:B5"/>
    <mergeCell ref="C4:C5"/>
    <mergeCell ref="D4:F4"/>
    <mergeCell ref="G4:G5"/>
    <mergeCell ref="H4:H5"/>
    <mergeCell ref="G11:G12"/>
    <mergeCell ref="G15:G16"/>
    <mergeCell ref="F11:F12"/>
    <mergeCell ref="H11:H12"/>
    <mergeCell ref="F15:F16"/>
  </mergeCells>
  <pageMargins left="0.70866141732283472" right="0.31496062992125984" top="0.74803149606299213" bottom="0.74803149606299213" header="0.31496062992125984" footer="0.31496062992125984"/>
  <pageSetup paperSize="9" scale="55" orientation="portrait" horizontalDpi="4294967293" verticalDpi="4294967293" r:id="rId1"/>
  <headerFooter>
    <oddFooter xml:space="preserve">&amp;R&amp;12Zpracoval odbor finanční, stav k 1. 8. 2021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1"/>
  <sheetViews>
    <sheetView zoomScale="60" zoomScaleNormal="60" zoomScaleSheetLayoutView="42" zoomScalePageLayoutView="70" workbookViewId="0">
      <selection activeCell="Q14" sqref="Q14"/>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140625" customWidth="1"/>
  </cols>
  <sheetData>
    <row r="1" spans="1:22" ht="33" customHeight="1" x14ac:dyDescent="0.35">
      <c r="A1" s="280" t="s">
        <v>216</v>
      </c>
      <c r="C1" s="92"/>
      <c r="D1" s="92"/>
      <c r="E1" s="92"/>
      <c r="F1" s="92"/>
      <c r="G1" s="92"/>
      <c r="H1" s="92"/>
      <c r="I1" s="92"/>
      <c r="J1" s="92"/>
      <c r="K1" s="92"/>
      <c r="L1" s="92"/>
      <c r="M1" s="92"/>
      <c r="N1" s="92"/>
      <c r="O1" s="92"/>
      <c r="P1" s="92"/>
      <c r="Q1" s="9"/>
    </row>
    <row r="2" spans="1:22" ht="10.15" customHeight="1" x14ac:dyDescent="0.35">
      <c r="A2" s="280"/>
      <c r="C2" s="92"/>
      <c r="D2" s="92"/>
      <c r="E2" s="92"/>
      <c r="F2" s="92"/>
      <c r="G2" s="92"/>
      <c r="H2" s="92"/>
      <c r="I2" s="92"/>
      <c r="J2" s="92"/>
      <c r="K2" s="92"/>
      <c r="L2" s="92"/>
      <c r="M2" s="92"/>
      <c r="N2" s="92"/>
      <c r="O2" s="92"/>
      <c r="P2" s="92"/>
      <c r="Q2" s="9"/>
    </row>
    <row r="3" spans="1:22" ht="38.25" customHeight="1" x14ac:dyDescent="0.25">
      <c r="A3" s="495" t="s">
        <v>33</v>
      </c>
      <c r="B3" s="497" t="s">
        <v>34</v>
      </c>
      <c r="C3" s="497" t="s">
        <v>28</v>
      </c>
      <c r="D3" s="498" t="s">
        <v>35</v>
      </c>
      <c r="E3" s="497" t="s">
        <v>36</v>
      </c>
      <c r="F3" s="491" t="s">
        <v>149</v>
      </c>
      <c r="G3" s="497" t="s">
        <v>10</v>
      </c>
      <c r="H3" s="498" t="s">
        <v>38</v>
      </c>
      <c r="I3" s="497" t="s">
        <v>39</v>
      </c>
      <c r="J3" s="497" t="s">
        <v>11</v>
      </c>
      <c r="K3" s="516" t="s">
        <v>16</v>
      </c>
      <c r="L3" s="518" t="s">
        <v>40</v>
      </c>
      <c r="M3" s="520" t="s">
        <v>41</v>
      </c>
      <c r="N3" s="521"/>
      <c r="O3" s="522"/>
      <c r="P3" s="519" t="s">
        <v>260</v>
      </c>
      <c r="Q3" s="514" t="s">
        <v>43</v>
      </c>
    </row>
    <row r="4" spans="1:22" ht="90" x14ac:dyDescent="0.25">
      <c r="A4" s="496"/>
      <c r="B4" s="498"/>
      <c r="C4" s="498"/>
      <c r="D4" s="499"/>
      <c r="E4" s="498"/>
      <c r="F4" s="492"/>
      <c r="G4" s="498"/>
      <c r="H4" s="499"/>
      <c r="I4" s="498"/>
      <c r="J4" s="498"/>
      <c r="K4" s="517"/>
      <c r="L4" s="519"/>
      <c r="M4" s="110" t="s">
        <v>44</v>
      </c>
      <c r="N4" s="111" t="s">
        <v>150</v>
      </c>
      <c r="O4" s="112" t="s">
        <v>151</v>
      </c>
      <c r="P4" s="523"/>
      <c r="Q4" s="515"/>
    </row>
    <row r="5" spans="1:22" ht="26.25" customHeight="1" thickBot="1" x14ac:dyDescent="0.3">
      <c r="A5" s="113" t="s">
        <v>46</v>
      </c>
      <c r="B5" s="113" t="s">
        <v>47</v>
      </c>
      <c r="C5" s="113" t="s">
        <v>48</v>
      </c>
      <c r="D5" s="113" t="s">
        <v>49</v>
      </c>
      <c r="E5" s="113" t="s">
        <v>50</v>
      </c>
      <c r="F5" s="114" t="s">
        <v>51</v>
      </c>
      <c r="G5" s="113" t="s">
        <v>52</v>
      </c>
      <c r="H5" s="113" t="s">
        <v>53</v>
      </c>
      <c r="I5" s="113" t="s">
        <v>54</v>
      </c>
      <c r="J5" s="113" t="s">
        <v>55</v>
      </c>
      <c r="K5" s="115" t="s">
        <v>56</v>
      </c>
      <c r="L5" s="116" t="s">
        <v>57</v>
      </c>
      <c r="M5" s="116" t="s">
        <v>58</v>
      </c>
      <c r="N5" s="117" t="s">
        <v>59</v>
      </c>
      <c r="O5" s="115" t="s">
        <v>60</v>
      </c>
      <c r="P5" s="116" t="s">
        <v>61</v>
      </c>
      <c r="Q5" s="118" t="s">
        <v>261</v>
      </c>
    </row>
    <row r="6" spans="1:22" ht="68.45" customHeight="1" x14ac:dyDescent="0.25">
      <c r="A6" s="500">
        <v>6</v>
      </c>
      <c r="B6" s="493" t="s">
        <v>130</v>
      </c>
      <c r="C6" s="493" t="s">
        <v>132</v>
      </c>
      <c r="D6" s="502" t="s">
        <v>62</v>
      </c>
      <c r="E6" s="493" t="s">
        <v>138</v>
      </c>
      <c r="F6" s="493" t="s">
        <v>140</v>
      </c>
      <c r="G6" s="510">
        <v>67542348.040000007</v>
      </c>
      <c r="H6" s="502" t="s">
        <v>153</v>
      </c>
      <c r="I6" s="502" t="s">
        <v>154</v>
      </c>
      <c r="J6" s="477" t="s">
        <v>65</v>
      </c>
      <c r="K6" s="526" t="s">
        <v>155</v>
      </c>
      <c r="L6" s="528">
        <v>5787124.75</v>
      </c>
      <c r="M6" s="528">
        <f>N6+O6</f>
        <v>2879688</v>
      </c>
      <c r="N6" s="530">
        <v>2879688</v>
      </c>
      <c r="O6" s="532">
        <v>0</v>
      </c>
      <c r="P6" s="534">
        <f>M6/L6</f>
        <v>0.49760254433775597</v>
      </c>
      <c r="Q6" s="524" t="s">
        <v>270</v>
      </c>
    </row>
    <row r="7" spans="1:22" s="126" customFormat="1" ht="406.5" customHeight="1" x14ac:dyDescent="0.25">
      <c r="A7" s="501"/>
      <c r="B7" s="494"/>
      <c r="C7" s="494"/>
      <c r="D7" s="503"/>
      <c r="E7" s="494"/>
      <c r="F7" s="494"/>
      <c r="G7" s="511"/>
      <c r="H7" s="503"/>
      <c r="I7" s="503"/>
      <c r="J7" s="479"/>
      <c r="K7" s="527"/>
      <c r="L7" s="529"/>
      <c r="M7" s="529"/>
      <c r="N7" s="531"/>
      <c r="O7" s="533"/>
      <c r="P7" s="535"/>
      <c r="Q7" s="525"/>
    </row>
    <row r="8" spans="1:22" s="126" customFormat="1" ht="409.6" customHeight="1" x14ac:dyDescent="0.25">
      <c r="A8" s="123">
        <v>7</v>
      </c>
      <c r="B8" s="107" t="s">
        <v>130</v>
      </c>
      <c r="C8" s="107" t="s">
        <v>133</v>
      </c>
      <c r="D8" s="104" t="s">
        <v>62</v>
      </c>
      <c r="E8" s="107" t="s">
        <v>139</v>
      </c>
      <c r="F8" s="107" t="s">
        <v>140</v>
      </c>
      <c r="G8" s="106">
        <v>109809294.19</v>
      </c>
      <c r="H8" s="123" t="s">
        <v>153</v>
      </c>
      <c r="I8" s="108" t="s">
        <v>154</v>
      </c>
      <c r="J8" s="119" t="s">
        <v>65</v>
      </c>
      <c r="K8" s="124" t="s">
        <v>155</v>
      </c>
      <c r="L8" s="120">
        <v>4715937.32</v>
      </c>
      <c r="M8" s="120">
        <f t="shared" ref="M8" si="0">N8+O8</f>
        <v>4711313</v>
      </c>
      <c r="N8" s="317">
        <v>4711313</v>
      </c>
      <c r="O8" s="121">
        <v>0</v>
      </c>
      <c r="P8" s="122">
        <f t="shared" ref="P8:P11" si="1">M8/L8</f>
        <v>0.9990194271708428</v>
      </c>
      <c r="Q8" s="125" t="s">
        <v>271</v>
      </c>
    </row>
    <row r="9" spans="1:22" ht="409.6" customHeight="1" x14ac:dyDescent="0.25">
      <c r="A9" s="483">
        <v>12</v>
      </c>
      <c r="B9" s="483" t="s">
        <v>130</v>
      </c>
      <c r="C9" s="477" t="s">
        <v>157</v>
      </c>
      <c r="D9" s="477" t="s">
        <v>158</v>
      </c>
      <c r="E9" s="512" t="s">
        <v>148</v>
      </c>
      <c r="F9" s="477" t="s">
        <v>141</v>
      </c>
      <c r="G9" s="504">
        <v>87687163</v>
      </c>
      <c r="H9" s="506" t="s">
        <v>153</v>
      </c>
      <c r="I9" s="508" t="s">
        <v>159</v>
      </c>
      <c r="J9" s="342" t="s">
        <v>160</v>
      </c>
      <c r="K9" s="348" t="s">
        <v>161</v>
      </c>
      <c r="L9" s="349">
        <v>62039804.600000001</v>
      </c>
      <c r="M9" s="120">
        <f t="shared" ref="M9:M11" si="2">N9+O9</f>
        <v>0</v>
      </c>
      <c r="N9" s="100">
        <v>0</v>
      </c>
      <c r="O9" s="121">
        <v>0</v>
      </c>
      <c r="P9" s="352">
        <f>M9/L9</f>
        <v>0</v>
      </c>
      <c r="Q9" s="101" t="s">
        <v>269</v>
      </c>
      <c r="S9" s="22"/>
    </row>
    <row r="10" spans="1:22" ht="69.95" customHeight="1" x14ac:dyDescent="0.25">
      <c r="A10" s="484"/>
      <c r="B10" s="484"/>
      <c r="C10" s="479"/>
      <c r="D10" s="479"/>
      <c r="E10" s="513"/>
      <c r="F10" s="479"/>
      <c r="G10" s="505"/>
      <c r="H10" s="507"/>
      <c r="I10" s="509"/>
      <c r="J10" s="346" t="s">
        <v>228</v>
      </c>
      <c r="K10" s="132" t="s">
        <v>162</v>
      </c>
      <c r="L10" s="131">
        <v>11336717.52</v>
      </c>
      <c r="M10" s="345">
        <f t="shared" si="2"/>
        <v>11336717.52</v>
      </c>
      <c r="N10" s="350">
        <v>0</v>
      </c>
      <c r="O10" s="351">
        <v>11336717.52</v>
      </c>
      <c r="P10" s="344">
        <f t="shared" si="1"/>
        <v>1</v>
      </c>
      <c r="Q10" s="102" t="s">
        <v>232</v>
      </c>
    </row>
    <row r="11" spans="1:22" ht="409.5" customHeight="1" x14ac:dyDescent="0.25">
      <c r="A11" s="200">
        <v>19</v>
      </c>
      <c r="B11" s="130" t="s">
        <v>130</v>
      </c>
      <c r="C11" s="130" t="s">
        <v>134</v>
      </c>
      <c r="D11" s="130" t="s">
        <v>163</v>
      </c>
      <c r="E11" s="130" t="s">
        <v>142</v>
      </c>
      <c r="F11" s="130" t="s">
        <v>143</v>
      </c>
      <c r="G11" s="324">
        <v>144128467</v>
      </c>
      <c r="H11" s="130" t="s">
        <v>164</v>
      </c>
      <c r="I11" s="130" t="s">
        <v>165</v>
      </c>
      <c r="J11" s="130" t="s">
        <v>131</v>
      </c>
      <c r="K11" s="325" t="s">
        <v>166</v>
      </c>
      <c r="L11" s="326">
        <v>9222024</v>
      </c>
      <c r="M11" s="326">
        <f t="shared" si="2"/>
        <v>9222024</v>
      </c>
      <c r="N11" s="327">
        <v>9222024</v>
      </c>
      <c r="O11" s="328">
        <v>0</v>
      </c>
      <c r="P11" s="329">
        <f t="shared" si="1"/>
        <v>1</v>
      </c>
      <c r="Q11" s="330" t="s">
        <v>246</v>
      </c>
    </row>
    <row r="12" spans="1:22" ht="364.9" customHeight="1" x14ac:dyDescent="0.25">
      <c r="A12" s="489">
        <v>26</v>
      </c>
      <c r="B12" s="458" t="s">
        <v>130</v>
      </c>
      <c r="C12" s="458" t="s">
        <v>144</v>
      </c>
      <c r="D12" s="458" t="s">
        <v>98</v>
      </c>
      <c r="E12" s="458" t="s">
        <v>145</v>
      </c>
      <c r="F12" s="458" t="s">
        <v>167</v>
      </c>
      <c r="G12" s="462">
        <v>32851203.190000001</v>
      </c>
      <c r="H12" s="458" t="s">
        <v>168</v>
      </c>
      <c r="I12" s="458" t="s">
        <v>169</v>
      </c>
      <c r="J12" s="458" t="s">
        <v>13</v>
      </c>
      <c r="K12" s="460" t="s">
        <v>237</v>
      </c>
      <c r="L12" s="464">
        <v>732271.43</v>
      </c>
      <c r="M12" s="466">
        <f t="shared" ref="M12" si="3">N12+O12</f>
        <v>732271.43</v>
      </c>
      <c r="N12" s="468">
        <v>732271.43</v>
      </c>
      <c r="O12" s="470">
        <v>0</v>
      </c>
      <c r="P12" s="472">
        <f t="shared" ref="P12" si="4">M12/L12</f>
        <v>1</v>
      </c>
      <c r="Q12" s="456" t="s">
        <v>263</v>
      </c>
    </row>
    <row r="13" spans="1:22" ht="315.75" customHeight="1" x14ac:dyDescent="0.25">
      <c r="A13" s="490"/>
      <c r="B13" s="459"/>
      <c r="C13" s="459"/>
      <c r="D13" s="459"/>
      <c r="E13" s="459"/>
      <c r="F13" s="459"/>
      <c r="G13" s="463"/>
      <c r="H13" s="459"/>
      <c r="I13" s="459"/>
      <c r="J13" s="459"/>
      <c r="K13" s="461"/>
      <c r="L13" s="465"/>
      <c r="M13" s="467"/>
      <c r="N13" s="469"/>
      <c r="O13" s="471"/>
      <c r="P13" s="473"/>
      <c r="Q13" s="457"/>
    </row>
    <row r="14" spans="1:22" ht="149.25" customHeight="1" x14ac:dyDescent="0.25">
      <c r="A14" s="483">
        <v>27</v>
      </c>
      <c r="B14" s="477" t="s">
        <v>130</v>
      </c>
      <c r="C14" s="477" t="s">
        <v>135</v>
      </c>
      <c r="D14" s="477" t="s">
        <v>98</v>
      </c>
      <c r="E14" s="477" t="s">
        <v>136</v>
      </c>
      <c r="F14" s="477" t="s">
        <v>170</v>
      </c>
      <c r="G14" s="480">
        <v>37057739.189999998</v>
      </c>
      <c r="H14" s="483" t="s">
        <v>153</v>
      </c>
      <c r="I14" s="483" t="s">
        <v>165</v>
      </c>
      <c r="J14" s="133" t="s">
        <v>65</v>
      </c>
      <c r="K14" s="132" t="s">
        <v>171</v>
      </c>
      <c r="L14" s="120">
        <v>5932671</v>
      </c>
      <c r="M14" s="120">
        <f>N14+O14</f>
        <v>5932671</v>
      </c>
      <c r="N14" s="135">
        <v>5932671</v>
      </c>
      <c r="O14" s="141">
        <v>0</v>
      </c>
      <c r="P14" s="138">
        <f t="shared" ref="P14:P21" si="5">M14/L14</f>
        <v>1</v>
      </c>
      <c r="Q14" s="102" t="s">
        <v>274</v>
      </c>
    </row>
    <row r="15" spans="1:22" ht="48" customHeight="1" x14ac:dyDescent="0.25">
      <c r="A15" s="484"/>
      <c r="B15" s="479"/>
      <c r="C15" s="479"/>
      <c r="D15" s="479"/>
      <c r="E15" s="479"/>
      <c r="F15" s="479"/>
      <c r="G15" s="482"/>
      <c r="H15" s="484"/>
      <c r="I15" s="484"/>
      <c r="J15" s="105" t="s">
        <v>172</v>
      </c>
      <c r="K15" s="142" t="s">
        <v>108</v>
      </c>
      <c r="L15" s="143">
        <v>0</v>
      </c>
      <c r="M15" s="134">
        <v>0</v>
      </c>
      <c r="N15" s="139">
        <v>0</v>
      </c>
      <c r="O15" s="139">
        <v>0</v>
      </c>
      <c r="P15" s="138">
        <v>0</v>
      </c>
      <c r="Q15" s="102" t="s">
        <v>173</v>
      </c>
    </row>
    <row r="16" spans="1:22" ht="409.6" customHeight="1" x14ac:dyDescent="0.25">
      <c r="A16" s="483">
        <v>28</v>
      </c>
      <c r="B16" s="483" t="s">
        <v>130</v>
      </c>
      <c r="C16" s="477" t="s">
        <v>137</v>
      </c>
      <c r="D16" s="477" t="s">
        <v>98</v>
      </c>
      <c r="E16" s="477" t="s">
        <v>147</v>
      </c>
      <c r="F16" s="477" t="s">
        <v>167</v>
      </c>
      <c r="G16" s="480">
        <v>135462141.78</v>
      </c>
      <c r="H16" s="477" t="s">
        <v>153</v>
      </c>
      <c r="I16" s="477" t="s">
        <v>165</v>
      </c>
      <c r="J16" s="341" t="s">
        <v>13</v>
      </c>
      <c r="K16" s="144" t="s">
        <v>174</v>
      </c>
      <c r="L16" s="145">
        <v>1779352.04</v>
      </c>
      <c r="M16" s="131">
        <f>N16+O16</f>
        <v>1779352.04</v>
      </c>
      <c r="N16" s="146">
        <v>1779352.04</v>
      </c>
      <c r="O16" s="147">
        <v>0</v>
      </c>
      <c r="P16" s="140">
        <f t="shared" si="5"/>
        <v>1</v>
      </c>
      <c r="Q16" s="148" t="s">
        <v>243</v>
      </c>
      <c r="T16" s="149"/>
      <c r="U16" s="28"/>
      <c r="V16" s="28"/>
    </row>
    <row r="17" spans="1:17" ht="183" customHeight="1" x14ac:dyDescent="0.25">
      <c r="A17" s="488"/>
      <c r="B17" s="488"/>
      <c r="C17" s="478"/>
      <c r="D17" s="478"/>
      <c r="E17" s="478"/>
      <c r="F17" s="478"/>
      <c r="G17" s="481"/>
      <c r="H17" s="478"/>
      <c r="I17" s="478"/>
      <c r="J17" s="343" t="s">
        <v>65</v>
      </c>
      <c r="K17" s="142" t="s">
        <v>175</v>
      </c>
      <c r="L17" s="120">
        <v>23435162</v>
      </c>
      <c r="M17" s="131">
        <f>N17+O17</f>
        <v>23435162.579999998</v>
      </c>
      <c r="N17" s="135">
        <v>19367903</v>
      </c>
      <c r="O17" s="141">
        <v>4067259.58</v>
      </c>
      <c r="P17" s="138">
        <f t="shared" si="5"/>
        <v>1.0000000247491354</v>
      </c>
      <c r="Q17" s="102" t="s">
        <v>238</v>
      </c>
    </row>
    <row r="18" spans="1:17" ht="30" x14ac:dyDescent="0.25">
      <c r="A18" s="488"/>
      <c r="B18" s="488"/>
      <c r="C18" s="478"/>
      <c r="D18" s="478"/>
      <c r="E18" s="478"/>
      <c r="F18" s="478"/>
      <c r="G18" s="481"/>
      <c r="H18" s="478"/>
      <c r="I18" s="478"/>
      <c r="J18" s="343" t="s">
        <v>172</v>
      </c>
      <c r="K18" s="142" t="s">
        <v>108</v>
      </c>
      <c r="L18" s="120">
        <v>0</v>
      </c>
      <c r="M18" s="120">
        <v>0</v>
      </c>
      <c r="N18" s="150">
        <v>0</v>
      </c>
      <c r="O18" s="151">
        <v>0</v>
      </c>
      <c r="P18" s="138">
        <v>0</v>
      </c>
      <c r="Q18" s="102" t="s">
        <v>176</v>
      </c>
    </row>
    <row r="19" spans="1:17" ht="30" x14ac:dyDescent="0.25">
      <c r="A19" s="484"/>
      <c r="B19" s="484"/>
      <c r="C19" s="479"/>
      <c r="D19" s="479"/>
      <c r="E19" s="479"/>
      <c r="F19" s="479"/>
      <c r="G19" s="482"/>
      <c r="H19" s="479"/>
      <c r="I19" s="479"/>
      <c r="J19" s="343" t="s">
        <v>172</v>
      </c>
      <c r="K19" s="142" t="s">
        <v>108</v>
      </c>
      <c r="L19" s="120">
        <v>0</v>
      </c>
      <c r="M19" s="120">
        <v>0</v>
      </c>
      <c r="N19" s="150">
        <v>0</v>
      </c>
      <c r="O19" s="151">
        <v>0</v>
      </c>
      <c r="P19" s="138">
        <v>0</v>
      </c>
      <c r="Q19" s="102" t="s">
        <v>177</v>
      </c>
    </row>
    <row r="20" spans="1:17" ht="128.44999999999999" customHeight="1" thickBot="1" x14ac:dyDescent="0.3">
      <c r="A20" s="238">
        <v>40</v>
      </c>
      <c r="B20" s="236" t="s">
        <v>130</v>
      </c>
      <c r="C20" s="239" t="s">
        <v>178</v>
      </c>
      <c r="D20" s="239" t="s">
        <v>156</v>
      </c>
      <c r="E20" s="353" t="s">
        <v>179</v>
      </c>
      <c r="F20" s="237" t="s">
        <v>180</v>
      </c>
      <c r="G20" s="347">
        <v>11405686.25</v>
      </c>
      <c r="H20" s="152" t="s">
        <v>181</v>
      </c>
      <c r="I20" s="152" t="s">
        <v>181</v>
      </c>
      <c r="J20" s="237" t="s">
        <v>146</v>
      </c>
      <c r="K20" s="142" t="s">
        <v>183</v>
      </c>
      <c r="L20" s="240">
        <v>604924.37</v>
      </c>
      <c r="M20" s="131">
        <f>N20+O20</f>
        <v>604924.37</v>
      </c>
      <c r="N20" s="153">
        <v>604924.37</v>
      </c>
      <c r="O20" s="154">
        <v>0</v>
      </c>
      <c r="P20" s="138">
        <f>M20/L20</f>
        <v>1</v>
      </c>
      <c r="Q20" s="102" t="s">
        <v>242</v>
      </c>
    </row>
    <row r="21" spans="1:17" ht="32.25" customHeight="1" thickBot="1" x14ac:dyDescent="0.3">
      <c r="A21" s="485" t="s">
        <v>0</v>
      </c>
      <c r="B21" s="486"/>
      <c r="C21" s="486"/>
      <c r="D21" s="486"/>
      <c r="E21" s="486"/>
      <c r="F21" s="487"/>
      <c r="G21" s="155">
        <f>SUM(G6:G20)</f>
        <v>625944042.63999999</v>
      </c>
      <c r="H21" s="155"/>
      <c r="I21" s="156"/>
      <c r="J21" s="157"/>
      <c r="K21" s="158"/>
      <c r="L21" s="159">
        <f>SUM(L6:L20)</f>
        <v>125585989.03000002</v>
      </c>
      <c r="M21" s="159">
        <f>SUM(M6:M20)</f>
        <v>60634123.939999998</v>
      </c>
      <c r="N21" s="160">
        <f>SUM(N6:N20)</f>
        <v>45230146.839999996</v>
      </c>
      <c r="O21" s="161">
        <f>SUM(O6:O20)</f>
        <v>15403977.1</v>
      </c>
      <c r="P21" s="162">
        <f t="shared" si="5"/>
        <v>0.48280962238164721</v>
      </c>
      <c r="Q21" s="158" t="s">
        <v>120</v>
      </c>
    </row>
    <row r="22" spans="1:17" ht="28.5" customHeight="1" x14ac:dyDescent="0.25">
      <c r="A22" s="163"/>
      <c r="B22" s="164" t="s">
        <v>121</v>
      </c>
      <c r="C22" s="474" t="s">
        <v>122</v>
      </c>
      <c r="D22" s="474"/>
      <c r="E22" s="474"/>
      <c r="F22" s="474"/>
      <c r="G22" s="165"/>
      <c r="H22" s="165"/>
      <c r="I22" s="166"/>
      <c r="J22" s="166"/>
      <c r="K22" s="167"/>
      <c r="L22" s="168" t="s">
        <v>120</v>
      </c>
      <c r="M22" s="169" t="s">
        <v>120</v>
      </c>
      <c r="N22" s="170">
        <f>N6+N8+N11+N12+N16+N20</f>
        <v>19929572.84</v>
      </c>
      <c r="O22" s="171" t="s">
        <v>120</v>
      </c>
      <c r="P22" s="172" t="s">
        <v>120</v>
      </c>
      <c r="Q22" s="173" t="s">
        <v>120</v>
      </c>
    </row>
    <row r="23" spans="1:17" ht="27" customHeight="1" x14ac:dyDescent="0.25">
      <c r="A23" s="163"/>
      <c r="B23" s="174" t="s">
        <v>121</v>
      </c>
      <c r="C23" s="475" t="s">
        <v>184</v>
      </c>
      <c r="D23" s="475"/>
      <c r="E23" s="475"/>
      <c r="F23" s="475"/>
      <c r="G23" s="475"/>
      <c r="H23" s="475"/>
      <c r="I23" s="475"/>
      <c r="J23" s="475"/>
      <c r="K23" s="476"/>
      <c r="L23" s="175" t="s">
        <v>120</v>
      </c>
      <c r="M23" s="176" t="s">
        <v>120</v>
      </c>
      <c r="N23" s="177">
        <f>N17+N14</f>
        <v>25300574</v>
      </c>
      <c r="O23" s="178">
        <f>O21</f>
        <v>15403977.1</v>
      </c>
      <c r="P23" s="179" t="s">
        <v>120</v>
      </c>
      <c r="Q23" s="180" t="s">
        <v>120</v>
      </c>
    </row>
    <row r="24" spans="1:17" x14ac:dyDescent="0.25">
      <c r="A24" s="181"/>
      <c r="B24" s="182"/>
      <c r="C24" s="83"/>
      <c r="D24" s="83"/>
      <c r="E24" s="183"/>
      <c r="F24" s="184"/>
      <c r="G24" s="184"/>
      <c r="H24" s="184"/>
      <c r="I24" s="184"/>
      <c r="J24" s="184"/>
      <c r="K24" s="184"/>
      <c r="L24" s="184"/>
      <c r="M24" s="184"/>
      <c r="N24" s="185"/>
      <c r="O24" s="83"/>
      <c r="P24" s="83"/>
    </row>
    <row r="25" spans="1:17" x14ac:dyDescent="0.25">
      <c r="A25" s="181"/>
      <c r="B25" s="186"/>
      <c r="C25" s="187"/>
      <c r="D25" s="187"/>
      <c r="E25" s="86"/>
      <c r="F25" s="188"/>
      <c r="G25" s="188"/>
      <c r="H25" s="188"/>
      <c r="I25" s="188"/>
      <c r="J25" s="188"/>
      <c r="K25" s="188"/>
      <c r="L25" s="188"/>
      <c r="M25" s="189"/>
      <c r="N25" s="190"/>
      <c r="O25" s="191"/>
      <c r="P25" s="83"/>
    </row>
    <row r="26" spans="1:17" x14ac:dyDescent="0.25">
      <c r="A26" s="181"/>
      <c r="B26" s="186"/>
      <c r="C26" s="187"/>
      <c r="D26" s="187"/>
      <c r="E26" s="86"/>
      <c r="F26" s="188"/>
      <c r="G26" s="188"/>
      <c r="H26" s="188"/>
      <c r="I26" s="188"/>
      <c r="J26" s="188"/>
      <c r="K26" s="188"/>
      <c r="L26" s="192"/>
      <c r="M26" s="189"/>
      <c r="N26" s="190"/>
      <c r="O26" s="191"/>
      <c r="P26" s="193"/>
    </row>
    <row r="27" spans="1:17" x14ac:dyDescent="0.25">
      <c r="A27" s="66"/>
      <c r="B27" s="67"/>
      <c r="C27" s="67"/>
      <c r="D27" s="67"/>
      <c r="E27" s="67"/>
      <c r="F27" s="194"/>
      <c r="G27" s="194"/>
      <c r="H27" s="194"/>
      <c r="I27" s="194"/>
      <c r="J27" s="194"/>
      <c r="K27" s="194"/>
      <c r="L27" s="194"/>
      <c r="M27" s="195"/>
      <c r="N27" s="196"/>
      <c r="O27" s="196"/>
      <c r="P27" s="197"/>
      <c r="Q27" s="198"/>
    </row>
    <row r="28" spans="1:17" x14ac:dyDescent="0.25">
      <c r="A28" s="66"/>
      <c r="B28" s="67"/>
      <c r="C28" s="67"/>
      <c r="D28" s="67"/>
      <c r="E28" s="67"/>
      <c r="F28" s="194"/>
      <c r="G28" s="194"/>
      <c r="H28" s="194"/>
      <c r="I28" s="194"/>
      <c r="J28" s="194"/>
      <c r="K28" s="194"/>
      <c r="L28" s="194"/>
      <c r="M28" s="194"/>
      <c r="N28" s="74"/>
      <c r="O28" s="74"/>
      <c r="P28" s="197"/>
      <c r="Q28" s="198"/>
    </row>
    <row r="29" spans="1:17" x14ac:dyDescent="0.25">
      <c r="A29" s="66"/>
      <c r="B29" s="67"/>
      <c r="C29" s="67"/>
      <c r="D29" s="67"/>
      <c r="E29" s="67"/>
      <c r="F29" s="194"/>
      <c r="G29" s="194"/>
      <c r="H29" s="194"/>
      <c r="I29" s="194"/>
      <c r="J29" s="194"/>
      <c r="K29" s="194"/>
      <c r="L29" s="194"/>
      <c r="M29" s="194"/>
      <c r="N29" s="74"/>
      <c r="O29" s="74"/>
      <c r="P29" s="74"/>
    </row>
    <row r="30" spans="1:17" x14ac:dyDescent="0.25">
      <c r="A30" s="66"/>
      <c r="B30" s="91"/>
      <c r="C30" s="91"/>
      <c r="D30" s="91"/>
      <c r="E30" s="91"/>
      <c r="F30" s="199"/>
      <c r="G30" s="199"/>
      <c r="H30" s="199"/>
      <c r="I30" s="199"/>
      <c r="J30" s="199"/>
      <c r="K30" s="199"/>
      <c r="L30" s="199"/>
      <c r="M30" s="199"/>
      <c r="N30" s="103"/>
      <c r="O30" s="22"/>
      <c r="P30" s="22"/>
    </row>
    <row r="31" spans="1:17" x14ac:dyDescent="0.25">
      <c r="A31" s="66"/>
      <c r="F31" s="92"/>
      <c r="G31" s="92"/>
      <c r="H31" s="92"/>
      <c r="I31" s="92"/>
      <c r="J31" s="92"/>
      <c r="K31" s="92"/>
      <c r="L31" s="92"/>
      <c r="M31" s="92"/>
      <c r="N31" s="22"/>
      <c r="O31" s="22"/>
      <c r="P31" s="22"/>
    </row>
    <row r="32" spans="1:17" x14ac:dyDescent="0.25">
      <c r="A32" s="66"/>
      <c r="F32" s="92"/>
      <c r="G32" s="92"/>
      <c r="H32" s="92"/>
      <c r="I32" s="92"/>
      <c r="J32" s="92"/>
      <c r="K32" s="92"/>
      <c r="L32" s="92"/>
      <c r="M32" s="92"/>
      <c r="N32" s="22"/>
      <c r="O32" s="22"/>
      <c r="P32" s="22"/>
    </row>
    <row r="33" spans="1:16" x14ac:dyDescent="0.25">
      <c r="A33" s="66"/>
      <c r="F33" s="92"/>
      <c r="G33" s="92"/>
      <c r="H33" s="92"/>
      <c r="I33" s="92"/>
      <c r="J33" s="92"/>
      <c r="K33" s="92"/>
      <c r="L33" s="92"/>
      <c r="M33" s="92"/>
      <c r="N33" s="22"/>
      <c r="O33" s="22"/>
      <c r="P33" s="22"/>
    </row>
    <row r="34" spans="1:16" x14ac:dyDescent="0.25">
      <c r="A34" s="66"/>
      <c r="F34" s="92"/>
      <c r="G34" s="92"/>
      <c r="H34" s="92"/>
      <c r="I34" s="92"/>
      <c r="J34" s="92"/>
      <c r="K34" s="92"/>
      <c r="L34" s="92"/>
      <c r="M34" s="92"/>
      <c r="N34" s="22"/>
      <c r="O34" s="22"/>
      <c r="P34" s="22"/>
    </row>
    <row r="35" spans="1:16" x14ac:dyDescent="0.25">
      <c r="A35" s="66"/>
      <c r="F35" s="92"/>
      <c r="G35" s="92"/>
      <c r="H35" s="92"/>
      <c r="I35" s="92"/>
      <c r="J35" s="92"/>
      <c r="K35" s="92"/>
      <c r="L35" s="92"/>
      <c r="M35" s="92"/>
      <c r="N35" s="22"/>
      <c r="O35" s="22"/>
      <c r="P35" s="22"/>
    </row>
    <row r="36" spans="1:16" x14ac:dyDescent="0.25">
      <c r="A36" s="66"/>
      <c r="F36" s="92"/>
      <c r="G36" s="92"/>
      <c r="H36" s="92"/>
      <c r="I36" s="92"/>
      <c r="J36" s="92"/>
      <c r="K36" s="92"/>
      <c r="L36" s="92"/>
      <c r="M36" s="92"/>
      <c r="N36" s="22"/>
      <c r="O36" s="22"/>
      <c r="P36" s="22"/>
    </row>
    <row r="37" spans="1:16" x14ac:dyDescent="0.25">
      <c r="A37" s="66"/>
      <c r="F37" s="92"/>
      <c r="G37" s="92"/>
      <c r="H37" s="92"/>
      <c r="I37" s="92"/>
      <c r="J37" s="92"/>
      <c r="K37" s="92"/>
      <c r="L37" s="92"/>
      <c r="M37" s="92"/>
      <c r="N37" s="22"/>
      <c r="O37" s="22"/>
      <c r="P37" s="22"/>
    </row>
    <row r="38" spans="1:16" x14ac:dyDescent="0.25">
      <c r="A38" s="66"/>
      <c r="F38" s="92"/>
      <c r="G38" s="92"/>
      <c r="H38" s="92"/>
      <c r="I38" s="92"/>
      <c r="J38" s="92"/>
      <c r="K38" s="92"/>
      <c r="L38" s="92"/>
      <c r="M38" s="92"/>
      <c r="N38" s="22"/>
      <c r="O38" s="22"/>
      <c r="P38" s="22"/>
    </row>
    <row r="39" spans="1:16" x14ac:dyDescent="0.25">
      <c r="A39" s="66"/>
      <c r="F39" s="92"/>
      <c r="G39" s="92"/>
      <c r="H39" s="92"/>
      <c r="I39" s="92"/>
      <c r="J39" s="92"/>
      <c r="K39" s="92"/>
      <c r="L39" s="92"/>
      <c r="M39" s="92"/>
      <c r="N39" s="22"/>
      <c r="O39" s="22"/>
      <c r="P39" s="22"/>
    </row>
    <row r="40" spans="1:16" x14ac:dyDescent="0.25">
      <c r="A40" s="66"/>
      <c r="F40" s="92"/>
      <c r="G40" s="92"/>
      <c r="H40" s="92"/>
      <c r="I40" s="92"/>
      <c r="J40" s="92"/>
      <c r="K40" s="92"/>
      <c r="L40" s="92"/>
      <c r="M40" s="92"/>
      <c r="N40" s="22"/>
      <c r="O40" s="22"/>
      <c r="P40" s="22"/>
    </row>
    <row r="41" spans="1:16" x14ac:dyDescent="0.25">
      <c r="A41" s="66"/>
      <c r="F41" s="92"/>
      <c r="G41" s="92"/>
      <c r="H41" s="92"/>
      <c r="I41" s="92"/>
      <c r="J41" s="92"/>
      <c r="K41" s="92"/>
      <c r="L41" s="92"/>
      <c r="M41" s="92"/>
      <c r="N41" s="22"/>
      <c r="O41" s="22"/>
      <c r="P41" s="22"/>
    </row>
    <row r="42" spans="1:16" x14ac:dyDescent="0.25">
      <c r="A42" s="66"/>
      <c r="F42" s="92"/>
      <c r="G42" s="92"/>
      <c r="H42" s="92"/>
      <c r="I42" s="92"/>
      <c r="J42" s="92"/>
      <c r="K42" s="92"/>
      <c r="L42" s="92"/>
      <c r="M42" s="92"/>
      <c r="N42" s="22"/>
      <c r="O42" s="22"/>
      <c r="P42" s="22"/>
    </row>
    <row r="43" spans="1:16" x14ac:dyDescent="0.25">
      <c r="A43" s="66"/>
      <c r="F43" s="92"/>
      <c r="G43" s="92"/>
      <c r="H43" s="92"/>
      <c r="I43" s="92"/>
      <c r="J43" s="92"/>
      <c r="K43" s="92"/>
      <c r="L43" s="92"/>
      <c r="M43" s="92"/>
      <c r="N43" s="22"/>
      <c r="O43" s="22"/>
      <c r="P43" s="22"/>
    </row>
    <row r="44" spans="1:16" x14ac:dyDescent="0.25">
      <c r="A44" s="66"/>
      <c r="F44" s="92"/>
      <c r="G44" s="92"/>
      <c r="H44" s="92"/>
      <c r="I44" s="92"/>
      <c r="J44" s="92"/>
      <c r="K44" s="92"/>
      <c r="L44" s="92"/>
      <c r="M44" s="92"/>
      <c r="N44" s="22"/>
      <c r="O44" s="22"/>
      <c r="P44" s="22"/>
    </row>
    <row r="45" spans="1:16" x14ac:dyDescent="0.25">
      <c r="A45" s="66"/>
      <c r="F45" s="92"/>
      <c r="G45" s="92"/>
      <c r="H45" s="92"/>
      <c r="I45" s="92"/>
      <c r="J45" s="92"/>
      <c r="K45" s="92"/>
      <c r="L45" s="92"/>
      <c r="M45" s="92"/>
      <c r="N45" s="22"/>
      <c r="O45" s="22"/>
      <c r="P45" s="22"/>
    </row>
    <row r="46" spans="1:16" x14ac:dyDescent="0.25">
      <c r="A46" s="66"/>
      <c r="F46" s="92"/>
      <c r="G46" s="92"/>
      <c r="H46" s="92"/>
      <c r="I46" s="92"/>
      <c r="J46" s="92"/>
      <c r="K46" s="92"/>
      <c r="L46" s="92"/>
      <c r="M46" s="92"/>
      <c r="N46" s="22"/>
      <c r="O46" s="22"/>
      <c r="P46" s="22"/>
    </row>
    <row r="47" spans="1:16" x14ac:dyDescent="0.25">
      <c r="A47" s="66"/>
      <c r="F47" s="92"/>
      <c r="G47" s="92"/>
      <c r="H47" s="92"/>
      <c r="I47" s="92"/>
      <c r="J47" s="92"/>
      <c r="K47" s="92"/>
      <c r="L47" s="92"/>
      <c r="M47" s="92"/>
      <c r="N47" s="22"/>
      <c r="O47" s="22"/>
      <c r="P47" s="22"/>
    </row>
    <row r="48" spans="1:16" x14ac:dyDescent="0.25">
      <c r="A48" s="66"/>
      <c r="F48" s="92"/>
      <c r="G48" s="92"/>
      <c r="H48" s="92"/>
      <c r="I48" s="92"/>
      <c r="J48" s="92"/>
      <c r="K48" s="92"/>
      <c r="L48" s="92"/>
      <c r="M48" s="92"/>
      <c r="N48" s="22"/>
      <c r="O48" s="22"/>
      <c r="P48" s="22"/>
    </row>
    <row r="49" spans="1:16" x14ac:dyDescent="0.25">
      <c r="A49" s="66"/>
      <c r="F49" s="92"/>
      <c r="G49" s="92"/>
      <c r="H49" s="92"/>
      <c r="I49" s="92"/>
      <c r="J49" s="92"/>
      <c r="K49" s="92"/>
      <c r="L49" s="92"/>
      <c r="M49" s="92"/>
      <c r="N49" s="22"/>
      <c r="O49" s="22"/>
      <c r="P49" s="22"/>
    </row>
    <row r="50" spans="1:16" x14ac:dyDescent="0.25">
      <c r="A50" s="66"/>
      <c r="F50" s="92"/>
      <c r="G50" s="92"/>
      <c r="H50" s="92"/>
      <c r="I50" s="92"/>
      <c r="J50" s="92"/>
      <c r="K50" s="92"/>
      <c r="L50" s="92"/>
      <c r="M50" s="92"/>
      <c r="N50" s="22"/>
      <c r="O50" s="22"/>
      <c r="P50" s="22"/>
    </row>
    <row r="51" spans="1:16" x14ac:dyDescent="0.25">
      <c r="A51" s="66"/>
      <c r="F51" s="92"/>
      <c r="G51" s="92"/>
      <c r="H51" s="92"/>
      <c r="I51" s="92"/>
      <c r="J51" s="92"/>
      <c r="K51" s="92"/>
      <c r="L51" s="92"/>
      <c r="M51" s="92"/>
      <c r="N51" s="22"/>
      <c r="O51" s="22"/>
      <c r="P51" s="22"/>
    </row>
    <row r="52" spans="1:16" x14ac:dyDescent="0.25">
      <c r="A52" s="66"/>
      <c r="F52" s="92"/>
      <c r="G52" s="92"/>
      <c r="H52" s="92"/>
      <c r="I52" s="92"/>
      <c r="J52" s="92"/>
      <c r="K52" s="92"/>
      <c r="L52" s="92"/>
      <c r="M52" s="92"/>
      <c r="N52" s="22"/>
      <c r="O52" s="22"/>
      <c r="P52" s="22"/>
    </row>
    <row r="53" spans="1:16" x14ac:dyDescent="0.25">
      <c r="A53" s="66"/>
      <c r="F53" s="92"/>
      <c r="G53" s="92"/>
      <c r="H53" s="92"/>
      <c r="I53" s="92"/>
      <c r="J53" s="92"/>
      <c r="K53" s="92"/>
      <c r="L53" s="92"/>
      <c r="M53" s="92"/>
      <c r="N53" s="22"/>
      <c r="O53" s="22"/>
      <c r="P53" s="22"/>
    </row>
    <row r="54" spans="1:16" x14ac:dyDescent="0.25">
      <c r="A54" s="66"/>
      <c r="F54" s="92"/>
      <c r="G54" s="92"/>
      <c r="H54" s="92"/>
      <c r="I54" s="92"/>
      <c r="J54" s="92"/>
      <c r="K54" s="92"/>
      <c r="L54" s="92"/>
      <c r="M54" s="92"/>
      <c r="N54" s="22"/>
      <c r="O54" s="22"/>
      <c r="P54" s="22"/>
    </row>
    <row r="55" spans="1:16" x14ac:dyDescent="0.25">
      <c r="A55" s="66"/>
      <c r="F55" s="92"/>
      <c r="G55" s="92"/>
      <c r="H55" s="92"/>
      <c r="I55" s="92"/>
      <c r="J55" s="92"/>
      <c r="K55" s="92"/>
      <c r="L55" s="92"/>
      <c r="M55" s="92"/>
      <c r="N55" s="22"/>
      <c r="O55" s="22"/>
      <c r="P55" s="22"/>
    </row>
    <row r="56" spans="1:16" x14ac:dyDescent="0.25">
      <c r="A56" s="66"/>
      <c r="F56" s="92"/>
      <c r="G56" s="92"/>
      <c r="H56" s="92"/>
      <c r="I56" s="92"/>
      <c r="J56" s="92"/>
      <c r="K56" s="92"/>
      <c r="L56" s="92"/>
      <c r="M56" s="92"/>
      <c r="N56" s="22"/>
      <c r="O56" s="22"/>
      <c r="P56" s="22"/>
    </row>
    <row r="57" spans="1:16" x14ac:dyDescent="0.25">
      <c r="A57" s="66"/>
      <c r="F57" s="92"/>
      <c r="G57" s="92"/>
      <c r="H57" s="92"/>
      <c r="I57" s="92"/>
      <c r="J57" s="92"/>
      <c r="K57" s="92"/>
      <c r="L57" s="92"/>
      <c r="M57" s="92"/>
      <c r="N57" s="22"/>
      <c r="O57" s="22"/>
      <c r="P57" s="22"/>
    </row>
    <row r="58" spans="1:16" x14ac:dyDescent="0.25">
      <c r="A58" s="66"/>
      <c r="F58" s="92"/>
      <c r="G58" s="92"/>
      <c r="H58" s="92"/>
      <c r="I58" s="92"/>
      <c r="J58" s="92"/>
      <c r="K58" s="92"/>
      <c r="L58" s="92"/>
      <c r="M58" s="92"/>
      <c r="N58" s="22"/>
      <c r="O58" s="22"/>
      <c r="P58" s="22"/>
    </row>
    <row r="59" spans="1:16" x14ac:dyDescent="0.25">
      <c r="A59" s="66"/>
      <c r="F59" s="92"/>
      <c r="G59" s="92"/>
      <c r="H59" s="92"/>
      <c r="I59" s="92"/>
      <c r="J59" s="92"/>
      <c r="K59" s="92"/>
      <c r="L59" s="92"/>
      <c r="M59" s="92"/>
      <c r="N59" s="22"/>
      <c r="O59" s="22"/>
      <c r="P59" s="22"/>
    </row>
    <row r="60" spans="1:16" x14ac:dyDescent="0.25">
      <c r="A60" s="66"/>
      <c r="F60" s="92"/>
      <c r="G60" s="92"/>
      <c r="H60" s="92"/>
      <c r="I60" s="92"/>
      <c r="J60" s="92"/>
      <c r="K60" s="92"/>
      <c r="L60" s="92"/>
      <c r="M60" s="92"/>
      <c r="N60" s="22"/>
      <c r="O60" s="22"/>
      <c r="P60" s="22"/>
    </row>
    <row r="61" spans="1:16" x14ac:dyDescent="0.25">
      <c r="A61" s="72"/>
      <c r="F61" s="92"/>
      <c r="G61" s="92"/>
      <c r="H61" s="92"/>
      <c r="I61" s="92"/>
      <c r="J61" s="92"/>
      <c r="K61" s="92"/>
      <c r="L61" s="92"/>
      <c r="M61" s="92"/>
      <c r="N61" s="22"/>
      <c r="O61" s="22"/>
      <c r="P61" s="22"/>
    </row>
    <row r="62" spans="1:16" x14ac:dyDescent="0.25">
      <c r="A62" s="72"/>
      <c r="F62" s="92"/>
      <c r="G62" s="92"/>
      <c r="H62" s="92"/>
      <c r="I62" s="92"/>
      <c r="J62" s="92"/>
      <c r="K62" s="92"/>
      <c r="L62" s="92"/>
      <c r="M62" s="92"/>
      <c r="N62" s="22"/>
      <c r="O62" s="22"/>
      <c r="P62" s="22"/>
    </row>
    <row r="63" spans="1:16" x14ac:dyDescent="0.25">
      <c r="A63" s="72"/>
      <c r="F63" s="92"/>
      <c r="G63" s="92"/>
      <c r="H63" s="92"/>
      <c r="I63" s="92"/>
      <c r="J63" s="92"/>
      <c r="K63" s="92"/>
      <c r="L63" s="92"/>
      <c r="M63" s="92"/>
      <c r="N63" s="22"/>
      <c r="O63" s="22"/>
      <c r="P63" s="22"/>
    </row>
    <row r="64" spans="1:16" x14ac:dyDescent="0.25">
      <c r="A64" s="72"/>
      <c r="F64" s="92"/>
      <c r="G64" s="92"/>
      <c r="H64" s="92"/>
      <c r="I64" s="92"/>
      <c r="J64" s="92"/>
      <c r="K64" s="92"/>
      <c r="L64" s="92"/>
      <c r="M64" s="92"/>
      <c r="N64" s="22"/>
      <c r="O64" s="22"/>
      <c r="P64" s="22"/>
    </row>
    <row r="65" spans="6:16" x14ac:dyDescent="0.25">
      <c r="F65" s="92"/>
      <c r="G65" s="92"/>
      <c r="H65" s="92"/>
      <c r="I65" s="92"/>
      <c r="J65" s="92"/>
      <c r="K65" s="92"/>
      <c r="L65" s="92"/>
      <c r="M65" s="92"/>
      <c r="N65" s="22"/>
      <c r="O65" s="22"/>
      <c r="P65" s="22"/>
    </row>
    <row r="66" spans="6:16" x14ac:dyDescent="0.25">
      <c r="F66" s="92"/>
      <c r="G66" s="92"/>
      <c r="H66" s="92"/>
      <c r="I66" s="92"/>
      <c r="J66" s="92"/>
      <c r="K66" s="92"/>
      <c r="L66" s="92"/>
      <c r="M66" s="92"/>
      <c r="N66" s="22"/>
      <c r="O66" s="22"/>
      <c r="P66" s="22"/>
    </row>
    <row r="67" spans="6:16" x14ac:dyDescent="0.25">
      <c r="F67" s="92"/>
      <c r="G67" s="92"/>
      <c r="H67" s="92"/>
      <c r="I67" s="92"/>
      <c r="J67" s="92"/>
      <c r="K67" s="92"/>
      <c r="L67" s="92"/>
      <c r="M67" s="92"/>
      <c r="N67" s="22"/>
      <c r="O67" s="22"/>
      <c r="P67" s="22"/>
    </row>
    <row r="68" spans="6:16" x14ac:dyDescent="0.25">
      <c r="F68" s="92"/>
      <c r="G68" s="92"/>
      <c r="H68" s="92"/>
      <c r="I68" s="92"/>
      <c r="J68" s="92"/>
      <c r="K68" s="92"/>
      <c r="L68" s="92"/>
      <c r="M68" s="92"/>
      <c r="N68" s="22"/>
      <c r="O68" s="22"/>
      <c r="P68" s="22"/>
    </row>
    <row r="69" spans="6:16" x14ac:dyDescent="0.25">
      <c r="F69" s="92"/>
      <c r="G69" s="92"/>
      <c r="H69" s="92"/>
      <c r="I69" s="92"/>
      <c r="J69" s="92"/>
      <c r="K69" s="92"/>
      <c r="L69" s="92"/>
      <c r="M69" s="92"/>
      <c r="N69" s="22"/>
      <c r="O69" s="22"/>
      <c r="P69" s="22"/>
    </row>
    <row r="70" spans="6:16" x14ac:dyDescent="0.25">
      <c r="F70" s="92"/>
      <c r="G70" s="92"/>
      <c r="H70" s="92"/>
      <c r="I70" s="92"/>
      <c r="J70" s="92"/>
      <c r="K70" s="92"/>
      <c r="L70" s="92"/>
      <c r="M70" s="92"/>
      <c r="N70" s="22"/>
      <c r="O70" s="22"/>
      <c r="P70" s="22"/>
    </row>
    <row r="71" spans="6:16" x14ac:dyDescent="0.25">
      <c r="F71" s="92"/>
      <c r="G71" s="92"/>
      <c r="H71" s="92"/>
      <c r="I71" s="92"/>
      <c r="J71" s="92"/>
      <c r="K71" s="92"/>
      <c r="L71" s="92"/>
      <c r="M71" s="92"/>
      <c r="N71" s="22"/>
      <c r="O71" s="22"/>
      <c r="P71" s="22"/>
    </row>
    <row r="72" spans="6:16" x14ac:dyDescent="0.25">
      <c r="F72" s="92"/>
      <c r="G72" s="92"/>
      <c r="H72" s="92"/>
      <c r="I72" s="92"/>
      <c r="J72" s="92"/>
      <c r="K72" s="92"/>
      <c r="L72" s="92"/>
      <c r="M72" s="92"/>
      <c r="N72" s="22"/>
      <c r="O72" s="22"/>
      <c r="P72" s="22"/>
    </row>
    <row r="73" spans="6:16" x14ac:dyDescent="0.25">
      <c r="F73" s="92"/>
      <c r="G73" s="92"/>
      <c r="H73" s="92"/>
      <c r="I73" s="92"/>
      <c r="J73" s="92"/>
      <c r="K73" s="92"/>
      <c r="L73" s="92"/>
      <c r="M73" s="92"/>
      <c r="N73" s="22"/>
      <c r="O73" s="22"/>
      <c r="P73" s="22"/>
    </row>
    <row r="74" spans="6:16" x14ac:dyDescent="0.25">
      <c r="F74" s="92"/>
      <c r="G74" s="92"/>
      <c r="H74" s="92"/>
      <c r="I74" s="92"/>
      <c r="J74" s="92"/>
      <c r="K74" s="92"/>
      <c r="L74" s="92"/>
      <c r="M74" s="92"/>
      <c r="N74" s="22"/>
      <c r="O74" s="22"/>
      <c r="P74" s="22"/>
    </row>
    <row r="75" spans="6:16" x14ac:dyDescent="0.25">
      <c r="F75" s="92"/>
      <c r="G75" s="92"/>
      <c r="H75" s="92"/>
      <c r="I75" s="92"/>
      <c r="J75" s="92"/>
      <c r="K75" s="92"/>
      <c r="L75" s="92"/>
      <c r="M75" s="92"/>
    </row>
    <row r="76" spans="6:16" x14ac:dyDescent="0.25">
      <c r="F76" s="92"/>
      <c r="G76" s="92"/>
      <c r="H76" s="92"/>
      <c r="I76" s="92"/>
      <c r="J76" s="92"/>
      <c r="K76" s="92"/>
      <c r="L76" s="92"/>
      <c r="M76" s="92"/>
    </row>
    <row r="77" spans="6:16" x14ac:dyDescent="0.25">
      <c r="F77" s="92"/>
      <c r="G77" s="92"/>
      <c r="H77" s="92"/>
      <c r="I77" s="92"/>
      <c r="J77" s="92"/>
      <c r="K77" s="92"/>
      <c r="L77" s="92"/>
      <c r="M77" s="92"/>
    </row>
    <row r="78" spans="6:16" x14ac:dyDescent="0.25">
      <c r="F78" s="92"/>
      <c r="G78" s="92"/>
      <c r="H78" s="92"/>
      <c r="I78" s="92"/>
      <c r="J78" s="92"/>
      <c r="K78" s="92"/>
      <c r="L78" s="92"/>
      <c r="M78" s="92"/>
    </row>
    <row r="79" spans="6:16" x14ac:dyDescent="0.25">
      <c r="F79" s="92"/>
      <c r="G79" s="92"/>
      <c r="H79" s="92"/>
      <c r="I79" s="92"/>
      <c r="J79" s="92"/>
      <c r="K79" s="92"/>
      <c r="L79" s="92"/>
      <c r="M79" s="92"/>
    </row>
    <row r="80" spans="6:16" x14ac:dyDescent="0.25">
      <c r="F80" s="92"/>
      <c r="G80" s="92"/>
      <c r="H80" s="92"/>
      <c r="I80" s="92"/>
      <c r="J80" s="92"/>
      <c r="K80" s="92"/>
      <c r="L80" s="92"/>
      <c r="M80" s="92"/>
    </row>
    <row r="81" spans="6:13" x14ac:dyDescent="0.25">
      <c r="F81" s="92"/>
      <c r="G81" s="92"/>
      <c r="H81" s="92"/>
      <c r="I81" s="92"/>
      <c r="J81" s="92"/>
      <c r="K81" s="92"/>
      <c r="L81" s="92"/>
      <c r="M81" s="92"/>
    </row>
  </sheetData>
  <autoFilter ref="A5:Q23"/>
  <mergeCells count="79">
    <mergeCell ref="Q6:Q7"/>
    <mergeCell ref="K6:K7"/>
    <mergeCell ref="J6:J7"/>
    <mergeCell ref="I6:I7"/>
    <mergeCell ref="H6:H7"/>
    <mergeCell ref="L6:L7"/>
    <mergeCell ref="M6:M7"/>
    <mergeCell ref="N6:N7"/>
    <mergeCell ref="O6:O7"/>
    <mergeCell ref="P6:P7"/>
    <mergeCell ref="Q3:Q4"/>
    <mergeCell ref="G3:G4"/>
    <mergeCell ref="H3:H4"/>
    <mergeCell ref="I3:I4"/>
    <mergeCell ref="J3:J4"/>
    <mergeCell ref="K3:K4"/>
    <mergeCell ref="L3:L4"/>
    <mergeCell ref="M3:O3"/>
    <mergeCell ref="P3:P4"/>
    <mergeCell ref="G9:G10"/>
    <mergeCell ref="H9:H10"/>
    <mergeCell ref="I9:I10"/>
    <mergeCell ref="G6:G7"/>
    <mergeCell ref="E9:E10"/>
    <mergeCell ref="F9:F10"/>
    <mergeCell ref="E6:E7"/>
    <mergeCell ref="D9:D10"/>
    <mergeCell ref="A12:A13"/>
    <mergeCell ref="B9:B10"/>
    <mergeCell ref="C9:C10"/>
    <mergeCell ref="F3:F4"/>
    <mergeCell ref="F6:F7"/>
    <mergeCell ref="A9:A10"/>
    <mergeCell ref="A3:A4"/>
    <mergeCell ref="B3:B4"/>
    <mergeCell ref="C3:C4"/>
    <mergeCell ref="D3:D4"/>
    <mergeCell ref="E3:E4"/>
    <mergeCell ref="A6:A7"/>
    <mergeCell ref="B6:B7"/>
    <mergeCell ref="C6:C7"/>
    <mergeCell ref="D6:D7"/>
    <mergeCell ref="G14:G15"/>
    <mergeCell ref="H14:H15"/>
    <mergeCell ref="I14:I15"/>
    <mergeCell ref="E14:E15"/>
    <mergeCell ref="A21:F21"/>
    <mergeCell ref="A16:A19"/>
    <mergeCell ref="C16:C19"/>
    <mergeCell ref="B16:B19"/>
    <mergeCell ref="D16:D19"/>
    <mergeCell ref="F14:F15"/>
    <mergeCell ref="A14:A15"/>
    <mergeCell ref="B14:B15"/>
    <mergeCell ref="C14:C15"/>
    <mergeCell ref="D14:D15"/>
    <mergeCell ref="C22:F22"/>
    <mergeCell ref="C23:K23"/>
    <mergeCell ref="F16:F19"/>
    <mergeCell ref="G16:G19"/>
    <mergeCell ref="H16:H19"/>
    <mergeCell ref="I16:I19"/>
    <mergeCell ref="E16:E19"/>
    <mergeCell ref="Q12:Q13"/>
    <mergeCell ref="B12:B13"/>
    <mergeCell ref="C12:C13"/>
    <mergeCell ref="D12:D13"/>
    <mergeCell ref="E12:E13"/>
    <mergeCell ref="F12:F13"/>
    <mergeCell ref="H12:H13"/>
    <mergeCell ref="I12:I13"/>
    <mergeCell ref="J12:J13"/>
    <mergeCell ref="K12:K13"/>
    <mergeCell ref="G12:G13"/>
    <mergeCell ref="L12:L13"/>
    <mergeCell ref="M12:M13"/>
    <mergeCell ref="N12:N13"/>
    <mergeCell ref="O12:O13"/>
    <mergeCell ref="P12:P13"/>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8. 2021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11"/>
  <sheetViews>
    <sheetView topLeftCell="E20" zoomScale="55" zoomScaleNormal="55" zoomScaleSheetLayoutView="39" zoomScalePageLayoutView="55" workbookViewId="0">
      <selection activeCell="N15" sqref="N15"/>
    </sheetView>
  </sheetViews>
  <sheetFormatPr defaultRowHeight="15" x14ac:dyDescent="0.25"/>
  <cols>
    <col min="1" max="1" width="4.7109375" customWidth="1"/>
    <col min="2" max="2" width="14.140625" customWidth="1"/>
    <col min="3" max="3" width="23.42578125" style="78" customWidth="1"/>
    <col min="4" max="4" width="17.28515625" style="78" customWidth="1"/>
    <col min="5" max="5" width="11.7109375" style="78" customWidth="1"/>
    <col min="6" max="6" width="8.7109375" style="78" customWidth="1"/>
    <col min="7" max="7" width="18.7109375" style="79" customWidth="1"/>
    <col min="8" max="8" width="13.85546875" style="80"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72.855468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140625" customWidth="1"/>
    <col min="246" max="246" width="23.42578125" customWidth="1"/>
    <col min="247" max="247" width="17.28515625" customWidth="1"/>
    <col min="248" max="248" width="11.7109375" customWidth="1"/>
    <col min="249" max="249" width="8.7109375" customWidth="1"/>
    <col min="250" max="250" width="18.7109375" customWidth="1"/>
    <col min="251" max="251" width="13.85546875" customWidth="1"/>
    <col min="252" max="252" width="13.42578125" customWidth="1"/>
    <col min="253" max="253" width="15.140625" customWidth="1"/>
    <col min="254" max="254" width="40.7109375" customWidth="1"/>
    <col min="255" max="255" width="20.42578125" customWidth="1"/>
    <col min="256" max="256" width="17.85546875" customWidth="1"/>
    <col min="257" max="257" width="16.7109375" customWidth="1"/>
    <col min="258" max="258" width="13.7109375" customWidth="1"/>
    <col min="259" max="259" width="14.28515625" customWidth="1"/>
    <col min="260" max="260" width="12.7109375" customWidth="1"/>
    <col min="261" max="261" width="56.85546875" customWidth="1"/>
    <col min="262" max="263" width="0" hidden="1" customWidth="1"/>
    <col min="500" max="500" width="4.7109375" customWidth="1"/>
    <col min="501" max="501" width="14.140625" customWidth="1"/>
    <col min="502" max="502" width="23.42578125" customWidth="1"/>
    <col min="503" max="503" width="17.28515625" customWidth="1"/>
    <col min="504" max="504" width="11.7109375" customWidth="1"/>
    <col min="505" max="505" width="8.7109375" customWidth="1"/>
    <col min="506" max="506" width="18.7109375" customWidth="1"/>
    <col min="507" max="507" width="13.85546875" customWidth="1"/>
    <col min="508" max="508" width="13.42578125" customWidth="1"/>
    <col min="509" max="509" width="15.140625" customWidth="1"/>
    <col min="510" max="510" width="40.7109375" customWidth="1"/>
    <col min="511" max="511" width="20.42578125" customWidth="1"/>
    <col min="512" max="512" width="17.85546875" customWidth="1"/>
    <col min="513" max="513" width="16.7109375" customWidth="1"/>
    <col min="514" max="514" width="13.7109375" customWidth="1"/>
    <col min="515" max="515" width="14.28515625" customWidth="1"/>
    <col min="516" max="516" width="12.7109375" customWidth="1"/>
    <col min="517" max="517" width="56.85546875" customWidth="1"/>
    <col min="518" max="519" width="0" hidden="1" customWidth="1"/>
    <col min="756" max="756" width="4.7109375" customWidth="1"/>
    <col min="757" max="757" width="14.140625" customWidth="1"/>
    <col min="758" max="758" width="23.42578125" customWidth="1"/>
    <col min="759" max="759" width="17.28515625" customWidth="1"/>
    <col min="760" max="760" width="11.7109375" customWidth="1"/>
    <col min="761" max="761" width="8.7109375" customWidth="1"/>
    <col min="762" max="762" width="18.7109375" customWidth="1"/>
    <col min="763" max="763" width="13.85546875" customWidth="1"/>
    <col min="764" max="764" width="13.42578125" customWidth="1"/>
    <col min="765" max="765" width="15.140625" customWidth="1"/>
    <col min="766" max="766" width="40.7109375" customWidth="1"/>
    <col min="767" max="767" width="20.42578125" customWidth="1"/>
    <col min="768" max="768" width="17.85546875" customWidth="1"/>
    <col min="769" max="769" width="16.7109375" customWidth="1"/>
    <col min="770" max="770" width="13.7109375" customWidth="1"/>
    <col min="771" max="771" width="14.28515625" customWidth="1"/>
    <col min="772" max="772" width="12.7109375" customWidth="1"/>
    <col min="773" max="773" width="56.85546875" customWidth="1"/>
    <col min="774" max="775" width="0" hidden="1" customWidth="1"/>
    <col min="1012" max="1012" width="4.7109375" customWidth="1"/>
    <col min="1013" max="1013" width="14.140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85546875" customWidth="1"/>
    <col min="1020" max="1020" width="13.42578125" customWidth="1"/>
    <col min="1021" max="1021" width="15.140625" customWidth="1"/>
    <col min="1022" max="1022" width="40.7109375" customWidth="1"/>
    <col min="1023" max="1023" width="20.42578125" customWidth="1"/>
    <col min="1024" max="1024" width="17.85546875" customWidth="1"/>
    <col min="1025" max="1025" width="16.7109375" customWidth="1"/>
    <col min="1026" max="1026" width="13.7109375" customWidth="1"/>
    <col min="1027" max="1027" width="14.28515625" customWidth="1"/>
    <col min="1028" max="1028" width="12.7109375" customWidth="1"/>
    <col min="1029" max="1029" width="56.85546875" customWidth="1"/>
    <col min="1030" max="1031" width="0" hidden="1" customWidth="1"/>
    <col min="1268" max="1268" width="4.7109375" customWidth="1"/>
    <col min="1269" max="1269" width="14.140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85546875" customWidth="1"/>
    <col min="1276" max="1276" width="13.42578125" customWidth="1"/>
    <col min="1277" max="1277" width="15.140625" customWidth="1"/>
    <col min="1278" max="1278" width="40.7109375" customWidth="1"/>
    <col min="1279" max="1279" width="20.42578125" customWidth="1"/>
    <col min="1280" max="1280" width="17.85546875" customWidth="1"/>
    <col min="1281" max="1281" width="16.7109375" customWidth="1"/>
    <col min="1282" max="1282" width="13.7109375" customWidth="1"/>
    <col min="1283" max="1283" width="14.28515625" customWidth="1"/>
    <col min="1284" max="1284" width="12.7109375" customWidth="1"/>
    <col min="1285" max="1285" width="56.85546875" customWidth="1"/>
    <col min="1286" max="1287" width="0" hidden="1" customWidth="1"/>
    <col min="1524" max="1524" width="4.7109375" customWidth="1"/>
    <col min="1525" max="1525" width="14.140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85546875" customWidth="1"/>
    <col min="1532" max="1532" width="13.42578125" customWidth="1"/>
    <col min="1533" max="1533" width="15.140625" customWidth="1"/>
    <col min="1534" max="1534" width="40.7109375" customWidth="1"/>
    <col min="1535" max="1535" width="20.42578125" customWidth="1"/>
    <col min="1536" max="1536" width="17.85546875" customWidth="1"/>
    <col min="1537" max="1537" width="16.7109375" customWidth="1"/>
    <col min="1538" max="1538" width="13.7109375" customWidth="1"/>
    <col min="1539" max="1539" width="14.28515625" customWidth="1"/>
    <col min="1540" max="1540" width="12.7109375" customWidth="1"/>
    <col min="1541" max="1541" width="56.85546875" customWidth="1"/>
    <col min="1542" max="1543" width="0" hidden="1" customWidth="1"/>
    <col min="1780" max="1780" width="4.7109375" customWidth="1"/>
    <col min="1781" max="1781" width="14.140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85546875" customWidth="1"/>
    <col min="1788" max="1788" width="13.42578125" customWidth="1"/>
    <col min="1789" max="1789" width="15.140625" customWidth="1"/>
    <col min="1790" max="1790" width="40.7109375" customWidth="1"/>
    <col min="1791" max="1791" width="20.42578125" customWidth="1"/>
    <col min="1792" max="1792" width="17.85546875" customWidth="1"/>
    <col min="1793" max="1793" width="16.7109375" customWidth="1"/>
    <col min="1794" max="1794" width="13.7109375" customWidth="1"/>
    <col min="1795" max="1795" width="14.28515625" customWidth="1"/>
    <col min="1796" max="1796" width="12.7109375" customWidth="1"/>
    <col min="1797" max="1797" width="56.85546875" customWidth="1"/>
    <col min="1798" max="1799" width="0" hidden="1" customWidth="1"/>
    <col min="2036" max="2036" width="4.7109375" customWidth="1"/>
    <col min="2037" max="2037" width="14.140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85546875" customWidth="1"/>
    <col min="2044" max="2044" width="13.42578125" customWidth="1"/>
    <col min="2045" max="2045" width="15.140625" customWidth="1"/>
    <col min="2046" max="2046" width="40.7109375" customWidth="1"/>
    <col min="2047" max="2047" width="20.42578125" customWidth="1"/>
    <col min="2048" max="2048" width="17.85546875" customWidth="1"/>
    <col min="2049" max="2049" width="16.7109375" customWidth="1"/>
    <col min="2050" max="2050" width="13.7109375" customWidth="1"/>
    <col min="2051" max="2051" width="14.28515625" customWidth="1"/>
    <col min="2052" max="2052" width="12.7109375" customWidth="1"/>
    <col min="2053" max="2053" width="56.85546875" customWidth="1"/>
    <col min="2054" max="2055" width="0" hidden="1" customWidth="1"/>
    <col min="2292" max="2292" width="4.7109375" customWidth="1"/>
    <col min="2293" max="2293" width="14.140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85546875" customWidth="1"/>
    <col min="2300" max="2300" width="13.42578125" customWidth="1"/>
    <col min="2301" max="2301" width="15.140625" customWidth="1"/>
    <col min="2302" max="2302" width="40.7109375" customWidth="1"/>
    <col min="2303" max="2303" width="20.42578125" customWidth="1"/>
    <col min="2304" max="2304" width="17.85546875" customWidth="1"/>
    <col min="2305" max="2305" width="16.7109375" customWidth="1"/>
    <col min="2306" max="2306" width="13.7109375" customWidth="1"/>
    <col min="2307" max="2307" width="14.28515625" customWidth="1"/>
    <col min="2308" max="2308" width="12.7109375" customWidth="1"/>
    <col min="2309" max="2309" width="56.85546875" customWidth="1"/>
    <col min="2310" max="2311" width="0" hidden="1" customWidth="1"/>
    <col min="2548" max="2548" width="4.7109375" customWidth="1"/>
    <col min="2549" max="2549" width="14.140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85546875" customWidth="1"/>
    <col min="2556" max="2556" width="13.42578125" customWidth="1"/>
    <col min="2557" max="2557" width="15.140625" customWidth="1"/>
    <col min="2558" max="2558" width="40.7109375" customWidth="1"/>
    <col min="2559" max="2559" width="20.42578125" customWidth="1"/>
    <col min="2560" max="2560" width="17.85546875" customWidth="1"/>
    <col min="2561" max="2561" width="16.7109375" customWidth="1"/>
    <col min="2562" max="2562" width="13.7109375" customWidth="1"/>
    <col min="2563" max="2563" width="14.28515625" customWidth="1"/>
    <col min="2564" max="2564" width="12.7109375" customWidth="1"/>
    <col min="2565" max="2565" width="56.85546875" customWidth="1"/>
    <col min="2566" max="2567" width="0" hidden="1" customWidth="1"/>
    <col min="2804" max="2804" width="4.7109375" customWidth="1"/>
    <col min="2805" max="2805" width="14.140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85546875" customWidth="1"/>
    <col min="2812" max="2812" width="13.42578125" customWidth="1"/>
    <col min="2813" max="2813" width="15.140625" customWidth="1"/>
    <col min="2814" max="2814" width="40.7109375" customWidth="1"/>
    <col min="2815" max="2815" width="20.42578125" customWidth="1"/>
    <col min="2816" max="2816" width="17.85546875" customWidth="1"/>
    <col min="2817" max="2817" width="16.7109375" customWidth="1"/>
    <col min="2818" max="2818" width="13.7109375" customWidth="1"/>
    <col min="2819" max="2819" width="14.28515625" customWidth="1"/>
    <col min="2820" max="2820" width="12.7109375" customWidth="1"/>
    <col min="2821" max="2821" width="56.85546875" customWidth="1"/>
    <col min="2822" max="2823" width="0" hidden="1" customWidth="1"/>
    <col min="3060" max="3060" width="4.7109375" customWidth="1"/>
    <col min="3061" max="3061" width="14.140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85546875" customWidth="1"/>
    <col min="3068" max="3068" width="13.42578125" customWidth="1"/>
    <col min="3069" max="3069" width="15.140625" customWidth="1"/>
    <col min="3070" max="3070" width="40.7109375" customWidth="1"/>
    <col min="3071" max="3071" width="20.42578125" customWidth="1"/>
    <col min="3072" max="3072" width="17.85546875" customWidth="1"/>
    <col min="3073" max="3073" width="16.7109375" customWidth="1"/>
    <col min="3074" max="3074" width="13.7109375" customWidth="1"/>
    <col min="3075" max="3075" width="14.28515625" customWidth="1"/>
    <col min="3076" max="3076" width="12.7109375" customWidth="1"/>
    <col min="3077" max="3077" width="56.85546875" customWidth="1"/>
    <col min="3078" max="3079" width="0" hidden="1" customWidth="1"/>
    <col min="3316" max="3316" width="4.7109375" customWidth="1"/>
    <col min="3317" max="3317" width="14.140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85546875" customWidth="1"/>
    <col min="3324" max="3324" width="13.42578125" customWidth="1"/>
    <col min="3325" max="3325" width="15.140625" customWidth="1"/>
    <col min="3326" max="3326" width="40.7109375" customWidth="1"/>
    <col min="3327" max="3327" width="20.42578125" customWidth="1"/>
    <col min="3328" max="3328" width="17.85546875" customWidth="1"/>
    <col min="3329" max="3329" width="16.7109375" customWidth="1"/>
    <col min="3330" max="3330" width="13.7109375" customWidth="1"/>
    <col min="3331" max="3331" width="14.28515625" customWidth="1"/>
    <col min="3332" max="3332" width="12.7109375" customWidth="1"/>
    <col min="3333" max="3333" width="56.85546875" customWidth="1"/>
    <col min="3334" max="3335" width="0" hidden="1" customWidth="1"/>
    <col min="3572" max="3572" width="4.7109375" customWidth="1"/>
    <col min="3573" max="3573" width="14.140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85546875" customWidth="1"/>
    <col min="3580" max="3580" width="13.42578125" customWidth="1"/>
    <col min="3581" max="3581" width="15.140625" customWidth="1"/>
    <col min="3582" max="3582" width="40.7109375" customWidth="1"/>
    <col min="3583" max="3583" width="20.42578125" customWidth="1"/>
    <col min="3584" max="3584" width="17.85546875" customWidth="1"/>
    <col min="3585" max="3585" width="16.7109375" customWidth="1"/>
    <col min="3586" max="3586" width="13.7109375" customWidth="1"/>
    <col min="3587" max="3587" width="14.28515625" customWidth="1"/>
    <col min="3588" max="3588" width="12.7109375" customWidth="1"/>
    <col min="3589" max="3589" width="56.85546875" customWidth="1"/>
    <col min="3590" max="3591" width="0" hidden="1" customWidth="1"/>
    <col min="3828" max="3828" width="4.7109375" customWidth="1"/>
    <col min="3829" max="3829" width="14.140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85546875" customWidth="1"/>
    <col min="3836" max="3836" width="13.42578125" customWidth="1"/>
    <col min="3837" max="3837" width="15.140625" customWidth="1"/>
    <col min="3838" max="3838" width="40.7109375" customWidth="1"/>
    <col min="3839" max="3839" width="20.42578125" customWidth="1"/>
    <col min="3840" max="3840" width="17.85546875" customWidth="1"/>
    <col min="3841" max="3841" width="16.7109375" customWidth="1"/>
    <col min="3842" max="3842" width="13.7109375" customWidth="1"/>
    <col min="3843" max="3843" width="14.28515625" customWidth="1"/>
    <col min="3844" max="3844" width="12.7109375" customWidth="1"/>
    <col min="3845" max="3845" width="56.85546875" customWidth="1"/>
    <col min="3846" max="3847" width="0" hidden="1" customWidth="1"/>
    <col min="4084" max="4084" width="4.7109375" customWidth="1"/>
    <col min="4085" max="4085" width="14.140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85546875" customWidth="1"/>
    <col min="4092" max="4092" width="13.42578125" customWidth="1"/>
    <col min="4093" max="4093" width="15.140625" customWidth="1"/>
    <col min="4094" max="4094" width="40.7109375" customWidth="1"/>
    <col min="4095" max="4095" width="20.42578125" customWidth="1"/>
    <col min="4096" max="4096" width="17.85546875" customWidth="1"/>
    <col min="4097" max="4097" width="16.7109375" customWidth="1"/>
    <col min="4098" max="4098" width="13.7109375" customWidth="1"/>
    <col min="4099" max="4099" width="14.28515625" customWidth="1"/>
    <col min="4100" max="4100" width="12.7109375" customWidth="1"/>
    <col min="4101" max="4101" width="56.85546875" customWidth="1"/>
    <col min="4102" max="4103" width="0" hidden="1" customWidth="1"/>
    <col min="4340" max="4340" width="4.7109375" customWidth="1"/>
    <col min="4341" max="4341" width="14.140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85546875" customWidth="1"/>
    <col min="4348" max="4348" width="13.42578125" customWidth="1"/>
    <col min="4349" max="4349" width="15.140625" customWidth="1"/>
    <col min="4350" max="4350" width="40.7109375" customWidth="1"/>
    <col min="4351" max="4351" width="20.42578125" customWidth="1"/>
    <col min="4352" max="4352" width="17.85546875" customWidth="1"/>
    <col min="4353" max="4353" width="16.7109375" customWidth="1"/>
    <col min="4354" max="4354" width="13.7109375" customWidth="1"/>
    <col min="4355" max="4355" width="14.28515625" customWidth="1"/>
    <col min="4356" max="4356" width="12.7109375" customWidth="1"/>
    <col min="4357" max="4357" width="56.85546875" customWidth="1"/>
    <col min="4358" max="4359" width="0" hidden="1" customWidth="1"/>
    <col min="4596" max="4596" width="4.7109375" customWidth="1"/>
    <col min="4597" max="4597" width="14.140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85546875" customWidth="1"/>
    <col min="4604" max="4604" width="13.42578125" customWidth="1"/>
    <col min="4605" max="4605" width="15.140625" customWidth="1"/>
    <col min="4606" max="4606" width="40.7109375" customWidth="1"/>
    <col min="4607" max="4607" width="20.42578125" customWidth="1"/>
    <col min="4608" max="4608" width="17.85546875" customWidth="1"/>
    <col min="4609" max="4609" width="16.7109375" customWidth="1"/>
    <col min="4610" max="4610" width="13.7109375" customWidth="1"/>
    <col min="4611" max="4611" width="14.28515625" customWidth="1"/>
    <col min="4612" max="4612" width="12.7109375" customWidth="1"/>
    <col min="4613" max="4613" width="56.85546875" customWidth="1"/>
    <col min="4614" max="4615" width="0" hidden="1" customWidth="1"/>
    <col min="4852" max="4852" width="4.7109375" customWidth="1"/>
    <col min="4853" max="4853" width="14.140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85546875" customWidth="1"/>
    <col min="4860" max="4860" width="13.42578125" customWidth="1"/>
    <col min="4861" max="4861" width="15.140625" customWidth="1"/>
    <col min="4862" max="4862" width="40.7109375" customWidth="1"/>
    <col min="4863" max="4863" width="20.42578125" customWidth="1"/>
    <col min="4864" max="4864" width="17.85546875" customWidth="1"/>
    <col min="4865" max="4865" width="16.7109375" customWidth="1"/>
    <col min="4866" max="4866" width="13.7109375" customWidth="1"/>
    <col min="4867" max="4867" width="14.28515625" customWidth="1"/>
    <col min="4868" max="4868" width="12.7109375" customWidth="1"/>
    <col min="4869" max="4869" width="56.85546875" customWidth="1"/>
    <col min="4870" max="4871" width="0" hidden="1" customWidth="1"/>
    <col min="5108" max="5108" width="4.7109375" customWidth="1"/>
    <col min="5109" max="5109" width="14.140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85546875" customWidth="1"/>
    <col min="5116" max="5116" width="13.42578125" customWidth="1"/>
    <col min="5117" max="5117" width="15.140625" customWidth="1"/>
    <col min="5118" max="5118" width="40.7109375" customWidth="1"/>
    <col min="5119" max="5119" width="20.42578125" customWidth="1"/>
    <col min="5120" max="5120" width="17.85546875" customWidth="1"/>
    <col min="5121" max="5121" width="16.7109375" customWidth="1"/>
    <col min="5122" max="5122" width="13.7109375" customWidth="1"/>
    <col min="5123" max="5123" width="14.28515625" customWidth="1"/>
    <col min="5124" max="5124" width="12.7109375" customWidth="1"/>
    <col min="5125" max="5125" width="56.85546875" customWidth="1"/>
    <col min="5126" max="5127" width="0" hidden="1" customWidth="1"/>
    <col min="5364" max="5364" width="4.7109375" customWidth="1"/>
    <col min="5365" max="5365" width="14.140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85546875" customWidth="1"/>
    <col min="5372" max="5372" width="13.42578125" customWidth="1"/>
    <col min="5373" max="5373" width="15.140625" customWidth="1"/>
    <col min="5374" max="5374" width="40.7109375" customWidth="1"/>
    <col min="5375" max="5375" width="20.42578125" customWidth="1"/>
    <col min="5376" max="5376" width="17.85546875" customWidth="1"/>
    <col min="5377" max="5377" width="16.7109375" customWidth="1"/>
    <col min="5378" max="5378" width="13.7109375" customWidth="1"/>
    <col min="5379" max="5379" width="14.28515625" customWidth="1"/>
    <col min="5380" max="5380" width="12.7109375" customWidth="1"/>
    <col min="5381" max="5381" width="56.85546875" customWidth="1"/>
    <col min="5382" max="5383" width="0" hidden="1" customWidth="1"/>
    <col min="5620" max="5620" width="4.7109375" customWidth="1"/>
    <col min="5621" max="5621" width="14.140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85546875" customWidth="1"/>
    <col min="5628" max="5628" width="13.42578125" customWidth="1"/>
    <col min="5629" max="5629" width="15.140625" customWidth="1"/>
    <col min="5630" max="5630" width="40.7109375" customWidth="1"/>
    <col min="5631" max="5631" width="20.42578125" customWidth="1"/>
    <col min="5632" max="5632" width="17.85546875" customWidth="1"/>
    <col min="5633" max="5633" width="16.7109375" customWidth="1"/>
    <col min="5634" max="5634" width="13.7109375" customWidth="1"/>
    <col min="5635" max="5635" width="14.28515625" customWidth="1"/>
    <col min="5636" max="5636" width="12.7109375" customWidth="1"/>
    <col min="5637" max="5637" width="56.85546875" customWidth="1"/>
    <col min="5638" max="5639" width="0" hidden="1" customWidth="1"/>
    <col min="5876" max="5876" width="4.7109375" customWidth="1"/>
    <col min="5877" max="5877" width="14.140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85546875" customWidth="1"/>
    <col min="5884" max="5884" width="13.42578125" customWidth="1"/>
    <col min="5885" max="5885" width="15.140625" customWidth="1"/>
    <col min="5886" max="5886" width="40.7109375" customWidth="1"/>
    <col min="5887" max="5887" width="20.42578125" customWidth="1"/>
    <col min="5888" max="5888" width="17.85546875" customWidth="1"/>
    <col min="5889" max="5889" width="16.7109375" customWidth="1"/>
    <col min="5890" max="5890" width="13.7109375" customWidth="1"/>
    <col min="5891" max="5891" width="14.28515625" customWidth="1"/>
    <col min="5892" max="5892" width="12.7109375" customWidth="1"/>
    <col min="5893" max="5893" width="56.85546875" customWidth="1"/>
    <col min="5894" max="5895" width="0" hidden="1" customWidth="1"/>
    <col min="6132" max="6132" width="4.7109375" customWidth="1"/>
    <col min="6133" max="6133" width="14.140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85546875" customWidth="1"/>
    <col min="6140" max="6140" width="13.42578125" customWidth="1"/>
    <col min="6141" max="6141" width="15.140625" customWidth="1"/>
    <col min="6142" max="6142" width="40.7109375" customWidth="1"/>
    <col min="6143" max="6143" width="20.42578125" customWidth="1"/>
    <col min="6144" max="6144" width="17.85546875" customWidth="1"/>
    <col min="6145" max="6145" width="16.7109375" customWidth="1"/>
    <col min="6146" max="6146" width="13.7109375" customWidth="1"/>
    <col min="6147" max="6147" width="14.28515625" customWidth="1"/>
    <col min="6148" max="6148" width="12.7109375" customWidth="1"/>
    <col min="6149" max="6149" width="56.85546875" customWidth="1"/>
    <col min="6150" max="6151" width="0" hidden="1" customWidth="1"/>
    <col min="6388" max="6388" width="4.7109375" customWidth="1"/>
    <col min="6389" max="6389" width="14.140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85546875" customWidth="1"/>
    <col min="6396" max="6396" width="13.42578125" customWidth="1"/>
    <col min="6397" max="6397" width="15.140625" customWidth="1"/>
    <col min="6398" max="6398" width="40.7109375" customWidth="1"/>
    <col min="6399" max="6399" width="20.42578125" customWidth="1"/>
    <col min="6400" max="6400" width="17.85546875" customWidth="1"/>
    <col min="6401" max="6401" width="16.7109375" customWidth="1"/>
    <col min="6402" max="6402" width="13.7109375" customWidth="1"/>
    <col min="6403" max="6403" width="14.28515625" customWidth="1"/>
    <col min="6404" max="6404" width="12.7109375" customWidth="1"/>
    <col min="6405" max="6405" width="56.85546875" customWidth="1"/>
    <col min="6406" max="6407" width="0" hidden="1" customWidth="1"/>
    <col min="6644" max="6644" width="4.7109375" customWidth="1"/>
    <col min="6645" max="6645" width="14.140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85546875" customWidth="1"/>
    <col min="6652" max="6652" width="13.42578125" customWidth="1"/>
    <col min="6653" max="6653" width="15.140625" customWidth="1"/>
    <col min="6654" max="6654" width="40.7109375" customWidth="1"/>
    <col min="6655" max="6655" width="20.42578125" customWidth="1"/>
    <col min="6656" max="6656" width="17.85546875" customWidth="1"/>
    <col min="6657" max="6657" width="16.7109375" customWidth="1"/>
    <col min="6658" max="6658" width="13.7109375" customWidth="1"/>
    <col min="6659" max="6659" width="14.28515625" customWidth="1"/>
    <col min="6660" max="6660" width="12.7109375" customWidth="1"/>
    <col min="6661" max="6661" width="56.85546875" customWidth="1"/>
    <col min="6662" max="6663" width="0" hidden="1" customWidth="1"/>
    <col min="6900" max="6900" width="4.7109375" customWidth="1"/>
    <col min="6901" max="6901" width="14.140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85546875" customWidth="1"/>
    <col min="6908" max="6908" width="13.42578125" customWidth="1"/>
    <col min="6909" max="6909" width="15.140625" customWidth="1"/>
    <col min="6910" max="6910" width="40.7109375" customWidth="1"/>
    <col min="6911" max="6911" width="20.42578125" customWidth="1"/>
    <col min="6912" max="6912" width="17.85546875" customWidth="1"/>
    <col min="6913" max="6913" width="16.7109375" customWidth="1"/>
    <col min="6914" max="6914" width="13.7109375" customWidth="1"/>
    <col min="6915" max="6915" width="14.28515625" customWidth="1"/>
    <col min="6916" max="6916" width="12.7109375" customWidth="1"/>
    <col min="6917" max="6917" width="56.85546875" customWidth="1"/>
    <col min="6918" max="6919" width="0" hidden="1" customWidth="1"/>
    <col min="7156" max="7156" width="4.7109375" customWidth="1"/>
    <col min="7157" max="7157" width="14.140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85546875" customWidth="1"/>
    <col min="7164" max="7164" width="13.42578125" customWidth="1"/>
    <col min="7165" max="7165" width="15.140625" customWidth="1"/>
    <col min="7166" max="7166" width="40.7109375" customWidth="1"/>
    <col min="7167" max="7167" width="20.42578125" customWidth="1"/>
    <col min="7168" max="7168" width="17.85546875" customWidth="1"/>
    <col min="7169" max="7169" width="16.7109375" customWidth="1"/>
    <col min="7170" max="7170" width="13.7109375" customWidth="1"/>
    <col min="7171" max="7171" width="14.28515625" customWidth="1"/>
    <col min="7172" max="7172" width="12.7109375" customWidth="1"/>
    <col min="7173" max="7173" width="56.85546875" customWidth="1"/>
    <col min="7174" max="7175" width="0" hidden="1" customWidth="1"/>
    <col min="7412" max="7412" width="4.7109375" customWidth="1"/>
    <col min="7413" max="7413" width="14.140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85546875" customWidth="1"/>
    <col min="7420" max="7420" width="13.42578125" customWidth="1"/>
    <col min="7421" max="7421" width="15.140625" customWidth="1"/>
    <col min="7422" max="7422" width="40.7109375" customWidth="1"/>
    <col min="7423" max="7423" width="20.42578125" customWidth="1"/>
    <col min="7424" max="7424" width="17.85546875" customWidth="1"/>
    <col min="7425" max="7425" width="16.7109375" customWidth="1"/>
    <col min="7426" max="7426" width="13.7109375" customWidth="1"/>
    <col min="7427" max="7427" width="14.28515625" customWidth="1"/>
    <col min="7428" max="7428" width="12.7109375" customWidth="1"/>
    <col min="7429" max="7429" width="56.85546875" customWidth="1"/>
    <col min="7430" max="7431" width="0" hidden="1" customWidth="1"/>
    <col min="7668" max="7668" width="4.7109375" customWidth="1"/>
    <col min="7669" max="7669" width="14.140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85546875" customWidth="1"/>
    <col min="7676" max="7676" width="13.42578125" customWidth="1"/>
    <col min="7677" max="7677" width="15.140625" customWidth="1"/>
    <col min="7678" max="7678" width="40.7109375" customWidth="1"/>
    <col min="7679" max="7679" width="20.42578125" customWidth="1"/>
    <col min="7680" max="7680" width="17.85546875" customWidth="1"/>
    <col min="7681" max="7681" width="16.7109375" customWidth="1"/>
    <col min="7682" max="7682" width="13.7109375" customWidth="1"/>
    <col min="7683" max="7683" width="14.28515625" customWidth="1"/>
    <col min="7684" max="7684" width="12.7109375" customWidth="1"/>
    <col min="7685" max="7685" width="56.85546875" customWidth="1"/>
    <col min="7686" max="7687" width="0" hidden="1" customWidth="1"/>
    <col min="7924" max="7924" width="4.7109375" customWidth="1"/>
    <col min="7925" max="7925" width="14.140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85546875" customWidth="1"/>
    <col min="7932" max="7932" width="13.42578125" customWidth="1"/>
    <col min="7933" max="7933" width="15.140625" customWidth="1"/>
    <col min="7934" max="7934" width="40.7109375" customWidth="1"/>
    <col min="7935" max="7935" width="20.42578125" customWidth="1"/>
    <col min="7936" max="7936" width="17.85546875" customWidth="1"/>
    <col min="7937" max="7937" width="16.7109375" customWidth="1"/>
    <col min="7938" max="7938" width="13.7109375" customWidth="1"/>
    <col min="7939" max="7939" width="14.28515625" customWidth="1"/>
    <col min="7940" max="7940" width="12.7109375" customWidth="1"/>
    <col min="7941" max="7941" width="56.85546875" customWidth="1"/>
    <col min="7942" max="7943" width="0" hidden="1" customWidth="1"/>
    <col min="8180" max="8180" width="4.7109375" customWidth="1"/>
    <col min="8181" max="8181" width="14.140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85546875" customWidth="1"/>
    <col min="8188" max="8188" width="13.42578125" customWidth="1"/>
    <col min="8189" max="8189" width="15.140625" customWidth="1"/>
    <col min="8190" max="8190" width="40.7109375" customWidth="1"/>
    <col min="8191" max="8191" width="20.42578125" customWidth="1"/>
    <col min="8192" max="8192" width="17.85546875" customWidth="1"/>
    <col min="8193" max="8193" width="16.7109375" customWidth="1"/>
    <col min="8194" max="8194" width="13.7109375" customWidth="1"/>
    <col min="8195" max="8195" width="14.28515625" customWidth="1"/>
    <col min="8196" max="8196" width="12.7109375" customWidth="1"/>
    <col min="8197" max="8197" width="56.85546875" customWidth="1"/>
    <col min="8198" max="8199" width="0" hidden="1" customWidth="1"/>
    <col min="8436" max="8436" width="4.7109375" customWidth="1"/>
    <col min="8437" max="8437" width="14.140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85546875" customWidth="1"/>
    <col min="8444" max="8444" width="13.42578125" customWidth="1"/>
    <col min="8445" max="8445" width="15.140625" customWidth="1"/>
    <col min="8446" max="8446" width="40.7109375" customWidth="1"/>
    <col min="8447" max="8447" width="20.42578125" customWidth="1"/>
    <col min="8448" max="8448" width="17.85546875" customWidth="1"/>
    <col min="8449" max="8449" width="16.7109375" customWidth="1"/>
    <col min="8450" max="8450" width="13.7109375" customWidth="1"/>
    <col min="8451" max="8451" width="14.28515625" customWidth="1"/>
    <col min="8452" max="8452" width="12.7109375" customWidth="1"/>
    <col min="8453" max="8453" width="56.85546875" customWidth="1"/>
    <col min="8454" max="8455" width="0" hidden="1" customWidth="1"/>
    <col min="8692" max="8692" width="4.7109375" customWidth="1"/>
    <col min="8693" max="8693" width="14.140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85546875" customWidth="1"/>
    <col min="8700" max="8700" width="13.42578125" customWidth="1"/>
    <col min="8701" max="8701" width="15.140625" customWidth="1"/>
    <col min="8702" max="8702" width="40.7109375" customWidth="1"/>
    <col min="8703" max="8703" width="20.42578125" customWidth="1"/>
    <col min="8704" max="8704" width="17.85546875" customWidth="1"/>
    <col min="8705" max="8705" width="16.7109375" customWidth="1"/>
    <col min="8706" max="8706" width="13.7109375" customWidth="1"/>
    <col min="8707" max="8707" width="14.28515625" customWidth="1"/>
    <col min="8708" max="8708" width="12.7109375" customWidth="1"/>
    <col min="8709" max="8709" width="56.85546875" customWidth="1"/>
    <col min="8710" max="8711" width="0" hidden="1" customWidth="1"/>
    <col min="8948" max="8948" width="4.7109375" customWidth="1"/>
    <col min="8949" max="8949" width="14.140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85546875" customWidth="1"/>
    <col min="8956" max="8956" width="13.42578125" customWidth="1"/>
    <col min="8957" max="8957" width="15.140625" customWidth="1"/>
    <col min="8958" max="8958" width="40.7109375" customWidth="1"/>
    <col min="8959" max="8959" width="20.42578125" customWidth="1"/>
    <col min="8960" max="8960" width="17.85546875" customWidth="1"/>
    <col min="8961" max="8961" width="16.7109375" customWidth="1"/>
    <col min="8962" max="8962" width="13.7109375" customWidth="1"/>
    <col min="8963" max="8963" width="14.28515625" customWidth="1"/>
    <col min="8964" max="8964" width="12.7109375" customWidth="1"/>
    <col min="8965" max="8965" width="56.85546875" customWidth="1"/>
    <col min="8966" max="8967" width="0" hidden="1" customWidth="1"/>
    <col min="9204" max="9204" width="4.7109375" customWidth="1"/>
    <col min="9205" max="9205" width="14.140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85546875" customWidth="1"/>
    <col min="9212" max="9212" width="13.42578125" customWidth="1"/>
    <col min="9213" max="9213" width="15.140625" customWidth="1"/>
    <col min="9214" max="9214" width="40.7109375" customWidth="1"/>
    <col min="9215" max="9215" width="20.42578125" customWidth="1"/>
    <col min="9216" max="9216" width="17.85546875" customWidth="1"/>
    <col min="9217" max="9217" width="16.7109375" customWidth="1"/>
    <col min="9218" max="9218" width="13.7109375" customWidth="1"/>
    <col min="9219" max="9219" width="14.28515625" customWidth="1"/>
    <col min="9220" max="9220" width="12.7109375" customWidth="1"/>
    <col min="9221" max="9221" width="56.85546875" customWidth="1"/>
    <col min="9222" max="9223" width="0" hidden="1" customWidth="1"/>
    <col min="9460" max="9460" width="4.7109375" customWidth="1"/>
    <col min="9461" max="9461" width="14.140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85546875" customWidth="1"/>
    <col min="9468" max="9468" width="13.42578125" customWidth="1"/>
    <col min="9469" max="9469" width="15.140625" customWidth="1"/>
    <col min="9470" max="9470" width="40.7109375" customWidth="1"/>
    <col min="9471" max="9471" width="20.42578125" customWidth="1"/>
    <col min="9472" max="9472" width="17.85546875" customWidth="1"/>
    <col min="9473" max="9473" width="16.7109375" customWidth="1"/>
    <col min="9474" max="9474" width="13.7109375" customWidth="1"/>
    <col min="9475" max="9475" width="14.28515625" customWidth="1"/>
    <col min="9476" max="9476" width="12.7109375" customWidth="1"/>
    <col min="9477" max="9477" width="56.85546875" customWidth="1"/>
    <col min="9478" max="9479" width="0" hidden="1" customWidth="1"/>
    <col min="9716" max="9716" width="4.7109375" customWidth="1"/>
    <col min="9717" max="9717" width="14.140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85546875" customWidth="1"/>
    <col min="9724" max="9724" width="13.42578125" customWidth="1"/>
    <col min="9725" max="9725" width="15.140625" customWidth="1"/>
    <col min="9726" max="9726" width="40.7109375" customWidth="1"/>
    <col min="9727" max="9727" width="20.42578125" customWidth="1"/>
    <col min="9728" max="9728" width="17.85546875" customWidth="1"/>
    <col min="9729" max="9729" width="16.7109375" customWidth="1"/>
    <col min="9730" max="9730" width="13.7109375" customWidth="1"/>
    <col min="9731" max="9731" width="14.28515625" customWidth="1"/>
    <col min="9732" max="9732" width="12.7109375" customWidth="1"/>
    <col min="9733" max="9733" width="56.85546875" customWidth="1"/>
    <col min="9734" max="9735" width="0" hidden="1" customWidth="1"/>
    <col min="9972" max="9972" width="4.7109375" customWidth="1"/>
    <col min="9973" max="9973" width="14.140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85546875" customWidth="1"/>
    <col min="9980" max="9980" width="13.42578125" customWidth="1"/>
    <col min="9981" max="9981" width="15.140625" customWidth="1"/>
    <col min="9982" max="9982" width="40.7109375" customWidth="1"/>
    <col min="9983" max="9983" width="20.42578125" customWidth="1"/>
    <col min="9984" max="9984" width="17.85546875" customWidth="1"/>
    <col min="9985" max="9985" width="16.7109375" customWidth="1"/>
    <col min="9986" max="9986" width="13.7109375" customWidth="1"/>
    <col min="9987" max="9987" width="14.28515625" customWidth="1"/>
    <col min="9988" max="9988" width="12.7109375" customWidth="1"/>
    <col min="9989" max="9989" width="56.85546875" customWidth="1"/>
    <col min="9990" max="9991" width="0" hidden="1" customWidth="1"/>
    <col min="10228" max="10228" width="4.7109375" customWidth="1"/>
    <col min="10229" max="10229" width="14.140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85546875" customWidth="1"/>
    <col min="10236" max="10236" width="13.42578125" customWidth="1"/>
    <col min="10237" max="10237" width="15.140625" customWidth="1"/>
    <col min="10238" max="10238" width="40.7109375" customWidth="1"/>
    <col min="10239" max="10239" width="20.42578125" customWidth="1"/>
    <col min="10240" max="10240" width="17.85546875" customWidth="1"/>
    <col min="10241" max="10241" width="16.7109375" customWidth="1"/>
    <col min="10242" max="10242" width="13.7109375" customWidth="1"/>
    <col min="10243" max="10243" width="14.28515625" customWidth="1"/>
    <col min="10244" max="10244" width="12.7109375" customWidth="1"/>
    <col min="10245" max="10245" width="56.85546875" customWidth="1"/>
    <col min="10246" max="10247" width="0" hidden="1" customWidth="1"/>
    <col min="10484" max="10484" width="4.7109375" customWidth="1"/>
    <col min="10485" max="10485" width="14.140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85546875" customWidth="1"/>
    <col min="10492" max="10492" width="13.42578125" customWidth="1"/>
    <col min="10493" max="10493" width="15.140625" customWidth="1"/>
    <col min="10494" max="10494" width="40.7109375" customWidth="1"/>
    <col min="10495" max="10495" width="20.42578125" customWidth="1"/>
    <col min="10496" max="10496" width="17.85546875" customWidth="1"/>
    <col min="10497" max="10497" width="16.7109375" customWidth="1"/>
    <col min="10498" max="10498" width="13.7109375" customWidth="1"/>
    <col min="10499" max="10499" width="14.28515625" customWidth="1"/>
    <col min="10500" max="10500" width="12.7109375" customWidth="1"/>
    <col min="10501" max="10501" width="56.85546875" customWidth="1"/>
    <col min="10502" max="10503" width="0" hidden="1" customWidth="1"/>
    <col min="10740" max="10740" width="4.7109375" customWidth="1"/>
    <col min="10741" max="10741" width="14.140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85546875" customWidth="1"/>
    <col min="10748" max="10748" width="13.42578125" customWidth="1"/>
    <col min="10749" max="10749" width="15.140625" customWidth="1"/>
    <col min="10750" max="10750" width="40.7109375" customWidth="1"/>
    <col min="10751" max="10751" width="20.42578125" customWidth="1"/>
    <col min="10752" max="10752" width="17.85546875" customWidth="1"/>
    <col min="10753" max="10753" width="16.7109375" customWidth="1"/>
    <col min="10754" max="10754" width="13.7109375" customWidth="1"/>
    <col min="10755" max="10755" width="14.28515625" customWidth="1"/>
    <col min="10756" max="10756" width="12.7109375" customWidth="1"/>
    <col min="10757" max="10757" width="56.85546875" customWidth="1"/>
    <col min="10758" max="10759" width="0" hidden="1" customWidth="1"/>
    <col min="10996" max="10996" width="4.7109375" customWidth="1"/>
    <col min="10997" max="10997" width="14.140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85546875" customWidth="1"/>
    <col min="11004" max="11004" width="13.42578125" customWidth="1"/>
    <col min="11005" max="11005" width="15.140625" customWidth="1"/>
    <col min="11006" max="11006" width="40.7109375" customWidth="1"/>
    <col min="11007" max="11007" width="20.42578125" customWidth="1"/>
    <col min="11008" max="11008" width="17.85546875" customWidth="1"/>
    <col min="11009" max="11009" width="16.7109375" customWidth="1"/>
    <col min="11010" max="11010" width="13.7109375" customWidth="1"/>
    <col min="11011" max="11011" width="14.28515625" customWidth="1"/>
    <col min="11012" max="11012" width="12.7109375" customWidth="1"/>
    <col min="11013" max="11013" width="56.85546875" customWidth="1"/>
    <col min="11014" max="11015" width="0" hidden="1" customWidth="1"/>
    <col min="11252" max="11252" width="4.7109375" customWidth="1"/>
    <col min="11253" max="11253" width="14.140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85546875" customWidth="1"/>
    <col min="11260" max="11260" width="13.42578125" customWidth="1"/>
    <col min="11261" max="11261" width="15.140625" customWidth="1"/>
    <col min="11262" max="11262" width="40.7109375" customWidth="1"/>
    <col min="11263" max="11263" width="20.42578125" customWidth="1"/>
    <col min="11264" max="11264" width="17.85546875" customWidth="1"/>
    <col min="11265" max="11265" width="16.7109375" customWidth="1"/>
    <col min="11266" max="11266" width="13.7109375" customWidth="1"/>
    <col min="11267" max="11267" width="14.28515625" customWidth="1"/>
    <col min="11268" max="11268" width="12.7109375" customWidth="1"/>
    <col min="11269" max="11269" width="56.85546875" customWidth="1"/>
    <col min="11270" max="11271" width="0" hidden="1" customWidth="1"/>
    <col min="11508" max="11508" width="4.7109375" customWidth="1"/>
    <col min="11509" max="11509" width="14.140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85546875" customWidth="1"/>
    <col min="11516" max="11516" width="13.42578125" customWidth="1"/>
    <col min="11517" max="11517" width="15.140625" customWidth="1"/>
    <col min="11518" max="11518" width="40.7109375" customWidth="1"/>
    <col min="11519" max="11519" width="20.42578125" customWidth="1"/>
    <col min="11520" max="11520" width="17.85546875" customWidth="1"/>
    <col min="11521" max="11521" width="16.7109375" customWidth="1"/>
    <col min="11522" max="11522" width="13.7109375" customWidth="1"/>
    <col min="11523" max="11523" width="14.28515625" customWidth="1"/>
    <col min="11524" max="11524" width="12.7109375" customWidth="1"/>
    <col min="11525" max="11525" width="56.85546875" customWidth="1"/>
    <col min="11526" max="11527" width="0" hidden="1" customWidth="1"/>
    <col min="11764" max="11764" width="4.7109375" customWidth="1"/>
    <col min="11765" max="11765" width="14.140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85546875" customWidth="1"/>
    <col min="11772" max="11772" width="13.42578125" customWidth="1"/>
    <col min="11773" max="11773" width="15.140625" customWidth="1"/>
    <col min="11774" max="11774" width="40.7109375" customWidth="1"/>
    <col min="11775" max="11775" width="20.42578125" customWidth="1"/>
    <col min="11776" max="11776" width="17.85546875" customWidth="1"/>
    <col min="11777" max="11777" width="16.7109375" customWidth="1"/>
    <col min="11778" max="11778" width="13.7109375" customWidth="1"/>
    <col min="11779" max="11779" width="14.28515625" customWidth="1"/>
    <col min="11780" max="11780" width="12.7109375" customWidth="1"/>
    <col min="11781" max="11781" width="56.85546875" customWidth="1"/>
    <col min="11782" max="11783" width="0" hidden="1" customWidth="1"/>
    <col min="12020" max="12020" width="4.7109375" customWidth="1"/>
    <col min="12021" max="12021" width="14.140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85546875" customWidth="1"/>
    <col min="12028" max="12028" width="13.42578125" customWidth="1"/>
    <col min="12029" max="12029" width="15.140625" customWidth="1"/>
    <col min="12030" max="12030" width="40.7109375" customWidth="1"/>
    <col min="12031" max="12031" width="20.42578125" customWidth="1"/>
    <col min="12032" max="12032" width="17.85546875" customWidth="1"/>
    <col min="12033" max="12033" width="16.7109375" customWidth="1"/>
    <col min="12034" max="12034" width="13.7109375" customWidth="1"/>
    <col min="12035" max="12035" width="14.28515625" customWidth="1"/>
    <col min="12036" max="12036" width="12.7109375" customWidth="1"/>
    <col min="12037" max="12037" width="56.85546875" customWidth="1"/>
    <col min="12038" max="12039" width="0" hidden="1" customWidth="1"/>
    <col min="12276" max="12276" width="4.7109375" customWidth="1"/>
    <col min="12277" max="12277" width="14.140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85546875" customWidth="1"/>
    <col min="12284" max="12284" width="13.42578125" customWidth="1"/>
    <col min="12285" max="12285" width="15.140625" customWidth="1"/>
    <col min="12286" max="12286" width="40.7109375" customWidth="1"/>
    <col min="12287" max="12287" width="20.42578125" customWidth="1"/>
    <col min="12288" max="12288" width="17.85546875" customWidth="1"/>
    <col min="12289" max="12289" width="16.7109375" customWidth="1"/>
    <col min="12290" max="12290" width="13.7109375" customWidth="1"/>
    <col min="12291" max="12291" width="14.28515625" customWidth="1"/>
    <col min="12292" max="12292" width="12.7109375" customWidth="1"/>
    <col min="12293" max="12293" width="56.85546875" customWidth="1"/>
    <col min="12294" max="12295" width="0" hidden="1" customWidth="1"/>
    <col min="12532" max="12532" width="4.7109375" customWidth="1"/>
    <col min="12533" max="12533" width="14.140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85546875" customWidth="1"/>
    <col min="12540" max="12540" width="13.42578125" customWidth="1"/>
    <col min="12541" max="12541" width="15.140625" customWidth="1"/>
    <col min="12542" max="12542" width="40.7109375" customWidth="1"/>
    <col min="12543" max="12543" width="20.42578125" customWidth="1"/>
    <col min="12544" max="12544" width="17.85546875" customWidth="1"/>
    <col min="12545" max="12545" width="16.7109375" customWidth="1"/>
    <col min="12546" max="12546" width="13.7109375" customWidth="1"/>
    <col min="12547" max="12547" width="14.28515625" customWidth="1"/>
    <col min="12548" max="12548" width="12.7109375" customWidth="1"/>
    <col min="12549" max="12549" width="56.85546875" customWidth="1"/>
    <col min="12550" max="12551" width="0" hidden="1" customWidth="1"/>
    <col min="12788" max="12788" width="4.7109375" customWidth="1"/>
    <col min="12789" max="12789" width="14.140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85546875" customWidth="1"/>
    <col min="12796" max="12796" width="13.42578125" customWidth="1"/>
    <col min="12797" max="12797" width="15.140625" customWidth="1"/>
    <col min="12798" max="12798" width="40.7109375" customWidth="1"/>
    <col min="12799" max="12799" width="20.42578125" customWidth="1"/>
    <col min="12800" max="12800" width="17.85546875" customWidth="1"/>
    <col min="12801" max="12801" width="16.7109375" customWidth="1"/>
    <col min="12802" max="12802" width="13.7109375" customWidth="1"/>
    <col min="12803" max="12803" width="14.28515625" customWidth="1"/>
    <col min="12804" max="12804" width="12.7109375" customWidth="1"/>
    <col min="12805" max="12805" width="56.85546875" customWidth="1"/>
    <col min="12806" max="12807" width="0" hidden="1" customWidth="1"/>
    <col min="13044" max="13044" width="4.7109375" customWidth="1"/>
    <col min="13045" max="13045" width="14.140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85546875" customWidth="1"/>
    <col min="13052" max="13052" width="13.42578125" customWidth="1"/>
    <col min="13053" max="13053" width="15.140625" customWidth="1"/>
    <col min="13054" max="13054" width="40.7109375" customWidth="1"/>
    <col min="13055" max="13055" width="20.42578125" customWidth="1"/>
    <col min="13056" max="13056" width="17.85546875" customWidth="1"/>
    <col min="13057" max="13057" width="16.7109375" customWidth="1"/>
    <col min="13058" max="13058" width="13.7109375" customWidth="1"/>
    <col min="13059" max="13059" width="14.28515625" customWidth="1"/>
    <col min="13060" max="13060" width="12.7109375" customWidth="1"/>
    <col min="13061" max="13061" width="56.85546875" customWidth="1"/>
    <col min="13062" max="13063" width="0" hidden="1" customWidth="1"/>
    <col min="13300" max="13300" width="4.7109375" customWidth="1"/>
    <col min="13301" max="13301" width="14.140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85546875" customWidth="1"/>
    <col min="13308" max="13308" width="13.42578125" customWidth="1"/>
    <col min="13309" max="13309" width="15.140625" customWidth="1"/>
    <col min="13310" max="13310" width="40.7109375" customWidth="1"/>
    <col min="13311" max="13311" width="20.42578125" customWidth="1"/>
    <col min="13312" max="13312" width="17.85546875" customWidth="1"/>
    <col min="13313" max="13313" width="16.7109375" customWidth="1"/>
    <col min="13314" max="13314" width="13.7109375" customWidth="1"/>
    <col min="13315" max="13315" width="14.28515625" customWidth="1"/>
    <col min="13316" max="13316" width="12.7109375" customWidth="1"/>
    <col min="13317" max="13317" width="56.85546875" customWidth="1"/>
    <col min="13318" max="13319" width="0" hidden="1" customWidth="1"/>
    <col min="13556" max="13556" width="4.7109375" customWidth="1"/>
    <col min="13557" max="13557" width="14.140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85546875" customWidth="1"/>
    <col min="13564" max="13564" width="13.42578125" customWidth="1"/>
    <col min="13565" max="13565" width="15.140625" customWidth="1"/>
    <col min="13566" max="13566" width="40.7109375" customWidth="1"/>
    <col min="13567" max="13567" width="20.42578125" customWidth="1"/>
    <col min="13568" max="13568" width="17.85546875" customWidth="1"/>
    <col min="13569" max="13569" width="16.7109375" customWidth="1"/>
    <col min="13570" max="13570" width="13.7109375" customWidth="1"/>
    <col min="13571" max="13571" width="14.28515625" customWidth="1"/>
    <col min="13572" max="13572" width="12.7109375" customWidth="1"/>
    <col min="13573" max="13573" width="56.85546875" customWidth="1"/>
    <col min="13574" max="13575" width="0" hidden="1" customWidth="1"/>
    <col min="13812" max="13812" width="4.7109375" customWidth="1"/>
    <col min="13813" max="13813" width="14.140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85546875" customWidth="1"/>
    <col min="13820" max="13820" width="13.42578125" customWidth="1"/>
    <col min="13821" max="13821" width="15.140625" customWidth="1"/>
    <col min="13822" max="13822" width="40.7109375" customWidth="1"/>
    <col min="13823" max="13823" width="20.42578125" customWidth="1"/>
    <col min="13824" max="13824" width="17.85546875" customWidth="1"/>
    <col min="13825" max="13825" width="16.7109375" customWidth="1"/>
    <col min="13826" max="13826" width="13.7109375" customWidth="1"/>
    <col min="13827" max="13827" width="14.28515625" customWidth="1"/>
    <col min="13828" max="13828" width="12.7109375" customWidth="1"/>
    <col min="13829" max="13829" width="56.85546875" customWidth="1"/>
    <col min="13830" max="13831" width="0" hidden="1" customWidth="1"/>
    <col min="14068" max="14068" width="4.7109375" customWidth="1"/>
    <col min="14069" max="14069" width="14.140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85546875" customWidth="1"/>
    <col min="14076" max="14076" width="13.42578125" customWidth="1"/>
    <col min="14077" max="14077" width="15.140625" customWidth="1"/>
    <col min="14078" max="14078" width="40.7109375" customWidth="1"/>
    <col min="14079" max="14079" width="20.42578125" customWidth="1"/>
    <col min="14080" max="14080" width="17.85546875" customWidth="1"/>
    <col min="14081" max="14081" width="16.7109375" customWidth="1"/>
    <col min="14082" max="14082" width="13.7109375" customWidth="1"/>
    <col min="14083" max="14083" width="14.28515625" customWidth="1"/>
    <col min="14084" max="14084" width="12.7109375" customWidth="1"/>
    <col min="14085" max="14085" width="56.85546875" customWidth="1"/>
    <col min="14086" max="14087" width="0" hidden="1" customWidth="1"/>
    <col min="14324" max="14324" width="4.7109375" customWidth="1"/>
    <col min="14325" max="14325" width="14.140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85546875" customWidth="1"/>
    <col min="14332" max="14332" width="13.42578125" customWidth="1"/>
    <col min="14333" max="14333" width="15.140625" customWidth="1"/>
    <col min="14334" max="14334" width="40.7109375" customWidth="1"/>
    <col min="14335" max="14335" width="20.42578125" customWidth="1"/>
    <col min="14336" max="14336" width="17.85546875" customWidth="1"/>
    <col min="14337" max="14337" width="16.7109375" customWidth="1"/>
    <col min="14338" max="14338" width="13.7109375" customWidth="1"/>
    <col min="14339" max="14339" width="14.28515625" customWidth="1"/>
    <col min="14340" max="14340" width="12.7109375" customWidth="1"/>
    <col min="14341" max="14341" width="56.85546875" customWidth="1"/>
    <col min="14342" max="14343" width="0" hidden="1" customWidth="1"/>
    <col min="14580" max="14580" width="4.7109375" customWidth="1"/>
    <col min="14581" max="14581" width="14.140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85546875" customWidth="1"/>
    <col min="14588" max="14588" width="13.42578125" customWidth="1"/>
    <col min="14589" max="14589" width="15.140625" customWidth="1"/>
    <col min="14590" max="14590" width="40.7109375" customWidth="1"/>
    <col min="14591" max="14591" width="20.42578125" customWidth="1"/>
    <col min="14592" max="14592" width="17.85546875" customWidth="1"/>
    <col min="14593" max="14593" width="16.7109375" customWidth="1"/>
    <col min="14594" max="14594" width="13.7109375" customWidth="1"/>
    <col min="14595" max="14595" width="14.28515625" customWidth="1"/>
    <col min="14596" max="14596" width="12.7109375" customWidth="1"/>
    <col min="14597" max="14597" width="56.85546875" customWidth="1"/>
    <col min="14598" max="14599" width="0" hidden="1" customWidth="1"/>
    <col min="14836" max="14836" width="4.7109375" customWidth="1"/>
    <col min="14837" max="14837" width="14.140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85546875" customWidth="1"/>
    <col min="14844" max="14844" width="13.42578125" customWidth="1"/>
    <col min="14845" max="14845" width="15.140625" customWidth="1"/>
    <col min="14846" max="14846" width="40.7109375" customWidth="1"/>
    <col min="14847" max="14847" width="20.42578125" customWidth="1"/>
    <col min="14848" max="14848" width="17.85546875" customWidth="1"/>
    <col min="14849" max="14849" width="16.7109375" customWidth="1"/>
    <col min="14850" max="14850" width="13.7109375" customWidth="1"/>
    <col min="14851" max="14851" width="14.28515625" customWidth="1"/>
    <col min="14852" max="14852" width="12.7109375" customWidth="1"/>
    <col min="14853" max="14853" width="56.85546875" customWidth="1"/>
    <col min="14854" max="14855" width="0" hidden="1" customWidth="1"/>
    <col min="15092" max="15092" width="4.7109375" customWidth="1"/>
    <col min="15093" max="15093" width="14.140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85546875" customWidth="1"/>
    <col min="15100" max="15100" width="13.42578125" customWidth="1"/>
    <col min="15101" max="15101" width="15.140625" customWidth="1"/>
    <col min="15102" max="15102" width="40.7109375" customWidth="1"/>
    <col min="15103" max="15103" width="20.42578125" customWidth="1"/>
    <col min="15104" max="15104" width="17.85546875" customWidth="1"/>
    <col min="15105" max="15105" width="16.7109375" customWidth="1"/>
    <col min="15106" max="15106" width="13.7109375" customWidth="1"/>
    <col min="15107" max="15107" width="14.28515625" customWidth="1"/>
    <col min="15108" max="15108" width="12.7109375" customWidth="1"/>
    <col min="15109" max="15109" width="56.85546875" customWidth="1"/>
    <col min="15110" max="15111" width="0" hidden="1" customWidth="1"/>
    <col min="15348" max="15348" width="4.7109375" customWidth="1"/>
    <col min="15349" max="15349" width="14.140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85546875" customWidth="1"/>
    <col min="15356" max="15356" width="13.42578125" customWidth="1"/>
    <col min="15357" max="15357" width="15.140625" customWidth="1"/>
    <col min="15358" max="15358" width="40.7109375" customWidth="1"/>
    <col min="15359" max="15359" width="20.42578125" customWidth="1"/>
    <col min="15360" max="15360" width="17.85546875" customWidth="1"/>
    <col min="15361" max="15361" width="16.7109375" customWidth="1"/>
    <col min="15362" max="15362" width="13.7109375" customWidth="1"/>
    <col min="15363" max="15363" width="14.28515625" customWidth="1"/>
    <col min="15364" max="15364" width="12.7109375" customWidth="1"/>
    <col min="15365" max="15365" width="56.85546875" customWidth="1"/>
    <col min="15366" max="15367" width="0" hidden="1" customWidth="1"/>
    <col min="15604" max="15604" width="4.7109375" customWidth="1"/>
    <col min="15605" max="15605" width="14.140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85546875" customWidth="1"/>
    <col min="15612" max="15612" width="13.42578125" customWidth="1"/>
    <col min="15613" max="15613" width="15.140625" customWidth="1"/>
    <col min="15614" max="15614" width="40.7109375" customWidth="1"/>
    <col min="15615" max="15615" width="20.42578125" customWidth="1"/>
    <col min="15616" max="15616" width="17.85546875" customWidth="1"/>
    <col min="15617" max="15617" width="16.7109375" customWidth="1"/>
    <col min="15618" max="15618" width="13.7109375" customWidth="1"/>
    <col min="15619" max="15619" width="14.28515625" customWidth="1"/>
    <col min="15620" max="15620" width="12.7109375" customWidth="1"/>
    <col min="15621" max="15621" width="56.85546875" customWidth="1"/>
    <col min="15622" max="15623" width="0" hidden="1" customWidth="1"/>
    <col min="15860" max="15860" width="4.7109375" customWidth="1"/>
    <col min="15861" max="15861" width="14.140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85546875" customWidth="1"/>
    <col min="15868" max="15868" width="13.42578125" customWidth="1"/>
    <col min="15869" max="15869" width="15.140625" customWidth="1"/>
    <col min="15870" max="15870" width="40.7109375" customWidth="1"/>
    <col min="15871" max="15871" width="20.42578125" customWidth="1"/>
    <col min="15872" max="15872" width="17.85546875" customWidth="1"/>
    <col min="15873" max="15873" width="16.7109375" customWidth="1"/>
    <col min="15874" max="15874" width="13.7109375" customWidth="1"/>
    <col min="15875" max="15875" width="14.28515625" customWidth="1"/>
    <col min="15876" max="15876" width="12.7109375" customWidth="1"/>
    <col min="15877" max="15877" width="56.85546875" customWidth="1"/>
    <col min="15878" max="15879" width="0" hidden="1" customWidth="1"/>
    <col min="16116" max="16116" width="4.7109375" customWidth="1"/>
    <col min="16117" max="16117" width="14.140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85546875" customWidth="1"/>
    <col min="16124" max="16124" width="13.42578125" customWidth="1"/>
    <col min="16125" max="16125" width="15.140625" customWidth="1"/>
    <col min="16126" max="16126" width="40.7109375" customWidth="1"/>
    <col min="16127" max="16127" width="20.42578125" customWidth="1"/>
    <col min="16128" max="16128" width="17.85546875" customWidth="1"/>
    <col min="16129" max="16129" width="16.7109375" customWidth="1"/>
    <col min="16130" max="16130" width="13.7109375" customWidth="1"/>
    <col min="16131" max="16131" width="14.28515625" customWidth="1"/>
    <col min="16132" max="16132" width="12.7109375" customWidth="1"/>
    <col min="16133" max="16133" width="56.85546875" customWidth="1"/>
    <col min="16134" max="16135" width="0" hidden="1" customWidth="1"/>
  </cols>
  <sheetData>
    <row r="1" spans="1:76" ht="37.9" customHeight="1" x14ac:dyDescent="0.45">
      <c r="A1" s="281" t="s">
        <v>217</v>
      </c>
      <c r="C1" s="5"/>
      <c r="D1" s="5"/>
      <c r="E1" s="5"/>
      <c r="F1" s="5"/>
      <c r="G1" s="6"/>
      <c r="H1" s="7"/>
      <c r="I1" s="8"/>
      <c r="J1" s="8"/>
      <c r="K1" s="8"/>
      <c r="L1" s="8"/>
      <c r="M1" s="8"/>
      <c r="N1" s="8"/>
      <c r="O1" s="8"/>
      <c r="P1" s="8"/>
      <c r="Q1" s="9"/>
    </row>
    <row r="2" spans="1:76" ht="15" customHeight="1" thickBot="1" x14ac:dyDescent="0.5">
      <c r="B2" s="4"/>
      <c r="C2" s="5"/>
      <c r="D2" s="5"/>
      <c r="E2" s="5"/>
      <c r="F2" s="5"/>
      <c r="G2" s="6"/>
      <c r="H2" s="7"/>
      <c r="I2" s="8"/>
      <c r="J2" s="8"/>
      <c r="K2" s="8"/>
      <c r="L2" s="8"/>
      <c r="M2" s="8"/>
      <c r="N2" s="8"/>
      <c r="O2" s="8"/>
      <c r="P2" s="8"/>
      <c r="Q2" s="9"/>
    </row>
    <row r="3" spans="1:76" ht="32.25" customHeight="1" x14ac:dyDescent="0.25">
      <c r="A3" s="670" t="s">
        <v>33</v>
      </c>
      <c r="B3" s="668" t="s">
        <v>34</v>
      </c>
      <c r="C3" s="668" t="s">
        <v>28</v>
      </c>
      <c r="D3" s="668" t="s">
        <v>35</v>
      </c>
      <c r="E3" s="668" t="s">
        <v>36</v>
      </c>
      <c r="F3" s="672" t="s">
        <v>37</v>
      </c>
      <c r="G3" s="664" t="s">
        <v>10</v>
      </c>
      <c r="H3" s="666" t="s">
        <v>38</v>
      </c>
      <c r="I3" s="668" t="s">
        <v>39</v>
      </c>
      <c r="J3" s="668" t="s">
        <v>11</v>
      </c>
      <c r="K3" s="652" t="s">
        <v>16</v>
      </c>
      <c r="L3" s="654" t="s">
        <v>40</v>
      </c>
      <c r="M3" s="645" t="s">
        <v>41</v>
      </c>
      <c r="N3" s="646"/>
      <c r="O3" s="647"/>
      <c r="P3" s="648" t="s">
        <v>42</v>
      </c>
      <c r="Q3" s="650" t="s">
        <v>43</v>
      </c>
    </row>
    <row r="4" spans="1:76" ht="164.25" customHeight="1" x14ac:dyDescent="0.25">
      <c r="A4" s="671"/>
      <c r="B4" s="669"/>
      <c r="C4" s="669"/>
      <c r="D4" s="494"/>
      <c r="E4" s="669"/>
      <c r="F4" s="673"/>
      <c r="G4" s="665"/>
      <c r="H4" s="667"/>
      <c r="I4" s="669"/>
      <c r="J4" s="669"/>
      <c r="K4" s="653"/>
      <c r="L4" s="655"/>
      <c r="M4" s="10" t="s">
        <v>44</v>
      </c>
      <c r="N4" s="11" t="s">
        <v>150</v>
      </c>
      <c r="O4" s="12" t="s">
        <v>45</v>
      </c>
      <c r="P4" s="649"/>
      <c r="Q4" s="651"/>
    </row>
    <row r="5" spans="1:76" ht="34.5" customHeight="1" thickBot="1" x14ac:dyDescent="0.3">
      <c r="A5" s="13" t="s">
        <v>46</v>
      </c>
      <c r="B5" s="14" t="s">
        <v>47</v>
      </c>
      <c r="C5" s="14" t="s">
        <v>48</v>
      </c>
      <c r="D5" s="14" t="s">
        <v>49</v>
      </c>
      <c r="E5" s="14" t="s">
        <v>50</v>
      </c>
      <c r="F5" s="14" t="s">
        <v>51</v>
      </c>
      <c r="G5" s="14" t="s">
        <v>52</v>
      </c>
      <c r="H5" s="15" t="s">
        <v>53</v>
      </c>
      <c r="I5" s="14" t="s">
        <v>54</v>
      </c>
      <c r="J5" s="16" t="s">
        <v>55</v>
      </c>
      <c r="K5" s="16" t="s">
        <v>56</v>
      </c>
      <c r="L5" s="17" t="s">
        <v>57</v>
      </c>
      <c r="M5" s="18" t="s">
        <v>58</v>
      </c>
      <c r="N5" s="13" t="s">
        <v>59</v>
      </c>
      <c r="O5" s="19" t="s">
        <v>60</v>
      </c>
      <c r="P5" s="20" t="s">
        <v>61</v>
      </c>
      <c r="Q5" s="201" t="s">
        <v>261</v>
      </c>
    </row>
    <row r="6" spans="1:76" ht="198" customHeight="1" x14ac:dyDescent="0.25">
      <c r="A6" s="660">
        <v>1</v>
      </c>
      <c r="B6" s="661" t="s">
        <v>18</v>
      </c>
      <c r="C6" s="643" t="s">
        <v>17</v>
      </c>
      <c r="D6" s="643" t="s">
        <v>62</v>
      </c>
      <c r="E6" s="663" t="s">
        <v>19</v>
      </c>
      <c r="F6" s="640" t="s">
        <v>63</v>
      </c>
      <c r="G6" s="642">
        <v>362375172.18000001</v>
      </c>
      <c r="H6" s="643" t="s">
        <v>18</v>
      </c>
      <c r="I6" s="643" t="s">
        <v>64</v>
      </c>
      <c r="J6" s="643" t="s">
        <v>65</v>
      </c>
      <c r="K6" s="644" t="s">
        <v>66</v>
      </c>
      <c r="L6" s="656">
        <v>101386743</v>
      </c>
      <c r="M6" s="656">
        <f>N6+O6</f>
        <v>1004341.5</v>
      </c>
      <c r="N6" s="21">
        <v>1004341.5</v>
      </c>
      <c r="O6" s="657">
        <v>0</v>
      </c>
      <c r="P6" s="638">
        <f>M6/L6</f>
        <v>9.9060436333377432E-3</v>
      </c>
      <c r="Q6" s="639" t="s">
        <v>230</v>
      </c>
      <c r="R6" s="22"/>
    </row>
    <row r="7" spans="1:76" ht="109.5" customHeight="1" x14ac:dyDescent="0.25">
      <c r="A7" s="623"/>
      <c r="B7" s="662"/>
      <c r="C7" s="478"/>
      <c r="D7" s="478"/>
      <c r="E7" s="604"/>
      <c r="F7" s="589"/>
      <c r="G7" s="611"/>
      <c r="H7" s="478"/>
      <c r="I7" s="478"/>
      <c r="J7" s="478"/>
      <c r="K7" s="607"/>
      <c r="L7" s="628"/>
      <c r="M7" s="628"/>
      <c r="N7" s="23" t="s">
        <v>67</v>
      </c>
      <c r="O7" s="658"/>
      <c r="P7" s="621"/>
      <c r="Q7" s="631"/>
      <c r="R7" s="22"/>
    </row>
    <row r="8" spans="1:76" ht="173.45" customHeight="1" x14ac:dyDescent="0.25">
      <c r="A8" s="577"/>
      <c r="B8" s="579"/>
      <c r="C8" s="479"/>
      <c r="D8" s="479"/>
      <c r="E8" s="605"/>
      <c r="F8" s="641"/>
      <c r="G8" s="612"/>
      <c r="H8" s="479"/>
      <c r="I8" s="479"/>
      <c r="J8" s="479"/>
      <c r="K8" s="527"/>
      <c r="L8" s="529"/>
      <c r="M8" s="529"/>
      <c r="N8" s="24">
        <v>5641832.5</v>
      </c>
      <c r="O8" s="659"/>
      <c r="P8" s="535"/>
      <c r="Q8" s="609"/>
      <c r="R8" s="22"/>
    </row>
    <row r="9" spans="1:76" ht="51" customHeight="1" x14ac:dyDescent="0.25">
      <c r="A9" s="576">
        <v>2</v>
      </c>
      <c r="B9" s="636" t="s">
        <v>18</v>
      </c>
      <c r="C9" s="637" t="s">
        <v>68</v>
      </c>
      <c r="D9" s="636" t="s">
        <v>62</v>
      </c>
      <c r="E9" s="637" t="s">
        <v>69</v>
      </c>
      <c r="F9" s="636" t="s">
        <v>63</v>
      </c>
      <c r="G9" s="635">
        <v>462724796.58999997</v>
      </c>
      <c r="H9" s="636" t="s">
        <v>18</v>
      </c>
      <c r="I9" s="636" t="s">
        <v>70</v>
      </c>
      <c r="J9" s="636" t="s">
        <v>65</v>
      </c>
      <c r="K9" s="632" t="s">
        <v>71</v>
      </c>
      <c r="L9" s="528">
        <v>13225052</v>
      </c>
      <c r="M9" s="528">
        <f>N9+O9</f>
        <v>96798.25</v>
      </c>
      <c r="N9" s="27">
        <v>96798.25</v>
      </c>
      <c r="O9" s="532">
        <v>0</v>
      </c>
      <c r="P9" s="534">
        <f>M9/L9</f>
        <v>7.3193095951531988E-3</v>
      </c>
      <c r="Q9" s="630" t="s">
        <v>231</v>
      </c>
      <c r="R9" s="22"/>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row>
    <row r="10" spans="1:76" ht="60" x14ac:dyDescent="0.25">
      <c r="A10" s="623"/>
      <c r="B10" s="636"/>
      <c r="C10" s="636"/>
      <c r="D10" s="636"/>
      <c r="E10" s="636"/>
      <c r="F10" s="636"/>
      <c r="G10" s="635"/>
      <c r="H10" s="636"/>
      <c r="I10" s="636"/>
      <c r="J10" s="636"/>
      <c r="K10" s="633"/>
      <c r="L10" s="628"/>
      <c r="M10" s="628"/>
      <c r="N10" s="29" t="s">
        <v>72</v>
      </c>
      <c r="O10" s="629"/>
      <c r="P10" s="621"/>
      <c r="Q10" s="631"/>
      <c r="R10" s="22"/>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row>
    <row r="11" spans="1:76" ht="108.75" customHeight="1" x14ac:dyDescent="0.25">
      <c r="A11" s="577"/>
      <c r="B11" s="636"/>
      <c r="C11" s="636"/>
      <c r="D11" s="636"/>
      <c r="E11" s="636"/>
      <c r="F11" s="636"/>
      <c r="G11" s="635"/>
      <c r="H11" s="636"/>
      <c r="I11" s="636"/>
      <c r="J11" s="636"/>
      <c r="K11" s="634"/>
      <c r="L11" s="529"/>
      <c r="M11" s="529"/>
      <c r="N11" s="30">
        <v>290394.75</v>
      </c>
      <c r="O11" s="533"/>
      <c r="P11" s="535"/>
      <c r="Q11" s="609"/>
      <c r="R11" s="22"/>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row>
    <row r="12" spans="1:76" ht="237" customHeight="1" x14ac:dyDescent="0.25">
      <c r="A12" s="580">
        <v>3</v>
      </c>
      <c r="B12" s="477" t="s">
        <v>20</v>
      </c>
      <c r="C12" s="477" t="s">
        <v>21</v>
      </c>
      <c r="D12" s="477" t="s">
        <v>73</v>
      </c>
      <c r="E12" s="477" t="s">
        <v>22</v>
      </c>
      <c r="F12" s="477" t="s">
        <v>63</v>
      </c>
      <c r="G12" s="610">
        <v>400418989.25999999</v>
      </c>
      <c r="H12" s="477" t="s">
        <v>74</v>
      </c>
      <c r="I12" s="477" t="s">
        <v>75</v>
      </c>
      <c r="J12" s="477" t="s">
        <v>65</v>
      </c>
      <c r="K12" s="526" t="s">
        <v>76</v>
      </c>
      <c r="L12" s="528">
        <v>178471075</v>
      </c>
      <c r="M12" s="528">
        <f>N12+O12</f>
        <v>11053466</v>
      </c>
      <c r="N12" s="31">
        <v>11053466</v>
      </c>
      <c r="O12" s="532">
        <v>0</v>
      </c>
      <c r="P12" s="534">
        <f>M12/L12</f>
        <v>6.1934215390365074E-2</v>
      </c>
      <c r="Q12" s="555" t="s">
        <v>268</v>
      </c>
      <c r="R12" s="22"/>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row>
    <row r="13" spans="1:76" ht="176.25" customHeight="1" x14ac:dyDescent="0.25">
      <c r="A13" s="581"/>
      <c r="B13" s="478"/>
      <c r="C13" s="478"/>
      <c r="D13" s="478"/>
      <c r="E13" s="478"/>
      <c r="F13" s="478"/>
      <c r="G13" s="611"/>
      <c r="H13" s="478"/>
      <c r="I13" s="478"/>
      <c r="J13" s="478"/>
      <c r="K13" s="607"/>
      <c r="L13" s="628"/>
      <c r="M13" s="628"/>
      <c r="N13" s="32" t="s">
        <v>77</v>
      </c>
      <c r="O13" s="629"/>
      <c r="P13" s="621"/>
      <c r="Q13" s="622"/>
      <c r="R13" s="22"/>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row>
    <row r="14" spans="1:76" ht="176.45" customHeight="1" x14ac:dyDescent="0.25">
      <c r="A14" s="581"/>
      <c r="B14" s="478"/>
      <c r="C14" s="478"/>
      <c r="D14" s="478"/>
      <c r="E14" s="478"/>
      <c r="F14" s="478"/>
      <c r="G14" s="611"/>
      <c r="H14" s="478"/>
      <c r="I14" s="478"/>
      <c r="J14" s="478"/>
      <c r="K14" s="527"/>
      <c r="L14" s="529"/>
      <c r="M14" s="529"/>
      <c r="N14" s="33">
        <v>33160392</v>
      </c>
      <c r="O14" s="533"/>
      <c r="P14" s="535"/>
      <c r="Q14" s="622"/>
      <c r="R14" s="22"/>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row>
    <row r="15" spans="1:76" s="28" customFormat="1" ht="313.5" customHeight="1" x14ac:dyDescent="0.25">
      <c r="A15" s="581"/>
      <c r="B15" s="478"/>
      <c r="C15" s="478"/>
      <c r="D15" s="478"/>
      <c r="E15" s="478"/>
      <c r="F15" s="478"/>
      <c r="G15" s="611"/>
      <c r="H15" s="478"/>
      <c r="I15" s="478"/>
      <c r="J15" s="119" t="s">
        <v>13</v>
      </c>
      <c r="K15" s="319" t="s">
        <v>227</v>
      </c>
      <c r="L15" s="241">
        <v>40518449.969999999</v>
      </c>
      <c r="M15" s="202">
        <f t="shared" ref="M15:M25" si="0">N15+O15</f>
        <v>39887710.969999999</v>
      </c>
      <c r="N15" s="34">
        <v>39887710.969999999</v>
      </c>
      <c r="O15" s="35">
        <v>0</v>
      </c>
      <c r="P15" s="122">
        <f t="shared" ref="P15:P24" si="1">M15/L15</f>
        <v>0.98443328902100147</v>
      </c>
      <c r="Q15" s="1" t="s">
        <v>247</v>
      </c>
      <c r="R15" s="22"/>
    </row>
    <row r="16" spans="1:76" s="28" customFormat="1" ht="119.45" customHeight="1" x14ac:dyDescent="0.25">
      <c r="A16" s="581"/>
      <c r="B16" s="478"/>
      <c r="C16" s="478"/>
      <c r="D16" s="478"/>
      <c r="E16" s="478"/>
      <c r="F16" s="478"/>
      <c r="G16" s="611"/>
      <c r="H16" s="478"/>
      <c r="I16" s="478"/>
      <c r="J16" s="477" t="s">
        <v>65</v>
      </c>
      <c r="K16" s="526" t="s">
        <v>78</v>
      </c>
      <c r="L16" s="464">
        <v>10926411.029999999</v>
      </c>
      <c r="M16" s="618">
        <f>N16+N17+N18+O18</f>
        <v>10926411.030000001</v>
      </c>
      <c r="N16" s="36">
        <v>823671</v>
      </c>
      <c r="O16" s="203">
        <v>0</v>
      </c>
      <c r="P16" s="534">
        <f t="shared" si="1"/>
        <v>1.0000000000000002</v>
      </c>
      <c r="Q16" s="555" t="s">
        <v>185</v>
      </c>
      <c r="R16" s="22"/>
    </row>
    <row r="17" spans="1:76" s="28" customFormat="1" ht="148.9" customHeight="1" x14ac:dyDescent="0.25">
      <c r="A17" s="581"/>
      <c r="B17" s="478"/>
      <c r="C17" s="478"/>
      <c r="D17" s="478"/>
      <c r="E17" s="478"/>
      <c r="F17" s="478"/>
      <c r="G17" s="611"/>
      <c r="H17" s="478"/>
      <c r="I17" s="478"/>
      <c r="J17" s="478"/>
      <c r="K17" s="607"/>
      <c r="L17" s="617"/>
      <c r="M17" s="619"/>
      <c r="N17" s="36">
        <v>5878388</v>
      </c>
      <c r="O17" s="204">
        <v>0</v>
      </c>
      <c r="P17" s="621"/>
      <c r="Q17" s="622"/>
      <c r="R17" s="22"/>
    </row>
    <row r="18" spans="1:76" s="28" customFormat="1" ht="166.5" customHeight="1" x14ac:dyDescent="0.25">
      <c r="A18" s="582"/>
      <c r="B18" s="479"/>
      <c r="C18" s="479"/>
      <c r="D18" s="479"/>
      <c r="E18" s="479"/>
      <c r="F18" s="479"/>
      <c r="G18" s="612"/>
      <c r="H18" s="479"/>
      <c r="I18" s="479"/>
      <c r="J18" s="479"/>
      <c r="K18" s="527"/>
      <c r="L18" s="465"/>
      <c r="M18" s="620"/>
      <c r="N18" s="36">
        <v>0</v>
      </c>
      <c r="O18" s="204">
        <v>4224352.03</v>
      </c>
      <c r="P18" s="535"/>
      <c r="Q18" s="556"/>
      <c r="R18" s="22"/>
    </row>
    <row r="19" spans="1:76" ht="221.1" customHeight="1" x14ac:dyDescent="0.25">
      <c r="A19" s="580">
        <v>4</v>
      </c>
      <c r="B19" s="561" t="s">
        <v>79</v>
      </c>
      <c r="C19" s="561" t="s">
        <v>234</v>
      </c>
      <c r="D19" s="477" t="s">
        <v>73</v>
      </c>
      <c r="E19" s="603" t="s">
        <v>80</v>
      </c>
      <c r="F19" s="606" t="s">
        <v>63</v>
      </c>
      <c r="G19" s="610">
        <v>433013258.18000001</v>
      </c>
      <c r="H19" s="613" t="s">
        <v>74</v>
      </c>
      <c r="I19" s="508" t="s">
        <v>81</v>
      </c>
      <c r="J19" s="477" t="s">
        <v>65</v>
      </c>
      <c r="K19" s="596" t="s">
        <v>82</v>
      </c>
      <c r="L19" s="464">
        <v>354887803</v>
      </c>
      <c r="M19" s="528">
        <f>N19+O19+N20</f>
        <v>88721951</v>
      </c>
      <c r="N19" s="40">
        <v>88653154</v>
      </c>
      <c r="O19" s="532">
        <v>0</v>
      </c>
      <c r="P19" s="534">
        <f t="shared" si="1"/>
        <v>0.250000000704448</v>
      </c>
      <c r="Q19" s="555" t="s">
        <v>287</v>
      </c>
      <c r="R19" s="22"/>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row>
    <row r="20" spans="1:76" ht="107.1" customHeight="1" x14ac:dyDescent="0.25">
      <c r="A20" s="581"/>
      <c r="B20" s="478"/>
      <c r="C20" s="602"/>
      <c r="D20" s="478"/>
      <c r="E20" s="604"/>
      <c r="F20" s="589"/>
      <c r="G20" s="611"/>
      <c r="H20" s="614"/>
      <c r="I20" s="616"/>
      <c r="J20" s="479"/>
      <c r="K20" s="527"/>
      <c r="L20" s="465"/>
      <c r="M20" s="529"/>
      <c r="N20" s="40">
        <v>68797</v>
      </c>
      <c r="O20" s="533"/>
      <c r="P20" s="535"/>
      <c r="Q20" s="556"/>
      <c r="R20" s="22"/>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row>
    <row r="21" spans="1:76" ht="131.44999999999999" customHeight="1" x14ac:dyDescent="0.25">
      <c r="A21" s="581"/>
      <c r="B21" s="478"/>
      <c r="C21" s="602"/>
      <c r="D21" s="478"/>
      <c r="E21" s="604"/>
      <c r="F21" s="589"/>
      <c r="G21" s="611"/>
      <c r="H21" s="614"/>
      <c r="I21" s="616"/>
      <c r="J21" s="323" t="s">
        <v>235</v>
      </c>
      <c r="K21" s="323" t="s">
        <v>236</v>
      </c>
      <c r="L21" s="321">
        <v>68797</v>
      </c>
      <c r="M21" s="202">
        <f t="shared" si="0"/>
        <v>6880</v>
      </c>
      <c r="N21" s="40">
        <v>6880</v>
      </c>
      <c r="O21" s="322">
        <v>0</v>
      </c>
      <c r="P21" s="129">
        <f t="shared" si="1"/>
        <v>0.10000436065526114</v>
      </c>
      <c r="Q21" s="378" t="s">
        <v>264</v>
      </c>
      <c r="R21" s="22"/>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row>
    <row r="22" spans="1:76" ht="185.45" customHeight="1" x14ac:dyDescent="0.25">
      <c r="A22" s="581"/>
      <c r="B22" s="478"/>
      <c r="C22" s="602"/>
      <c r="D22" s="478"/>
      <c r="E22" s="604"/>
      <c r="F22" s="589"/>
      <c r="G22" s="611"/>
      <c r="H22" s="614"/>
      <c r="I22" s="616"/>
      <c r="J22" s="323" t="s">
        <v>235</v>
      </c>
      <c r="K22" s="336" t="s">
        <v>244</v>
      </c>
      <c r="L22" s="335">
        <v>88653154</v>
      </c>
      <c r="M22" s="202">
        <f t="shared" si="0"/>
        <v>750000</v>
      </c>
      <c r="N22" s="40">
        <v>750000</v>
      </c>
      <c r="O22" s="322">
        <v>0</v>
      </c>
      <c r="P22" s="129">
        <f t="shared" si="1"/>
        <v>8.459935898050509E-3</v>
      </c>
      <c r="Q22" s="378" t="s">
        <v>265</v>
      </c>
      <c r="R22" s="22"/>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row>
    <row r="23" spans="1:76" ht="326.45" customHeight="1" x14ac:dyDescent="0.25">
      <c r="A23" s="582"/>
      <c r="B23" s="479"/>
      <c r="C23" s="479"/>
      <c r="D23" s="494"/>
      <c r="E23" s="605"/>
      <c r="F23" s="591"/>
      <c r="G23" s="612"/>
      <c r="H23" s="615"/>
      <c r="I23" s="509"/>
      <c r="J23" s="119" t="s">
        <v>15</v>
      </c>
      <c r="K23" s="132" t="s">
        <v>83</v>
      </c>
      <c r="L23" s="37">
        <v>300000</v>
      </c>
      <c r="M23" s="202">
        <f t="shared" si="0"/>
        <v>300000</v>
      </c>
      <c r="N23" s="40">
        <v>300000</v>
      </c>
      <c r="O23" s="205">
        <v>0</v>
      </c>
      <c r="P23" s="129">
        <f t="shared" si="1"/>
        <v>1</v>
      </c>
      <c r="Q23" s="320" t="s">
        <v>233</v>
      </c>
      <c r="R23" s="22"/>
    </row>
    <row r="24" spans="1:76" ht="338.1" customHeight="1" x14ac:dyDescent="0.25">
      <c r="A24" s="576">
        <v>5</v>
      </c>
      <c r="B24" s="624" t="s">
        <v>18</v>
      </c>
      <c r="C24" s="561" t="s">
        <v>84</v>
      </c>
      <c r="D24" s="477" t="s">
        <v>62</v>
      </c>
      <c r="E24" s="584" t="s">
        <v>85</v>
      </c>
      <c r="F24" s="606" t="s">
        <v>24</v>
      </c>
      <c r="G24" s="574">
        <v>383980487.01999998</v>
      </c>
      <c r="H24" s="462" t="s">
        <v>18</v>
      </c>
      <c r="I24" s="597" t="s">
        <v>86</v>
      </c>
      <c r="J24" s="132" t="s">
        <v>13</v>
      </c>
      <c r="K24" s="380" t="s">
        <v>272</v>
      </c>
      <c r="L24" s="37">
        <v>31074718.09</v>
      </c>
      <c r="M24" s="202">
        <f t="shared" si="0"/>
        <v>31074718.09</v>
      </c>
      <c r="N24" s="40">
        <v>31074718.09</v>
      </c>
      <c r="O24" s="205">
        <v>0</v>
      </c>
      <c r="P24" s="129">
        <f t="shared" si="1"/>
        <v>1</v>
      </c>
      <c r="Q24" s="1" t="s">
        <v>284</v>
      </c>
      <c r="R24" s="22"/>
    </row>
    <row r="25" spans="1:76" ht="87" customHeight="1" x14ac:dyDescent="0.25">
      <c r="A25" s="623"/>
      <c r="B25" s="625"/>
      <c r="C25" s="478"/>
      <c r="D25" s="478"/>
      <c r="E25" s="585"/>
      <c r="F25" s="590"/>
      <c r="G25" s="592"/>
      <c r="H25" s="593"/>
      <c r="I25" s="598"/>
      <c r="J25" s="119" t="s">
        <v>65</v>
      </c>
      <c r="K25" s="132" t="s">
        <v>87</v>
      </c>
      <c r="L25" s="37">
        <v>24838.28</v>
      </c>
      <c r="M25" s="202">
        <f t="shared" si="0"/>
        <v>24838.28</v>
      </c>
      <c r="N25" s="26">
        <v>0</v>
      </c>
      <c r="O25" s="205">
        <v>24838.28</v>
      </c>
      <c r="P25" s="129">
        <f t="shared" ref="P25:P39" si="2">M25/L25</f>
        <v>1</v>
      </c>
      <c r="Q25" s="206" t="s">
        <v>88</v>
      </c>
      <c r="R25" s="22"/>
    </row>
    <row r="26" spans="1:76" ht="103.5" customHeight="1" x14ac:dyDescent="0.25">
      <c r="A26" s="623"/>
      <c r="B26" s="625"/>
      <c r="C26" s="478"/>
      <c r="D26" s="583"/>
      <c r="E26" s="585"/>
      <c r="F26" s="590"/>
      <c r="G26" s="592"/>
      <c r="H26" s="593"/>
      <c r="I26" s="598"/>
      <c r="J26" s="119" t="s">
        <v>65</v>
      </c>
      <c r="K26" s="132" t="s">
        <v>89</v>
      </c>
      <c r="L26" s="37">
        <v>89233</v>
      </c>
      <c r="M26" s="202">
        <v>89233</v>
      </c>
      <c r="N26" s="600">
        <v>393223</v>
      </c>
      <c r="O26" s="205">
        <v>0</v>
      </c>
      <c r="P26" s="129">
        <f t="shared" si="2"/>
        <v>1</v>
      </c>
      <c r="Q26" s="608" t="s">
        <v>90</v>
      </c>
      <c r="R26" s="22"/>
    </row>
    <row r="27" spans="1:76" ht="87.95" customHeight="1" x14ac:dyDescent="0.25">
      <c r="A27" s="623"/>
      <c r="B27" s="625"/>
      <c r="C27" s="478"/>
      <c r="D27" s="583"/>
      <c r="E27" s="585"/>
      <c r="F27" s="590"/>
      <c r="G27" s="592"/>
      <c r="H27" s="593"/>
      <c r="I27" s="598"/>
      <c r="J27" s="119" t="s">
        <v>65</v>
      </c>
      <c r="K27" s="132" t="s">
        <v>91</v>
      </c>
      <c r="L27" s="37">
        <v>303990</v>
      </c>
      <c r="M27" s="202">
        <v>303990</v>
      </c>
      <c r="N27" s="601"/>
      <c r="O27" s="205">
        <v>0</v>
      </c>
      <c r="P27" s="129">
        <f t="shared" si="2"/>
        <v>1</v>
      </c>
      <c r="Q27" s="609"/>
      <c r="R27" s="22"/>
    </row>
    <row r="28" spans="1:76" ht="72.599999999999994" customHeight="1" x14ac:dyDescent="0.25">
      <c r="A28" s="577"/>
      <c r="B28" s="626"/>
      <c r="C28" s="479"/>
      <c r="D28" s="494"/>
      <c r="E28" s="627"/>
      <c r="F28" s="591"/>
      <c r="G28" s="575"/>
      <c r="H28" s="463"/>
      <c r="I28" s="599"/>
      <c r="J28" s="119" t="s">
        <v>65</v>
      </c>
      <c r="K28" s="132" t="s">
        <v>92</v>
      </c>
      <c r="L28" s="37">
        <v>3291.2</v>
      </c>
      <c r="M28" s="202">
        <f t="shared" ref="M28:M33" si="3">N28+O28</f>
        <v>3291.2</v>
      </c>
      <c r="N28" s="26">
        <v>0</v>
      </c>
      <c r="O28" s="205">
        <v>3291.2</v>
      </c>
      <c r="P28" s="129">
        <f t="shared" si="2"/>
        <v>1</v>
      </c>
      <c r="Q28" s="206" t="s">
        <v>93</v>
      </c>
      <c r="R28" s="22"/>
    </row>
    <row r="29" spans="1:76" ht="309.95" customHeight="1" x14ac:dyDescent="0.25">
      <c r="A29" s="576">
        <v>6</v>
      </c>
      <c r="B29" s="578" t="s">
        <v>18</v>
      </c>
      <c r="C29" s="477" t="s">
        <v>30</v>
      </c>
      <c r="D29" s="477" t="s">
        <v>62</v>
      </c>
      <c r="E29" s="477" t="s">
        <v>31</v>
      </c>
      <c r="F29" s="477" t="s">
        <v>94</v>
      </c>
      <c r="G29" s="574">
        <v>77718036.650000006</v>
      </c>
      <c r="H29" s="477" t="s">
        <v>18</v>
      </c>
      <c r="I29" s="477" t="s">
        <v>86</v>
      </c>
      <c r="J29" s="130" t="s">
        <v>13</v>
      </c>
      <c r="K29" s="382" t="s">
        <v>273</v>
      </c>
      <c r="L29" s="207">
        <v>19504849.310000002</v>
      </c>
      <c r="M29" s="208">
        <f t="shared" si="3"/>
        <v>16163365.609999999</v>
      </c>
      <c r="N29" s="209">
        <v>16163365.609999999</v>
      </c>
      <c r="O29" s="210">
        <v>0</v>
      </c>
      <c r="P29" s="129">
        <f t="shared" si="2"/>
        <v>0.8286844647250442</v>
      </c>
      <c r="Q29" s="211" t="s">
        <v>285</v>
      </c>
      <c r="R29" s="22"/>
      <c r="S29" s="22"/>
    </row>
    <row r="30" spans="1:76" ht="164.1" customHeight="1" x14ac:dyDescent="0.25">
      <c r="A30" s="577"/>
      <c r="B30" s="579"/>
      <c r="C30" s="479"/>
      <c r="D30" s="479"/>
      <c r="E30" s="479"/>
      <c r="F30" s="479"/>
      <c r="G30" s="575"/>
      <c r="H30" s="479"/>
      <c r="I30" s="479"/>
      <c r="J30" s="212" t="s">
        <v>65</v>
      </c>
      <c r="K30" s="132" t="s">
        <v>95</v>
      </c>
      <c r="L30" s="37">
        <v>44293.75</v>
      </c>
      <c r="M30" s="202">
        <f t="shared" si="3"/>
        <v>37650</v>
      </c>
      <c r="N30" s="39">
        <v>37650</v>
      </c>
      <c r="O30" s="205">
        <v>0</v>
      </c>
      <c r="P30" s="129">
        <f t="shared" si="2"/>
        <v>0.85000705517144071</v>
      </c>
      <c r="Q30" s="383" t="s">
        <v>96</v>
      </c>
      <c r="R30" s="22"/>
    </row>
    <row r="31" spans="1:76" ht="356.45" customHeight="1" x14ac:dyDescent="0.25">
      <c r="A31" s="576">
        <v>7</v>
      </c>
      <c r="B31" s="578" t="s">
        <v>18</v>
      </c>
      <c r="C31" s="477" t="s">
        <v>32</v>
      </c>
      <c r="D31" s="477" t="s">
        <v>62</v>
      </c>
      <c r="E31" s="477" t="s">
        <v>31</v>
      </c>
      <c r="F31" s="477" t="s">
        <v>24</v>
      </c>
      <c r="G31" s="574">
        <v>429420138.85000002</v>
      </c>
      <c r="H31" s="477" t="s">
        <v>18</v>
      </c>
      <c r="I31" s="477" t="s">
        <v>86</v>
      </c>
      <c r="J31" s="200" t="s">
        <v>13</v>
      </c>
      <c r="K31" s="381" t="s">
        <v>272</v>
      </c>
      <c r="L31" s="96">
        <v>35285573.330000006</v>
      </c>
      <c r="M31" s="202">
        <f t="shared" si="3"/>
        <v>35285573.329999998</v>
      </c>
      <c r="N31" s="40">
        <v>35285573.329999998</v>
      </c>
      <c r="O31" s="128">
        <v>0</v>
      </c>
      <c r="P31" s="137">
        <f>M31/L31</f>
        <v>0.99999999999999978</v>
      </c>
      <c r="Q31" s="1" t="s">
        <v>286</v>
      </c>
      <c r="R31" s="22"/>
    </row>
    <row r="32" spans="1:76" ht="138" customHeight="1" x14ac:dyDescent="0.25">
      <c r="A32" s="577"/>
      <c r="B32" s="579"/>
      <c r="C32" s="479"/>
      <c r="D32" s="479"/>
      <c r="E32" s="479"/>
      <c r="F32" s="479"/>
      <c r="G32" s="575"/>
      <c r="H32" s="479"/>
      <c r="I32" s="479"/>
      <c r="J32" s="212" t="s">
        <v>65</v>
      </c>
      <c r="K32" s="132" t="s">
        <v>91</v>
      </c>
      <c r="L32" s="37">
        <v>397500</v>
      </c>
      <c r="M32" s="202">
        <f t="shared" si="3"/>
        <v>337875</v>
      </c>
      <c r="N32" s="39">
        <v>337875</v>
      </c>
      <c r="O32" s="205">
        <v>0</v>
      </c>
      <c r="P32" s="129">
        <f t="shared" si="2"/>
        <v>0.85</v>
      </c>
      <c r="Q32" s="331" t="s">
        <v>97</v>
      </c>
      <c r="R32" s="22"/>
    </row>
    <row r="33" spans="1:18" ht="269.10000000000002" customHeight="1" x14ac:dyDescent="0.25">
      <c r="A33" s="339">
        <v>9</v>
      </c>
      <c r="B33" s="136" t="s">
        <v>12</v>
      </c>
      <c r="C33" s="392" t="s">
        <v>23</v>
      </c>
      <c r="D33" s="136" t="s">
        <v>98</v>
      </c>
      <c r="E33" s="136" t="s">
        <v>99</v>
      </c>
      <c r="F33" s="136" t="s">
        <v>24</v>
      </c>
      <c r="G33" s="338">
        <v>121876492.78</v>
      </c>
      <c r="H33" s="136" t="s">
        <v>12</v>
      </c>
      <c r="I33" s="136" t="s">
        <v>100</v>
      </c>
      <c r="J33" s="119" t="s">
        <v>13</v>
      </c>
      <c r="K33" s="25" t="s">
        <v>224</v>
      </c>
      <c r="L33" s="37">
        <v>8920521.7899999991</v>
      </c>
      <c r="M33" s="202">
        <f t="shared" si="3"/>
        <v>8920521.7899999991</v>
      </c>
      <c r="N33" s="38">
        <v>8920521.7899999991</v>
      </c>
      <c r="O33" s="205">
        <v>0</v>
      </c>
      <c r="P33" s="129">
        <f t="shared" si="2"/>
        <v>1</v>
      </c>
      <c r="Q33" s="1" t="s">
        <v>278</v>
      </c>
      <c r="R33" s="22"/>
    </row>
    <row r="34" spans="1:18" ht="327" customHeight="1" x14ac:dyDescent="0.25">
      <c r="A34" s="580">
        <v>11</v>
      </c>
      <c r="B34" s="561" t="s">
        <v>101</v>
      </c>
      <c r="C34" s="561" t="s">
        <v>102</v>
      </c>
      <c r="D34" s="477" t="s">
        <v>73</v>
      </c>
      <c r="E34" s="584" t="s">
        <v>103</v>
      </c>
      <c r="F34" s="588" t="s">
        <v>24</v>
      </c>
      <c r="G34" s="574">
        <v>50983386.560000002</v>
      </c>
      <c r="H34" s="462" t="s">
        <v>74</v>
      </c>
      <c r="I34" s="543" t="s">
        <v>104</v>
      </c>
      <c r="J34" s="200" t="s">
        <v>13</v>
      </c>
      <c r="K34" s="379" t="s">
        <v>266</v>
      </c>
      <c r="L34" s="41">
        <v>9633792.9000000004</v>
      </c>
      <c r="M34" s="213">
        <f>N34+O34</f>
        <v>2135621.39</v>
      </c>
      <c r="N34" s="38">
        <v>2135621.39</v>
      </c>
      <c r="O34" s="43">
        <v>0</v>
      </c>
      <c r="P34" s="129">
        <f t="shared" si="2"/>
        <v>0.22168022627930895</v>
      </c>
      <c r="Q34" s="337" t="s">
        <v>240</v>
      </c>
      <c r="R34" s="22"/>
    </row>
    <row r="35" spans="1:18" ht="75" x14ac:dyDescent="0.25">
      <c r="A35" s="581"/>
      <c r="B35" s="478"/>
      <c r="C35" s="478"/>
      <c r="D35" s="478"/>
      <c r="E35" s="585"/>
      <c r="F35" s="589"/>
      <c r="G35" s="592"/>
      <c r="H35" s="593"/>
      <c r="I35" s="594"/>
      <c r="J35" s="333" t="s">
        <v>241</v>
      </c>
      <c r="K35" s="379" t="s">
        <v>267</v>
      </c>
      <c r="L35" s="332">
        <v>215985</v>
      </c>
      <c r="M35" s="213">
        <f>N35+O35</f>
        <v>215985</v>
      </c>
      <c r="N35" s="38">
        <v>215985</v>
      </c>
      <c r="O35" s="43">
        <v>0</v>
      </c>
      <c r="P35" s="129">
        <f t="shared" si="2"/>
        <v>1</v>
      </c>
      <c r="Q35" s="334" t="s">
        <v>239</v>
      </c>
      <c r="R35" s="22"/>
    </row>
    <row r="36" spans="1:18" ht="124.5" customHeight="1" x14ac:dyDescent="0.25">
      <c r="A36" s="581"/>
      <c r="B36" s="478"/>
      <c r="C36" s="478"/>
      <c r="D36" s="583"/>
      <c r="E36" s="586"/>
      <c r="F36" s="590"/>
      <c r="G36" s="592"/>
      <c r="H36" s="593"/>
      <c r="I36" s="594"/>
      <c r="J36" s="119" t="s">
        <v>15</v>
      </c>
      <c r="K36" s="132" t="s">
        <v>105</v>
      </c>
      <c r="L36" s="37">
        <v>1000</v>
      </c>
      <c r="M36" s="37">
        <v>1000</v>
      </c>
      <c r="N36" s="44">
        <v>1000</v>
      </c>
      <c r="O36" s="42">
        <v>0</v>
      </c>
      <c r="P36" s="129">
        <f t="shared" si="2"/>
        <v>1</v>
      </c>
      <c r="Q36" s="206" t="s">
        <v>106</v>
      </c>
      <c r="R36" s="22"/>
    </row>
    <row r="37" spans="1:18" ht="182.45" customHeight="1" x14ac:dyDescent="0.25">
      <c r="A37" s="581"/>
      <c r="B37" s="478"/>
      <c r="C37" s="478"/>
      <c r="D37" s="583"/>
      <c r="E37" s="586"/>
      <c r="F37" s="590"/>
      <c r="G37" s="592"/>
      <c r="H37" s="593"/>
      <c r="I37" s="594"/>
      <c r="J37" s="119" t="s">
        <v>65</v>
      </c>
      <c r="K37" s="318" t="s">
        <v>226</v>
      </c>
      <c r="L37" s="37">
        <v>6773775.2599999998</v>
      </c>
      <c r="M37" s="202">
        <f>N37+O37</f>
        <v>7605522</v>
      </c>
      <c r="N37" s="39">
        <v>7605522</v>
      </c>
      <c r="O37" s="205">
        <v>0</v>
      </c>
      <c r="P37" s="129">
        <f t="shared" si="2"/>
        <v>1.1227892435273974</v>
      </c>
      <c r="Q37" s="337" t="s">
        <v>225</v>
      </c>
      <c r="R37" s="22"/>
    </row>
    <row r="38" spans="1:18" ht="57.95" customHeight="1" x14ac:dyDescent="0.25">
      <c r="A38" s="582"/>
      <c r="B38" s="479"/>
      <c r="C38" s="479"/>
      <c r="D38" s="494"/>
      <c r="E38" s="587"/>
      <c r="F38" s="591"/>
      <c r="G38" s="575"/>
      <c r="H38" s="463"/>
      <c r="I38" s="595"/>
      <c r="J38" s="212" t="s">
        <v>107</v>
      </c>
      <c r="K38" s="132" t="s">
        <v>108</v>
      </c>
      <c r="L38" s="37">
        <v>0</v>
      </c>
      <c r="M38" s="202">
        <f>N38+O38</f>
        <v>0</v>
      </c>
      <c r="N38" s="26">
        <v>0</v>
      </c>
      <c r="O38" s="205">
        <v>0</v>
      </c>
      <c r="P38" s="129">
        <v>0</v>
      </c>
      <c r="Q38" s="45" t="s">
        <v>109</v>
      </c>
      <c r="R38" s="22"/>
    </row>
    <row r="39" spans="1:18" ht="150" x14ac:dyDescent="0.25">
      <c r="A39" s="214">
        <v>13</v>
      </c>
      <c r="B39" s="215" t="s">
        <v>18</v>
      </c>
      <c r="C39" s="215" t="s">
        <v>25</v>
      </c>
      <c r="D39" s="215" t="s">
        <v>62</v>
      </c>
      <c r="E39" s="136" t="s">
        <v>110</v>
      </c>
      <c r="F39" s="136" t="s">
        <v>24</v>
      </c>
      <c r="G39" s="109">
        <v>75726679.859999999</v>
      </c>
      <c r="H39" s="109" t="s">
        <v>18</v>
      </c>
      <c r="I39" s="2" t="s">
        <v>111</v>
      </c>
      <c r="J39" s="119" t="s">
        <v>65</v>
      </c>
      <c r="K39" s="132" t="s">
        <v>112</v>
      </c>
      <c r="L39" s="127">
        <v>259240</v>
      </c>
      <c r="M39" s="216">
        <f>N39+O39</f>
        <v>259240</v>
      </c>
      <c r="N39" s="36">
        <v>259240</v>
      </c>
      <c r="O39" s="217">
        <v>0</v>
      </c>
      <c r="P39" s="129">
        <f t="shared" si="2"/>
        <v>1</v>
      </c>
      <c r="Q39" s="206" t="s">
        <v>113</v>
      </c>
      <c r="R39" s="22"/>
    </row>
    <row r="40" spans="1:18" ht="120" x14ac:dyDescent="0.25">
      <c r="A40" s="214">
        <v>14</v>
      </c>
      <c r="B40" s="215" t="s">
        <v>18</v>
      </c>
      <c r="C40" s="215" t="s">
        <v>114</v>
      </c>
      <c r="D40" s="215" t="s">
        <v>62</v>
      </c>
      <c r="E40" s="136" t="s">
        <v>29</v>
      </c>
      <c r="F40" s="218" t="s">
        <v>24</v>
      </c>
      <c r="G40" s="109">
        <v>114144662.22</v>
      </c>
      <c r="H40" s="109" t="s">
        <v>18</v>
      </c>
      <c r="I40" s="2" t="s">
        <v>86</v>
      </c>
      <c r="J40" s="282" t="s">
        <v>65</v>
      </c>
      <c r="K40" s="219" t="s">
        <v>115</v>
      </c>
      <c r="L40" s="46">
        <v>186679.77</v>
      </c>
      <c r="M40" s="202">
        <f t="shared" ref="M40:M42" si="4">N40+O40</f>
        <v>195663</v>
      </c>
      <c r="N40" s="47">
        <v>195663</v>
      </c>
      <c r="O40" s="213">
        <v>0</v>
      </c>
      <c r="P40" s="122">
        <f>M40/L40</f>
        <v>1.0481210685014237</v>
      </c>
      <c r="Q40" s="206" t="s">
        <v>116</v>
      </c>
      <c r="R40" s="22"/>
    </row>
    <row r="41" spans="1:18" ht="127.5" customHeight="1" x14ac:dyDescent="0.25">
      <c r="A41" s="214">
        <v>15</v>
      </c>
      <c r="B41" s="215" t="s">
        <v>18</v>
      </c>
      <c r="C41" s="215" t="s">
        <v>26</v>
      </c>
      <c r="D41" s="215" t="s">
        <v>62</v>
      </c>
      <c r="E41" s="136" t="s">
        <v>29</v>
      </c>
      <c r="F41" s="218" t="s">
        <v>24</v>
      </c>
      <c r="G41" s="109">
        <v>97275841.819999993</v>
      </c>
      <c r="H41" s="109" t="s">
        <v>18</v>
      </c>
      <c r="I41" s="2" t="s">
        <v>86</v>
      </c>
      <c r="J41" s="212" t="s">
        <v>65</v>
      </c>
      <c r="K41" s="220" t="s">
        <v>117</v>
      </c>
      <c r="L41" s="221">
        <v>910378.05</v>
      </c>
      <c r="M41" s="41">
        <f t="shared" si="4"/>
        <v>751433</v>
      </c>
      <c r="N41" s="222">
        <v>751433</v>
      </c>
      <c r="O41" s="223">
        <v>0</v>
      </c>
      <c r="P41" s="224">
        <v>1</v>
      </c>
      <c r="Q41" s="225" t="s">
        <v>118</v>
      </c>
      <c r="R41" s="22"/>
    </row>
    <row r="42" spans="1:18" ht="191.45" customHeight="1" x14ac:dyDescent="0.25">
      <c r="A42" s="226">
        <v>16</v>
      </c>
      <c r="B42" s="227" t="s">
        <v>12</v>
      </c>
      <c r="C42" s="385" t="s">
        <v>27</v>
      </c>
      <c r="D42" s="200" t="s">
        <v>98</v>
      </c>
      <c r="E42" s="3" t="s">
        <v>119</v>
      </c>
      <c r="F42" s="228" t="s">
        <v>24</v>
      </c>
      <c r="G42" s="99">
        <v>112459975.41</v>
      </c>
      <c r="H42" s="99" t="s">
        <v>12</v>
      </c>
      <c r="I42" s="3" t="s">
        <v>104</v>
      </c>
      <c r="J42" s="200" t="s">
        <v>13</v>
      </c>
      <c r="K42" s="229" t="s">
        <v>128</v>
      </c>
      <c r="L42" s="41">
        <v>483531</v>
      </c>
      <c r="M42" s="46">
        <f t="shared" si="4"/>
        <v>483531</v>
      </c>
      <c r="N42" s="230">
        <v>483531</v>
      </c>
      <c r="O42" s="231">
        <v>0</v>
      </c>
      <c r="P42" s="224">
        <v>1</v>
      </c>
      <c r="Q42" s="1" t="s">
        <v>279</v>
      </c>
      <c r="R42" s="22"/>
    </row>
    <row r="43" spans="1:18" ht="59.1" customHeight="1" x14ac:dyDescent="0.25">
      <c r="A43" s="572">
        <v>32</v>
      </c>
      <c r="B43" s="561" t="s">
        <v>14</v>
      </c>
      <c r="C43" s="542" t="s">
        <v>218</v>
      </c>
      <c r="D43" s="563" t="s">
        <v>98</v>
      </c>
      <c r="E43" s="561" t="s">
        <v>248</v>
      </c>
      <c r="F43" s="561" t="s">
        <v>180</v>
      </c>
      <c r="G43" s="547">
        <v>4146520.73</v>
      </c>
      <c r="H43" s="563" t="s">
        <v>14</v>
      </c>
      <c r="I43" s="563" t="s">
        <v>219</v>
      </c>
      <c r="J43" s="284" t="s">
        <v>182</v>
      </c>
      <c r="K43" s="565" t="s">
        <v>221</v>
      </c>
      <c r="L43" s="566">
        <v>740806.74</v>
      </c>
      <c r="M43" s="288">
        <f>N43+O43</f>
        <v>414621.75</v>
      </c>
      <c r="N43" s="303">
        <v>414621.75</v>
      </c>
      <c r="O43" s="286">
        <v>0</v>
      </c>
      <c r="P43" s="283">
        <v>0</v>
      </c>
      <c r="Q43" s="555" t="s">
        <v>245</v>
      </c>
      <c r="R43" s="22"/>
    </row>
    <row r="44" spans="1:18" ht="80.45" customHeight="1" x14ac:dyDescent="0.25">
      <c r="A44" s="573"/>
      <c r="B44" s="562"/>
      <c r="C44" s="562"/>
      <c r="D44" s="562"/>
      <c r="E44" s="562"/>
      <c r="F44" s="562"/>
      <c r="G44" s="564"/>
      <c r="H44" s="562"/>
      <c r="I44" s="562"/>
      <c r="J44" s="390" t="s">
        <v>220</v>
      </c>
      <c r="K44" s="562"/>
      <c r="L44" s="567"/>
      <c r="M44" s="386">
        <f>N44+O44</f>
        <v>326184.99</v>
      </c>
      <c r="N44" s="285">
        <v>326184.99</v>
      </c>
      <c r="O44" s="287">
        <v>0</v>
      </c>
      <c r="P44" s="129">
        <v>0</v>
      </c>
      <c r="Q44" s="556"/>
      <c r="R44" s="22"/>
    </row>
    <row r="45" spans="1:18" ht="138.6" customHeight="1" x14ac:dyDescent="0.25">
      <c r="A45" s="536">
        <v>33</v>
      </c>
      <c r="B45" s="538" t="s">
        <v>18</v>
      </c>
      <c r="C45" s="540" t="s">
        <v>275</v>
      </c>
      <c r="D45" s="542" t="s">
        <v>62</v>
      </c>
      <c r="E45" s="543" t="s">
        <v>276</v>
      </c>
      <c r="F45" s="545" t="s">
        <v>280</v>
      </c>
      <c r="G45" s="547">
        <v>179363388.91</v>
      </c>
      <c r="H45" s="549" t="s">
        <v>277</v>
      </c>
      <c r="I45" s="551"/>
      <c r="J45" s="391" t="s">
        <v>15</v>
      </c>
      <c r="K45" s="570" t="s">
        <v>282</v>
      </c>
      <c r="L45" s="384">
        <v>51000</v>
      </c>
      <c r="M45" s="41">
        <f t="shared" ref="M45" si="5">N45+O45</f>
        <v>51000</v>
      </c>
      <c r="N45" s="388">
        <v>51000</v>
      </c>
      <c r="O45" s="389">
        <v>0</v>
      </c>
      <c r="P45" s="393">
        <f>M45/L45</f>
        <v>1</v>
      </c>
      <c r="Q45" s="395" t="s">
        <v>283</v>
      </c>
      <c r="R45" s="22"/>
    </row>
    <row r="46" spans="1:18" ht="144.94999999999999" customHeight="1" thickBot="1" x14ac:dyDescent="0.3">
      <c r="A46" s="537"/>
      <c r="B46" s="539"/>
      <c r="C46" s="541"/>
      <c r="D46" s="541"/>
      <c r="E46" s="544"/>
      <c r="F46" s="546"/>
      <c r="G46" s="548"/>
      <c r="H46" s="550"/>
      <c r="I46" s="552"/>
      <c r="J46" s="385" t="s">
        <v>229</v>
      </c>
      <c r="K46" s="571"/>
      <c r="L46" s="41">
        <v>16338074.41</v>
      </c>
      <c r="M46" s="46">
        <f t="shared" ref="M46" si="6">N46+O46</f>
        <v>16338074.41</v>
      </c>
      <c r="N46" s="387">
        <v>16338074.41</v>
      </c>
      <c r="O46" s="231">
        <v>0</v>
      </c>
      <c r="P46" s="224">
        <v>1</v>
      </c>
      <c r="Q46" s="394" t="s">
        <v>281</v>
      </c>
      <c r="R46" s="22"/>
    </row>
    <row r="47" spans="1:18" ht="28.5" customHeight="1" thickBot="1" x14ac:dyDescent="0.3">
      <c r="A47" s="289"/>
      <c r="B47" s="290" t="s">
        <v>0</v>
      </c>
      <c r="C47" s="291"/>
      <c r="D47" s="291"/>
      <c r="E47" s="292"/>
      <c r="F47" s="293"/>
      <c r="G47" s="294">
        <f>SUM(G6:G46)</f>
        <v>3305627827.02</v>
      </c>
      <c r="H47" s="295"/>
      <c r="I47" s="296"/>
      <c r="J47" s="296"/>
      <c r="K47" s="297"/>
      <c r="L47" s="298">
        <f>SUM(L6:L46)</f>
        <v>919680556.88</v>
      </c>
      <c r="M47" s="377">
        <f>SUM(M6:M46)</f>
        <v>273766491.58999997</v>
      </c>
      <c r="N47" s="299">
        <f>SUM(N6:N46)</f>
        <v>308606629.33000004</v>
      </c>
      <c r="O47" s="300">
        <f>SUM(O6:O46)</f>
        <v>4252481.5100000007</v>
      </c>
      <c r="P47" s="301">
        <f t="shared" ref="P47" si="7">M47/L47</f>
        <v>0.29767563263351782</v>
      </c>
      <c r="Q47" s="302" t="s">
        <v>120</v>
      </c>
      <c r="R47" s="22"/>
    </row>
    <row r="48" spans="1:18" ht="30" customHeight="1" x14ac:dyDescent="0.25">
      <c r="A48" s="49"/>
      <c r="B48" s="50" t="s">
        <v>121</v>
      </c>
      <c r="C48" s="568" t="s">
        <v>122</v>
      </c>
      <c r="D48" s="568"/>
      <c r="E48" s="568"/>
      <c r="F48" s="568"/>
      <c r="G48" s="568"/>
      <c r="H48" s="568"/>
      <c r="I48" s="568"/>
      <c r="J48" s="568"/>
      <c r="K48" s="569"/>
      <c r="L48" s="51" t="s">
        <v>120</v>
      </c>
      <c r="M48" s="51" t="s">
        <v>120</v>
      </c>
      <c r="N48" s="52">
        <f>N6+N9+N12+N15+N19+N20+N21+N22+N23+N24+N29+N31+N33+N34+N35+N36+N42+N43+N44+N45</f>
        <v>236893270.66999999</v>
      </c>
      <c r="O48" s="53" t="s">
        <v>120</v>
      </c>
      <c r="P48" s="54" t="s">
        <v>120</v>
      </c>
      <c r="Q48" s="232" t="s">
        <v>120</v>
      </c>
    </row>
    <row r="49" spans="1:17" ht="30" customHeight="1" x14ac:dyDescent="0.25">
      <c r="A49" s="55"/>
      <c r="B49" s="56" t="s">
        <v>121</v>
      </c>
      <c r="C49" s="557" t="s">
        <v>123</v>
      </c>
      <c r="D49" s="557"/>
      <c r="E49" s="557"/>
      <c r="F49" s="557"/>
      <c r="G49" s="557"/>
      <c r="H49" s="557"/>
      <c r="I49" s="557"/>
      <c r="J49" s="557"/>
      <c r="K49" s="558"/>
      <c r="L49" s="57" t="s">
        <v>120</v>
      </c>
      <c r="M49" s="57" t="s">
        <v>120</v>
      </c>
      <c r="N49" s="58">
        <f>N8+N11+N14</f>
        <v>39092619.25</v>
      </c>
      <c r="O49" s="59" t="s">
        <v>120</v>
      </c>
      <c r="P49" s="60" t="s">
        <v>120</v>
      </c>
      <c r="Q49" s="233" t="s">
        <v>120</v>
      </c>
    </row>
    <row r="50" spans="1:17" ht="30.75" customHeight="1" thickBot="1" x14ac:dyDescent="0.3">
      <c r="A50" s="61"/>
      <c r="B50" s="62" t="s">
        <v>121</v>
      </c>
      <c r="C50" s="559" t="s">
        <v>124</v>
      </c>
      <c r="D50" s="559"/>
      <c r="E50" s="559"/>
      <c r="F50" s="559"/>
      <c r="G50" s="559"/>
      <c r="H50" s="559"/>
      <c r="I50" s="559"/>
      <c r="J50" s="559"/>
      <c r="K50" s="560"/>
      <c r="L50" s="63" t="s">
        <v>120</v>
      </c>
      <c r="M50" s="63" t="s">
        <v>120</v>
      </c>
      <c r="N50" s="64">
        <f>N16+N26+N30+N32+N37+N39+N40+N41+N17+N18+N46</f>
        <v>32620739.41</v>
      </c>
      <c r="O50" s="65">
        <f>O47</f>
        <v>4252481.5100000007</v>
      </c>
      <c r="P50" s="234" t="s">
        <v>120</v>
      </c>
      <c r="Q50" s="235" t="s">
        <v>120</v>
      </c>
    </row>
    <row r="51" spans="1:17" x14ac:dyDescent="0.25">
      <c r="A51" s="66"/>
      <c r="B51" s="67"/>
      <c r="C51" s="68"/>
      <c r="D51" s="68"/>
      <c r="E51" s="69"/>
      <c r="F51" s="69"/>
      <c r="G51" s="70"/>
      <c r="H51" s="71"/>
      <c r="I51" s="72"/>
      <c r="J51" s="72"/>
      <c r="K51" s="72"/>
      <c r="L51" s="72"/>
      <c r="M51" s="72"/>
      <c r="N51" s="73"/>
      <c r="O51" s="74"/>
      <c r="P51" s="74"/>
    </row>
    <row r="52" spans="1:17" x14ac:dyDescent="0.25">
      <c r="A52" s="75"/>
      <c r="B52" s="76"/>
      <c r="C52" s="77"/>
      <c r="D52" s="77"/>
      <c r="N52" s="74"/>
      <c r="O52" s="74"/>
      <c r="P52" s="74"/>
    </row>
    <row r="53" spans="1:17" x14ac:dyDescent="0.25">
      <c r="A53" s="75"/>
      <c r="B53" s="81" t="s">
        <v>125</v>
      </c>
      <c r="C53" s="68"/>
      <c r="D53" s="68"/>
      <c r="L53" s="192"/>
      <c r="M53" s="192"/>
      <c r="N53" s="82"/>
      <c r="O53" s="83"/>
      <c r="P53" s="84"/>
    </row>
    <row r="54" spans="1:17" ht="52.15" customHeight="1" x14ac:dyDescent="0.25">
      <c r="A54" s="66"/>
      <c r="B54" s="553" t="s">
        <v>126</v>
      </c>
      <c r="C54" s="553"/>
      <c r="D54" s="553"/>
      <c r="E54" s="553"/>
      <c r="F54" s="553"/>
      <c r="G54" s="553"/>
      <c r="H54" s="553"/>
      <c r="I54" s="553"/>
      <c r="J54" s="72"/>
      <c r="K54" s="72"/>
      <c r="L54" s="85"/>
      <c r="M54" s="396"/>
      <c r="N54" s="22"/>
      <c r="O54" s="74"/>
      <c r="P54" s="74"/>
    </row>
    <row r="55" spans="1:17" ht="27.6" customHeight="1" x14ac:dyDescent="0.25">
      <c r="A55" s="66"/>
      <c r="B55" s="553" t="s">
        <v>127</v>
      </c>
      <c r="C55" s="554"/>
      <c r="D55" s="554"/>
      <c r="E55" s="554"/>
      <c r="F55" s="554"/>
      <c r="G55" s="554"/>
      <c r="H55" s="554"/>
      <c r="I55" s="554"/>
      <c r="J55" s="72"/>
      <c r="K55" s="72"/>
      <c r="L55" s="72"/>
      <c r="M55" s="72"/>
      <c r="N55" s="74"/>
      <c r="O55" s="74"/>
      <c r="P55" s="74"/>
    </row>
    <row r="56" spans="1:17" x14ac:dyDescent="0.25">
      <c r="A56" s="66"/>
      <c r="B56" s="76"/>
      <c r="C56" s="86"/>
      <c r="D56" s="86"/>
      <c r="E56" s="69"/>
      <c r="F56" s="69"/>
      <c r="G56" s="70"/>
      <c r="H56" s="71"/>
      <c r="I56" s="72"/>
      <c r="J56" s="72"/>
      <c r="K56" s="72"/>
      <c r="L56" s="72"/>
      <c r="M56" s="74"/>
      <c r="N56" s="87"/>
      <c r="O56" s="53"/>
      <c r="P56" s="48"/>
    </row>
    <row r="57" spans="1:17" x14ac:dyDescent="0.25">
      <c r="A57" s="66"/>
      <c r="B57" s="76"/>
      <c r="C57" s="86"/>
      <c r="D57" s="86"/>
      <c r="E57" s="69"/>
      <c r="F57" s="69"/>
      <c r="G57" s="70"/>
      <c r="H57" s="71"/>
      <c r="I57" s="72"/>
      <c r="J57" s="72"/>
      <c r="K57" s="72"/>
      <c r="L57" s="72"/>
      <c r="M57" s="74"/>
      <c r="N57" s="88"/>
      <c r="O57" s="53"/>
      <c r="P57" s="48"/>
    </row>
    <row r="58" spans="1:17" x14ac:dyDescent="0.25">
      <c r="A58" s="66"/>
      <c r="B58" s="76"/>
      <c r="C58" s="86"/>
      <c r="D58" s="86"/>
      <c r="E58" s="69"/>
      <c r="F58" s="69"/>
      <c r="G58" s="70"/>
      <c r="H58" s="71"/>
      <c r="I58" s="72"/>
      <c r="J58" s="72"/>
      <c r="K58" s="72"/>
      <c r="L58" s="72"/>
      <c r="M58" s="74"/>
      <c r="N58" s="89"/>
      <c r="O58" s="90"/>
      <c r="P58" s="48"/>
    </row>
    <row r="59" spans="1:17" x14ac:dyDescent="0.25">
      <c r="A59" s="66"/>
      <c r="B59" s="91"/>
      <c r="C59" s="77"/>
      <c r="D59" s="77"/>
      <c r="I59" s="92"/>
      <c r="J59" s="92"/>
      <c r="K59" s="92"/>
      <c r="L59" s="93"/>
      <c r="M59" s="93"/>
      <c r="N59" s="94"/>
      <c r="O59" s="94"/>
      <c r="P59" s="94"/>
    </row>
    <row r="60" spans="1:17" x14ac:dyDescent="0.25">
      <c r="A60" s="66"/>
      <c r="B60" s="91"/>
      <c r="C60" s="77"/>
      <c r="D60" s="77"/>
      <c r="I60" s="92"/>
      <c r="J60" s="92"/>
      <c r="K60" s="92"/>
      <c r="L60" s="93"/>
      <c r="M60" s="93"/>
      <c r="N60" s="94"/>
      <c r="O60" s="94"/>
      <c r="P60" s="95"/>
    </row>
    <row r="61" spans="1:17" x14ac:dyDescent="0.25">
      <c r="A61" s="66"/>
      <c r="I61" s="92"/>
      <c r="J61" s="92"/>
      <c r="K61" s="92"/>
      <c r="L61" s="93"/>
      <c r="M61" s="93"/>
      <c r="N61" s="94"/>
      <c r="O61" s="94"/>
      <c r="P61" s="95"/>
    </row>
    <row r="62" spans="1:17" x14ac:dyDescent="0.25">
      <c r="A62" s="66"/>
      <c r="I62" s="92"/>
      <c r="J62" s="92"/>
      <c r="K62" s="92"/>
      <c r="L62" s="93"/>
      <c r="M62" s="93"/>
      <c r="N62" s="94"/>
      <c r="O62" s="94"/>
      <c r="P62" s="95"/>
    </row>
    <row r="63" spans="1:17" x14ac:dyDescent="0.25">
      <c r="A63" s="66"/>
      <c r="I63" s="92"/>
      <c r="J63" s="92"/>
      <c r="K63" s="92"/>
      <c r="L63" s="92"/>
      <c r="M63" s="92"/>
      <c r="N63" s="95"/>
      <c r="O63" s="95"/>
      <c r="P63" s="95"/>
    </row>
    <row r="64" spans="1:17" x14ac:dyDescent="0.25">
      <c r="A64" s="66"/>
      <c r="I64" s="92"/>
      <c r="J64" s="92"/>
      <c r="K64" s="92"/>
      <c r="L64" s="92"/>
      <c r="M64" s="92"/>
      <c r="N64" s="95"/>
      <c r="O64" s="95"/>
      <c r="P64" s="95"/>
    </row>
    <row r="65" spans="1:16" x14ac:dyDescent="0.25">
      <c r="A65" s="66"/>
      <c r="I65" s="92"/>
      <c r="J65" s="92"/>
      <c r="K65" s="92"/>
      <c r="L65" s="92"/>
      <c r="M65" s="92"/>
      <c r="N65" s="22"/>
      <c r="O65" s="22"/>
      <c r="P65" s="22"/>
    </row>
    <row r="66" spans="1:16" x14ac:dyDescent="0.25">
      <c r="A66" s="66"/>
      <c r="I66" s="92"/>
      <c r="J66" s="92"/>
      <c r="K66" s="92"/>
      <c r="L66" s="92"/>
      <c r="M66" s="92"/>
      <c r="N66" s="22"/>
      <c r="O66" s="22"/>
      <c r="P66" s="22"/>
    </row>
    <row r="67" spans="1:16" x14ac:dyDescent="0.25">
      <c r="A67" s="66"/>
      <c r="I67" s="92"/>
      <c r="J67" s="92"/>
      <c r="K67" s="92"/>
      <c r="L67" s="92"/>
      <c r="M67" s="92"/>
      <c r="N67" s="22"/>
      <c r="O67" s="22"/>
      <c r="P67" s="22"/>
    </row>
    <row r="68" spans="1:16" x14ac:dyDescent="0.25">
      <c r="A68" s="66"/>
      <c r="I68" s="92"/>
      <c r="J68" s="92"/>
      <c r="K68" s="92"/>
      <c r="L68" s="92"/>
      <c r="M68" s="92"/>
      <c r="N68" s="22"/>
      <c r="O68" s="22"/>
      <c r="P68" s="22"/>
    </row>
    <row r="69" spans="1:16" x14ac:dyDescent="0.25">
      <c r="A69" s="66"/>
      <c r="I69" s="92"/>
      <c r="J69" s="92"/>
      <c r="K69" s="92"/>
      <c r="L69" s="92"/>
      <c r="M69" s="92"/>
      <c r="N69" s="22"/>
      <c r="O69" s="22"/>
      <c r="P69" s="22"/>
    </row>
    <row r="70" spans="1:16" x14ac:dyDescent="0.25">
      <c r="A70" s="66"/>
      <c r="I70" s="92"/>
      <c r="J70" s="92"/>
      <c r="K70" s="92"/>
      <c r="L70" s="92"/>
      <c r="M70" s="92"/>
      <c r="N70" s="22"/>
      <c r="O70" s="22"/>
      <c r="P70" s="22"/>
    </row>
    <row r="71" spans="1:16" x14ac:dyDescent="0.25">
      <c r="A71" s="66"/>
      <c r="I71" s="92"/>
      <c r="J71" s="92"/>
      <c r="K71" s="92"/>
      <c r="L71" s="92"/>
      <c r="M71" s="92"/>
      <c r="N71" s="22"/>
      <c r="O71" s="22"/>
      <c r="P71" s="22"/>
    </row>
    <row r="72" spans="1:16" x14ac:dyDescent="0.25">
      <c r="A72" s="66"/>
      <c r="I72" s="92"/>
      <c r="J72" s="92"/>
      <c r="K72" s="92"/>
      <c r="L72" s="92"/>
      <c r="M72" s="92"/>
      <c r="N72" s="22"/>
      <c r="O72" s="22"/>
      <c r="P72" s="22"/>
    </row>
    <row r="73" spans="1:16" x14ac:dyDescent="0.25">
      <c r="A73" s="66"/>
      <c r="I73" s="92"/>
      <c r="J73" s="92"/>
      <c r="K73" s="92"/>
      <c r="L73" s="92"/>
      <c r="M73" s="92"/>
      <c r="N73" s="22"/>
      <c r="O73" s="22"/>
      <c r="P73" s="22"/>
    </row>
    <row r="74" spans="1:16" x14ac:dyDescent="0.25">
      <c r="A74" s="66"/>
      <c r="I74" s="92"/>
      <c r="J74" s="92"/>
      <c r="K74" s="92"/>
      <c r="L74" s="92"/>
      <c r="M74" s="92"/>
      <c r="N74" s="22"/>
      <c r="O74" s="22"/>
      <c r="P74" s="22"/>
    </row>
    <row r="75" spans="1:16" x14ac:dyDescent="0.25">
      <c r="A75" s="66"/>
      <c r="I75" s="92"/>
      <c r="J75" s="92"/>
      <c r="K75" s="92"/>
      <c r="L75" s="92"/>
      <c r="M75" s="92"/>
      <c r="N75" s="22"/>
      <c r="O75" s="22"/>
      <c r="P75" s="22"/>
    </row>
    <row r="76" spans="1:16" x14ac:dyDescent="0.25">
      <c r="A76" s="66"/>
      <c r="I76" s="92"/>
      <c r="J76" s="92"/>
      <c r="K76" s="92"/>
      <c r="L76" s="92"/>
      <c r="M76" s="92"/>
      <c r="N76" s="22"/>
      <c r="O76" s="22"/>
      <c r="P76" s="22"/>
    </row>
    <row r="77" spans="1:16" x14ac:dyDescent="0.25">
      <c r="A77" s="66"/>
      <c r="I77" s="92"/>
      <c r="J77" s="92"/>
      <c r="K77" s="92"/>
      <c r="L77" s="92"/>
      <c r="M77" s="92"/>
      <c r="N77" s="22"/>
      <c r="O77" s="22"/>
      <c r="P77" s="22"/>
    </row>
    <row r="78" spans="1:16" x14ac:dyDescent="0.25">
      <c r="A78" s="66"/>
      <c r="I78" s="92"/>
      <c r="J78" s="92"/>
      <c r="K78" s="92"/>
      <c r="L78" s="92"/>
      <c r="M78" s="92"/>
      <c r="N78" s="22"/>
      <c r="O78" s="22"/>
      <c r="P78" s="22"/>
    </row>
    <row r="79" spans="1:16" x14ac:dyDescent="0.25">
      <c r="A79" s="66"/>
      <c r="I79" s="92"/>
      <c r="J79" s="92"/>
      <c r="K79" s="92"/>
      <c r="L79" s="92"/>
      <c r="M79" s="92"/>
      <c r="N79" s="22"/>
      <c r="O79" s="22"/>
      <c r="P79" s="22"/>
    </row>
    <row r="80" spans="1:16" x14ac:dyDescent="0.25">
      <c r="A80" s="66"/>
      <c r="I80" s="92"/>
      <c r="J80" s="92"/>
      <c r="K80" s="92"/>
      <c r="L80" s="92"/>
      <c r="M80" s="92"/>
      <c r="N80" s="22"/>
      <c r="O80" s="22"/>
      <c r="P80" s="22"/>
    </row>
    <row r="81" spans="1:16" x14ac:dyDescent="0.25">
      <c r="A81" s="66"/>
      <c r="I81" s="92"/>
      <c r="J81" s="92"/>
      <c r="K81" s="92"/>
      <c r="L81" s="92"/>
      <c r="M81" s="92"/>
      <c r="N81" s="22"/>
      <c r="O81" s="22"/>
      <c r="P81" s="22"/>
    </row>
    <row r="82" spans="1:16" x14ac:dyDescent="0.25">
      <c r="A82" s="66"/>
      <c r="I82" s="92"/>
      <c r="J82" s="92"/>
      <c r="K82" s="92"/>
      <c r="L82" s="92"/>
      <c r="M82" s="92"/>
      <c r="N82" s="22"/>
      <c r="O82" s="22"/>
      <c r="P82" s="22"/>
    </row>
    <row r="83" spans="1:16" x14ac:dyDescent="0.25">
      <c r="A83" s="66"/>
      <c r="I83" s="92"/>
      <c r="J83" s="92"/>
      <c r="K83" s="92"/>
      <c r="L83" s="92"/>
      <c r="M83" s="92"/>
      <c r="N83" s="22"/>
      <c r="O83" s="22"/>
      <c r="P83" s="22"/>
    </row>
    <row r="84" spans="1:16" x14ac:dyDescent="0.25">
      <c r="A84" s="66"/>
      <c r="I84" s="92"/>
      <c r="J84" s="92"/>
      <c r="K84" s="92"/>
      <c r="L84" s="92"/>
      <c r="M84" s="92"/>
      <c r="N84" s="22"/>
      <c r="O84" s="22"/>
      <c r="P84" s="22"/>
    </row>
    <row r="85" spans="1:16" x14ac:dyDescent="0.25">
      <c r="A85" s="66"/>
      <c r="I85" s="92"/>
      <c r="J85" s="92"/>
      <c r="K85" s="92"/>
      <c r="L85" s="92"/>
      <c r="M85" s="92"/>
      <c r="N85" s="22"/>
      <c r="O85" s="22"/>
      <c r="P85" s="22"/>
    </row>
    <row r="86" spans="1:16" x14ac:dyDescent="0.25">
      <c r="A86" s="66"/>
      <c r="I86" s="92"/>
      <c r="J86" s="92"/>
      <c r="K86" s="92"/>
      <c r="L86" s="92"/>
      <c r="M86" s="92"/>
      <c r="N86" s="22"/>
      <c r="O86" s="22"/>
      <c r="P86" s="22"/>
    </row>
    <row r="87" spans="1:16" x14ac:dyDescent="0.25">
      <c r="A87" s="66"/>
      <c r="I87" s="92"/>
      <c r="J87" s="92"/>
      <c r="K87" s="92"/>
      <c r="L87" s="92"/>
      <c r="M87" s="92"/>
      <c r="N87" s="22"/>
      <c r="O87" s="22"/>
      <c r="P87" s="22"/>
    </row>
    <row r="88" spans="1:16" x14ac:dyDescent="0.25">
      <c r="A88" s="66"/>
      <c r="I88" s="92"/>
      <c r="J88" s="92"/>
      <c r="K88" s="92"/>
      <c r="L88" s="92"/>
      <c r="M88" s="92"/>
      <c r="N88" s="22"/>
      <c r="O88" s="22"/>
      <c r="P88" s="22"/>
    </row>
    <row r="89" spans="1:16" x14ac:dyDescent="0.25">
      <c r="A89" s="66"/>
      <c r="I89" s="92"/>
      <c r="J89" s="92"/>
      <c r="K89" s="92"/>
      <c r="L89" s="92"/>
      <c r="M89" s="92"/>
      <c r="N89" s="22"/>
      <c r="O89" s="22"/>
      <c r="P89" s="22"/>
    </row>
    <row r="90" spans="1:16" x14ac:dyDescent="0.25">
      <c r="A90" s="66"/>
      <c r="I90" s="92"/>
      <c r="J90" s="92"/>
      <c r="K90" s="92"/>
      <c r="L90" s="92"/>
      <c r="M90" s="92"/>
      <c r="N90" s="22"/>
      <c r="O90" s="22"/>
      <c r="P90" s="22"/>
    </row>
    <row r="91" spans="1:16" x14ac:dyDescent="0.25">
      <c r="A91" s="72"/>
      <c r="I91" s="92"/>
      <c r="J91" s="92"/>
      <c r="K91" s="92"/>
      <c r="L91" s="92"/>
      <c r="M91" s="92"/>
      <c r="N91" s="22"/>
      <c r="O91" s="22"/>
      <c r="P91" s="22"/>
    </row>
    <row r="92" spans="1:16" x14ac:dyDescent="0.25">
      <c r="A92" s="72"/>
      <c r="I92" s="92"/>
      <c r="J92" s="92"/>
      <c r="K92" s="92"/>
      <c r="L92" s="92"/>
      <c r="M92" s="92"/>
      <c r="N92" s="22"/>
      <c r="O92" s="22"/>
      <c r="P92" s="22"/>
    </row>
    <row r="93" spans="1:16" x14ac:dyDescent="0.25">
      <c r="A93" s="72"/>
      <c r="I93" s="92"/>
      <c r="J93" s="92"/>
      <c r="K93" s="92"/>
      <c r="L93" s="92"/>
      <c r="M93" s="92"/>
      <c r="N93" s="22"/>
      <c r="O93" s="22"/>
      <c r="P93" s="22"/>
    </row>
    <row r="94" spans="1:16" x14ac:dyDescent="0.25">
      <c r="A94" s="72"/>
      <c r="I94" s="92"/>
      <c r="J94" s="92"/>
      <c r="K94" s="92"/>
      <c r="L94" s="92"/>
      <c r="M94" s="92"/>
      <c r="N94" s="22"/>
      <c r="O94" s="22"/>
      <c r="P94" s="22"/>
    </row>
    <row r="95" spans="1:16" x14ac:dyDescent="0.25">
      <c r="I95" s="92"/>
      <c r="J95" s="92"/>
      <c r="K95" s="92"/>
      <c r="L95" s="92"/>
      <c r="M95" s="92"/>
      <c r="N95" s="22"/>
      <c r="O95" s="22"/>
      <c r="P95" s="22"/>
    </row>
    <row r="96" spans="1:16" x14ac:dyDescent="0.25">
      <c r="I96" s="92"/>
      <c r="J96" s="92"/>
      <c r="K96" s="92"/>
      <c r="L96" s="92"/>
      <c r="M96" s="92"/>
      <c r="N96" s="22"/>
      <c r="O96" s="22"/>
      <c r="P96" s="22"/>
    </row>
    <row r="97" spans="9:16" x14ac:dyDescent="0.25">
      <c r="I97" s="92"/>
      <c r="J97" s="92"/>
      <c r="K97" s="92"/>
      <c r="L97" s="92"/>
      <c r="M97" s="92"/>
      <c r="N97" s="22"/>
      <c r="O97" s="22"/>
      <c r="P97" s="22"/>
    </row>
    <row r="98" spans="9:16" x14ac:dyDescent="0.25">
      <c r="I98" s="92"/>
      <c r="J98" s="92"/>
      <c r="K98" s="92"/>
      <c r="L98" s="92"/>
      <c r="M98" s="92"/>
      <c r="N98" s="22"/>
      <c r="O98" s="22"/>
      <c r="P98" s="22"/>
    </row>
    <row r="99" spans="9:16" x14ac:dyDescent="0.25">
      <c r="I99" s="92"/>
      <c r="J99" s="92"/>
      <c r="K99" s="92"/>
      <c r="L99" s="92"/>
      <c r="M99" s="92"/>
      <c r="N99" s="22"/>
      <c r="O99" s="22"/>
      <c r="P99" s="22"/>
    </row>
    <row r="100" spans="9:16" x14ac:dyDescent="0.25">
      <c r="I100" s="92"/>
      <c r="J100" s="92"/>
      <c r="K100" s="92"/>
      <c r="L100" s="92"/>
      <c r="M100" s="92"/>
      <c r="N100" s="22"/>
      <c r="O100" s="22"/>
      <c r="P100" s="22"/>
    </row>
    <row r="101" spans="9:16" x14ac:dyDescent="0.25">
      <c r="I101" s="92"/>
      <c r="J101" s="92"/>
      <c r="K101" s="92"/>
      <c r="L101" s="92"/>
      <c r="M101" s="92"/>
      <c r="N101" s="22"/>
      <c r="O101" s="22"/>
      <c r="P101" s="22"/>
    </row>
    <row r="102" spans="9:16" x14ac:dyDescent="0.25">
      <c r="I102" s="92"/>
      <c r="J102" s="92"/>
      <c r="K102" s="92"/>
      <c r="L102" s="92"/>
      <c r="M102" s="92"/>
      <c r="N102" s="22"/>
      <c r="O102" s="22"/>
      <c r="P102" s="22"/>
    </row>
    <row r="103" spans="9:16" x14ac:dyDescent="0.25">
      <c r="I103" s="92"/>
      <c r="J103" s="92"/>
      <c r="K103" s="92"/>
      <c r="L103" s="92"/>
      <c r="M103" s="92"/>
      <c r="N103" s="22"/>
      <c r="O103" s="22"/>
      <c r="P103" s="22"/>
    </row>
    <row r="104" spans="9:16" x14ac:dyDescent="0.25">
      <c r="I104" s="92"/>
      <c r="J104" s="92"/>
      <c r="K104" s="92"/>
      <c r="L104" s="92"/>
      <c r="M104" s="92"/>
      <c r="N104" s="22"/>
      <c r="O104" s="22"/>
      <c r="P104" s="22"/>
    </row>
    <row r="105" spans="9:16" x14ac:dyDescent="0.25">
      <c r="I105" s="92"/>
      <c r="J105" s="92"/>
      <c r="K105" s="92"/>
      <c r="L105" s="92"/>
      <c r="M105" s="92"/>
    </row>
    <row r="106" spans="9:16" x14ac:dyDescent="0.25">
      <c r="I106" s="92"/>
      <c r="J106" s="92"/>
      <c r="K106" s="92"/>
      <c r="L106" s="92"/>
      <c r="M106" s="92"/>
    </row>
    <row r="107" spans="9:16" x14ac:dyDescent="0.25">
      <c r="I107" s="92"/>
      <c r="J107" s="92"/>
      <c r="K107" s="92"/>
      <c r="L107" s="92"/>
      <c r="M107" s="92"/>
    </row>
    <row r="108" spans="9:16" x14ac:dyDescent="0.25">
      <c r="I108" s="92"/>
      <c r="J108" s="92"/>
      <c r="K108" s="92"/>
      <c r="L108" s="92"/>
      <c r="M108" s="92"/>
    </row>
    <row r="109" spans="9:16" x14ac:dyDescent="0.25">
      <c r="I109" s="92"/>
      <c r="J109" s="92"/>
      <c r="K109" s="92"/>
      <c r="L109" s="92"/>
      <c r="M109" s="92"/>
    </row>
    <row r="110" spans="9:16" x14ac:dyDescent="0.25">
      <c r="I110" s="92"/>
      <c r="J110" s="92"/>
      <c r="K110" s="92"/>
      <c r="L110" s="92"/>
      <c r="M110" s="92"/>
    </row>
    <row r="111" spans="9:16" x14ac:dyDescent="0.25">
      <c r="I111" s="92"/>
      <c r="J111" s="92"/>
      <c r="K111" s="92"/>
      <c r="L111" s="92"/>
      <c r="M111" s="92"/>
    </row>
  </sheetData>
  <autoFilter ref="A5:Q50"/>
  <mergeCells count="150">
    <mergeCell ref="A6:A8"/>
    <mergeCell ref="B6:B8"/>
    <mergeCell ref="C6:C8"/>
    <mergeCell ref="D6:D8"/>
    <mergeCell ref="E6:E8"/>
    <mergeCell ref="G3:G4"/>
    <mergeCell ref="H3:H4"/>
    <mergeCell ref="I3:I4"/>
    <mergeCell ref="J3:J4"/>
    <mergeCell ref="A3:A4"/>
    <mergeCell ref="B3:B4"/>
    <mergeCell ref="C3:C4"/>
    <mergeCell ref="D3:D4"/>
    <mergeCell ref="E3:E4"/>
    <mergeCell ref="F3:F4"/>
    <mergeCell ref="P6:P8"/>
    <mergeCell ref="Q6:Q8"/>
    <mergeCell ref="F6:F8"/>
    <mergeCell ref="G6:G8"/>
    <mergeCell ref="H6:H8"/>
    <mergeCell ref="I6:I8"/>
    <mergeCell ref="J6:J8"/>
    <mergeCell ref="K6:K8"/>
    <mergeCell ref="M3:O3"/>
    <mergeCell ref="P3:P4"/>
    <mergeCell ref="Q3:Q4"/>
    <mergeCell ref="K3:K4"/>
    <mergeCell ref="L3:L4"/>
    <mergeCell ref="L6:L8"/>
    <mergeCell ref="M6:M8"/>
    <mergeCell ref="O6:O8"/>
    <mergeCell ref="J16:J18"/>
    <mergeCell ref="J12:J14"/>
    <mergeCell ref="G9:G11"/>
    <mergeCell ref="H9:H11"/>
    <mergeCell ref="I9:I11"/>
    <mergeCell ref="J9:J11"/>
    <mergeCell ref="A9:A11"/>
    <mergeCell ref="B9:B11"/>
    <mergeCell ref="C9:C11"/>
    <mergeCell ref="D9:D11"/>
    <mergeCell ref="E9:E11"/>
    <mergeCell ref="F9:F11"/>
    <mergeCell ref="M9:M11"/>
    <mergeCell ref="L12:L14"/>
    <mergeCell ref="M12:M14"/>
    <mergeCell ref="O12:O14"/>
    <mergeCell ref="O9:O11"/>
    <mergeCell ref="P9:P11"/>
    <mergeCell ref="Q9:Q11"/>
    <mergeCell ref="K9:K11"/>
    <mergeCell ref="L9:L11"/>
    <mergeCell ref="P12:P14"/>
    <mergeCell ref="Q12:Q14"/>
    <mergeCell ref="K12:K14"/>
    <mergeCell ref="A29:A30"/>
    <mergeCell ref="B29:B30"/>
    <mergeCell ref="C29:C30"/>
    <mergeCell ref="D29:D30"/>
    <mergeCell ref="E29:E30"/>
    <mergeCell ref="F29:F30"/>
    <mergeCell ref="A24:A28"/>
    <mergeCell ref="B24:B28"/>
    <mergeCell ref="C24:C28"/>
    <mergeCell ref="D24:D28"/>
    <mergeCell ref="E24:E28"/>
    <mergeCell ref="F24:F28"/>
    <mergeCell ref="A19:A23"/>
    <mergeCell ref="B19:B23"/>
    <mergeCell ref="C19:C23"/>
    <mergeCell ref="D19:D23"/>
    <mergeCell ref="E19:E23"/>
    <mergeCell ref="F19:F23"/>
    <mergeCell ref="K16:K18"/>
    <mergeCell ref="Q26:Q27"/>
    <mergeCell ref="G19:G23"/>
    <mergeCell ref="H19:H23"/>
    <mergeCell ref="I19:I23"/>
    <mergeCell ref="L16:L18"/>
    <mergeCell ref="M16:M18"/>
    <mergeCell ref="P16:P18"/>
    <mergeCell ref="Q16:Q18"/>
    <mergeCell ref="A12:A18"/>
    <mergeCell ref="B12:B18"/>
    <mergeCell ref="C12:C18"/>
    <mergeCell ref="D12:D18"/>
    <mergeCell ref="E12:E18"/>
    <mergeCell ref="F12:F18"/>
    <mergeCell ref="G12:G18"/>
    <mergeCell ref="H12:H18"/>
    <mergeCell ref="I12:I18"/>
    <mergeCell ref="G29:G30"/>
    <mergeCell ref="H29:H30"/>
    <mergeCell ref="I29:I30"/>
    <mergeCell ref="Q19:Q20"/>
    <mergeCell ref="L19:L20"/>
    <mergeCell ref="M19:M20"/>
    <mergeCell ref="O19:O20"/>
    <mergeCell ref="P19:P20"/>
    <mergeCell ref="K19:K20"/>
    <mergeCell ref="J19:J20"/>
    <mergeCell ref="G24:G28"/>
    <mergeCell ref="H24:H28"/>
    <mergeCell ref="I24:I28"/>
    <mergeCell ref="N26:N27"/>
    <mergeCell ref="A43:A44"/>
    <mergeCell ref="G31:G32"/>
    <mergeCell ref="H31:H32"/>
    <mergeCell ref="I31:I32"/>
    <mergeCell ref="A31:A32"/>
    <mergeCell ref="B31:B32"/>
    <mergeCell ref="C31:C32"/>
    <mergeCell ref="D31:D32"/>
    <mergeCell ref="E31:E32"/>
    <mergeCell ref="F31:F32"/>
    <mergeCell ref="A34:A38"/>
    <mergeCell ref="B34:B38"/>
    <mergeCell ref="C34:C38"/>
    <mergeCell ref="D34:D38"/>
    <mergeCell ref="E34:E38"/>
    <mergeCell ref="F34:F38"/>
    <mergeCell ref="G34:G38"/>
    <mergeCell ref="H34:H38"/>
    <mergeCell ref="I34:I38"/>
    <mergeCell ref="B55:I55"/>
    <mergeCell ref="B54:I54"/>
    <mergeCell ref="Q43:Q44"/>
    <mergeCell ref="C49:K49"/>
    <mergeCell ref="C50:K50"/>
    <mergeCell ref="B43:B44"/>
    <mergeCell ref="C43:C44"/>
    <mergeCell ref="D43:D44"/>
    <mergeCell ref="E43:E44"/>
    <mergeCell ref="F43:F44"/>
    <mergeCell ref="G43:G44"/>
    <mergeCell ref="H43:H44"/>
    <mergeCell ref="I43:I44"/>
    <mergeCell ref="K43:K44"/>
    <mergeCell ref="L43:L44"/>
    <mergeCell ref="C48:K48"/>
    <mergeCell ref="K45:K46"/>
    <mergeCell ref="A45:A46"/>
    <mergeCell ref="B45:B46"/>
    <mergeCell ref="C45:C46"/>
    <mergeCell ref="D45:D46"/>
    <mergeCell ref="E45:E46"/>
    <mergeCell ref="F45:F46"/>
    <mergeCell ref="G45:G46"/>
    <mergeCell ref="H45:H46"/>
    <mergeCell ref="I45:I46"/>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8. 2021
</oddFooter>
  </headerFooter>
  <rowBreaks count="1" manualBreakCount="1">
    <brk id="44" max="16383" man="1"/>
  </rowBreaks>
  <colBreaks count="2" manualBreakCount="2">
    <brk id="11" max="1048575" man="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file>

<file path=customXml/itemProps2.xml><?xml version="1.0" encoding="utf-8"?>
<ds:datastoreItem xmlns:ds="http://schemas.openxmlformats.org/officeDocument/2006/customXml" ds:itemID="{DE1D3C82-C141-437D-82B4-9D499F77AAE3}"/>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38. zasedání Rady Karlovarského kraje, které se uskutečnilo dne 23.08.2021 (k bodu č. 3)</dc:title>
  <dc:creator/>
  <cp:lastModifiedBy/>
  <dcterms:created xsi:type="dcterms:W3CDTF">2006-09-16T00:00:00Z</dcterms:created>
  <dcterms:modified xsi:type="dcterms:W3CDTF">2021-08-25T08:35:15Z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