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105" yWindow="-105" windowWidth="23250" windowHeight="12570" activeTab="3"/>
  </bookViews>
  <sheets>
    <sheet name="Rekapitulace 1.3.2023" sheetId="99" r:id="rId1"/>
    <sheet name="A1_KK_vyřazení_1.3.2023" sheetId="102" r:id="rId2"/>
    <sheet name="A2_PO_vyřazení_1.3.2023 " sheetId="103" r:id="rId3"/>
    <sheet name="B1_KK_sledování " sheetId="100" r:id="rId4"/>
    <sheet name="B2_PO_sledování" sheetId="101" r:id="rId5"/>
  </sheets>
  <definedNames>
    <definedName name="_xlnm._FilterDatabase" localSheetId="1" hidden="1">A1_KK_vyřazení_1.3.2023!$A$5:$Q$7</definedName>
    <definedName name="_xlnm._FilterDatabase" localSheetId="2" hidden="1">'A2_PO_vyřazení_1.3.2023 '!$A$5:$Q$23</definedName>
    <definedName name="_xlnm._FilterDatabase" localSheetId="3" hidden="1">'B1_KK_sledování '!$A$6:$Q$21</definedName>
    <definedName name="_xlnm._FilterDatabase" localSheetId="4" hidden="1">B2_PO_sledování!$A$6:$Q$24</definedName>
    <definedName name="dv" localSheetId="1">#REF!</definedName>
    <definedName name="dv" localSheetId="2">#REF!</definedName>
    <definedName name="dv" localSheetId="3">#REF!</definedName>
    <definedName name="dv" localSheetId="4">#REF!</definedName>
    <definedName name="dv">#REF!</definedName>
    <definedName name="FI" localSheetId="2">#REF!</definedName>
    <definedName name="FI" localSheetId="3">#REF!</definedName>
    <definedName name="FI">#REF!</definedName>
    <definedName name="FO" localSheetId="2">#REF!</definedName>
    <definedName name="FO" localSheetId="3">#REF!</definedName>
    <definedName name="FO">#REF!</definedName>
    <definedName name="KK">#REF!</definedName>
    <definedName name="_xlnm.Print_Titles" localSheetId="1">A1_KK_vyřazení_1.3.2023!$4:$5</definedName>
    <definedName name="_xlnm.Print_Titles" localSheetId="2">'A2_PO_vyřazení_1.3.2023 '!$4:$5</definedName>
    <definedName name="_xlnm.Print_Titles" localSheetId="3">'B1_KK_sledování '!$4:$6</definedName>
    <definedName name="_xlnm.Print_Titles" localSheetId="4">B2_PO_sledování!$4:$6</definedName>
    <definedName name="nel" localSheetId="2">#REF!</definedName>
    <definedName name="nel">#REF!</definedName>
    <definedName name="nov" localSheetId="2">#REF!</definedName>
    <definedName name="nov" localSheetId="3">#REF!</definedName>
    <definedName name="nov" localSheetId="4">#REF!</definedName>
    <definedName name="nov">#REF!</definedName>
    <definedName name="novy" localSheetId="2">#REF!</definedName>
    <definedName name="novy" localSheetId="3">#REF!</definedName>
    <definedName name="novy">#REF!</definedName>
    <definedName name="nový" localSheetId="2">#REF!</definedName>
    <definedName name="nový">#REF!</definedName>
    <definedName name="sled" localSheetId="2">#REF!</definedName>
    <definedName name="sled">#REF!</definedName>
    <definedName name="SMLproMMR" localSheetId="2">#REF!</definedName>
    <definedName name="SMLproMMR" localSheetId="3">#REF!</definedName>
    <definedName name="SMLproMM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99" l="1"/>
  <c r="G9" i="99"/>
  <c r="F9" i="99"/>
  <c r="E9" i="99"/>
  <c r="D9" i="99"/>
  <c r="C9" i="99"/>
  <c r="L16" i="103"/>
  <c r="M16" i="103" s="1"/>
  <c r="M15" i="103"/>
  <c r="L15" i="103"/>
  <c r="L14" i="103"/>
  <c r="M14" i="103" s="1"/>
  <c r="L11" i="103"/>
  <c r="M11" i="103" s="1"/>
  <c r="L10" i="103"/>
  <c r="M10" i="103" s="1"/>
  <c r="L9" i="103"/>
  <c r="M9" i="103" s="1"/>
  <c r="Q23" i="103"/>
  <c r="K23" i="103"/>
  <c r="J23" i="103"/>
  <c r="G23" i="103"/>
  <c r="F23" i="103"/>
  <c r="M22" i="103"/>
  <c r="M21" i="103"/>
  <c r="L20" i="103"/>
  <c r="M20" i="103" s="1"/>
  <c r="L19" i="103"/>
  <c r="M19" i="103" s="1"/>
  <c r="L18" i="103"/>
  <c r="M18" i="103" s="1"/>
  <c r="L17" i="103"/>
  <c r="M17" i="103" s="1"/>
  <c r="L13" i="103"/>
  <c r="M13" i="103" s="1"/>
  <c r="O12" i="103"/>
  <c r="O23" i="103" s="1"/>
  <c r="L12" i="103"/>
  <c r="M12" i="103" s="1"/>
  <c r="L8" i="103"/>
  <c r="M8" i="103" s="1"/>
  <c r="L7" i="103"/>
  <c r="M7" i="103" s="1"/>
  <c r="L6" i="103"/>
  <c r="L23" i="103" l="1"/>
  <c r="M23" i="103" s="1"/>
  <c r="M6" i="103"/>
  <c r="E10" i="99" l="1"/>
  <c r="F8" i="99"/>
  <c r="E8" i="99"/>
  <c r="D8" i="99"/>
  <c r="C8" i="99"/>
  <c r="Q7" i="102"/>
  <c r="O7" i="102"/>
  <c r="K7" i="102"/>
  <c r="J7" i="102"/>
  <c r="G7" i="102"/>
  <c r="F7" i="102"/>
  <c r="M6" i="102"/>
  <c r="L6" i="102"/>
  <c r="L7" i="102" s="1"/>
  <c r="M7" i="102" s="1"/>
  <c r="N23" i="101"/>
  <c r="E22" i="99"/>
  <c r="C22" i="99"/>
  <c r="N24" i="101"/>
  <c r="O22" i="101"/>
  <c r="O24" i="101" s="1"/>
  <c r="N22" i="101"/>
  <c r="E23" i="99" s="1"/>
  <c r="G22" i="101"/>
  <c r="M21" i="101"/>
  <c r="P21" i="101" s="1"/>
  <c r="M20" i="101"/>
  <c r="P20" i="101" s="1"/>
  <c r="L20" i="101"/>
  <c r="L22" i="101" s="1"/>
  <c r="C23" i="99" s="1"/>
  <c r="M19" i="101"/>
  <c r="P19" i="101" s="1"/>
  <c r="M18" i="101"/>
  <c r="P18" i="101" s="1"/>
  <c r="P17" i="101"/>
  <c r="M17" i="101"/>
  <c r="M16" i="101"/>
  <c r="P15" i="101"/>
  <c r="M15" i="101"/>
  <c r="M13" i="101"/>
  <c r="P13" i="101" s="1"/>
  <c r="M12" i="101"/>
  <c r="P12" i="101" s="1"/>
  <c r="P11" i="101"/>
  <c r="M11" i="101"/>
  <c r="M10" i="101"/>
  <c r="P10" i="101" s="1"/>
  <c r="M7" i="101"/>
  <c r="P7" i="101" s="1"/>
  <c r="N20" i="100"/>
  <c r="O19" i="100"/>
  <c r="F22" i="99" s="1"/>
  <c r="N19" i="100"/>
  <c r="L19" i="100"/>
  <c r="G19" i="100"/>
  <c r="P18" i="100"/>
  <c r="M18" i="100"/>
  <c r="M17" i="100"/>
  <c r="P17" i="100" s="1"/>
  <c r="M16" i="100"/>
  <c r="P16" i="100" s="1"/>
  <c r="P15" i="100"/>
  <c r="P14" i="100"/>
  <c r="P12" i="100"/>
  <c r="M12" i="100"/>
  <c r="M11" i="100"/>
  <c r="P11" i="100" s="1"/>
  <c r="M9" i="100"/>
  <c r="P9" i="100" s="1"/>
  <c r="M7" i="100"/>
  <c r="M19" i="100" l="1"/>
  <c r="O21" i="100"/>
  <c r="F23" i="99"/>
  <c r="M22" i="101"/>
  <c r="P7" i="100"/>
  <c r="P19" i="100" l="1"/>
  <c r="D22" i="99"/>
  <c r="P22" i="101"/>
  <c r="D23" i="99"/>
  <c r="G23" i="99"/>
  <c r="H23" i="99" s="1"/>
  <c r="F24" i="99"/>
  <c r="E24" i="99"/>
  <c r="C24" i="99"/>
  <c r="G22" i="99" l="1"/>
  <c r="G24" i="99" s="1"/>
  <c r="H24" i="99" s="1"/>
  <c r="D24" i="99"/>
  <c r="H22" i="99" l="1"/>
  <c r="H10" i="99" l="1"/>
  <c r="C10" i="99"/>
  <c r="F10" i="99" s="1"/>
  <c r="G10" i="99" l="1"/>
  <c r="D10" i="99" l="1"/>
</calcChain>
</file>

<file path=xl/sharedStrings.xml><?xml version="1.0" encoding="utf-8"?>
<sst xmlns="http://schemas.openxmlformats.org/spreadsheetml/2006/main" count="529" uniqueCount="327">
  <si>
    <t>CELKEM</t>
  </si>
  <si>
    <t>Příjemce dotace</t>
  </si>
  <si>
    <t>sl. 1</t>
  </si>
  <si>
    <t>sl. 2</t>
  </si>
  <si>
    <t>sl. 3</t>
  </si>
  <si>
    <t>sl. 4</t>
  </si>
  <si>
    <t>sl. 5</t>
  </si>
  <si>
    <t>sl. 6</t>
  </si>
  <si>
    <t>sl. 7</t>
  </si>
  <si>
    <t>sl. 8</t>
  </si>
  <si>
    <t>sl. 9</t>
  </si>
  <si>
    <t>sl. 10</t>
  </si>
  <si>
    <t>sl. 11</t>
  </si>
  <si>
    <t>Pořadové číslo projektu</t>
  </si>
  <si>
    <t>sl. 12</t>
  </si>
  <si>
    <t>sl. 13</t>
  </si>
  <si>
    <t>sl. 14</t>
  </si>
  <si>
    <t>sl. 15</t>
  </si>
  <si>
    <t xml:space="preserve">Celkový objem projektu </t>
  </si>
  <si>
    <t>Vymáhaná částka pro náhradu škody</t>
  </si>
  <si>
    <t>Průběh řešení škodního případu</t>
  </si>
  <si>
    <t xml:space="preserve">Původní finanční postih za zjištěné pochybení </t>
  </si>
  <si>
    <t>sl. 16</t>
  </si>
  <si>
    <t>Specifikace finančního postihu</t>
  </si>
  <si>
    <t>Identifikované zjištění</t>
  </si>
  <si>
    <t>KSÚS, p.o.</t>
  </si>
  <si>
    <t xml:space="preserve">Projekt revitalizace Centra vzdělávání ISŠTE Sokolov
CZ.1.09/1.3.00/18.00376 </t>
  </si>
  <si>
    <t>III/21047 Modernizace silnice Nejdek - Pernink 
CZ.1.09/3.1.00/67.01111</t>
  </si>
  <si>
    <t>Výše škody</t>
  </si>
  <si>
    <t>Rozvoj dopravní infrastruktury silnic II. a III. třídy v Karlovarském kraji - III.etapa 
CZ.1.09/3.1.00/67.01128</t>
  </si>
  <si>
    <t>Název a registrační číslo projektu</t>
  </si>
  <si>
    <t xml:space="preserve">Uskutečněná právní obrana </t>
  </si>
  <si>
    <t>Období realizace projektu/ schválení vyúčtování 
v ZKK</t>
  </si>
  <si>
    <t xml:space="preserve">II/221 Modernizace silnice Merklín - Pstruží, II. etapa CZ.1.09/3.1.00/67.01067 </t>
  </si>
  <si>
    <t>II/221 Modernizace silniční sítě Hroznětín 
CZ.1.09/3.1.00/67.01068</t>
  </si>
  <si>
    <t>Konečná výše finančního postihu po uskutečněné obraně</t>
  </si>
  <si>
    <t>sl. 17</t>
  </si>
  <si>
    <t>Poskytnutá dotace celkem 
(EU včetně státního rozpočtu)</t>
  </si>
  <si>
    <t>Pořadové číslo</t>
  </si>
  <si>
    <t>Příjemce dotace/ garant projektu</t>
  </si>
  <si>
    <t>Oblast zacílení projektu</t>
  </si>
  <si>
    <t>Období realizace projektu</t>
  </si>
  <si>
    <t>Operační program a 
% podíly financování</t>
  </si>
  <si>
    <t>Administrátor projektu</t>
  </si>
  <si>
    <t>Garant projektu - člen RKK, ZKK dle Akčního plánu (garant pouze za dobu realizace projektu, ne pro případné řešení škody)</t>
  </si>
  <si>
    <t>Původně zjištěné pochybení v plné výši vztaženo pouze k dotaci</t>
  </si>
  <si>
    <t>Aktuální výše zjištěného pochybení 
vztaženo pouze k dotaci</t>
  </si>
  <si>
    <t>Poměr aktuální výše zjištěného pochybení/ původní výše zjištěného pochybení vztaženo pouze k dotaci</t>
  </si>
  <si>
    <t>Aktuální stav</t>
  </si>
  <si>
    <t>Celkem</t>
  </si>
  <si>
    <t>z toho očekávaný finanční postih - odvod, pokuta nebo korekce, penále</t>
  </si>
  <si>
    <t>sl.1</t>
  </si>
  <si>
    <t>sl.2</t>
  </si>
  <si>
    <t>sl.3</t>
  </si>
  <si>
    <t>sl.4</t>
  </si>
  <si>
    <t>sl.5</t>
  </si>
  <si>
    <t>sl.6</t>
  </si>
  <si>
    <t>sl.7</t>
  </si>
  <si>
    <t>sl.8</t>
  </si>
  <si>
    <t>sl.9</t>
  </si>
  <si>
    <t>sl.10</t>
  </si>
  <si>
    <t>sl.11</t>
  </si>
  <si>
    <t>sl.12</t>
  </si>
  <si>
    <t>sl.13 (sl. 14 + sl.15)</t>
  </si>
  <si>
    <t>sl.14</t>
  </si>
  <si>
    <t>sl.15</t>
  </si>
  <si>
    <t>sl.16 (sl.13/sl.12)</t>
  </si>
  <si>
    <t>ÚRR 
odvod za porušení rozp. kázně</t>
  </si>
  <si>
    <t>Střední průmyslová škola Ostrov</t>
  </si>
  <si>
    <t xml:space="preserve">II/214 Jihovýchodní obchvat Cheb
CZ.1.09/3.1.00/64.01004 </t>
  </si>
  <si>
    <t>x</t>
  </si>
  <si>
    <t>z toho</t>
  </si>
  <si>
    <t>uhrazené platební výměry, provedené korekce</t>
  </si>
  <si>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</si>
  <si>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Karlovarský kraj</t>
  </si>
  <si>
    <t>FÚ 
odvod za porušení rozp. kázně</t>
  </si>
  <si>
    <t>Rozvoj služby e-Governmentu na území Karlovarského kraje - část I. až VI. 
CZ.1.06/2.1.00/08.07146</t>
  </si>
  <si>
    <t>Lineární urychlovač pro nemocnici v Chebu - přístavba zázemí
CZ.1.09/1.3.00/78.01273</t>
  </si>
  <si>
    <t>Centralizace lékařské péče v nemocnici v Karlových Varech
CZ.1.09/1.3.00/78.01253</t>
  </si>
  <si>
    <t xml:space="preserve">Modernizace a vybavení přístrojového vybavení nemocnic KKN (ROP IV.)
CZ.1.09/1.3.00/78.01252 </t>
  </si>
  <si>
    <t>Operační program</t>
  </si>
  <si>
    <t xml:space="preserve">z toho doručený platební výměr/ vyměřená pokuta ÚOHS/ provedená korekce </t>
  </si>
  <si>
    <t>z toho očekávaný finanční postih - odvod/ pokuta nebo korekce</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</si>
  <si>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</si>
  <si>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r>
      <rPr>
        <b/>
        <sz val="18"/>
        <rFont val="Calibri"/>
        <family val="2"/>
        <charset val="238"/>
        <scheme val="minor"/>
      </rPr>
      <t>Přehled sledovaných</t>
    </r>
    <r>
      <rPr>
        <b/>
        <sz val="18"/>
        <color theme="1"/>
        <rFont val="Calibri"/>
        <family val="2"/>
        <charset val="238"/>
        <scheme val="minor"/>
      </rPr>
      <t xml:space="preserve"> finančních postihů u projektů financovaných z prostředků EU včetně jiných zdrojů - Karlovarský kraj</t>
    </r>
  </si>
  <si>
    <r>
      <rPr>
        <b/>
        <sz val="18"/>
        <rFont val="Calibri"/>
        <family val="2"/>
        <charset val="238"/>
      </rPr>
      <t>Přehled</t>
    </r>
    <r>
      <rPr>
        <b/>
        <sz val="18"/>
        <color indexed="8"/>
        <rFont val="Calibri"/>
        <family val="2"/>
        <charset val="238"/>
      </rPr>
      <t xml:space="preserve"> sledovaných finančních postihů u projektů financovaných z prostředků EU včetně jiných zdrojů - příspěvkové organizace a KKN a.s.</t>
    </r>
  </si>
  <si>
    <t>doprava</t>
  </si>
  <si>
    <t>APDM</t>
  </si>
  <si>
    <t>JUDr. Martin Havel</t>
  </si>
  <si>
    <t>informatika</t>
  </si>
  <si>
    <t>12.8.2011-31.12.2013
vyúčtování projektu ZK 167/06/14 z  19.6.2014</t>
  </si>
  <si>
    <t xml:space="preserve">IOP 
85%
15%
</t>
  </si>
  <si>
    <t>OPŘI</t>
  </si>
  <si>
    <t>zdravotnictví</t>
  </si>
  <si>
    <t>1.1.2015 - 30.10.2015
vyúčtování projektu
ZK 291/06/17 ze dne 22.6.2017</t>
  </si>
  <si>
    <t>ROP
85%
15%</t>
  </si>
  <si>
    <t>OZDR</t>
  </si>
  <si>
    <t>Bc. Miloslav Čermák/ 
Jakub Pánik</t>
  </si>
  <si>
    <t>ÚRR 
krácení dotace</t>
  </si>
  <si>
    <t>Fa č.9431025936 ve výši 861.495,-Kč byla uhrazena po ukončení fyzické realizace projektu</t>
  </si>
  <si>
    <t>1.11.2014 - 30.10.2015
vyúčtování projektu
ZK 144/04/16 ze dne 7.4.2016</t>
  </si>
  <si>
    <t>ROP  
85%
15%</t>
  </si>
  <si>
    <t>1.11.2014 - 30.10.2015
vyúčtování projektu
ZK 356/09/17 ze dne 7.9.2017</t>
  </si>
  <si>
    <t>Fa č.1506148 ve výši 1.820.007,72Kč a fa č. 1506168 ve výši 2.569.568,23 Kč byly uhrazeny po ukončení fyzické realizace projektu, z nichž byly způsobilé výdaje ve výši 2.093.355,34 Kč</t>
  </si>
  <si>
    <t>OP Zaměstnanost</t>
  </si>
  <si>
    <t>MPSV
krácení dotace</t>
  </si>
  <si>
    <t>ROP 
92,5% 
7,5%</t>
  </si>
  <si>
    <t>školství</t>
  </si>
  <si>
    <t>2.1.2007 - 30.7.2012
vyúčtování projektu 
ZK 102/04/15 ze dne 16.4.2015</t>
  </si>
  <si>
    <t>APDM, p.o.</t>
  </si>
  <si>
    <t>Ing. Kamil Řezníček/ PaedDr. Vratislav Emler</t>
  </si>
  <si>
    <t>12.3.2007 - 29.7.2011
vyúčtování projektu
ZK 93/04/14 ze dne 24.4.2014</t>
  </si>
  <si>
    <t xml:space="preserve">
Ing. Kamil Řezníček/ 
PaedDr. Vratislav Emler</t>
  </si>
  <si>
    <t>ÚOHS pokuta</t>
  </si>
  <si>
    <t>6.11.2013 - 30.11.2015
vyúčtování projektu
ZK 248/06/16 ze dne 9.6.2016</t>
  </si>
  <si>
    <t>ROP 
85% 
15%</t>
  </si>
  <si>
    <t>5.12.2013 - 30.11.2015
vyúčtování projektu
ZK 248/06/16 ze dne 9.6.2016</t>
  </si>
  <si>
    <t>18.12.2013 -27.3.2015
vyúčtování projektu
ZK 73/02/16 ze dne 25.2.2016</t>
  </si>
  <si>
    <t>Zdravotnická záchranná služba KK, p.o.</t>
  </si>
  <si>
    <t>Rozvoj lidských zdrojů v oblasti krizového řízení ZZS Karlovarského kraje
reg. č. CZ.03.4.74/0.0/0.0/16_033/0002842</t>
  </si>
  <si>
    <t>Ing. Jan Bureš</t>
  </si>
  <si>
    <t>MPSV
výzva k vrácení dotace</t>
  </si>
  <si>
    <t>Přehled finančních postihů určených k vyřazení ze sledování Pracovní skupiny pro finanční postihy - porovnání původně vyměřených sankcí a upravených sankcí po uskutečněných právních obranách - projekty příspěvkových organizací a KKN a.s.</t>
  </si>
  <si>
    <t>Operační program/ poměr financování</t>
  </si>
  <si>
    <t>Celkový objem projektu včetně nezpůsobilých výdajů</t>
  </si>
  <si>
    <r>
      <t xml:space="preserve">Vyčíslení úspěchu v uskutečněné obraně v Kč
</t>
    </r>
    <r>
      <rPr>
        <i/>
        <sz val="11"/>
        <color rgb="FFFF0000"/>
        <rFont val="Calibri"/>
        <family val="2"/>
        <charset val="238"/>
        <scheme val="minor"/>
      </rPr>
      <t xml:space="preserve"> (sl. 10 - sl. 11)</t>
    </r>
  </si>
  <si>
    <r>
      <t xml:space="preserve">Úspěch uskutečněné obrany v % 
</t>
    </r>
    <r>
      <rPr>
        <i/>
        <sz val="11"/>
        <color rgb="FFFF0000"/>
        <rFont val="Calibri"/>
        <family val="2"/>
        <charset val="238"/>
        <scheme val="minor"/>
      </rPr>
      <t>(sl. 12/ sl. 10)</t>
    </r>
  </si>
  <si>
    <t xml:space="preserve">Centrum technického vzdělávání (CTV) Ostrov 
CZ.1.09/1.3.00/10.00163 </t>
  </si>
  <si>
    <t>ÚRR
penále</t>
  </si>
  <si>
    <t xml:space="preserve">Poměr aktuální výše zjištěného pochybení/ původní výše zjištěného pochybení </t>
  </si>
  <si>
    <t>sl.17</t>
  </si>
  <si>
    <r>
      <t xml:space="preserve">1.1.2017 -31.12.2018
</t>
    </r>
    <r>
      <rPr>
        <sz val="11"/>
        <color rgb="FF0070C0"/>
        <rFont val="Calibri"/>
        <family val="2"/>
        <charset val="238"/>
        <scheme val="minor"/>
      </rPr>
      <t>není dosud vyúčtován</t>
    </r>
  </si>
  <si>
    <t>II/230 Silniční obchvat Mariánské Lázně
reg. č. CZ.06.1.42/0.0/0.0/17082/0008453</t>
  </si>
  <si>
    <t>IROP
85%
5%
10%</t>
  </si>
  <si>
    <t>VŘ 006 - Zajištění technického dozoru - diskriminační požadavek k prokázání kvalifikačního předpokladu (viz PV 3/2017 - odvod 25%, tj. 823.671,- Kč)</t>
  </si>
  <si>
    <t>13.12.2013 -27.3.2015
vyúčtování projektu
ZK 73/02/16 ze dne 25.2.2016</t>
  </si>
  <si>
    <t>pochybení ve 4 veřejných zakázkách -netransparentní hodnotící kritéria; netransparentní hodnocení nabídek a jeho nepřezkoumatelnost; dodatečné stavební práce realizované bez zadávacího řízení; neoprávněné použití JŘBU</t>
  </si>
  <si>
    <t>pochybení ve 4 veřejných zakázkách -VZ na stavební práce - netransparentní hodnotící kritéria; netransparentní hodnocení nabídek a jeho nepřezkoumatelnost; dodatečné stavební práce realizované bez zadávacího řízení; neoprávněné použití JŘBU</t>
  </si>
  <si>
    <t>penále vyměřené k platebnímu výměru č. 3/2017 ze dne 16.3.2017</t>
  </si>
  <si>
    <t>pochybení ve 2 veřejných zakázkách -netransparentní hodnotící kritéria; netransparentní hodnocení nabídek; netransparentní a diskriminační hodnotící kritéria</t>
  </si>
  <si>
    <t>neponížení požadovaných nákladů o výzisky z prodeje vyfrézovaného materiálu</t>
  </si>
  <si>
    <t>podstatná změna závazku ze smlouvy na veřejnou zakázku, kdy při zvýšení /snížení ceny na školení překročil zadavatel 10 % původní hodnoty závazku</t>
  </si>
  <si>
    <t xml:space="preserve">diskriminační požadavky v rámci technických kvalifikačních předpokladů (znalost hospodaření krajských úřadů, ISO, architekt WAN/MAN zkušenosti) </t>
  </si>
  <si>
    <t>pochybení v zakázce "Lineární urychlovač pro nemocnici v Chebu - přístavba zázemí" - změna zadávacích podmínek v důsledku podstatné změny smlouvy dodatkem měnícím podmínky ve Smlouvě o dílo</t>
  </si>
  <si>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dne 20.6.2018 Policie ČR odložila trestní věc podezření ze spáchání přečinu; dne 24. 7. 2018 doručen PV č. 18/2018; dne 21.8.2018 podáno odvolání proti PV č.j.230/JV/18 a 231/JV/18, viz usnesení č. RK 896/08/18 ze dne 6.8.2018; dne 24.8.2018 usnesením zamítlo státní zastupitelství stížnost poškozeného; dne 23.7.2021 obdržel KK Vyrozumění MF č. j. MF-8652/2019/1203-2 ze dne 23.7.2021 o osobách rozhodujících o odvolání. 
Dne 28.12.2021 doručeno Rozhodnutí čj. MF-8652/2019/1203-5, kterým MFČR zamítlo odvolání proti PV č.18/2018 a odvod ve výši 5.932.671 Kč potvrdilo. PV č.8/2018 je pravomocný a KK ho uhradil dne 29.12.2021. 
Dne 8.2.2022 podal KK Žádost o prominutí odvodu a penále  GFŘ prostřednictvím FÚ č.j. KK/20/HK/22 ze dne 8.2.2022 a doplnění důkazů č.j. KK/896/FI/22 ze dne 14.2.2022 dle usnesení Rady KK č. RK 56/01/22 ze dne 24.1.2022.
</t>
    </r>
    <r>
      <rPr>
        <b/>
        <sz val="11"/>
        <rFont val="Calibri"/>
        <family val="2"/>
        <charset val="238"/>
        <scheme val="minor"/>
      </rPr>
      <t>OČEKÁVÁME ROZHODNUTÍ GFŘ O PODANÉ ŽÁDOSTI O PROMINUTÍ ODVODU A PENÁLE</t>
    </r>
  </si>
  <si>
    <t>Podpora činnosti Regionální stálé konference a programu RE:START v Karlovarském kraji II.
CZ.08.1.125/0.0/0.0/15_003/0000261</t>
  </si>
  <si>
    <t>region</t>
  </si>
  <si>
    <t>1.1.2021 - 31.12.2022</t>
  </si>
  <si>
    <t>OŘP/ORR</t>
  </si>
  <si>
    <t>Nezpůsobilé výdaje Fa č. 2112001 ve výši 3.615,48 Kč na 12. měsíční paušál web hostingu webových stránek, byla vystavena na základě objednávky č. 01411 - 00018/21/RR ze dne 6.12.2021 tzn. KK fakticky využíval služby od 1.1.2021 do 7.12.2021 bez jakékoli předchozí objednávky</t>
  </si>
  <si>
    <r>
      <t xml:space="preserve">Dne 14.12.2015 doručena Zpráva o auditu operace  ROPSZ/2015/5202-9 za II. etapu projektu, k pochybením uvedeno, že ovlivňují i certifikované výdaje I.etapy projektu, dne 21.1.2016 ÚRR doručil Výzvy k vrácení dotace dle § 22 odst. 6 zák. 250/2000 Sb.,  dne 1.2.2016 doručeny opravné výzvy v celkové částce ve výši 10.926.411,03 Kč za pochybení ve II.etapě,  výzvy nebyly uhrazeny. Dne 20.8.2016 bylo ISŠTE doručeno oznámení o zahájení daňového řízení.
</t>
    </r>
    <r>
      <rPr>
        <b/>
        <sz val="11"/>
        <rFont val="Calibri"/>
        <family val="2"/>
        <charset val="238"/>
        <scheme val="minor"/>
      </rPr>
      <t xml:space="preserve">Dne 16.3.2017 vystaven PV č.3/2017 na 823.671 Kč </t>
    </r>
    <r>
      <rPr>
        <sz val="11"/>
        <rFont val="Calibri"/>
        <family val="2"/>
        <charset val="238"/>
        <scheme val="minor"/>
      </rPr>
      <t xml:space="preserve">za zjištění č.2 ze zprávy o auditu (269.286 Kč za II. etapu a 554.385 Kč za I.etapu), 13. 4. 2017 podáno odvolání proti PV č. 3/2017. Dne 30.8.2021 doručeno Rozhodnutí MFČR č. j. MF-34104/2017/1203-6, kterým bylo zamítnuto odvolání proti PV č. 3/2017. Úhrada PV č. 3/2017 dne 8.9.2021. Dne 20.9.2021 podání žádosti o prominutí odvodu 823.671 Kč a nevyměřeného penále, která byla doplněna dne 3.11.2021, tedy po obdržení PV na penále. Dne 7.12.2021 doručeno Rozhodnutí o prominutí odvodu č. j. RRSZ 4294/2021 - odvod neprominut. Dne 26. 1. 2022 podaná správní žaloba proti neprominutí odvodu, viz RK 57/01/22 ze dne 24.1.2022. Dne 30.5. 2022 doručen přípis MMR k žalobě č.j.MMR-13442/2022-31 ze dne 4.3.2022- návrh na jednání s GFŘ. Dne 3.6.2022 odesláno na soud vyjádření ISŠTE - nepodjatost, souhlas, očekávání repliky od GFŘ
</t>
    </r>
    <r>
      <rPr>
        <b/>
        <sz val="11"/>
        <rFont val="Calibri"/>
        <family val="2"/>
        <charset val="238"/>
        <scheme val="minor"/>
      </rPr>
      <t>OČEKÁVÁME ROZSUDEK VE VĚCI SPRÁVNÍ ŽALOBY PROTI ZAMÍTAVÉMU ROZHODNUTÍ O PROMINUTÍ - Krajský soud v Ústí nad  Labem, sp. zn. 16 Af 2/2022</t>
    </r>
  </si>
  <si>
    <r>
      <t>Dne 24.9.2014 obdržela ZZS KK od MPSV výzvu k vrácení dotace ve výši 326.184,99 Kč, kterou uhradila dne 18.10.2019  a zamezila daňovému řízení a vyměření penále, dne 21.10.2019 odeslán dopis o Zaplacení výzvy s výhradou. V případě úspěchu ve správní žalobě, požádá ZZS o vrácení dotace. Městský soud v Praze rozhodl dne 26.10.2021 ve prospěch ZZS, napadené rozhodnutí se vrací zpět na MPSV. Dne 9.11.2021 podalo MPSV kasační stížnost k NSS. ZZS KK se ke kasaci vyjádřila dne 10.12.2021.</t>
    </r>
    <r>
      <rPr>
        <b/>
        <sz val="11"/>
        <rFont val="Calibri"/>
        <family val="2"/>
        <charset val="238"/>
        <scheme val="minor"/>
      </rPr>
      <t xml:space="preserve"> Dne 21. 10. 2022 obdržela ZZS z NSS Rozsudek č. j. 4 Afs 378/2021-41 ze dne 20. 10. 2022</t>
    </r>
    <r>
      <rPr>
        <sz val="11"/>
        <rFont val="Calibri"/>
        <family val="2"/>
        <charset val="238"/>
        <scheme val="minor"/>
      </rPr>
      <t>, kterým NSS rozhodl, že kasační stížnost podaná MMR není důvodná a zamítá se.</t>
    </r>
    <r>
      <rPr>
        <b/>
        <sz val="11"/>
        <rFont val="Calibri"/>
        <family val="2"/>
        <charset val="238"/>
        <scheme val="minor"/>
      </rPr>
      <t xml:space="preserve">
ZZS KK nyní očekává nové rozhodnutí MPSV o námitkách proti neproplacení dotace podaných ZZS KK dne 4. 7. 2019.</t>
    </r>
  </si>
  <si>
    <r>
      <t xml:space="preserve">2018 - 2021
</t>
    </r>
    <r>
      <rPr>
        <sz val="11"/>
        <color rgb="FF0070C0"/>
        <rFont val="Calibri"/>
        <family val="2"/>
        <charset val="238"/>
        <scheme val="minor"/>
      </rPr>
      <t>dosud nevyúčtovaný projekt</t>
    </r>
    <r>
      <rPr>
        <sz val="11"/>
        <rFont val="Calibri"/>
        <family val="2"/>
        <charset val="238"/>
        <scheme val="minor"/>
      </rPr>
      <t xml:space="preserve">
</t>
    </r>
  </si>
  <si>
    <t>ARROWS advokátní kancelář, s.r.o.</t>
  </si>
  <si>
    <t>zadavatel postupoval v rozporu § 48 odst. 8 ve spojení s § 48 odst. 2 zákona č. 134/2016 Sb. (ZZVZ), když nevyloučil z účasti vybraného dodavatele (prokazování technické kvalifikace prostřednictvím poddodavatele FIRESTA-Fišer) - pokuta 50.000 Kč</t>
  </si>
  <si>
    <r>
      <t xml:space="preserve">ÚOHS v protokolu o kontrole čj. ÚOHS-37652/2020/521/RŠu ze dne 25.11.2020 identifikoval porušení zákona č. 134/2016 Sb. Dne 28.1.2021 ÚOHS udělil pokutu ve výši 50.000 Kč + 1.000 Kč náklady řízení, viz Rozhodnutí čj. ÚOHS-03493/2021/500/Alv. Právní zástupce KSÚS (administrátor veřejné zakázky) nepodal rozklad. Rozhodnutí nabylo právní moci dne 17.2.2021. Částku 51.000 Kč uhradila KSÚS dne 4.3.2021, kterou dne 31.3.2021 administrátor KSÚS nahradil.
</t>
    </r>
    <r>
      <rPr>
        <b/>
        <sz val="11"/>
        <rFont val="Calibri"/>
        <family val="2"/>
        <charset val="238"/>
        <scheme val="minor"/>
      </rPr>
      <t>KONEČNÝ STAV - pokutu uhradil administrátor veřejné zakázky, společnost ARROWS, advokátní kancelář, s.r.o</t>
    </r>
  </si>
  <si>
    <t>CRR 
krácení dotace za I. až III. etapu (sankce 10 % za 3 etapy, po námitkách změna na 5% a pouze za III. etapu)</t>
  </si>
  <si>
    <t>Muzeum Sokolov, p.o. KK</t>
  </si>
  <si>
    <t>Žula a voda
reg. č. 307</t>
  </si>
  <si>
    <t>kultura</t>
  </si>
  <si>
    <r>
      <t xml:space="preserve">2020 - 2022
</t>
    </r>
    <r>
      <rPr>
        <sz val="11"/>
        <color rgb="FF0070C0"/>
        <rFont val="Calibri"/>
        <family val="2"/>
        <charset val="238"/>
        <scheme val="minor"/>
      </rPr>
      <t>dosud nevyúčtovaný projekt</t>
    </r>
  </si>
  <si>
    <t xml:space="preserve">Cíl 2 </t>
  </si>
  <si>
    <t>CRR
krácení dotace</t>
  </si>
  <si>
    <t xml:space="preserve">nebyly předloženy originály či ověřené kopie dokladů společníka Geomont GP a. s. k prokázání základní způsobilosti před podpisem smlouvy o dílo; 
vybraný dodavatel neprokázal splnění kritéria technické kvalifikace vymezené zadavatelem v bodě 8 písmeno C) odst. 1) písm. b) výzvy k podání nabídek - sankce ve výši 25 % z veřejné zakázky - projekt vedený v Eurech               </t>
  </si>
  <si>
    <r>
      <t xml:space="preserve">CRR provedlo kontrolu průběžné zprávy o realizaci projetu, které byla Muzeem Sokolov předložena dne 1. 12. 2021. „Oznámením o ukončení kontroly“ ze dne 14. 6. 2022 CRR sdělilo, že schválilo Zprávu o realizaci projektu – zpráva za partnera bez výhrad. Zároveň CRR sdělilo, že přistoupilo k udělení sankce ve výši 25 % uznatelných výdajů na veřejnou zakázku s názvem „Žula a voda – Propojení komplexů v žulovém masívu Krudum za účelem zpřístupnění s řešením důlních vod“. Proti rozhodnutí kontrolora (CRR) bylo možno do 10 prac. dnů podat  stížnost k Národnímu orgánu (MMR), tj. do 28. 6. 2022. Muzeum Sokolov zaslalo stížnost na MMR dne 23.6.2022.
Rada KK byla o zjištění v projektu a o dalším postupu informována materiálem předloženým dne 11.7.2022, viz usnesení č. RK 792/07/22. Dne 2.8.2022 doručeno z MMR zamítnutí stížnosti, ve kterém byla potvrzena finanční oprava ve výši 25%, tj. 57.814,63 EUR. Tato částka nebude v žádosti o platbu č. 2 proplacena. Finanční postih je v tabulce vypočten za celou veřejnou zakázku a v Kč, tj. 2.743.367,96 Kč (přímé výdaje), a  včetně paušální sazby ve výši 11 % u personálních výdajů  ve výši 301.770,48 Kč a paušální sazby ve výši 15 % u kancelářských a administrativních výdajů ve výši 411.505,19 Kč. Rada KK usnesení č. RK 1006/09/22 vzala na vědomí nepodání správní žaloby.
</t>
    </r>
    <r>
      <rPr>
        <b/>
        <sz val="11"/>
        <rFont val="Calibri"/>
        <family val="2"/>
        <charset val="238"/>
        <scheme val="minor"/>
      </rPr>
      <t>Projekt je v realizaci a konečný finanční postih v Kč bude znám až po finančním vyúčtování projektu se zahraničním leader partnerem a po zohlednění kurzového rozdílu (zisk/ztráta), tj. až v 1. čtvrtletí nebo pololetí roku 2023</t>
    </r>
  </si>
  <si>
    <t>ISŠTE Sokolov, p.o.</t>
  </si>
  <si>
    <r>
      <t xml:space="preserve">8.2.2016 Protokol o kontrole interim se ŽoP za 2.etapu, č.j. RRSZ 1740/2016 - 23.2.2016  KK podal námitky proti kontrolním zjištěním; 7.3.2016 - vyřízení námitek č.j. RRSZ 3147/2016 - zamítnuto; 30.1.2017 ÚRR Oznámení o krácení způsobilých výdajů; proběhla škodní komise na pozdě uhrazené faktury a dodatku č. 2 k příkazní smlouvě k TDS - RKK schválila usnesením č. RK 1087/09/17 ze dne 11.9.2017 - škoda bude vymáhána po vedoucím projektu APDM 4,5násobek mzdy; dne 28.6.2018 doručena APDM výzva k náhradě škody; Škoda ve výši 1.779.352,04 Kč byla APDM dne 12. a 13.8.2018 uhrazena; U projektu CLP Policie ČR trestní věc odložila; 12.12 2018 odeslal KK Návrh na zahájení sporného řízení z veřejnoprávní smlouvy na peněžité plnění ve výši 1.779.352,04 Kč na základě usnesení č. RK 1227/11/18 ze dne 5.11.2018, která svým rozhodnutím schválila podání sporu z veřejnoprávní smlouvy; dne 3.1.2019 doručen PV č. 1/2019 č. j. MF-30451/2018/1203-4 ze dne 2.1.2019 z MF - správní poplatek na zahájení sporného řízení ve výši 88.968,00 Kč uhrazen dne 7.1.2019; Dne 10.1.2019 Dopis č. j. MF-30451/2018/1203-8 ze dne 9.1.2019  informace o stanovení oprávněných úředních osob k provádění úkonů ve sporném řízení, dne 12.2.2019 doručeno vyjádření odpůrkyně č.j. RRSZ771/2019 ze dne 6.2.2019; dne 23.1.2020 odesláno Doplnění Návrhu č. j. KK/30/HK/20 ze dne 23.1.2020 - žádost o nárok na náhradu nákladů řízení vč. úroku z prodlení, 1.4.2020 doručena Výzva k doplnění podání č.j. MF-30451/2018/1203-16 ze dne 31.3.2020, dne 6.4.2020 odesláno Upřesnění návrhu na změnu č.j.KK/114/HK/20 ze dne 3.4.2020; dne 13.5.2020 a 14.5.2020 doručeno vyjádření odpůrce k návrhu č.j. RRSZ 1407/2020 ze dne 27.4.2020; dne 18.5.2020 odeslána MF Replika č.j. KK/177/HK/20 ze dne 15.5.2020; dne 20.5.2020 doručeno Usnesení MF č.j. MF-30451/2018/1203-22 ze dne 20.5.2020 připuštěna změna návrhu; dne 2.6.2020 obdržel KK od MF dopis č.j. MF-15899/2020/1203-2 ze dne 1.6.2020 obsahující Rozklad odpůrce proti Usnesení MF vyhotovený RRSZ ze dne 28.5.2020, dne 8.6.2020 odesláno Vyjádření k rozkladu č.j. KK/201/HK/20 ze dne 8.6.2020, dne 17.6.2020 obdržel KK Usnesení MF č.j. MF-30451/2018/1203-27 ze dne 16.6.2020 s tím, že řízení o sporu se přerušuje do nabytí právní moci rozhodnutí ministryně o rozkladu; dne 24.8.2020 obdržel KK Rozhodnutí místopředsedkyně vlády a ministryně financí č.j. MF-15899/2020/1203-7 ze dne 24.8.2020 o zamítnutí rozkladu, dne 2.9.2020 obdržel KK z MF Vyrozumění o pokračování v řízení ve sporu č.j. MF-30451/2018/1203-29 ze dne 1.9.2020, dne 16.9.2020 obdržel KK z MF dopis seznámení s podklady pro vydání rozhodnutí, náklady řízení č.j. MF-30451/2018/1203-32 ze dne 15.9.2020. Dne 18.9.2020 odesláno MF Vyjádření k seznámení s podklady pro vydání rozhodnutí a požadovaná náhrada nákladů řízení č.j. KK/256/HK/20 ze dne 17.9.2020, dne 1.10.2020 doručeno Rozhodnutí MF č.j. MF-30451/2018/1203-38 ze dne 1.10.2020 o zamítnutí návrhu sporného řízení, dne 5.10.2020 doručeno opravné Rozhodnutí MF č.j. MF-30451/2018/1203-39 ze dne 5.10.2020. Dne 22.10.2020 byla KK podána k Městskému soudu v Praze správní Žaloba proti rozhodnutí MF č.j. KK/279/HK/20 ze dne 21.10.2020, dne 4.12.2020 obdržel KK Přípis č.j. 9Af 31/2020 - 108 s výzvou o zaplacený soudního poplatku, dne 9.12.2020 uhrazen soudní poplatek ve výši 3.000,00 Kč, dne 25.1.2021 doručeno vyjádření MF k žalobě ze dne 12.1.2021 č.j. 9 Af 31/2020-126 ze dne 22.1.2021, dne 29.11.2022 obdržel KK Rozsudek č.j. 9 Af 31/2020- 131 ze dne 31.10.2022-Rozhodnutí MF se ruší, věc se vrací k dalšímu řízení, MF dne 29.12.2022 uhradilo náklady řízení KK 3.000 Kč, MF podalo dne 12.12.2022 kasaci, dne 23.12.2022 doručena Informace o řízení č.j. 8Afs273/2022-12 ze dne 23.12.2022, dne 2.1.2023 odesláno Vyjádření k informaci
</t>
    </r>
    <r>
      <rPr>
        <b/>
        <sz val="11"/>
        <rFont val="Calibri"/>
        <family val="2"/>
        <charset val="238"/>
        <scheme val="minor"/>
      </rPr>
      <t>OČEKÁVÁME ROZHODNUTÍ NSS O PODÁNÉ KASAČNÍ STÍŽNOSTI MF</t>
    </r>
  </si>
  <si>
    <r>
      <t xml:space="preserve">Dne 24.8.2022 doručen v Protokol o kontrole č.j. MMR-53866/2022-25 ze dne 22.8.2022, zjištění spočívající v úhradě faktury č.2112001 ze dne 7.12.2021 ve výši 3.615,48 Kč vystavené společností Studio Fresh Net, s.r.o. týkající se 12.měsíčního paušálu web hostingu webových stránek Regionální stálé konference Karlovarského kraje (rskkvk.cz) na období 1 až 12/2021 na základě cenové nabídky ze dne 6.12.2021 a objednávky KK č.01411 – 00018/21/RR ze dne 6.12.2021. KK tak výše uvedeným fakticky využíval služby v období od 1.1.2021 do 7.12.2021 bez jakékoli předchozí objednávky. Dne 2.9.2022 podány námitky č.j. KK/180/HK/22 ze dne 2.9.2022. Dne 20.9.2022 obdržel KK Vyřízení námitek proti kontrolním zjištěním uvedeným v protokolu o kontrole č.j. MMR-60273/2022-25 ze dne 19.9.2022-nelze námitce vyhovět. Dne 29.9.2022 byla KK z MMR doručena Výzva k vrácení peněžních prostředků dotace podle §14f odst. 3 zákona č. 218/2000 Sb., o rozpočtových pravidlech a informace o potvrzené nesrovnalosti č.j. MMR-61684/2022-25 ze dne 26.9.2022-vrácení peněžních prostředků dotace ve výši 3.615,48 Kč. Dne 19.10.2022 vrátil KK peněžní prostředky na BÚ MMR.
</t>
    </r>
    <r>
      <rPr>
        <b/>
        <sz val="11"/>
        <rFont val="Calibri"/>
        <family val="2"/>
        <charset val="238"/>
        <scheme val="minor"/>
      </rPr>
      <t>KONEČNÝ STAV</t>
    </r>
  </si>
  <si>
    <r>
      <t xml:space="preserve">20.1.2016 Protokol o kontrole č.j.RRSZ 853/2016 - 4.2.2016  KK podal námitky proti kontrolním zjištěním; 7.3.2016 - vyřízení námitek č.j. RRSZ 3082/2016 - zamítnuto; 20.12.2018 podal KK návrh na zahájení sporu veřejnoprávní smlouvy pro peněžité plnění ve výši 732.271,43 Kč na základě usnesení č. RK 1399/12/18 ze dne 3.12.2018; dne 3.1.2019 doručen PV č. 2/2019 č. j. MF-31127/2018/1203-4 ze dne 2.1.2019 z MF - správní poplatek na zahájení sporného řízení ve výši 36.614,00 Kč dne 9.1.2019 uhrazen; dne 7.1.2019 doručeno Rozhodnutí o opravě zřejmých nesprávností č.j.MF-31127/2018/1203-7 ze dne 4.1.2019 - oprava v textu předmětu PV č. 2/2019; Dne 15.1.2019 Dopis č. j. MF-31127/2018/1203-9 ze dne 14.1.2019  informace o stanovení oprávněných úředních osob k provádění úkonů ve sporném řízení, doplnění podkladů; dne 23.1.2019 odeslán dopis k doplnění dokumentů č.j. KK/140/FI/19 ze dne 22.1.2019, dne 15.2.2019 doručeno vyjádření odpůrkyně č.j. RRSZ840/2019 ze dne 8.2.2019; dne 23.1.2020 odesláno Doplnění Návrhu č. j. KK/29/HK/20 ze dne 23.1.2020 - žádost o nárok na náhradu nákladů řízení vč. úroku z prodlení, dne 31.3.2020 doručena Výzva k doplnění podání č.j. MF-31127/2018/1203-20 ze dne 30.3.2020, dne 6.4.2020 odesláno Upřesnění návrhu na změnu č.j.KK/113/HK/20 ze dne 3.4.2020; dne 28.4.2020 doručeno vyjádření odpůrce k návrhu č.j. RRSZ 1406/2020 ze dne 27.4.2020; dne 4.5.2020 odeslána MF Replika č.j. KK/160/HK/20 ze dne 4.5.2020, dne 20.5.2020 doručeno Usnesení MF č.j. MF-31127/2018/1203-28 ze dne 20.5.2020 připuštěna změna návrhu; dne 22.5.2020 obdržel KK z MF Vyjádření Odpůrkyně k Replice Navrhovatele ze dne 4.5.2020, č.j.KK/160/HK/20 č. j. RRSZ 1738/2020 ze dne 21.5.2020;  dne 2.6.2020 obdržel KK od MF dopis č.j. MF-15898/2020/1203-2 ze dne 1.6.2020 obsahující Rozklad odpůrce proti Usnesení MF vyhotovený RRSZ ze dne 28.5.2020, dne 8.6.2020 odesláno Vyjádření k rozkladu č.j. KK/202/HK/20 ze dne 8.6.2020, dne 17.6.2020 obdržel KK Usnesení MF č.j. MF-31127/2018/1203-32 ze dne 16.6.2020 s tím, že řízení o sporu se přerušuje do nabytí právní moci rozhodnutí ministryně o rozkladu; dne 24.8.2020 obdržel KK Rozhodnutí místopředsedkyně vlády a ministryně financí č.j. MF-15898/2020/1203-7 ze dne 24.8.2020 o zamítnutí rozkladu, dne 7.9.2020 obdržel KK z MF Vyrozumění o pokračování v řízení ve sporu č.j. MF-31127/2018/1203-34 ze dne 4.9.2020, dne 7.9.2020 obdržel KK z MF dopis seznámení s podklady pro vydání rozhodnutí, náklady řízení č.j. MF-31127/2018/1203-36 ze dne 4.9.2020. Dne 11.9.2020 odesláno MF Vyjádření k seznámení s podklady pro vydání rozhodnutí a požadovaná náhrada nákladů řízení č.j. KK/252/HK/20 ze dne 10.9.2020, dne 8.10.2020 doručeno Rozhodnutí MF č.j. MF-31127/2018/1203-41 ze dne 8.10.2020 o zamítnutí návrhu sporného řízení. Dne 11.11.2020 byla KK podána k Městskému soudu v Praze správní Žaloba proti rozhodnutí MF č.j. KK/293/HK/20 ze dne 11.11.2020, viz usnesení č. RK 1169/11/20,  dne 24.11.2020 doručeno Usnesení č.j. 14 Af 36/2020-18 ze dne 19.11.2020 na úhradu soudního poplatku, dne 25.11.2020 uhrazen soudní poplatek ve výši 3.000 Kč, dne 28.1.2021 doručeno vyjádření MF k žalobě ze dne 14.1.2021 č.j. 14 Af 36/2020-32 ze dne 28.1.2021, dne 3.8.2022 doručeno Předvolání ze dne 3.8.2022-jednání nařízeno na 12.10.2022 v 10.00hod, dne 14.10.2022 odeslal KK Vyjádření žalobce k požadovaným nákladům řízení č.j. KK/203/HK/22 ze dne 14.10.2022, dne 2.11.2022 obdržel KK Rozsudek č.j. 14 Af 36/2020- 50 ze dne 12.10.2022-Rozhodnutí MF se ruší, věc se vrací k dalšímu řízení, MF dne 14.11.2022 uhradilo náklady řízení KK 3.000 Kč, MF podalo dne 15.11.2022 kasaci, dne 25.11.2022 doručena Informace o probíhajícím řízení č.j. 10Afs319/2022-10 ze dne 25.11.2022, dne 30.11.2022 odesláno Vyjádření k informaci č.j. KK/235/HK/22, dne 11.1.2023 odesláno Vyjádření ke kasaci č.j.KK/12/HK/23 ze dne 10.1.2023
</t>
    </r>
    <r>
      <rPr>
        <b/>
        <sz val="11"/>
        <rFont val="Calibri"/>
        <family val="2"/>
        <charset val="238"/>
        <scheme val="minor"/>
      </rPr>
      <t>OČEKÁVÁME ROZHODNUTÍ NSS O PODÁNÉ KASAČNÍ STÍŽNOSTI MF</t>
    </r>
  </si>
  <si>
    <r>
      <t xml:space="preserve">Zjištění ze Zprávy o auditu operace č. IOP/2014/o/037 z 22.12.2014; v 8/2015 podnět z MMR na FÚ - zahájení daňového řízení; 4.11.2015 Protokol o ústním jednání; 24.11.2015 KK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OFŘ v Brně; schváleno usn. č. RK 146/02/16; 3.10.2016 OFŘ v Brně prodloužení lhůty pro vyřízení odvolání do 26.2.2017; 7.10.2016 odeslána na FÚ žádost o prominutí odvodu a dosud nevym. penále; 8.11.2016 FÚ vyrozumění o postoupení na GFŘ; 27.2.2017 Rozhodnutí o odvolání - zamítá se, odvod uhrazen dne 13.3.2017; </t>
    </r>
    <r>
      <rPr>
        <b/>
        <sz val="11"/>
        <rFont val="Calibri"/>
        <family val="2"/>
        <charset val="238"/>
        <scheme val="minor"/>
      </rPr>
      <t>podání správní žaloby dne 27.4.2017</t>
    </r>
    <r>
      <rPr>
        <sz val="11"/>
        <rFont val="Calibri"/>
        <family val="2"/>
        <charset val="238"/>
        <scheme val="minor"/>
      </rPr>
      <t xml:space="preserve">; dne 27.7.2018 doručen rozsudek Krajského soudu v Plzni o </t>
    </r>
    <r>
      <rPr>
        <b/>
        <sz val="11"/>
        <rFont val="Calibri"/>
        <family val="2"/>
        <charset val="238"/>
        <scheme val="minor"/>
      </rPr>
      <t>zamítnutí žaloby</t>
    </r>
    <r>
      <rPr>
        <sz val="11"/>
        <rFont val="Calibri"/>
        <family val="2"/>
        <charset val="238"/>
        <scheme val="minor"/>
      </rPr>
      <t xml:space="preserve">; dne 28.10.2018 vydalo OLP právní posouzení - za vznik škody odpovídá Sdružení RELSIE-PFI; dne 9.12.2019 doručeno Rozhodnutí o prominutí daně GFŘ č. j. 7436/19/7700-40470-101251 ze dne 4.12.2019 - žádost o prominutí odvodu zamítnuta; dne 9.12.2019 doručeno Rozhodnutí o zastavení řízení GFŘ č. j. 89355/19/7700-40470-101251 ze dne 9. 12. 2019 - penále nebylo a již nebude vyměřeno; dne 13.12.2019 odeslána Žádost o vymáhání náhrady škody č. j. KK/3929/FI/19 ze dne 12.12.2019 - předáno k vymáhání OLP, Dne 28. 10. 2018 OLP vyhotovilo právní „Posouzení odpovědnosti externího administrátora veřejných zakázek „Zavedení datových skladů“ a „Komunikační infrastruktura Karlovarského kraje“, dne 26.1.2020 doručena Výzva k úhradě škody RELSIE  spol. s r.o., dne 24.1.2020 doručena výzva PFI s.r.o.; dopis RELSIE spol. s r.o. Reakce na výzvu k náhradě škody ze dne 29.1.2020 - věc musí být prošetřena a předložena pojišťovně; dne 21.2.2020 odeslána žaloba o zaplacení; KK obdržel Stanovisko k výzvě na náhradu škody společnosti RELSIE spol. s r.o. ze dne 15.7.2020, dne 25.8.2020 uhrazen soudní poplatek ve výši 461.102 Kč Obvodnímu soudu pro Prahu 1, KK doručeno vyjádření žalovaných ze dne 17.3.2021 č.j. 13 C 47/2020-57a obsahující vyjádření JUDr. Michala Štekla - advokáta RELSIE spol. s r.o. a Mgr. Michala Bernáška - advokáta PFI s.r.o. Dne 11. 1. 2022 se na základě předvolání Obvodního soudu pro Prahu 1 ze dne 14. 10. 2021 uskutečnilo ústní jednání, Usnesení č. j. 13 C 47/2020-91 ze dne 11. 1. 2022 o přerušení řízení. Dne 9.12.2022 doručen návrh o mimosoudním vyrovnání společností RELSIE spol. s.r.o., Rada KK usnesením č. RK 1486/12/22 ze dne 19.12.2022 nepřijala návrh na mimosoudní narovnání, dne 22.12.2022 byla odeslána společnosti RELSIE Informace o nepřijetí návrhu č. j. KK/2889/LP/22 ze dne 22.12.2022, dne 23.12.2022 byl odeslán Obvodnímu soudu pro Prahu 1 Návrh žalobce na pokračování v přerušeném soudním řízení č. j. KK/134/LP/22 ze dne 22.12.2022, KK obdržel Usnesení č.j. 13 C 47/2020-96-v přerušeném řízení se pokračuje
</t>
    </r>
    <r>
      <rPr>
        <b/>
        <sz val="11"/>
        <rFont val="Calibri"/>
        <family val="2"/>
        <charset val="238"/>
        <scheme val="minor"/>
      </rPr>
      <t>KONEČNÝ STAV - PŘEDÁNO K VYMÁHÁNÍ OLP</t>
    </r>
  </si>
  <si>
    <t>Přehled finančních postihů určených k vyřazení ze sledování Pracovní skupiny pro finanční postihy - porovnání původně vyměřených sankcí a upravených sankcí po uskutečněných právních obranách - projekty Karlovarského kraje</t>
  </si>
  <si>
    <t>Operační program/ poměr financování - dotace a spolufinancování</t>
  </si>
  <si>
    <t xml:space="preserve">Celkový objem projektu včetně nezpůsobilých výdajů </t>
  </si>
  <si>
    <t xml:space="preserve">Poskytnutá dotace celkem 
(EU včetně státního rozpočtu) </t>
  </si>
  <si>
    <r>
      <t xml:space="preserve">Vyčíslení úspěchu v uskutečněné obraně v Kč
</t>
    </r>
    <r>
      <rPr>
        <i/>
        <sz val="11"/>
        <rFont val="Calibri"/>
        <family val="2"/>
        <charset val="238"/>
        <scheme val="minor"/>
      </rPr>
      <t xml:space="preserve"> (sl. 10 - sl. 11)</t>
    </r>
  </si>
  <si>
    <r>
      <t xml:space="preserve">Úspěch uskutečněné obrany v % 
</t>
    </r>
    <r>
      <rPr>
        <i/>
        <sz val="11"/>
        <rFont val="Calibri"/>
        <family val="2"/>
        <charset val="238"/>
        <scheme val="minor"/>
      </rPr>
      <t>(sl. 12/ sl. 10)</t>
    </r>
  </si>
  <si>
    <t xml:space="preserve">stav k </t>
  </si>
  <si>
    <t>Finanční postih v projektech</t>
  </si>
  <si>
    <t>Řešení škody</t>
  </si>
  <si>
    <t>Původně zjištěné pochybení v plné výši</t>
  </si>
  <si>
    <t xml:space="preserve">Úspěch uskutečněné obrany v % 
</t>
  </si>
  <si>
    <t>sl.7
(sl. 5 - sl. 6)</t>
  </si>
  <si>
    <t>sl. 8 
(sl. 7/ sl. 5)</t>
  </si>
  <si>
    <t xml:space="preserve">Původně zjištěné pochybení v plné výši </t>
  </si>
  <si>
    <t xml:space="preserve">Aktuální úspěch uskutečněné obrany v % 
</t>
  </si>
  <si>
    <t xml:space="preserve">z toho doručený a uhrazený platební výměr/ vyměřená a uhrazená pokuta ÚOHS/ provedená korekce </t>
  </si>
  <si>
    <t xml:space="preserve"> z toho očekávaný finanční postih - odvod (budoucí PV)/pokuta/ korekce</t>
  </si>
  <si>
    <t>sl. 6
(sl. 7 + sl. 8)</t>
  </si>
  <si>
    <t xml:space="preserve">sl. 8 </t>
  </si>
  <si>
    <t>sl. 9
(sl.5 - sl. 6)</t>
  </si>
  <si>
    <t>sl. 10 
(sl. 9/ sl. 5)</t>
  </si>
  <si>
    <t>Přehled finančních postihů určených k vyřazení ze sledování - přílohy A1 a A2</t>
  </si>
  <si>
    <t>Přehled finančních postihů nadále sledovaných - přílohy B1 a B2</t>
  </si>
  <si>
    <t>Rekapitulace příloh</t>
  </si>
  <si>
    <t>Příloha  A1</t>
  </si>
  <si>
    <t>PO_13</t>
  </si>
  <si>
    <t>PO_05</t>
  </si>
  <si>
    <t>ÚRR 
odvod za porušení rozp. Kázně</t>
  </si>
  <si>
    <t>PO_07</t>
  </si>
  <si>
    <t>PO_06</t>
  </si>
  <si>
    <t>PO_14</t>
  </si>
  <si>
    <t>PO_15</t>
  </si>
  <si>
    <t>III/21047 Odstraňování slabých míst na silničních sítí Karlovarského kraje CZ.1.09/3.1.00/67.01129ernizace silnice Nejdek - Pernink 
CZ.1.09/3.1.00/67.01111</t>
  </si>
  <si>
    <t>Příloha č. 1</t>
  </si>
  <si>
    <t xml:space="preserve">VZ na stavební práce "Realizace stavby CLP"- široké vymezení předmětu veřejné zakázky.
</t>
  </si>
  <si>
    <r>
      <t xml:space="preserve">Dne 1.9.2016 doručeno z MF Oznámení o auditu operace; 13.12.2015 Návrh zprávy o auditu operace; 22.12.2016 Stanovisko k Návrhu zprávy o auditu operace; 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dne 28. 6 2018 z URR doručen PV č. 17/2018 ve výši 19.278.653,00 Kč; 26.7.2018 odesláno odvolání proti PV; Dne 5.9.2018 Policie ČR usnesením rozhodla o odložení trestní věci podezření ze spáchání trestného činu; dne 14.11.2022 obdržel KK Informaci o úředních osobách č.j. MF-6836/2019/1203 ze dne 10.11.2022, dne 6.12.2022 obdržel KK Informaci o úředních osobách č.j. MF-6950/2019/1203-3 ze dne 6.12.2022, dne 9.1.2023 odeslal KK Vyjádření k Informaci o zjištěných skutečnostech MF č.j. KK/11/HK/23 ze dne 9.1.2023, dne 16.1.2023 obdržel KK Rozhodnutí MF č.j. MF-6836/2019/1203-9-odvolání zamítlo a PV č. 17/2018 č.j. RRSZ 3984/2018 ze dne 26.6.2018 na odvod ve výši 19.278.653 Kč potvrdilo, dne 19.1.2023 KK PV uhradil na bankovní účet FÚ pro KK.
</t>
    </r>
    <r>
      <rPr>
        <b/>
        <sz val="11"/>
        <rFont val="Calibri"/>
        <family val="2"/>
        <charset val="238"/>
        <scheme val="minor"/>
      </rPr>
      <t>KONEČNÝ STAV - BUDE PŘEDÁNO K VYMÁHÁNÍ NA OLP</t>
    </r>
    <r>
      <rPr>
        <sz val="11"/>
        <rFont val="Calibri"/>
        <family val="2"/>
        <charset val="238"/>
        <scheme val="minor"/>
      </rPr>
      <t xml:space="preserve">
</t>
    </r>
  </si>
  <si>
    <t>Technická pomoc
85%
15%</t>
  </si>
  <si>
    <t>Patrik Pizinger</t>
  </si>
  <si>
    <t>MMR 
vrácení dotace</t>
  </si>
  <si>
    <t>Implementace Krajského akčního plánu 2 v Karlovarském kraji
CZ.02.3.68/0.0/0.0/19_078/0017823</t>
  </si>
  <si>
    <r>
      <t xml:space="preserve">28.5.2021 - 31.8.2023 (závěrečné vyhodnocení 31.8.2024)
</t>
    </r>
    <r>
      <rPr>
        <sz val="11"/>
        <color rgb="FF0070C0"/>
        <rFont val="Calibri"/>
        <family val="2"/>
        <charset val="238"/>
        <scheme val="minor"/>
      </rPr>
      <t>projekt v realizaci</t>
    </r>
  </si>
  <si>
    <t>Výzkum, vývoj a vzdělávání
95%
5%</t>
  </si>
  <si>
    <t>OŠMT</t>
  </si>
  <si>
    <t>Mgr. Jindřich Čermák</t>
  </si>
  <si>
    <t>MŠMT 
krácení dotace a odvod za porušení rozpočtové kázně</t>
  </si>
  <si>
    <t>2 pochybení  v rámci VZ Dynamický nákupní systém (DNS) realizované KK -  
1) zadavatel vyloučil dodavatele pro nesplnění kvalifikace, aniž by jej předem vyzval k vysvětlení/doplnění dokladů prokazující splnění kvalifikace; 2) zadavatel požadoval prokázat kvalifikaci prostřednictvím originálů a ověř. kopií již v rámci žádosti o účast - sankce 5% z hodnoty VZ 00043 až VZ 0046</t>
  </si>
  <si>
    <r>
      <t xml:space="preserve">Dne 12.12.2022 obdržel KK prostřednictvím IS KP14+ Výsledek kontroly veřejné zakázky VZ 0042 Dynamický nákupní systém na zajištění nepravidelné autobusové dopravy (DNS) s pochybením u 4 veřejných zakázek v rámci projektu, a to  VZ 0043, VZ 0044, VZ  0045 a VZ 0046. Dne 19.12.2022 odeslal KK Připomínky  k závěrům řídícího orgánu. MŠMT připomínkám nevyhověl, viz Vyřízení připomínek  čj. MSMT-35144/2022-2 ze dne 6.2.2023 - udělená sankce 5%. Krácení dotace v žádostech o platbu dosud neproběhlo.
</t>
    </r>
    <r>
      <rPr>
        <b/>
        <sz val="11"/>
        <rFont val="Calibri"/>
        <family val="2"/>
        <charset val="238"/>
        <scheme val="minor"/>
      </rPr>
      <t>OČEKÁVÁME  KRÁCENÍ DOTACE A ZAHÁJENÍ DAŇOVÉHO ŘIZENÍ</t>
    </r>
  </si>
  <si>
    <t xml:space="preserve">MŠMT 
krácení dotace </t>
  </si>
  <si>
    <t>Podpora vybraných služeb sociální prevence II
CZ.03.2.60/0.0/0.0/15_005/0015040</t>
  </si>
  <si>
    <t>sociální</t>
  </si>
  <si>
    <t>1.9.2016 - 30.10.2022</t>
  </si>
  <si>
    <t>Zaměstnanost
95%
5%</t>
  </si>
  <si>
    <t>OŘP/OSV</t>
  </si>
  <si>
    <t>Mgr. Robert Pisár</t>
  </si>
  <si>
    <t>Nezpůsobilé výdaje vč. nepřímých nákladů - výdaje za pronájem kanceláře leden-prosinec 2021 - statutární orgán 15.přední hlídky Royal Rangers Mariánské Lázně uzavřel smlouvu o nájmu jako pronajímatel i jako spoluvlastník nemovitosti</t>
  </si>
  <si>
    <r>
      <t xml:space="preserve">Dne 3.1.2023 doručen Protokol o kontrole č.j. MPSV-2022/172556-854/2 ze dne 2.1.2023 zjištění spočívající ve střetu zájmů - uzavření nájemní smlouvy totéž osobou na obou stranách statutární orgán 15.přední hlídky Royal Rangers Mariánské Lázně  pan Tomáš Rusňák uzavřel smlouvu o nájmu jako pronajímatel i jako spoluvlastník nemovitosti. Dne 18.1.2023 podány námitky č.j. KK/15/HK/23 ze dne 17.1.2023. Dne 9.2.2023 obdržel KK Vyřízení námitek podaných proti kontrolním zjištění č. 1 uvedených v protokolu o kontrole č. 000076-2022/OPZ ze dne 2.1.2023 č.j. MPSV-2023/14415/854/1 - námitky jsou shledány nedůvodnými a proto jsou zamítnuty.
</t>
    </r>
    <r>
      <rPr>
        <b/>
        <sz val="11"/>
        <rFont val="Calibri"/>
        <family val="2"/>
        <charset val="238"/>
        <scheme val="minor"/>
      </rPr>
      <t>KK OČEKÁVÁ VÝZVU K VRÁCENÍ PENĚŽNÍCH PROSTŘEDKŮ DOTACE</t>
    </r>
  </si>
  <si>
    <r>
      <t xml:space="preserve">Platební výměry doručeny č. PV/19, PV/20, PV 21 a PV 22 v říjnu 2013;  dne 6.11.2013 podaná odvolání proti platebním výměrům; 
odvod uhrazen 4.11.2013; 9.6.2016 doručeno rozhodnutí MFČR o odvolání proti PV č.19/2013 a č.20/2013; MFČR snížilo odvod u těchto dvou PV na 25%. Díky rozhodnutí o částečném prominutí odvodu 10/2013 je aktuální výše odvodu ve výši 6,25% původně vyměřeného důvodu. </t>
    </r>
    <r>
      <rPr>
        <b/>
        <sz val="11"/>
        <rFont val="Calibri"/>
        <family val="2"/>
        <charset val="238"/>
        <scheme val="minor"/>
      </rPr>
      <t>ÚRR je povinen vrátit 33.160.392 Kč na účet školy; 21.6.2016 ISŠTE podala žádost o vratku vratitelného přeplatku - prozatím správce daně částku nevrátil;</t>
    </r>
    <r>
      <rPr>
        <sz val="11"/>
        <rFont val="Calibri"/>
        <family val="2"/>
        <charset val="238"/>
        <scheme val="minor"/>
      </rPr>
      <t xml:space="preserv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13.11.2016  podána žádost o vratku výdajů za PV 21/2013 ve výši 379.400 Kč včetně úroků, 6. 12. 2016 ÚRR částečně uhradil vratku za zrušené PV 21/2013 a PV 22/2013, 12. 6. 2017 rozhodnutí MF, kterým prohlašuje nicotnost rozhodnutí ÚRR ze dne 17.10.2016, 19.7.2017 žádost ÚRR o zaslání podkladů, na základě kterých žádá škola o vratku 33,16 mil. Kč, dne 28.7.2017 odeslány dokumenty, </t>
    </r>
    <r>
      <rPr>
        <sz val="11"/>
        <rFont val="Calibri"/>
        <family val="2"/>
        <charset val="238"/>
      </rPr>
      <t xml:space="preserve">5.12. rozhodl výbor RR, o zamítnutí žádosti ISŠTE a RRSZ o tomto rozhodnutí školu informoval dne 18.12.2017, 22.12.2017 obdržela škola rozhodnutí o úroku z vratitelného přeplatku a sdělení o nepřiznání úroku z neoprávněného jednání správce daně, 2.1.2018 škola podala odvolání proti zamítnutí žádosti, 22.1.2018 odeslala, námitku proti sdělení z 22.12.2017 a dále odvolání proti chybně určenému úroku z vratitelného přeplatku;  25.5.2018 podání odvolání proti rozhodnutí  ze dne 23.4.2018, kterým ÚRR zamítl námitku proti nepřiznání úroku z neoprávněného jednání správce daně,  11.9.2018 rozhodnutí MFČR o zastavení řízení o námitce, </t>
    </r>
    <r>
      <rPr>
        <b/>
        <sz val="11"/>
        <rFont val="Calibri"/>
        <family val="2"/>
        <charset val="238"/>
      </rPr>
      <t>8.1</t>
    </r>
    <r>
      <rPr>
        <sz val="11"/>
        <rFont val="Calibri"/>
        <family val="2"/>
        <charset val="238"/>
      </rPr>
      <t>1.2018 podala ISŠTE zásahovou správní žalobu (žalobu na ochranu před nezákonným zásahem dle § 82 správního řádu).  8.11.2018 zaslala ISŠTE na RRSZ dopis s žádostí o vyjádření k žádosti o vratku.  Dne 18.2.2019 doručeno vyjádření žalovaného, tj. MFČR. Soudní jednání dne 29.8.2019 - soud žalobu pro nepřípustnost odmítl. Škola podala na MFČR podnět pro nečinnost. 18.11.2019 Rozhodnutí MFČR o úroku z vratitelného přeplatku - zvýšení z 517,96 Kč na 175.235,48 Kč. Uvedenou částku RRSZ škole vyplatila. Finanční prostředky škola převedla na bankovní účet KK.</t>
    </r>
    <r>
      <rPr>
        <b/>
        <sz val="11"/>
        <rFont val="Calibri"/>
        <family val="2"/>
        <charset val="238"/>
      </rPr>
      <t xml:space="preserve">
VRATITELNÝ PŘEPLATEK 33.160.392 Kč - ISŠTE podala na MFČR dne 23.12.2019 podnět na nečinnost; 2.3.2020 obdržela příkaz ke zjednání nápravy, kterým MFČR přikázalo ÚRR napravit nežádoucí stav a vrátit ISŠTE daňový přeplatek dle její žádosti. </t>
    </r>
    <r>
      <rPr>
        <b/>
        <sz val="11"/>
        <color rgb="FFFF0000"/>
        <rFont val="Calibri"/>
        <family val="2"/>
        <charset val="238"/>
      </rPr>
      <t xml:space="preserve"> </t>
    </r>
    <r>
      <rPr>
        <sz val="11"/>
        <rFont val="Calibri"/>
        <family val="2"/>
        <charset val="238"/>
      </rPr>
      <t xml:space="preserve">Dne 18.2.2022 podala škola na Městský soud v Praze žalobu na nečinnost MMR, kterou dne 29.4.2022 změnila na žalobu zásahovou. Dne 2.5.2022 doručeno Usnesení č.j. 9A 16/2022-77 ze dne 31.3.2022 - odmítnuta nečinnostní žaloba pro zmeškání lhůty. Dne 23.5.2022 zaslaná žádost na Finanční úřad pro KK o vrácení vratitelného přeplatku. </t>
    </r>
    <r>
      <rPr>
        <b/>
        <sz val="11"/>
        <rFont val="Calibri"/>
        <family val="2"/>
        <charset val="238"/>
      </rPr>
      <t>Dne 26.5.2022 doručeno z FÚ pro KK Vyrozumění o přeplatku v celkové výši 33.160.392 Kč, který bude vrácen MMR. Dne 27.10. 2022 doručeno z FÚ pro KK Rozhodnutí o vrácení přeplatku do 15 dní.  Dne 12.12.2022 na bankovní účet KK připsána z MMR příchozí platba/ vrat. přeplatek ve výši 33.160.392 Kč. Dne 14.12.2022 ISŠTE požádala FÚ pro KK o vyplacení úroku z vratitelného přeplatku. Dne 13.1.2023 byl na bankovní účet KK vyplacen úrok z vratitelného přeplatku ve výši 28.881.930 Kč.
KONEČNÝ STAV - ISŠTE BUDE ŘEŠIT FINANČNÍ POSTIH JAKO ŠKODU PO DORUČENÍ ROZSUDKU U KRÁCENÍ DOTACE - Městský soud v Praze, sp.zn. 8 Af 21/2021</t>
    </r>
  </si>
  <si>
    <r>
      <t xml:space="preserve">Proveden přesun do nezpůsobilých výdajů - není pokryto dotací;  zbývající část dotace byla poskytnuta v 9/2014; dne </t>
    </r>
    <r>
      <rPr>
        <sz val="11"/>
        <rFont val="Calibri"/>
        <family val="2"/>
        <charset val="238"/>
      </rPr>
      <t>30.3.2015 odeslán Návrh na zahájení sporu z VPS;  dne 12.5.2015 doručen platební výměr na správní poplatek ve výši 2.000  Kč za nepeněžité plnění (uhrazen 3.5.2015); vyplacení zadržené části dotace ve výši 40.518.449,97 Kč bude řešeno v samostatném řízení; dne</t>
    </r>
    <r>
      <rPr>
        <b/>
        <sz val="11"/>
        <rFont val="Calibri"/>
        <family val="2"/>
        <charset val="238"/>
      </rPr>
      <t xml:space="preserve"> </t>
    </r>
    <r>
      <rPr>
        <sz val="11"/>
        <rFont val="Calibri"/>
        <family val="2"/>
        <charset val="238"/>
      </rPr>
      <t xml:space="preserve">16.6.2015 doručeno vyjádření ÚRR ve věci sporu, 24.6.2015  odesláno na MF ČR  stanovisko ISŠTE; dne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dne 19.12.2017 rozhodnutí MF o sporu - částečný úspěch ve sporu, krácení sníženo o 630.739 Kč; </t>
    </r>
    <r>
      <rPr>
        <b/>
        <sz val="11"/>
        <rFont val="Calibri"/>
        <family val="2"/>
        <charset val="238"/>
      </rPr>
      <t>19.2.2018 podána správní žaloba</t>
    </r>
    <r>
      <rPr>
        <sz val="11"/>
        <rFont val="Calibri"/>
        <family val="2"/>
        <charset val="238"/>
      </rPr>
      <t xml:space="preserve"> proti rozhodnutí o sporu o částku ve výši 30.546.522,23 Kč. Městský soud v Praze </t>
    </r>
    <r>
      <rPr>
        <b/>
        <sz val="11"/>
        <rFont val="Calibri"/>
        <family val="2"/>
        <charset val="238"/>
      </rPr>
      <t>Rozsudkem č. j. 8 Af 6/2018-51 ze dne 24. 2. 2021 rozhodl o podané správní žalob</t>
    </r>
    <r>
      <rPr>
        <sz val="11"/>
        <rFont val="Calibri"/>
        <family val="2"/>
        <charset val="238"/>
      </rPr>
      <t xml:space="preserve">ě tak, že se Rozhodnutí MF č. j. MF-13811/2016/1203-14 ze dne 19. 12. 20217 zrušuje a věc vrací žalovanému, tj. MF, k dalšímu řízení. Dne 25.10.2021 MFČR rozhodnutím č.j. MF-13811/2016/1203-20 opět </t>
    </r>
    <r>
      <rPr>
        <b/>
        <sz val="11"/>
        <rFont val="Calibri"/>
        <family val="2"/>
        <charset val="238"/>
      </rPr>
      <t>návrh v částce 39.887.710,97 Kč zamítlo. Dne 16.12.2021 podala škola správní žalobu proti  rozhodnutím č.j. MF-13811/2016/1203-20.</t>
    </r>
    <r>
      <rPr>
        <sz val="11"/>
        <rFont val="Calibri"/>
        <family val="2"/>
        <charset val="238"/>
      </rPr>
      <t xml:space="preserve"> Dne 7.3.2022 doručeno vyjádření MFČR ze dne 25.2.2022 k podané žalobě. Po vrácení vratitelného přeplatku za I.etapu projektu zaslala ISŠTE d</t>
    </r>
    <r>
      <rPr>
        <b/>
        <sz val="11"/>
        <rFont val="Calibri"/>
        <family val="2"/>
        <charset val="238"/>
      </rPr>
      <t xml:space="preserve">ne 16.12.2022 na Městský soud v Praze repliku a nadále požaduje snížení postihu z 25% na 6,25%. </t>
    </r>
    <r>
      <rPr>
        <sz val="11"/>
        <rFont val="Calibri"/>
        <family val="2"/>
        <charset val="238"/>
      </rPr>
      <t xml:space="preserve">
</t>
    </r>
    <r>
      <rPr>
        <b/>
        <sz val="11"/>
        <rFont val="Calibri"/>
        <family val="2"/>
        <charset val="238"/>
      </rPr>
      <t>OČEKÁVÁME ROZSUDEK SOUDU VE VĚCI SPRÁVNÍ ŽALOBY - Městský soud v Praze, 
sp.zn. 8 Af 21/2021</t>
    </r>
  </si>
  <si>
    <r>
      <t xml:space="preserve">Dne doručen PV č. 3/2021 na penále související s PV č. 3/2017. Již dne 20.9.2021 podání žádosti o prominutí odvodu 823.671 Kč a nevyměřeného penále. Penále uhradila škola dne 3.11.2021 z vlastních prostředků. Dne 3.11.2021 zasláno na ÚRR doplnění žádosti o prominutí. dne 7.12.2021 doručeno Rozhodnutí o prominutí penále č. j. RRSZ 4295/2021 - částečně prominuto 773.671 Kč, zůstává penále ve výši 50.000 Kč. ISŠTE dne 13.12.2021 obdržela od ÚRR vratku ve výši 773.671 Kč, následně převod finančních prostředků na bankovní účet KK.
</t>
    </r>
    <r>
      <rPr>
        <b/>
        <sz val="11"/>
        <rFont val="Calibri"/>
        <family val="2"/>
        <charset val="238"/>
        <scheme val="minor"/>
      </rPr>
      <t>KONEČNÝ STAV - ISŠTE BUDE ŘEŠIT FINANČNÍ POSTIH JAKO ŠKODU (viz usnesení č. RK 1003/09/21)</t>
    </r>
    <r>
      <rPr>
        <sz val="11"/>
        <rFont val="Calibri"/>
        <family val="2"/>
        <charset val="238"/>
        <scheme val="minor"/>
      </rPr>
      <t xml:space="preserve"> </t>
    </r>
    <r>
      <rPr>
        <b/>
        <sz val="11"/>
        <rFont val="Calibri"/>
        <family val="2"/>
        <charset val="238"/>
        <scheme val="minor"/>
      </rPr>
      <t>PO DORUČENÍ ROZSUDKU K PROMINUTÍ PV3/2017 -- Krajský soud v Ústí nad  Labem, sp. zn. 16 Af 2/2022</t>
    </r>
  </si>
  <si>
    <r>
      <t xml:space="preserve"> Dne 30.7.2014 ÚRR zahájil daňové řízení, 19.8.2014 zasláno na ÚRR podání ve věci daňového řízení. Dne  6.11.2015 doručeny platební výměry č. 21/2015 (354.612.615 Kč) a č. 22/2015 (275.188 Kč) v celkové částce 354.887.803 Kč.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(88.653.154 Kč a 68.797 Kč), 12.5.2016 podána odvolání proti sníženému odvodu (proti rozhodnutí), 16.11.2016 - MFČR rozhodlo o posečkání úhrady odvodu do doby vydání rozhodnutí o prominutí, 15.12.2016 - odeslala SPŠ Ostrov žádost o vydání opravného rozhodnutí o posečkání úhrady, 2.1.2017 - doručeno opravné rozhodnutí o posečkání úhrady. 25.11.2020 doručeno Rozhodnutí o odvolání proti PV 22/2020 - odvolání se zamítá a napadené rozhodnutí se potvrzuje. 27.11.2020 škola uhradila odvod ve výši 68.797 Kč. Dne 4. 12.2020 doručeno Rozhodnutí o odvolání proti PV 21/2020 - odvolání se zamítá a napadené rozhodnutí se potvrzuje. </t>
    </r>
    <r>
      <rPr>
        <b/>
        <sz val="11"/>
        <rFont val="Calibri"/>
        <family val="2"/>
        <charset val="238"/>
        <scheme val="minor"/>
      </rPr>
      <t>Odvod ve výši 88.653.154 Kč</t>
    </r>
    <r>
      <rPr>
        <sz val="11"/>
        <rFont val="Calibri"/>
        <family val="2"/>
        <charset val="238"/>
        <scheme val="minor"/>
      </rPr>
      <t xml:space="preserve"> škola uhradila dne 17.12.2020. </t>
    </r>
    <r>
      <rPr>
        <b/>
        <sz val="11"/>
        <rFont val="Calibri"/>
        <family val="2"/>
        <charset val="238"/>
        <scheme val="minor"/>
      </rPr>
      <t>Dne 3.2.2021 škola podala správní žalob</t>
    </r>
    <r>
      <rPr>
        <sz val="11"/>
        <rFont val="Calibri"/>
        <family val="2"/>
        <charset val="238"/>
        <scheme val="minor"/>
      </rPr>
      <t xml:space="preserve">u na Městský soud v Praze, který ji postoupil dne 11.2.2021 na </t>
    </r>
    <r>
      <rPr>
        <b/>
        <sz val="11"/>
        <rFont val="Calibri"/>
        <family val="2"/>
        <charset val="238"/>
        <scheme val="minor"/>
      </rPr>
      <t xml:space="preserve">Krajský soud v Ústí, sp.zn.  16 Af 13/2021. Dne 14.9.2022 proběhlo soudní jednání - žaloba zamítnutá, viz rozsudek  sp.zn.  16 Af 13/2021-89 . Info do RKK dne 3.10.2022 (usnesení č. RK 1120/10/22). </t>
    </r>
    <r>
      <rPr>
        <b/>
        <u/>
        <sz val="11"/>
        <rFont val="Calibri"/>
        <family val="2"/>
        <charset val="238"/>
        <scheme val="minor"/>
      </rPr>
      <t>Dne 17.10.2022 podaná kasační stížnost k NSS, sp.zn. 6 Afs 238/2022.</t>
    </r>
    <r>
      <rPr>
        <b/>
        <sz val="11"/>
        <rFont val="Calibri"/>
        <family val="2"/>
        <charset val="238"/>
        <scheme val="minor"/>
      </rPr>
      <t xml:space="preserve">  </t>
    </r>
    <r>
      <rPr>
        <sz val="11"/>
        <rFont val="Calibri"/>
        <family val="2"/>
        <charset val="238"/>
        <scheme val="minor"/>
      </rPr>
      <t>Ke kasační stížnosti se dne 16.12.2022  vyjádřilo MFČR, viz přípis  čj. MF-11128/2021/7102-21. NNS  o kasační stížnosti pod sp.zn. 6 Afs 238/2022 dosud nerozhodl.</t>
    </r>
    <r>
      <rPr>
        <b/>
        <sz val="11"/>
        <rFont val="Calibri"/>
        <family val="2"/>
        <charset val="238"/>
        <scheme val="minor"/>
      </rPr>
      <t xml:space="preserve">
OČEKÁVÁME ROZSUDEK NEJVYŠŠÍHO SPRÁVNÍHO SOUDU (PV č. 21/2015),  sp.zn. 6 Afs 238/2022</t>
    </r>
    <r>
      <rPr>
        <sz val="11"/>
        <rFont val="Calibri"/>
        <family val="2"/>
        <charset val="238"/>
        <scheme val="minor"/>
      </rPr>
      <t xml:space="preserve"> 
Dne 15.12.2021 RRRSZ neprominula odvody za porušení rozp.kázně, viz rozhodnutí čj. RRSZ 4367/2021 a RRSZ 4268/2021 z 14.12.2021, </t>
    </r>
    <r>
      <rPr>
        <b/>
        <sz val="11"/>
        <rFont val="Calibri"/>
        <family val="2"/>
        <charset val="238"/>
        <scheme val="minor"/>
      </rPr>
      <t>dne 28. 1. 2022 podané správní žaloby proti rozhodnutím o neprominutí odvodu</t>
    </r>
    <r>
      <rPr>
        <sz val="11"/>
        <rFont val="Calibri"/>
        <family val="2"/>
        <charset val="238"/>
        <scheme val="minor"/>
      </rPr>
      <t>, viz RK 58/01/22 ze dne 24.1.2022.  PV 21/2015 - dne 22.4.2022 vyjádření žalovaného - GFŘ  č.j. 27156/22/7700-00131-050999 k žalobě, 5.5.2022 SPŠ odeslala vyjádření  a repliku k vyjádření GFŘ, 12.5.2022 duplika GFŘ č.j. 32230/22/7700-00131-050999 k replice SPŠ, SPŠ na dupliku již nereagovala. PV 22/2015 - dne 25.4.2022 vyjádření žalovaného - GFŘ  č.j. 27785/22/7700-00131-050999 k žalobě, vyjádření GFŘ ze dne 22.4.2022,  5.5.2022 SPŠ odeslala vyjádření  a repliku k vyjádření GFŘ,12.5.2022 duplika GFŘ č.j. 32229/22/7700-00131-050999 k replice SPŠ, SPŠ na dupliku již nereagovala. GFŘ požádalo dne 8.2.2023 MF o nařízení přezkumu u obou napadených rozhodnutí o neprominutí. Dne 17.2.2023 doručená z Kr.soudu Ústí n/L. usnesení o přerušení řízení do skončení přezkumného řízení vedeného GFŘ u obou soudních sporů.</t>
    </r>
    <r>
      <rPr>
        <b/>
        <sz val="11"/>
        <rFont val="Calibri"/>
        <family val="2"/>
        <charset val="238"/>
        <scheme val="minor"/>
      </rPr>
      <t xml:space="preserve">
OČEKÁVÁME ROZSUDKY O SPRÁVNÍCH ŽALOBÁCH VE VĚCI NEPROMINUTÍ ODVODU, sp.zn. 16 Af 3/2022 (PV č.21/2015) a sp.zn. 16 Af 4/2022 (PV č. 22/2015)</t>
    </r>
  </si>
  <si>
    <r>
      <t xml:space="preserve">Dne 12.6.2019 doručeno z MPSV Oznámení o nevyplacení dotace ve výši 414.621.75 Kč, ZZS KK podala dne 4.7.2019 námitky. 1.9.2019 námitky ministryní zamítnuty a dne 4.9.2019 obdržela ZZS KK informaci o neproplacení dotace v uvedené výši. Proti neproplacení dotace podala ZZS KK dne 29.10.2019 správní žalobu a v případě úspěchu požádá o vrácení dotace. Městský soud v Praze Rozsudkem č.j.9A 143/2019-75 ze dne 26.10.2021  rozhodl ve prospěch ZZS, napadené rozhodnutí se zrušuje a věc se vrací žalovanému (MPSV) k dalšímu řízení. Dne 9.11.2021 podalo MPSV kasační stížnost k NSS, kterou doplnilo dne 23.11.2021. ZZS KK se ke kasaci vyjádřila dne 10.12.2021. </t>
    </r>
    <r>
      <rPr>
        <b/>
        <sz val="11"/>
        <rFont val="Calibri"/>
        <family val="2"/>
        <charset val="238"/>
        <scheme val="minor"/>
      </rPr>
      <t xml:space="preserve">
Dne 21. 10. 2022 obdržela ZZS z NSS Rozsudek č. j. 4 Afs 378/2021-41 ze dne 20. 10. 2022, kterým NSS rozhodl, že kasační stížnost podaná MPSV není důvodná a zamítá se.
ZZS KK nyní očekává nové rozhodnutí MPSV o námitkách proti neproplacení dotace podaných ZZS KK dne 4. 7. 2019.</t>
    </r>
  </si>
  <si>
    <r>
      <t xml:space="preserve">zadavatel postupoval v rozporu § 48 odst. 8 ve spojení s § 48 odst. 2 zákona č. 134/2016 Sb. (ZZVZ), když nevyloučil z účasti vybraného dodavatele (prokazování technické kvalifikace prostřednictvím poddodavatele FIRESTA-Fišer) - sankce 10% bylo po rozhodnutí o námitkách snížena na 5% z hodnoty veřejné zakázky
nové zjištění 1.6.2022 - zadavatel umožnil podstatnou změnu smlouvy o dílo č. 236/ODO/2018 uzavřené dne 10.5.2018 a to tím, že na plnění předmětu zakázky nově se podílející poddodavatel SWITELSKY stavební s.r.o. nepředložil písemný závazek splňující požadavky dle § 83 odst. 1 písm. d) ZZVZ a § 83 odst. 2 ZZVZ věta druhá - </t>
    </r>
    <r>
      <rPr>
        <b/>
        <sz val="11"/>
        <rFont val="Calibri"/>
        <family val="2"/>
        <charset val="238"/>
        <scheme val="minor"/>
      </rPr>
      <t xml:space="preserve">sankce 25 % z veřejné zakázky. </t>
    </r>
  </si>
  <si>
    <r>
      <t xml:space="preserve">18.3.2021 vystavilo Centrum pro regionální rozvoj (CRR) opravné stanovisko k veřejné zakázce  na stavbu - uvedeno dle ÚOHS zjištění vysoké závažnosti. 25.3.2021 podány námitky, dne 17.6.2021 doručena Informace o nevyplacení části dotace - stanovena sankce 10%. Dne 25.6.2021 podány námitky, dne 2.7.2021 námitky postoupeny na MMR. 
Dne 1. 4. 2022 obdržela KSÚS Rozhodnutí č. j.  MMR-93862/2021-26 ze dne 31. 3. 2022 - snížení finanční opravy z 10% na 5%. Možnost podání správní žaloby. Další postup KSÚS byl Radě KK předložen dne 25.4.2022, viz usnesení RK 422/04/22 ze dne 25.4.2022. 
Dne 26.5.2022 bylo KSÚS doručeno opravné rozhodnutí MMR č.j. MMR-28520/2022-26 ze dne 4. 5. 2022, jelikož nebyla v předešlém rozhodnutí vzata v potaz Smlouva týkající se prodeje živičné (asfaltové) drti (příjem projektu). </t>
    </r>
    <r>
      <rPr>
        <b/>
        <sz val="11"/>
        <rFont val="Calibri"/>
        <family val="2"/>
        <charset val="238"/>
        <scheme val="minor"/>
      </rPr>
      <t xml:space="preserve">
Dne 31.5.2022 podala KSÚS prostřednictvím ARROWS, advokátní kancelář, s.r.o. k Městskému soudu v Praze správní žalobu - sp. zn. 3 A 66/2022 - proti rozhodnutí MMR</t>
    </r>
    <r>
      <rPr>
        <sz val="11"/>
        <rFont val="Calibri"/>
        <family val="2"/>
        <charset val="238"/>
        <scheme val="minor"/>
      </rPr>
      <t xml:space="preserve"> ze dne 31.3.2022 ve znění opravného rozhodnutí ze dne 4.5.2022. Dne 27.7.2022 doručeno vyjádření žalovaného, tj. MMR, na které bude KSÚS reagovat replikou zhotovenou právním zástupcem.</t>
    </r>
    <r>
      <rPr>
        <b/>
        <sz val="11"/>
        <rFont val="Calibri"/>
        <family val="2"/>
        <charset val="238"/>
        <scheme val="minor"/>
      </rPr>
      <t xml:space="preserve">
</t>
    </r>
    <r>
      <rPr>
        <sz val="11"/>
        <rFont val="Calibri"/>
        <family val="2"/>
        <charset val="238"/>
        <scheme val="minor"/>
      </rPr>
      <t xml:space="preserve">Dne 1.6.2022 KSÚS obdržela Stanovisko ke změně smlouvy/dodatku ze dne 1.6.2022, dne 7.6.2022 podala KSÚS proti stanovisku námitky. CRR dne 13.6.2022 námitky zamítlo a postoupilo zjištění na Řídící orgán k přijetí opatření o nevyplacení části dotace ve smyslu ustanovení § 14e odst. 1 zákona č. 218/2000 Sb., o rozpočtových pravidlech. Dne 27.7. 2022 doručena Informace o nevyplacení části dotace za IV. etapu projektu ve výši 25 % z hodnoty veřejné zakázky. </t>
    </r>
    <r>
      <rPr>
        <b/>
        <sz val="11"/>
        <rFont val="Calibri"/>
        <family val="2"/>
        <charset val="238"/>
        <scheme val="minor"/>
      </rPr>
      <t>KSÚS  podala proti nevyplacení dotace dne 9. 8. 2022 námitky</t>
    </r>
    <r>
      <rPr>
        <sz val="11"/>
        <rFont val="Calibri"/>
        <family val="2"/>
        <charset val="238"/>
        <scheme val="minor"/>
      </rPr>
      <t>. V případě, že MMR námitkám proti nevyplacení dotace za 4. etapu nevyhoví a ponechá navrhovanou finanční opravu ve výši 25 % z dotčené veřejné zakázky, bude následovat doručení výzvy k vrácení dotace za 1. a 2. etapu a taktéž i za 3. etapu v celkové výši cca 28.516.339,92 Kč, jelikož za první 3 etapy byla dosud uplatněna sankce pouze ve výši 5 %. Dne 11. 8. 2022 obdržela KSÚS KK Výzvu k vrácení peněžních prostředků dotace č. j. MMR-52073/2022-26 ve výši 2.771.962,30 Kč za 1. a 2. etapu projektu (sankce 5%) - KSÚS ji neuhradí, vyčká na daňové řízení. D</t>
    </r>
    <r>
      <rPr>
        <b/>
        <sz val="11"/>
        <rFont val="Calibri"/>
        <family val="2"/>
        <charset val="238"/>
        <scheme val="minor"/>
      </rPr>
      <t>ne 15.12.2022 zahájil FÚ pro KK daňovou kontrolu
OČEKÁVÁME ROZSUDEK MĚSTSKÉHO SOUDU V PRAZE VE VĚCI SPRÁVNÍ ŽALOBY, sp. zn. 3 A 66/2022.
OČEKÁVÁME VÝSLEDEK DAŇOVÉ KONTROLY A  ROZHODNUTÍ MMR O NÁMITKÁCH ZA 4. ETAPU A VYČÍSLENÍ KONEČNÉ VÝŠE SANKCE</t>
    </r>
  </si>
  <si>
    <t>CRR 
očekávané krácení dotace za IV. etapu (krácení 25 %)</t>
  </si>
  <si>
    <t>MMR
výzva k vrácení dotace/ 
FÚ
odvod za porušení rozp. kázně za I. a II. etapu (5 % )</t>
  </si>
  <si>
    <t>Dne 7.10.2015Z práva o auditu operace - zjištění jiný peněžní příjem - prodej vyfrézovaného asfaltu a dřevní hmoty. Dne 6.3.2017 výzva k vrácení dotace v celkové výši 186.679,77 Kč za projekt, kterou KSÚS neuhradila. Dne 9.1.2018 zahájil ÚRR daňové řízení. Dne 27.4. 2018 doručen platební výměr č. 8/2018 ve výši 195.663 Kč. Dne 25.5.2018 KSÚS podala odvolání proti platebnímu výměru. Dne 25.7.2022 doručeno Rozhodnutí č.j. MF-21655/2018/1203-3, kterým MFČR zamítlo PV č. 8/2018 a odvod ve výši 195.663 Kč potvrdilo. KSÚS uhradila odvod dne 4.8.2022. Dne 9.9.2022 KSÚS podala žádost o prominutí odvodu za porušení rozpočtové kázně, viz usnesení č. RK 1004/09/22 ze dne 5.9.2022. Dne 20.2.2023 GFŘ Rozhodnutím o prominutí daně č. j. 9591/23/7600-50470-208956 zamítlo podanou žádost o prominutí odvodu. Rada KK vzala neprominutí odvodu a nepodání správní žaloby proti uvedenému rozhodnutí na vědomí usnesením č. RK .../03/2023 ze dne 6.3.2023. 
KONEČNÝ STAV - UKONČENA PRÁVNÍ OBRANA</t>
  </si>
  <si>
    <t xml:space="preserve">Dne 1.9.2015 doručena Zpráva z auditu operace - zjištěn jiný peněžní příjem. Dne 6.3.2017 výzva k vrácení dotace v celkové výši 751.432,90 Kč za projekt.  Dne 9.1.2018 zahájil ÚRR daňové řízení. Dne 27.4.2018 doručen platební výměr č. 9/2018 ve výši 751.433 Kč. Dne 25.5.2018 KSÚS podala odvolání proti platebnímu výměru.  Dne 2.8.2022 doručeno Rozhodnutí č.j. MF-21654/2018/1203-5, kterým MFČR zamítlo PV č. 9/2018 a odvod ve výši 751.433 Kč potvrdilo. KSÚS uhradila odvod dne 12.8.2022. Dne 9.9.2022 KSÚS podala žádost o prominutí odvodu za porušení rozpočtové kázně, viz usnesení č. RK 1004/09/22 ze dne 5.9.2022. Dne 20.2.2023 GFŘ Rozhodnutím o prominutí daně č. j. 6631/23/7600-50470-208956 zamítlo podanou žádost o prominutí odvodu. Rada KK vzala neprominutí odvodu a nepodání správní žaloby proti uvedenému rozhodnutí na vědomí usnesením č. RK .../03/2023 ze dne 6.3.2023. 
KONEČNÝ STAV - UKONČENA PRÁVNÍ OBRANA </t>
  </si>
  <si>
    <t>Dne 26.7.2016 doručena KSÚS Zpráva o auditu operace - zjištění jiný peněžní příjem - prodej vyfrézovaného asfaltu. Dne 6.3.2017 doručena výzva k vrácení dotace v celkové výši 259.239,57 Kč, kterou KSÚS neuhradila. Dne 9.1.2018 zahájil ÚRR daňové řízení. Dne 10.5. 2018 doručen platební výměr č. 11/2018 ve výši 259.240 Kč. Dne 25.5.2018 KSÚS podala odvolání proti platebnímu výměru.  Dne 9.8.2022 doručeno Rozhodnutí č.j. MF-21942/2018/1203-8, kterým MFČR zamítlo PV č. 11/2018 a odvod ve výši 259.240 Kč potvrdilo. KSÚS uhradila odvod dne 12.8.2022.
Dne 9.9.2022 KSÚS podala žádost o prominutí odvodu za porušení rozpočtové kázně, viz usnesení č. RK 1004/09/22 ze dne 5.9.2022. Dne 20.2.2023 GFŘ Rozhodnutím o prominutí daně č. j. 9590/23/7600-50470-208956 zamítlo podanou žádost o prominutí odvodu. Rada KK vzala neprominutí odvodu a nepodání správní žaloby proti uvedenému rozhodnutí na vědomí  usnesením č. RK .../03/2023 ze dne 6.3.2023. 
KONEČNÝ STAV - UKONČENA PRÁVNÍ OBRANA</t>
  </si>
  <si>
    <t>Dne 24.10.2016 doručena zpráva o auditu operace - zjištěny výzisky neodečtené od způsobilých výdajů ve výši 397.500 Kč bez DPH, tedy 480.975 Kč s DPH. Dne 6.3.2017 vystavil ÚRR výzvu k vrácení na 337.874,99 Kč za neodečtené výzisky za prodej vyfrézovaného materiálu a dřevin, kterou KSÚS neuhradila. Dne 9.1.2018 zahájil ÚRR daňové řízení a dne 10.5. 2018 doručen platební výměr č. 13/2018 ve výši 337.875 Kč. Dne 25.5.2018 KSÚS podala odvolání proti platebnímu výměru. Dne 2.8.2022 doručeno Rozhodnutí č.j. MF-24130/2018/1203-3, kterým MFČR zamítlo PV č. 13/2018 a odvod ve výši 337.875 Kč potvrdilo. KSÚS uhradila odvod dne 12.8.2022. Dne 9.9.2022 KSÚS podala žádost o prominutí odvodu za porušení rozpočtové kázně, viz usnesení č. RK 1004/09/22 ze dne 5.9.2022. Dne 20.2.2023 GFŘ Rozhodnutím o prominutí daně č. j. 9589/23/7600-50470-208956 zamítlo podanou žádost o prominutí odvodu. Rada KK vzala neprominutí odvodu a nepodání správní žaloby proti uvedenému rozhodnutí na vědomí usnesením č. RK .../03/2023 ze dne 6.3.2023. 
KONEČNÝ STAV - UKONČENA PRÁVNÍ OBRANA</t>
  </si>
  <si>
    <t xml:space="preserve">Dne 6.12.2016 doručena Zpráva o auditu operace ROPSZ/2016/O/014 ze dne 30.11.2016 - zjištěny výzisky neodečtené od způsobilých výdajů ve výši 44.293,75 Kč bez DPH. Dne 6.3.2017 vystavil ÚRR výzvu k vrácení 37 649,68 Kč  za neodečtené výzisky za prodej vyfrézovaného materiálu a dřevin, kterou KSÚS neuhradila. Dne 9.1.2018 zahájil ÚRR daňové řízení. Dne 10.5.2018 doručen platební výměr č. 12/2018 ve výši 37.650 Kč. Dne 25.5.2018 KSÚS podala odvolání proti platebnímu výměru. Dne 2.8.2022 doručeno Rozhodnutí č.j. MF-24128/2018/1203-3, kterým MFČR zamítlo PV č.12/2018 a odvod ve výši 37.650 Kč potvrdilo. KSÚS uhradila odvod dne 12.8.2022. Dne 9.9.2022 KSÚS podala žádost o prominutí odvodu za porušení rozpočtové kázně, viz usnesení č. RK 1004/09/22 ze dne 5.9.2022. Dne 20.2.2023 GFŘ Rozhodnutím o prominutí daně č. j. 9588/23/7600-50470-208956 zamítlo podanou žádost o prominutí odvodu. Rada KK vzala neprominutí odvodu a nepodání správní žaloby proti uvedenému rozhodnutí na vědomí usnesením č. RK .../03/2023 ze dne 6.3.2023. 
KONEČNÝ STAV - UKONČENA PRÁVNÍ OBRANA
</t>
  </si>
  <si>
    <t>Dne 6.12.2016 doručena Zpráva o auditu operace ROPSZ/2016/O/014 ze dne 30.11.2016 - zjištěny výzisky neodečtené od způsobilých výdajů ve výši 44.293,75 Kč bez DPH. Dne 6.3.2017 vystavil ÚRR výzvu k vrácení 37.649,68 Kč za neodečtené výzisky za prodej vyfrézovaného materiálu a dřevin, kterou KSÚsS neuhradila. Dne 9.1.2018 zahájil ÚRR daňové řízení. Dne 10.5. 2018 doručen platební výměr č. 12/2018 ve výši 37.650 Kč. Dne 25.5.2018 KSÚS podala odvolání proti platebnímu výměru. Dne 2.8.2022 doručeno Rozhodnutí č.j. MF-24128/2018/1203-3, kterým MFČR zamítlo PV č.12/2018 a odvod ve výši 37.650 Kč potvrdilo. KSÚS uhradila odvod dne 12.8.2022. Dne 9.9.2022 KSÚS podala žádost o prominutí odvodu za porušení rozpočtové kázně, viz usnesení č. RK 1004/09/22 ze dne 5.9.2022. Dne 20.2.2023 GFŘ Rozhodnutím o prominutí daně č. j. 9588/23/7600-50470-208956 zamítlo podanou žádost o prominutí odvodu. Rada KK vzala neprominutí odvodu a nepodání správní žaloby proti uvedenému rozhodnutí na vědomí usnesením č. RK .../03/2023 ze dne 6.3.2023.
KONEČNÝ STAV - UKONČENA PRÁVNÍ OBRANA</t>
  </si>
  <si>
    <t>xxx</t>
  </si>
  <si>
    <t>KSÚS KK 
ŠKODA NEVZNIKLA</t>
  </si>
  <si>
    <t>KK_28</t>
  </si>
  <si>
    <t xml:space="preserve">ROP
85%
15%        </t>
  </si>
  <si>
    <t>VZ "Technický dozor stavebníka" - fakturované výdaje nejsou v souladu s nabídkou</t>
  </si>
  <si>
    <t xml:space="preserve">Dne 13.12.2015 doručen Návrh zprávy o auditu operace, 22.12.2016 vypracováno KK Stanovisko k Návrhu zprávy o auditu operace, 26.12.2016 doručená konečná verze Zprávy o auditu operace, 25.1.2017 doručena Výzva k vrácení dotace dotčené nesrovnalostí - dle rozhodnutí RKK ze dne 6.2.2017 výzvu KK neuhradil, viz usnesení č. RK 185/02/17. Dne 25.1.2018 doručeno Oznámení o zahájení daňového řízení. Dne 27.6.2018 z URR doručen PV č. 16/2018 ve výši 89.250,00 Kč a dne 26.7.2018 odesláno odvolání proti PV. Dne 2.2.2023 doručeno z MFČR Rozhodnutí čj. MF-6950/2019/1203-6 ze dne 1.2.2023, kterým MFČR platební výměr č. 16/2018 zrušil a řízení zastavilo, jelikož se příjemce dotace pochybení nedopustil. Právní obrana KK. byla úspěšná.
</t>
  </si>
  <si>
    <t>FINANČNÍ POSTIH BYL ZRUŠEN</t>
  </si>
  <si>
    <t>Příloha  A2</t>
  </si>
  <si>
    <t>PO_01</t>
  </si>
  <si>
    <t xml:space="preserve">Rozvoj dopravní infrastruktury silnic II. a III. třídy v Karlovarském kraji - I. etapa - CZ.1.09/3.1.00/07.00014 </t>
  </si>
  <si>
    <t>2.1.2007 - 29.10.2010</t>
  </si>
  <si>
    <t xml:space="preserve">Pochybení v 6 veřejných zakázkách - chybné technické kvalifikační předpoklady - zadavatel požadoval seznam referencí za 3 roky (v ZVZ je 5 let); chybné posouzení a hodnocení nabídek, které mělo vliv na výběr dodavatele; chybný postup při zadávání víceprací; dělení veřejných zakázek - původní sankce 100%, celkem 6 platebních výměrů na odvody, z nichž  byly po odvolání 3 zrušeny, další dva odvody sníženy na 25 % a jeden odvod na 10 %. </t>
  </si>
  <si>
    <t>V roce 2012 provedl Auditní orgán – MFČR prostřednictvím Deloitte Advisory s.r.o. audity operací, viz doručená Zpráva o auditu operace č. 83 ze dne 30. 4. 2012 (projekt I.etapa) a Zpráva o auditu operace č. 84 ze dne 30. 4. 2012 (projekt II.etapa). Dne 7.1.2014 doručeno KSÚS celkem 9 platebních výměrů na odvod za porušení rozpočtové kázně, z nichž 6 platebních výměrů za projekt I. etapa - PV 2/2014 až PV 7/2014 a 3 platební výměry za projekt II.etapa - PV 8/2014 až PV 10/2014. Dne 6.2.2014 podaná odvolání proti všem platebním výměrům. Dne 14.1.2014 podaná žádost o prominutí ke všem vyměřeným odvodům z výše uvedených platebních výměrů. Dne 5.2.2014 RRSZ rozhodla o prominutí odvodu ve výši 90 % u PV 2/2014 a PV 6/2014 a o prominutí 75 % odvodu u zbývajících platebních výměrů s tím, že pokud budou odvody v rámci odvolacího nebo soudního řízení zrušeny nebo změněny, zůstane zachováno prominutí ve výši 90 %, nebo 75 % konečné výše odvodu. V roce 2017 MFČR rozhodnutími o odvolání zrušilo PV 4/2014, PV 6/204, PV 7/2014 (I. etapa ) a PV 8/2014 a 10/2014 (II.etapa). Dále MFČR rozhodnutím o odvolání  snížilo odvody u PV 2/2014, PV 3/2014, PV 5/2014 a PV9/2014, přičemž prominutí RRSZ bylo zachováno a konečná částka odvodu činila 1.101.141 Kč. Odvody KSÚS uhradila ve stanovené lhůtě na základě výzev ÚRR, které ovšem ÚRR vystavil na částku v celkové výši 7.033.367 Kč, tj. bez aplikace prominutí. KSÚS z důvodu ochrany proti prohlášení dlužníka tedy uhradila částku ve výši 7.033.367 Kč a zároveň požádala o vratitelný přeplatek v celkové výši 5.641.832 Kč za oba projekty. Vratitelný přeplatek ÚRR nevrátil ve stanovené lhůtě, proto od roku 2017 probíhala právní obrana včetně několika soudních sporů, jejíž rekapitulace byla Radě KK předložena na jednání dne 21.11.20222, viz usnesení č. RK 1355/11/22. Vratitelný přeplatek ve výši 5.932.226 Kč byl KSÚS vrácen ve dvou platbách dne 25.10.2022 a 26.10.2022. KSÚS vznikl nárok na vyplacení úroku z vratitelného přeplatku, který FÚ pro KK vyplatil dne 7.12.2022 v celkové výši 4.207.154 Kč za oba projekty.
KONEČNÝ STAV - UKONČENA PRÁVNÍ OBRANA</t>
  </si>
  <si>
    <t>Rada KK usnesením č. RK 1355/11/22 ze dne 21.11.2022 uložila řediteli KSÚS řešit finanční postihy jako škodní případ v souladu s platnou právní úpravou ve výši částky známé po vyčerpání prostředků právní obrany.
Záznam o posouzení škody a Protokol o škodě byl odboru finančnímu doručen z KSÚS dne 13. 12. 2022. KSÚS mimo jiné uvedla, že
právo na náhradu škod, jež vznikly KSÚS v souvislosti s úhradou odvodu za porušení rozpočtové kázně v celkové výši 1.101.141 Kč, je promlčeno z důvodu uplynutí subjektivní promlčecí lhůty způsobené dlouhým rozhodováním MFČR o odvolání proti dotčeným platebním výměrům a zejména skutečností, kdy poskytovatel dotace požadoval k úhradě odvod za porušení rozpočtové kázně ve výši bez zohlednění rozhodnutí RRSZ o prominutí odvodu a rozhodnutí MF o odvolání, kdy KSÚS neměla postaveno na jisto konečnou výši odvodu za porušení rozpočtové kázně, resp. škody. 
Z tohoto důvodu mohlo jednání škodní komise proběhnout  až dne 4.1. 2023. Pětičlenná škodní komise doporučila ve všech případech škodu nevymáhat. Ředitel KSÚS Rozhodnutím o náhradě škody ze dne 12. 1. 2023 s ohledem na doporučující stanoviska členů škodní komise a také s ohledem na uplynutí promlčecí lhůty pro uplatnění práva na náhradu škody nestanovil žádnou náhradu škody.</t>
  </si>
  <si>
    <t>PO_02</t>
  </si>
  <si>
    <t xml:space="preserve">Rozvoj dopravní infrastruktury silnic II. a III. třídy v Karlovarském kraji - II. etapa
CZ.1.09/3.1.00/19.00524 </t>
  </si>
  <si>
    <t>2.1.2007 - 28.2.2011</t>
  </si>
  <si>
    <t>Pochybení ve 3 veřejných zakázkách - dělení veřejných zakázek; chybný postup při zadávání víceprací původní sankce 100%, celkem 3 platební výměry na odvody, z nichž  byly po odvolání 2 odvody zrušeny a 1 odvod snížen na 25 %.</t>
  </si>
  <si>
    <t>PO_03</t>
  </si>
  <si>
    <t>Zadání dodatečných stavebních prací formou JŘBU v rozporu s § 23 odst.7 písm. a) ZVZ  - vícepráce nad rámec smlouvy; čerpání rezervy na nezpůsobilé výdaje - výzva na  částku dle Zprávy o auditu operace ve výši 10.542.656,28 Kč, následný platební výměr na částku nižší, a to 5.878.388,00 Kč.</t>
  </si>
  <si>
    <t xml:space="preserve">Dne 14.12.2015 doručena Zpráva o auditu operace  ROPSZ/2015/5202-9 za II. etapu projektu. Dne 21.1.2016 (1.2.2016) ÚRR vyhotovil Výzvu k vrácení dotace ve výši 10.542.656,28 Kč za pochybení ve II.etapě,  výzva nebyla uhrazena. Dne 20.8.2016 bylo ISŠTE doručeno oznámení o zahájení daňového řízení. Dne 30.11.2018 doručen PV č. 21/2018 ve výši 5.878.388 Kč za zjištění č. 6 ze Zprávy o auditu operace - dodatečné stavební práce, přičemž výzva na  částku dle Zprávy o auditu operace byla ve výši 10.542.656,28 Kč. Dne 20.12.2018 podáno k MFČR odvolání proti PV č. 21/2018. Dne 18.11.2022 obdržela ISŠTE Rozhodnutí Ministerstva financí č. j. MF-11847/2019/1203-10, ze dne 18. 11. 2022, kterým MF platební výměr č. 21/2018 na odvod ve výši 5.878.388 Kč zrušilo a řízení zastavilo.
KONEČNÝ STAV - FINANČNÍ POSTIH ZRUŠEN </t>
  </si>
  <si>
    <t xml:space="preserve">FINANČNÍ BYL POSTIH ZRUŠEN </t>
  </si>
  <si>
    <t>PO_11</t>
  </si>
  <si>
    <t>První české gymnázium v Karlových Varech, p.o.</t>
  </si>
  <si>
    <t xml:space="preserve">Rekonstrukce  a dostavba Prvního českého gymnázia v Karlových Varech II. etapa - přístavba západního křídla  CZ.1.09/1.3.00/68.01147 </t>
  </si>
  <si>
    <t>17.9.2013 -28.12.2015
vyúčtování projektu
ZK 450/09/16 ze dne 8.9.2016</t>
  </si>
  <si>
    <t>VŘ 005 - stavební práce - zveřejnění dodatečných informací dle § 49 odst. 3 ZVZ s identifikačními údaji žadatelů (původní sankce 25 % byla po námitkách snížena na 5%, tj. 1.901.380,51 Kč).</t>
  </si>
  <si>
    <t>Dne 12.11.2014 ukončena VSK - námitkám bylo částečně vyhověno, snížení sankce z 25 % na 5 %. 16.12.2016 podán spor pro nepeněžité plnění. Dne 24.1.2017 doručeno oznámení o krácení způsobilých výdajů, 26.1.2017 doručeno usnesení MFČR o zastavení řízení o sporu pro nepeněžní plnění. Dne 1.4.2019 škola podala návrh na zahájení sporu pro peněžité plnění ve výši 2.135.621,39 Kč, viz usnesením č. RK 47/01/19 z 28.1.2019. Dne 15.12.2021 doručeno Rozhodnutí  MFČR čj. MF-9030/2019/1203-39, kterým byl spor z veřejnoprávní smlouvy pro peněžní plnění zamítnut. Rada KK usnesením č. RK 59/01/22 schválila nepodání správní žaloby, tj. ukončení právní obrany.
KONEČNÝ STAV - UKONČENA PRÁVNÍ OBRANA</t>
  </si>
  <si>
    <t xml:space="preserve">Rada KK usnesením č. RK 47/01/19 ze dne 28.1.2019 uložila řediteli školy řešit finanční postihy jako škodní případ v souladu s platnou právní úpravou ve výši částky známé po vyčerpání prostředků právní obrany.
Veřejnou zakázku na stavební práce s označením VŘ 005 na základě Příkazní smlouvy uzavřené se školou dne 20. 1. 2014 administrovala společnost REDI – regionalistika, ekologie, developing, investice, spol. s r.o., IČO: 25232096.   OLPKŽÚ posoudil možnou odpovědnost administrátora a své závěry předložil odboru finančnímu dne 7. 5. 2021, viz písemnost č. j. KK/1981/FI/21, přičemž v závěru předmětného posouzení konstatoval, že externí administrátor veřejné zakázky VŘ 005 neodpovídá za vzniklou škodu a nedoporučil ji po něm vymáhat. Rada KK s výše uvedeným posouzením odpovědnosti byla seznámena v rámci materiálu přeloženého na jednání dne 24.1.2022, viz usnesení č. RK 59/01/22. Ředitel školy dne 30.1.2023 vypracoval Záznam o posouzení škody č.j.PŠ 1/2023, viz písemnost odboru finančního č.j. KK/768/FI/23.
Vzhledem ke shora uvedenému vyjádření OLPaKŽÚ ve věci odpovědnosti externího administrátora, jakož s ohledem na to, že nebyla shledána odpovědnost zaměstnance školy za škodu, je škodní případ uzavřen tak, že náhrada škody nebude požadována.  </t>
  </si>
  <si>
    <t>VŘ 005 na stavební práce - neoprávněné slučování zakázek, neprodloužení lhůty pro předkládání nabídek po doplnění informací k zadávací dokumentaci, uzavření dodatku ke smlouvě, kterým byla smlouva podstatně změněna - sankce 25%, resp. 20 % po zohlednění krácení dotace.</t>
  </si>
  <si>
    <t>Dne 20.12.2016 doručen Návrh Zprávy o auditu operace ROPSZ/2016/O/027 ze dne 19.12.2016. Dne 29.12.2016 odesláno stanovisko k návrhu zprávy a dne 6.1.2017 doručena konečná Zpráva o auditu operace.
18.1.2017 doručena z ÚRR výzva k vrácení prostředků. Rada KK usnesením č. 126/01/17 rozhodla o neuhrazení výzvy. Dne 25.1.2018 zahájil ÚRR daňové řízení (viz usnesení č. RK 150/02/18). Dne 27.6.2018 doručen platební výměr č. 15/2018 na odvod ve výši 7.605.522 Kč, 26. 7. 2018 podala škola prostřednictvím ÚRR odvolání k MFČR. Dne 7.4.2022 bylo škole doručeno Rozhodnutí č.j.MF-6505/2019/1203-8, kterým zamítlo podané odvolání proti PV č. 15/2018. Další postup předložen Radě KK dne 14.4.2022 - nepodání správní žaloby a podání žádosti o prominutí odvodu a  dosud nevyměřeného penále, viz usnesení č. RK 414/04/22. Odvod ve výši 7.605.522 Kč škola uhradila dne 19.4.2022. Dne 25.5.2022 uhrazen správní poplatek za prominutí odvodu. Dne 1.6.2022 škola podala žádost o prominutí odvodu ve výši 7.605.522 Kč na GFŘ prostřednictvím FÚ pro KK. Dne 23.12.2022 doručeno rozhodnutí GFŘ č.j. 80629/22/7700-40470-208956 o zamítnutí žádosti o prominutí odvodu ve výši 7.605.522 Kč. Informace k ukončení právní obrany byla předložena Radě KK  dne 23.1.2023, viz usnesení č. RK 56/01/23 - schválení nepodání správní žaloby proti rozhodnutí o prominutí.
KONEČNÝ STAV - UKONČENA PRÁVNÍ OBRANA</t>
  </si>
  <si>
    <t>PO_34</t>
  </si>
  <si>
    <t>KKN a.s.</t>
  </si>
  <si>
    <t>Modernizace provozního informačního sytému KKN, reg. č. CZ.06.3.05/0.0/0.0/16_044/0005207</t>
  </si>
  <si>
    <t>2019 - 2020
vyúčtovaní v RKK dne 17.2.2022 a v následujícím ZKK</t>
  </si>
  <si>
    <t xml:space="preserve">IROP
85% 
15% </t>
  </si>
  <si>
    <t>CRR 
neproplacení dotace</t>
  </si>
  <si>
    <t>KKN v požadovala v  I. žádosti o platbu proplacení faktur ve výši 28.855.335,93 Kč, avšak na základě informace ze strany CRR byla tato žádost snížena na částku  21.796.540,70 Kč s tím, že rozdíl bude „dořešen“ v rámci 2. etapy. Výdaje ve výši 7.058.884,80 Kč poskytovatel dotace do II.etapy projektu nezahrnul,  čímž krátil dotaci o 6.000.052,08 Kč.</t>
  </si>
  <si>
    <t>Původně jednoetapový projekt, byl na žádost poskytovatele dotace rozdělen na dvě etapy, přičemž  poskytovatel dotace v I. etapě neproplatil celou požadovanou dotaci. KKN dne 12. 6.2018 podala na CRR žádost o přehodnocení postupu, odpověď až dne 8.7.2020 - zamítnuto. Dne 9.9.2020 podala KKN správní žalobu, kterou Městský soud v Praze rozsudkem  č.j. A 54/2020-182 ze dne 12.4.2022 zamítl. Dne 27.4.2021 podala KKN kasační stížnost. Dne 21.10.2021 NSS rozsudkem č.j. 4 AFs 121/2021-71 rozhodl o podané kasační stížnosti ve věci KKN a.s. vs. CRR ČR a kasační stížnost KKN zamítl. Veškeré dostupné právní možnosti byly použity, ale  bezúspěšně. 
KONEČNÝ STAV - UKONČENA PRÁVNÍ OBRANA</t>
  </si>
  <si>
    <t>Jednání škodní komise KKN proběhlo dne 22.2.2022. Škodní komise v zápisu doporučila představenstvu KKN požadovat po odpovědném zaměstnanci sníženou náhradu škody (2,5 násobek prům.mzdy), jelikož nelze jednoznačně stanovit míru "zavinění", dalším důvodem jsou dlouhodobé pracovní výsledky. 
Představenstvo KKN projednalo výše uvedený zápis škodní komise dne 8.9.2022 pod bodem 65N/2022 a schválilo nepožadování náhrady škody.</t>
  </si>
  <si>
    <t>PO_35</t>
  </si>
  <si>
    <t>SOŠ stavební KV, p.o.</t>
  </si>
  <si>
    <t>EPONA
reg. č. CZ.02.3.68/0.0/0.0/18_065/0016206</t>
  </si>
  <si>
    <t xml:space="preserve">2019 - 2022
</t>
  </si>
  <si>
    <t>OP VVV
100%</t>
  </si>
  <si>
    <t xml:space="preserve">MŠMT
vrácení dotace
</t>
  </si>
  <si>
    <t>Nesplnění podmínky dle Rozhodnutí - nesplnění indikátoru 5 25 10 počet pracovníků ve vzdělávání - nastavená cílová hodnota dle schválené žádosti o podporu  je 108 pracovníků, počet pracovníků, kteří uplatňují nově získané poznatky a dovednosti naplnilo pouze 39 osob,  tj. 36,11  % z cílové hodnoty; sankce 48,89 % ze schválené dotace.</t>
  </si>
  <si>
    <r>
      <rPr>
        <sz val="11"/>
        <rFont val="Calibri"/>
        <family val="2"/>
        <charset val="238"/>
        <scheme val="minor"/>
      </rPr>
      <t>Dne 22.3.2022 doručeny Závěry z administrativního ověření zprávy o realizaci (závěrečná zpráva) - zjištění za nesplnění podmínky naplnění indikátoru 5 25 10 - předpokládaná sankce ve výši 48,89 %, tj. 554.865,32 Kč. Dne 4.5.2022 odeslány prostřednictvím systému připomínky (žádost o přezkum)</t>
    </r>
    <r>
      <rPr>
        <b/>
        <sz val="11"/>
        <rFont val="Calibri"/>
        <family val="2"/>
        <charset val="238"/>
        <scheme val="minor"/>
      </rPr>
      <t>.</t>
    </r>
    <r>
      <rPr>
        <sz val="11"/>
        <rFont val="Calibri"/>
        <family val="2"/>
        <charset val="238"/>
        <scheme val="minor"/>
      </rPr>
      <t xml:space="preserve"> Dne 11.5.2022 doručeno z MŠMT Vyřízení připomínek - zamítnuto.</t>
    </r>
    <r>
      <rPr>
        <b/>
        <sz val="11"/>
        <rFont val="Calibri"/>
        <family val="2"/>
        <charset val="238"/>
        <scheme val="minor"/>
      </rPr>
      <t xml:space="preserve"> D</t>
    </r>
    <r>
      <rPr>
        <sz val="11"/>
        <rFont val="Calibri"/>
        <family val="2"/>
        <charset val="238"/>
        <scheme val="minor"/>
      </rPr>
      <t>ne 13.5.2022 doručena výzva k vrácení části dotace ve výši 554.865,32 Kč se splatností 30 dnů od doručení. Dotace vrácena na KK dne 25.5.2022 a na MŠMT dne 9.6.2022. Rada KK byla o zjištění v projektu a o dalším postupu informována materiálem předloženým dne 6.6.2022, viz usnesení č. RK 632/06/22. 
KONEČNÝ STAV - UKONČENA PRÁVNÍ OBRANA</t>
    </r>
  </si>
  <si>
    <t>Jednání škodní komise proběhlo dne 21.9.2022 a škodní komise doporučila náhradu škody nevymáhat, viz Protokol o jednání škodní komise č.j. KK/2892/FI/22.
Rada KK usnesením č. RK 1185/10/22 ze dne 17.10.2022 neurčila řediteli školy žádnou náhradou škody. Odbor finanční KÚKK s ředitelem školy písemně projednal nestanovení náhrady škody dne 20. 10. 2022, viz písemnost Projednání náhrady škody č. j. KK/3188/FI/22 odeslaná datovou schránkou k rukám ředitele školy.</t>
  </si>
  <si>
    <t>PO_36</t>
  </si>
  <si>
    <t>Gymnázium a obchodní akademie Mariánské Lázně, p.o.</t>
  </si>
  <si>
    <t>Šablony II. GOAML
reg. č. CZ.02.3.68/0.0/0.0/18_065/0016199</t>
  </si>
  <si>
    <t>Nesplnění podmínky dle Rozhodnutí - nesplnění indikátoru 5 25 10 počet pracovníků ve vzdělávání - nastavená cílová hodnota dle schválené žádosti o podporu  je 67 pracovníků, počet pracovníků, kteří uplatňují nově získané poznatky a dovednosti naplnilo pouze 35 osob, tj. 52,24 % z cílové hodnoty; sankce 32,76 % ze schválené dotace.</t>
  </si>
  <si>
    <t>Dne 27.5.2022 doručeny Závěry z administrativního ověření zprávy o realizaci (závěrečná zpráva) - zjištění za nesplnění podmínky naplnění indikátoru 5 25 10 - předpokládaná sankce 32,76 %, tj. 377.710,68 Kč. Dne 31.5.2022 odeslány prostřednictvím systému připomínky (žádost o přezkum). Dne 29.6.2022 doručeno z MŠMT Vyřízení připomínek - zamítnuto. Dne 19.7.2022 doručena výzva k vrácení části dotace ve výši 377.710,68 Kč se splatností 30 dnů od doručení. Dotace vrácena na KK dne 23.7.2022 a na MŠMT byla vrácena 11. 8.2022.
KONEČNÝ STAV - POŽADOVANÁ ČÁST DOTACE BYLA VRÁCENA</t>
  </si>
  <si>
    <t>Jednání škodní komise proběhlo dne 23.9.2022 a škodní komise doporučila náhradu škody nevymáhat, viz Protokol o jednání škodní komise č.j. KK/2948/FI/22. Rada KK usnesením č. RK 1187/10/22 ze dne 17.10.2022 neurčila ředitelce školy žádnou náhradou škody. Odbor finanční KÚKK s ředitelkou GOAML písemně projednal nestanovení náhrady škody dne 20. 10. 2022, viz písemnost Projednání náhrady škody č. j. KK/3189/FI/22 odeslaná datovou schránkou k rukám ředitelky školy.</t>
  </si>
  <si>
    <t>PO_37</t>
  </si>
  <si>
    <t>Základní škola a mateřská škola při zdravotnických zařízeních Karlovy Vary, p.o.</t>
  </si>
  <si>
    <t>Inovace ve výuce 2
reg. č. CZ.02.3.68/0.0/0.0/18_035/0013257</t>
  </si>
  <si>
    <t>Nesplnění podmínky dle Rozhodnutí - nesplnění indikátoru 5 10 10 „Počet organizací, ve kterých se zvýšila kvalita výchovy a vzdělávání a proinkluzivnost“ - nastavená cílová hodnota dle schválené žádosti o podporu  je 3, ale  naplněno bylo pouze 2; sankce 5 % ze schválené dotace.</t>
  </si>
  <si>
    <t>Dne 16.3.2022 doručeny Závěry z administrativního ověření zprávy o realizaci (závěrečná zpráva) - zjištění za nesplnění podmínky naplnění indikátoru 5 10 10 - předpokládaná sankce 6 %, tj. 46.763,30 Kč. Dne 25. 3.2022 odeslány prostřednictvím systému připomínky (žádost o přezkum). Dne 23.5.2022 doručeno z MŠMT Vyřízení připomínek čj. MSMT-9751/2022-2 - zamítnuto. Dne 31.5.2022 doručena výzva k vrácení části dotace ve výši 46.763,30 Kč se splatností 30 dnů od doručení. Dotace vrácena na KK dne 27.6.2022 a dne 14.6.2022 na MŠMT. Rada KK byla o zjištění v projektu informována materiálem dne 27.6.2022, viz usnesení RK 723/06/22.
KONEČNÝ STAV - POŽADOVANÁ ČÁST DOTACE BYLA VRÁCENA</t>
  </si>
  <si>
    <t>Jednání škodní komise proběhlo dne 30.9.2022 a škodní komise doporučila náhradu škody nevymáhat, viz Protokol o jednání škodní komise č.j. KK/2969/FI/22. Rada KK usnesením č. RK 1186/10/22 ze dne 17.10.2022 neurčila ředitelce školy žádnou náhradou škody. Odbor finanční KÚKK s ředitelkou školy  písemně projednal nestanovení náhrady škody dne 20. 10. 2022, viz písemnost Projednání náhrady škody č. j. KK/3190/FI/22 odeslaná datovou schránkou k rukám ředitelky školy.</t>
  </si>
  <si>
    <t>PO_39</t>
  </si>
  <si>
    <t>ZZS Karlovarského kraje - agregát Horní Slavkov - 2021</t>
  </si>
  <si>
    <t>7.5. 2021 - 30.6.2022</t>
  </si>
  <si>
    <t>MZCR
100%</t>
  </si>
  <si>
    <t xml:space="preserve">MZCR
výzva k vrácení dotace                                    </t>
  </si>
  <si>
    <t>Nedodržení termínu předložení dokumentace k závěrečnému vyhodnocení akce - sankce 6% z celkové částky prostředků státního rozpočtu.</t>
  </si>
  <si>
    <t>Program 13508 - Podpora rozvoje a obnovy materiálně technického vybavení pro řešení krizových situací.
Dne 2610.2021 rozhodnutí o poskytnutí dotace (změna). V roce 2022 provedena kontrola - zjištěno nedodržení termínu předložení dokumentace k závěrečnému vyhodnocení akce. Dne 19.9. 2022 doručena výzva k vrácení dotace nebo její části dle § 14f odst. 3 zákona č. 218/200 Sb., o rozpočtových pravidlech, ve výši 27.951,00 Kč. Dne 3.10.2022 ZZS KK uhradila výzvu na bankovní účet KK, který finanční prostředky dne 18.10.2022 odeslal na MZČR, viz usnesení č. RK 1184/10/22 ze dne 17.10.2022.
KONEČNÝ STAV - POŽADOVANÁ ČÁST DOTACE BYLA VRÁCENA</t>
  </si>
  <si>
    <t>ZZS KK vyhotovila dne 5.10.2022 protokoly o škodě č. 5/2022 a 6/2022 vztahující se ke škodě vzniklé u dvou projektů/investičních akcí z programu MZČR. Dne 20.10.2022 proběhlo jednání škodní komise. Členové škodní komise doporučili po odpovědném zaměstnanci ZZS KK vymáhat náhradu škody, viz Protokol o jednání škodní komise č.j. KK/3073/FI/22 ze dne 20.10. 2022.  Ředitel ZZS KK stanovil rozhodnutím ze dne 24.10.2022 odpovědnému zaměstnanci ZZS KK náhradu škody ve výši 5.000,00 Kč za obě investiční akce dohromady.</t>
  </si>
  <si>
    <t>PO_40</t>
  </si>
  <si>
    <t>ZZS Karlovarského kraje - svolávací systém - 2021</t>
  </si>
  <si>
    <t>Program 13508 - Podpora rozvoje a obnovy materiálně technického vybavení pro řešení krizových situací.
Dne 2610.2021 rozhodnutí o poskytnutí dotace (změna). V roce 2022 provedena kontrola - zjištěno nedodržení termínu předložení dokumentace k závěrečnému vyhodnocení akce. Dne 19.9. 2022 doručena výzva k vrácení dotace nebo její části dle § 14f odst. 3 zákona č. 218/200 Sb., o rozpočtových pravidlech, ve výši 28168,80 Kč. Dne 3.10.2022 ZZS KK uhradila výzvu na bankovní účet KK, který finanční prostředky dne 18.10.2022 odeslal na MZČR, viz usnesení č. RK 1184/10/22 ze dne 17.10.2022.
KONEČNÝ STAV - POŽADOVANÁ ČÁST DOTACE BYLA VRÁCENA</t>
  </si>
  <si>
    <r>
      <t xml:space="preserve">Aktuální vyčíslení úspěchu v uskutečněné obraně v Kč
</t>
    </r>
    <r>
      <rPr>
        <i/>
        <sz val="12"/>
        <color rgb="FFFF0000"/>
        <rFont val="Calibri"/>
        <family val="2"/>
        <charset val="238"/>
        <scheme val="minor"/>
      </rPr>
      <t xml:space="preserve"> </t>
    </r>
  </si>
  <si>
    <r>
      <rPr>
        <b/>
        <sz val="12"/>
        <rFont val="Calibri"/>
        <family val="2"/>
        <charset val="238"/>
        <scheme val="minor"/>
      </rPr>
      <t xml:space="preserve">Karlovarský kraj </t>
    </r>
    <r>
      <rPr>
        <b/>
        <sz val="12"/>
        <color rgb="FFFF0000"/>
        <rFont val="Calibri"/>
        <family val="2"/>
        <charset val="238"/>
        <scheme val="minor"/>
      </rPr>
      <t xml:space="preserve">
- viz příloha B1</t>
    </r>
  </si>
  <si>
    <r>
      <t xml:space="preserve">Příspěvkové organizace a KKN a.s. 
</t>
    </r>
    <r>
      <rPr>
        <b/>
        <sz val="12"/>
        <color rgb="FFFF0000"/>
        <rFont val="Calibri"/>
        <family val="2"/>
        <charset val="238"/>
        <scheme val="minor"/>
      </rPr>
      <t>- viz příloha B2</t>
    </r>
  </si>
  <si>
    <r>
      <t xml:space="preserve">Vyčíslení úspěchu v uskutečněné obraně v Kč
</t>
    </r>
    <r>
      <rPr>
        <i/>
        <sz val="12"/>
        <color rgb="FFFF0000"/>
        <rFont val="Calibri"/>
        <family val="2"/>
        <charset val="238"/>
        <scheme val="minor"/>
      </rPr>
      <t xml:space="preserve"> </t>
    </r>
  </si>
  <si>
    <r>
      <t xml:space="preserve">Karlovarský kraj 
</t>
    </r>
    <r>
      <rPr>
        <b/>
        <sz val="12"/>
        <color rgb="FFFF0000"/>
        <rFont val="Calibri"/>
        <family val="2"/>
        <charset val="238"/>
        <scheme val="minor"/>
      </rPr>
      <t>- viz příloha A1</t>
    </r>
  </si>
  <si>
    <r>
      <t xml:space="preserve">Příspěvkové organizace a KKN a.s. 
</t>
    </r>
    <r>
      <rPr>
        <b/>
        <sz val="12"/>
        <color rgb="FFFF0000"/>
        <rFont val="Calibri"/>
        <family val="2"/>
        <charset val="238"/>
        <scheme val="minor"/>
      </rPr>
      <t>- viz příloha A2</t>
    </r>
  </si>
  <si>
    <t>Dne 23.2.2023 vyhotovila KSÚS Záznam o posouzení škody 1/23, č.j. 2399, ve kterém uvedla, že prokázaná chyba, tj. dvojí příjmy (účtované výnosy za prodej výzisků a přijatá dotace), byla uhrazením platebního výměru na odvod napravena, jelikož o úhradě odvodu účtovala KSÚS jako o vratce dotace. KSÚS nevznikla žádná škoda, viz doručená písemnost odboru finančního č.j. KK/1257/FI/23 ze dne 24.2.2023.</t>
  </si>
  <si>
    <t>Dne 23.2.2023 vyhotovila KSÚS Záznam o posouzení škody 2/23, č.j. 2399, ve kterém uvedla, že prokázaná chyba, tj. dvojí příjmy (účtované výnosy za prodej výzisků a přijatá dotace), byla uhrazením platebního výměru na odvod napravena, jelikož o úhradě odvodu účtovala KSÚS jako o vratce dotace. KSÚS nevznikla žádná škoda, viz doručená písemnost odboru finančního č.j. KK/1257/Fi/23 ze dne 24.2.2023.</t>
  </si>
  <si>
    <t>Dne 23.2.2023 vyhotovila KSÚS Záznam o posouzení škody 3/23, č.j. 2399, ve kterém uvedla, že prokázaná chyba, tj. dvojí příjmy (účtované výnosy za prodej výzisků a přijatá dotace), byla uhrazením platebního výměru na odvod napravena, jelikož o úhradě odvodu účtovala KSÚS jako o vratce dotace. KSÚS nevznikla žádná škoda, viz doručená písemnost odboru finančního č.j. KK/1257/Fi/23 ze dne 24.2.2023.</t>
  </si>
  <si>
    <t>Dne 23.2.2023 vyhotovila KSÚS Záznam o posouzení škody 4/23, č.j. 2399, ve kterém uvedla, že prokázaná chyba, tj. dvojí příjmy (účtované výnosy za prodej výzisků a přijatá dotace), byla uhrazením platebního výměru na odvod napravena, jelikož o úhradě odvodu účtovala KSÚS jako o vratce dotace. KSÚS nevznikla žádná škoda, viz doručená písemnost odboru finančního č.j. KK/1257/Fi/23 ze dne 24.2.2023.</t>
  </si>
  <si>
    <t>Dne 23.2.2023 vyhotovila KSÚS Záznam o posouzení škody 6/23, čj. 2399, ve kterém uvedla, že prokázaná chyba, tj. dvojí příjmy (účtované výnosy za prodej výzisků a přijatá dotace), byla uhrazením platebního výměru na odvod napravena, jelikož o úhradě odvodu účtovala KSÚS jako o vratce dotace. KSÚS nevznikla žádná škoda, viz doručená písemnost odboru finančního č.j. KK/1257/Fi/23 ze dne 24.2.2023.</t>
  </si>
  <si>
    <t xml:space="preserve">Dne 23.2.2023 vyhotovila KSÚS Záznam o posouzení škody 5/23, čj. 2399, ve kterém uvedla, že prokázaná chyba, tj. dvojí příjmy (účtované výnosy za prodej výzisků a přijatá dotace), byla uhrazením platebního výměru na odvod napravena, jelikož o úhradě odvodu účtovala KSÚS jako o vratce dotace. KSÚS nevznikla žádná škoda, viz doručená písemnost odboru finančního č.j. KK/1257/Fi/23 ze dne 24.2.2023.
</t>
  </si>
  <si>
    <r>
      <t xml:space="preserve">Poskytovatel dotace v IS KP14+ u veřejné zakázky realizované ISŠ Cheb uvádí zjištěné nedostatky  a informaci o krácení dotace ve výši 5% z hodnoty VZ 0007. ISŠ Cheb podala ke zjištění připomínky v rámci administrace 4. žádosti o platbu (ŽoP). Dne 2.3.2023 doručen Výsledek kontroly veřejné zakázky VZ 007 se sankcí 25 %. Do 17.3.2023 možnost podání připomínek.
</t>
    </r>
    <r>
      <rPr>
        <b/>
        <sz val="11"/>
        <rFont val="Calibri"/>
        <family val="2"/>
        <charset val="238"/>
        <scheme val="minor"/>
      </rPr>
      <t>OČEKÁVÁME KRÁCENÍ DOTACE</t>
    </r>
  </si>
  <si>
    <t>pochybení ve VZ realizované ISŠ Cheb - zadavatel stanovil lhůtu pro podání nabídek v délce kratší, než určují uvedená ustanovení ZZVZ - sankce 5% z hodnoty VZ 0007 a neprokázání doložení dokladů prokazující základní či profesní způsobilost - sankce 25 % z hodnoty VZ 0007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</si>
</sst>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_ ;[Red]\-#,##0.00\ "/>
    <numFmt numFmtId="165" formatCode="0.0%"/>
  </numFmts>
  <fonts count="79"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CE"/>
      <charset val="238"/>
    </font>
    <font>
      <sz val="10"/>
      <name val="Arial"/>
      <family val="2"/>
      <charset val="238"/>
    </font>
    <font>
      <sz val="11"/>
      <color indexed="8"/>
      <name val="Calibri"/>
      <family val="2"/>
    </font>
    <font>
      <sz val="11"/>
      <name val="Calibri"/>
      <family val="2"/>
      <scheme val="minor"/>
    </font>
    <font>
      <sz val="11"/>
      <name val="Calibri"/>
      <family val="2"/>
      <charset val="238"/>
      <scheme val="minor"/>
    </font>
    <font>
      <sz val="11"/>
      <color rgb="FF00B050"/>
      <name val="Calibri"/>
      <family val="2"/>
      <charset val="238"/>
      <scheme val="minor"/>
    </font>
    <font>
      <b/>
      <sz val="11"/>
      <name val="Calibri"/>
      <family val="2"/>
      <charset val="238"/>
      <scheme val="minor"/>
    </font>
    <font>
      <b/>
      <i/>
      <sz val="11"/>
      <color theme="1"/>
      <name val="Calibri"/>
      <family val="2"/>
      <charset val="238"/>
      <scheme val="minor"/>
    </font>
    <font>
      <i/>
      <sz val="11"/>
      <color rgb="FFFF0000"/>
      <name val="Calibri"/>
      <family val="2"/>
      <charset val="238"/>
      <scheme val="minor"/>
    </font>
    <font>
      <i/>
      <sz val="11"/>
      <color theme="1"/>
      <name val="Calibri"/>
      <family val="2"/>
      <charset val="238"/>
      <scheme val="minor"/>
    </font>
    <font>
      <sz val="11"/>
      <color rgb="FF0070C0"/>
      <name val="Calibri"/>
      <family val="2"/>
      <charset val="238"/>
      <scheme val="minor"/>
    </font>
    <font>
      <b/>
      <sz val="11"/>
      <color rgb="FFFF0000"/>
      <name val="Calibri"/>
      <family val="2"/>
      <charset val="238"/>
      <scheme val="minor"/>
    </font>
    <font>
      <b/>
      <sz val="22"/>
      <color theme="1"/>
      <name val="Calibri"/>
      <family val="2"/>
      <charset val="238"/>
    </font>
    <font>
      <b/>
      <sz val="22"/>
      <color theme="1"/>
      <name val="Calibri"/>
      <family val="2"/>
      <charset val="238"/>
      <scheme val="minor"/>
    </font>
    <font>
      <b/>
      <sz val="22"/>
      <name val="Calibri"/>
      <family val="2"/>
      <charset val="238"/>
      <scheme val="minor"/>
    </font>
    <font>
      <b/>
      <sz val="14"/>
      <color theme="1"/>
      <name val="Calibri"/>
      <family val="2"/>
      <charset val="238"/>
      <scheme val="minor"/>
    </font>
    <font>
      <b/>
      <i/>
      <sz val="10"/>
      <color theme="1"/>
      <name val="Calibri"/>
      <family val="2"/>
      <charset val="238"/>
      <scheme val="minor"/>
    </font>
    <font>
      <b/>
      <i/>
      <sz val="11"/>
      <name val="Calibri"/>
      <family val="2"/>
      <charset val="238"/>
      <scheme val="minor"/>
    </font>
    <font>
      <i/>
      <sz val="10"/>
      <color theme="1"/>
      <name val="Calibri"/>
      <family val="2"/>
      <charset val="238"/>
      <scheme val="minor"/>
    </font>
    <font>
      <i/>
      <sz val="10"/>
      <name val="Calibri"/>
      <family val="2"/>
      <charset val="238"/>
      <scheme val="minor"/>
    </font>
    <font>
      <b/>
      <sz val="11"/>
      <name val="Calibri"/>
      <family val="2"/>
      <charset val="238"/>
    </font>
    <font>
      <sz val="11"/>
      <color rgb="FF7030A0"/>
      <name val="Calibri"/>
      <family val="2"/>
      <charset val="238"/>
      <scheme val="minor"/>
    </font>
    <font>
      <b/>
      <sz val="11"/>
      <color rgb="FF002060"/>
      <name val="Calibri"/>
      <family val="2"/>
      <charset val="238"/>
      <scheme val="minor"/>
    </font>
    <font>
      <b/>
      <sz val="11"/>
      <color rgb="FF00B050"/>
      <name val="Calibri"/>
      <family val="2"/>
      <charset val="238"/>
      <scheme val="minor"/>
    </font>
    <font>
      <b/>
      <sz val="11"/>
      <color indexed="36"/>
      <name val="Calibri"/>
      <family val="2"/>
      <charset val="238"/>
    </font>
    <font>
      <b/>
      <sz val="11"/>
      <color indexed="10"/>
      <name val="Calibri"/>
      <family val="2"/>
      <charset val="238"/>
    </font>
    <font>
      <b/>
      <sz val="11"/>
      <color rgb="FF7030A0"/>
      <name val="Calibri"/>
      <family val="2"/>
      <charset val="238"/>
      <scheme val="minor"/>
    </font>
    <font>
      <sz val="11"/>
      <color rgb="FFFF0000"/>
      <name val="Calibri"/>
      <family val="2"/>
      <scheme val="minor"/>
    </font>
    <font>
      <sz val="10"/>
      <color theme="1"/>
      <name val="Calibri"/>
      <family val="2"/>
      <charset val="238"/>
      <scheme val="minor"/>
    </font>
    <font>
      <sz val="11"/>
      <color rgb="FF00B050"/>
      <name val="Calibri"/>
      <family val="2"/>
      <scheme val="minor"/>
    </font>
    <font>
      <b/>
      <sz val="18"/>
      <color theme="1"/>
      <name val="Calibri"/>
      <family val="2"/>
      <charset val="238"/>
      <scheme val="minor"/>
    </font>
    <font>
      <b/>
      <sz val="18"/>
      <name val="Calibri"/>
      <family val="2"/>
      <charset val="238"/>
      <scheme val="minor"/>
    </font>
    <font>
      <b/>
      <sz val="11"/>
      <color theme="1"/>
      <name val="Calibri"/>
      <family val="2"/>
      <scheme val="minor"/>
    </font>
    <font>
      <b/>
      <sz val="18"/>
      <color theme="1"/>
      <name val="Calibri"/>
      <family val="2"/>
      <charset val="238"/>
    </font>
    <font>
      <b/>
      <sz val="18"/>
      <name val="Calibri"/>
      <family val="2"/>
      <charset val="238"/>
    </font>
    <font>
      <b/>
      <sz val="18"/>
      <color indexed="8"/>
      <name val="Calibri"/>
      <family val="2"/>
      <charset val="238"/>
    </font>
    <font>
      <sz val="11"/>
      <name val="Calibri"/>
      <family val="2"/>
      <charset val="238"/>
    </font>
    <font>
      <i/>
      <sz val="9"/>
      <color theme="1"/>
      <name val="Calibri"/>
      <family val="2"/>
      <charset val="238"/>
      <scheme val="minor"/>
    </font>
    <font>
      <b/>
      <sz val="11"/>
      <color rgb="FFFF0000"/>
      <name val="Calibri"/>
      <family val="2"/>
      <charset val="238"/>
    </font>
    <font>
      <sz val="11"/>
      <color theme="1"/>
      <name val="Calibri"/>
      <family val="2"/>
      <scheme val="minor"/>
    </font>
    <font>
      <i/>
      <sz val="11"/>
      <name val="Calibri"/>
      <family val="2"/>
      <charset val="238"/>
      <scheme val="minor"/>
    </font>
    <font>
      <b/>
      <sz val="14"/>
      <color rgb="FF0070C0"/>
      <name val="Calibri"/>
      <family val="2"/>
      <charset val="238"/>
      <scheme val="minor"/>
    </font>
    <font>
      <i/>
      <sz val="9"/>
      <name val="Calibri"/>
      <family val="2"/>
      <charset val="238"/>
      <scheme val="minor"/>
    </font>
    <font>
      <sz val="11"/>
      <color rgb="FF0070C0"/>
      <name val="Calibri"/>
      <family val="2"/>
      <scheme val="minor"/>
    </font>
    <font>
      <sz val="11"/>
      <color theme="9" tint="-0.249977111117893"/>
      <name val="Calibri"/>
      <family val="2"/>
      <scheme val="minor"/>
    </font>
    <font>
      <b/>
      <u/>
      <sz val="11"/>
      <name val="Calibri"/>
      <family val="2"/>
      <charset val="238"/>
      <scheme val="minor"/>
    </font>
    <font>
      <b/>
      <sz val="11"/>
      <color rgb="FF0070C0"/>
      <name val="Calibri"/>
      <family val="2"/>
      <charset val="238"/>
      <scheme val="minor"/>
    </font>
    <font>
      <b/>
      <i/>
      <sz val="12"/>
      <color theme="1"/>
      <name val="Calibri"/>
      <family val="2"/>
      <charset val="238"/>
      <scheme val="minor"/>
    </font>
    <font>
      <b/>
      <sz val="12"/>
      <color theme="1"/>
      <name val="Calibri"/>
      <family val="2"/>
      <charset val="238"/>
      <scheme val="minor"/>
    </font>
    <font>
      <i/>
      <sz val="12"/>
      <color rgb="FFFF0000"/>
      <name val="Calibri"/>
      <family val="2"/>
      <charset val="238"/>
      <scheme val="minor"/>
    </font>
    <font>
      <b/>
      <sz val="12"/>
      <name val="Calibri"/>
      <family val="2"/>
      <charset val="238"/>
      <scheme val="minor"/>
    </font>
    <font>
      <b/>
      <sz val="12"/>
      <color rgb="FFFF0000"/>
      <name val="Calibri"/>
      <family val="2"/>
      <charset val="238"/>
      <scheme val="minor"/>
    </font>
    <font>
      <sz val="12"/>
      <color theme="1"/>
      <name val="Calibri"/>
      <family val="2"/>
      <charset val="238"/>
      <scheme val="minor"/>
    </font>
  </fonts>
  <fills count="6">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51">
    <xf numFmtId="0" fontId="0" fillId="0" borderId="0"/>
    <xf numFmtId="0" fontId="26" fillId="0" borderId="0"/>
    <xf numFmtId="0" fontId="24" fillId="0" borderId="0"/>
    <xf numFmtId="0" fontId="27" fillId="0" borderId="0"/>
    <xf numFmtId="0" fontId="28" fillId="0" borderId="0"/>
    <xf numFmtId="0" fontId="23" fillId="0" borderId="0"/>
    <xf numFmtId="0" fontId="22" fillId="0" borderId="0"/>
    <xf numFmtId="0" fontId="21" fillId="0" borderId="0"/>
    <xf numFmtId="0" fontId="20" fillId="0" borderId="0"/>
    <xf numFmtId="0" fontId="19" fillId="0" borderId="0"/>
    <xf numFmtId="0" fontId="19" fillId="0" borderId="0"/>
    <xf numFmtId="0" fontId="19" fillId="0" borderId="0"/>
    <xf numFmtId="0" fontId="18" fillId="0" borderId="0"/>
    <xf numFmtId="0" fontId="18" fillId="0" borderId="0"/>
    <xf numFmtId="0" fontId="18" fillId="0" borderId="0"/>
    <xf numFmtId="0" fontId="17" fillId="0" borderId="0"/>
    <xf numFmtId="0" fontId="17" fillId="0" borderId="0"/>
    <xf numFmtId="0" fontId="17" fillId="0" borderId="0"/>
    <xf numFmtId="0" fontId="16" fillId="0" borderId="0"/>
    <xf numFmtId="0" fontId="16" fillId="0" borderId="0"/>
    <xf numFmtId="0" fontId="14" fillId="0" borderId="0"/>
    <xf numFmtId="0" fontId="14" fillId="0" borderId="0"/>
    <xf numFmtId="0" fontId="14" fillId="0" borderId="0"/>
    <xf numFmtId="0" fontId="13" fillId="0" borderId="0"/>
    <xf numFmtId="0" fontId="13" fillId="0" borderId="0"/>
    <xf numFmtId="0" fontId="12" fillId="0" borderId="0"/>
    <xf numFmtId="0" fontId="12" fillId="0" borderId="0"/>
    <xf numFmtId="0" fontId="12" fillId="0" borderId="0"/>
    <xf numFmtId="0" fontId="12" fillId="0" borderId="0"/>
    <xf numFmtId="0" fontId="11" fillId="0" borderId="0"/>
    <xf numFmtId="0" fontId="11" fillId="0" borderId="0"/>
    <xf numFmtId="0" fontId="10" fillId="0" borderId="0"/>
    <xf numFmtId="0" fontId="10" fillId="0" borderId="0"/>
    <xf numFmtId="0" fontId="9" fillId="0" borderId="0"/>
    <xf numFmtId="0" fontId="9" fillId="0" borderId="0"/>
    <xf numFmtId="0" fontId="9" fillId="0" borderId="0"/>
    <xf numFmtId="0" fontId="8" fillId="0" borderId="0"/>
    <xf numFmtId="0" fontId="8" fillId="0" borderId="0"/>
    <xf numFmtId="0" fontId="65" fillId="0" borderId="0"/>
    <xf numFmtId="0" fontId="7" fillId="0" borderId="0"/>
    <xf numFmtId="0" fontId="7" fillId="0" borderId="0"/>
    <xf numFmtId="0" fontId="6" fillId="0" borderId="0"/>
    <xf numFmtId="0" fontId="5" fillId="0" borderId="0"/>
    <xf numFmtId="0" fontId="5"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cellStyleXfs>
  <cellXfs count="572">
    <xf numFmtId="0" fontId="0" fillId="0" borderId="0" xfId="0"/>
    <xf numFmtId="164" fontId="0" fillId="0" borderId="0" xfId="0" applyNumberFormat="1" applyAlignment="1">
      <alignment vertical="center" wrapText="1"/>
    </xf>
    <xf numFmtId="0" fontId="41" fillId="0" borderId="0" xfId="0" applyFont="1" applyAlignment="1">
      <alignment horizontal="right"/>
    </xf>
    <xf numFmtId="0" fontId="33" fillId="3" borderId="42" xfId="0" applyFont="1" applyFill="1" applyBorder="1" applyAlignment="1">
      <alignment horizontal="left" vertical="center" wrapText="1"/>
    </xf>
    <xf numFmtId="0" fontId="44" fillId="3" borderId="19" xfId="0" applyFont="1" applyFill="1" applyBorder="1" applyAlignment="1">
      <alignment horizontal="center" vertical="center" wrapText="1"/>
    </xf>
    <xf numFmtId="0" fontId="44" fillId="3" borderId="7" xfId="0" applyFont="1" applyFill="1" applyBorder="1" applyAlignment="1">
      <alignment horizontal="center" vertical="center" wrapText="1"/>
    </xf>
    <xf numFmtId="0" fontId="45" fillId="3" borderId="7" xfId="0" applyFont="1" applyFill="1" applyBorder="1" applyAlignment="1">
      <alignment horizontal="center" vertical="center" wrapText="1"/>
    </xf>
    <xf numFmtId="0" fontId="44" fillId="3" borderId="8" xfId="0" applyFont="1" applyFill="1" applyBorder="1" applyAlignment="1">
      <alignment horizontal="center" vertical="center" wrapText="1"/>
    </xf>
    <xf numFmtId="0" fontId="44" fillId="3" borderId="30" xfId="0" applyFont="1" applyFill="1" applyBorder="1" applyAlignment="1">
      <alignment horizontal="center" vertical="center" wrapText="1"/>
    </xf>
    <xf numFmtId="0" fontId="44" fillId="3" borderId="45" xfId="0" applyFont="1" applyFill="1" applyBorder="1" applyAlignment="1">
      <alignment horizontal="center" vertical="center" wrapText="1"/>
    </xf>
    <xf numFmtId="0" fontId="44" fillId="3" borderId="31" xfId="0" applyFont="1" applyFill="1" applyBorder="1" applyAlignment="1">
      <alignment horizontal="center" vertical="center" wrapText="1"/>
    </xf>
    <xf numFmtId="0" fontId="44" fillId="3" borderId="16" xfId="0" applyFont="1" applyFill="1" applyBorder="1" applyAlignment="1">
      <alignment horizontal="center" vertical="center" wrapText="1"/>
    </xf>
    <xf numFmtId="4" fontId="0" fillId="0" borderId="0" xfId="0" applyNumberFormat="1"/>
    <xf numFmtId="0" fontId="25" fillId="0" borderId="53" xfId="0" applyFont="1" applyBorder="1" applyAlignment="1">
      <alignment horizontal="center" vertical="center"/>
    </xf>
    <xf numFmtId="0" fontId="25" fillId="0" borderId="27" xfId="0" applyFont="1" applyBorder="1" applyAlignment="1">
      <alignment horizontal="center" vertical="center"/>
    </xf>
    <xf numFmtId="0" fontId="25" fillId="0" borderId="13" xfId="0" applyFont="1" applyBorder="1" applyAlignment="1">
      <alignment horizontal="right" vertical="center" wrapText="1"/>
    </xf>
    <xf numFmtId="4" fontId="30" fillId="0" borderId="55" xfId="0" applyNumberFormat="1" applyFont="1" applyBorder="1" applyAlignment="1">
      <alignment horizontal="center" vertical="center"/>
    </xf>
    <xf numFmtId="4" fontId="52" fillId="0" borderId="24" xfId="0" applyNumberFormat="1" applyFont="1" applyBorder="1" applyAlignment="1">
      <alignment vertical="center"/>
    </xf>
    <xf numFmtId="4" fontId="25" fillId="0" borderId="13" xfId="0" applyNumberFormat="1" applyFont="1" applyBorder="1" applyAlignment="1">
      <alignment horizontal="right" vertical="center"/>
    </xf>
    <xf numFmtId="0" fontId="0" fillId="0" borderId="0" xfId="0" applyAlignment="1">
      <alignment horizontal="left" vertical="center"/>
    </xf>
    <xf numFmtId="0" fontId="0" fillId="0" borderId="0" xfId="0" applyAlignment="1">
      <alignment horizontal="right" vertical="center"/>
    </xf>
    <xf numFmtId="0" fontId="30" fillId="0" borderId="0" xfId="0" applyFont="1" applyAlignment="1">
      <alignment horizontal="left" vertical="center"/>
    </xf>
    <xf numFmtId="0" fontId="0" fillId="0" borderId="0" xfId="0" applyAlignment="1">
      <alignment horizontal="center" vertical="center"/>
    </xf>
    <xf numFmtId="4" fontId="53" fillId="0" borderId="0" xfId="0" applyNumberFormat="1" applyFont="1" applyAlignment="1">
      <alignment horizontal="center" vertical="center"/>
    </xf>
    <xf numFmtId="4" fontId="0" fillId="0" borderId="0" xfId="0" applyNumberFormat="1" applyAlignment="1">
      <alignment vertical="center"/>
    </xf>
    <xf numFmtId="0" fontId="25" fillId="0" borderId="0" xfId="0" applyFont="1"/>
    <xf numFmtId="0" fontId="0" fillId="0" borderId="0" xfId="0" applyAlignment="1">
      <alignment horizontal="left"/>
    </xf>
    <xf numFmtId="0" fontId="0" fillId="0" borderId="0" xfId="0" applyAlignment="1">
      <alignment horizontal="right"/>
    </xf>
    <xf numFmtId="0" fontId="30" fillId="0" borderId="0" xfId="0" applyFont="1" applyAlignment="1">
      <alignment horizontal="left"/>
    </xf>
    <xf numFmtId="0" fontId="0" fillId="0" borderId="0" xfId="0" applyAlignment="1">
      <alignment horizontal="center"/>
    </xf>
    <xf numFmtId="4" fontId="0" fillId="0" borderId="0" xfId="0" applyNumberFormat="1" applyAlignment="1">
      <alignment horizontal="center"/>
    </xf>
    <xf numFmtId="0" fontId="25" fillId="0" borderId="0" xfId="0" applyFont="1" applyAlignment="1">
      <alignment vertical="center"/>
    </xf>
    <xf numFmtId="4" fontId="30" fillId="0" borderId="1" xfId="0" applyNumberFormat="1" applyFont="1" applyBorder="1" applyAlignment="1">
      <alignment vertical="center"/>
    </xf>
    <xf numFmtId="0" fontId="30" fillId="0" borderId="26" xfId="0" applyFont="1" applyBorder="1" applyAlignment="1">
      <alignment vertical="center" wrapText="1"/>
    </xf>
    <xf numFmtId="0" fontId="35" fillId="4" borderId="56" xfId="0" applyFont="1" applyFill="1" applyBorder="1" applyAlignment="1">
      <alignment vertical="center" wrapText="1"/>
    </xf>
    <xf numFmtId="0" fontId="35" fillId="4" borderId="43" xfId="0" applyFont="1" applyFill="1" applyBorder="1" applyAlignment="1">
      <alignment vertical="center" wrapText="1"/>
    </xf>
    <xf numFmtId="0" fontId="44" fillId="4" borderId="7" xfId="0" applyFont="1" applyFill="1" applyBorder="1" applyAlignment="1">
      <alignment horizontal="center" vertical="center" wrapText="1"/>
    </xf>
    <xf numFmtId="0" fontId="44" fillId="4" borderId="7" xfId="0" applyFont="1" applyFill="1" applyBorder="1" applyAlignment="1">
      <alignment horizontal="left" vertical="center" wrapText="1"/>
    </xf>
    <xf numFmtId="0" fontId="44" fillId="4" borderId="8" xfId="0" applyFont="1" applyFill="1" applyBorder="1" applyAlignment="1">
      <alignment horizontal="center" vertical="center" wrapText="1"/>
    </xf>
    <xf numFmtId="0" fontId="44" fillId="4" borderId="30" xfId="0" applyFont="1" applyFill="1" applyBorder="1" applyAlignment="1">
      <alignment horizontal="center" vertical="center" wrapText="1"/>
    </xf>
    <xf numFmtId="0" fontId="44" fillId="4" borderId="28" xfId="0" applyFont="1" applyFill="1" applyBorder="1" applyAlignment="1">
      <alignment horizontal="center" vertical="center" wrapText="1"/>
    </xf>
    <xf numFmtId="0" fontId="44" fillId="4" borderId="19" xfId="0" applyFont="1" applyFill="1" applyBorder="1" applyAlignment="1">
      <alignment horizontal="center" vertical="center" wrapText="1"/>
    </xf>
    <xf numFmtId="0" fontId="25" fillId="0" borderId="4" xfId="0" applyFont="1" applyBorder="1" applyAlignment="1">
      <alignment horizontal="center" vertical="center"/>
    </xf>
    <xf numFmtId="0" fontId="25" fillId="0" borderId="14" xfId="0" applyFont="1" applyBorder="1" applyAlignment="1">
      <alignment horizontal="right" vertical="center" wrapText="1"/>
    </xf>
    <xf numFmtId="0" fontId="30" fillId="0" borderId="20" xfId="0" applyFont="1" applyBorder="1" applyAlignment="1">
      <alignment horizontal="center" vertical="center"/>
    </xf>
    <xf numFmtId="0" fontId="30" fillId="0" borderId="29" xfId="0" applyFont="1" applyBorder="1" applyAlignment="1">
      <alignment horizontal="center" vertical="center"/>
    </xf>
    <xf numFmtId="0" fontId="25" fillId="3" borderId="61" xfId="0" applyFont="1" applyFill="1" applyBorder="1" applyAlignment="1">
      <alignment horizontal="center" vertical="center"/>
    </xf>
    <xf numFmtId="0" fontId="25" fillId="3" borderId="58" xfId="0" applyFont="1" applyFill="1" applyBorder="1" applyAlignment="1">
      <alignment vertical="center" wrapText="1"/>
    </xf>
    <xf numFmtId="0" fontId="25" fillId="3" borderId="58" xfId="0" applyFont="1" applyFill="1" applyBorder="1" applyAlignment="1">
      <alignment horizontal="left" vertical="center" wrapText="1"/>
    </xf>
    <xf numFmtId="4" fontId="25" fillId="3" borderId="62" xfId="0" applyNumberFormat="1" applyFont="1" applyFill="1" applyBorder="1" applyAlignment="1">
      <alignment horizontal="right" vertical="center"/>
    </xf>
    <xf numFmtId="4" fontId="32" fillId="3" borderId="58" xfId="0" applyNumberFormat="1" applyFont="1" applyFill="1" applyBorder="1" applyAlignment="1">
      <alignment horizontal="left" vertical="center"/>
    </xf>
    <xf numFmtId="4" fontId="25" fillId="3" borderId="60" xfId="0" applyNumberFormat="1" applyFont="1" applyFill="1" applyBorder="1" applyAlignment="1">
      <alignment horizontal="right" vertical="center"/>
    </xf>
    <xf numFmtId="4" fontId="25" fillId="3" borderId="61" xfId="0" applyNumberFormat="1" applyFont="1" applyFill="1" applyBorder="1" applyAlignment="1">
      <alignment horizontal="right" vertical="center"/>
    </xf>
    <xf numFmtId="4" fontId="25" fillId="3" borderId="57" xfId="0" applyNumberFormat="1" applyFont="1" applyFill="1" applyBorder="1" applyAlignment="1">
      <alignment horizontal="right" vertical="center"/>
    </xf>
    <xf numFmtId="10" fontId="25" fillId="3" borderId="60" xfId="0" applyNumberFormat="1" applyFont="1" applyFill="1" applyBorder="1" applyAlignment="1">
      <alignment horizontal="center" vertical="center"/>
    </xf>
    <xf numFmtId="164" fontId="29" fillId="0" borderId="0" xfId="0" applyNumberFormat="1" applyFont="1" applyAlignment="1">
      <alignment vertical="center"/>
    </xf>
    <xf numFmtId="164" fontId="25" fillId="3" borderId="10" xfId="0" applyNumberFormat="1" applyFont="1" applyFill="1" applyBorder="1" applyAlignment="1">
      <alignment vertical="center" wrapText="1"/>
    </xf>
    <xf numFmtId="10" fontId="32" fillId="3" borderId="9" xfId="0" applyNumberFormat="1" applyFont="1" applyFill="1" applyBorder="1" applyAlignment="1">
      <alignment horizontal="center" vertical="center"/>
    </xf>
    <xf numFmtId="4" fontId="30" fillId="0" borderId="1" xfId="0" applyNumberFormat="1" applyFont="1" applyBorder="1" applyAlignment="1">
      <alignment horizontal="right" vertical="center" wrapText="1"/>
    </xf>
    <xf numFmtId="0" fontId="0" fillId="0" borderId="0" xfId="0" applyAlignment="1">
      <alignment vertical="center"/>
    </xf>
    <xf numFmtId="0" fontId="33" fillId="3" borderId="17" xfId="0" applyFont="1" applyFill="1" applyBorder="1" applyAlignment="1">
      <alignment horizontal="left" vertical="center" wrapText="1"/>
    </xf>
    <xf numFmtId="0" fontId="33" fillId="3" borderId="43" xfId="0" applyFont="1" applyFill="1" applyBorder="1" applyAlignment="1">
      <alignment horizontal="left" vertical="center" wrapText="1"/>
    </xf>
    <xf numFmtId="0" fontId="56" fillId="0" borderId="0" xfId="0" applyFont="1"/>
    <xf numFmtId="0" fontId="33" fillId="4" borderId="50" xfId="0" applyFont="1" applyFill="1" applyBorder="1" applyAlignment="1">
      <alignment vertical="center" wrapText="1"/>
    </xf>
    <xf numFmtId="0" fontId="9" fillId="0" borderId="1" xfId="0" applyFont="1" applyBorder="1" applyAlignment="1">
      <alignment vertical="center" wrapText="1"/>
    </xf>
    <xf numFmtId="4" fontId="31" fillId="0" borderId="26" xfId="0" applyNumberFormat="1" applyFont="1" applyBorder="1" applyAlignment="1">
      <alignment horizontal="right" vertical="center"/>
    </xf>
    <xf numFmtId="0" fontId="30" fillId="0" borderId="0" xfId="0" applyFont="1" applyAlignment="1">
      <alignment vertical="center" wrapText="1"/>
    </xf>
    <xf numFmtId="4" fontId="30" fillId="0" borderId="2" xfId="0" applyNumberFormat="1" applyFont="1" applyBorder="1" applyAlignment="1">
      <alignment horizontal="right" vertical="center"/>
    </xf>
    <xf numFmtId="0" fontId="30" fillId="0" borderId="19" xfId="0" applyFont="1" applyBorder="1" applyAlignment="1">
      <alignment vertical="center" wrapText="1"/>
    </xf>
    <xf numFmtId="0" fontId="49" fillId="0" borderId="15" xfId="0" applyFont="1" applyBorder="1" applyAlignment="1">
      <alignment horizontal="right" vertical="center" wrapText="1"/>
    </xf>
    <xf numFmtId="0" fontId="30" fillId="0" borderId="15" xfId="0" applyFont="1" applyBorder="1" applyAlignment="1">
      <alignment horizontal="center" vertical="center"/>
    </xf>
    <xf numFmtId="0" fontId="31" fillId="0" borderId="15" xfId="0" applyFont="1" applyBorder="1" applyAlignment="1">
      <alignment horizontal="center" vertical="center"/>
    </xf>
    <xf numFmtId="0" fontId="31" fillId="0" borderId="51" xfId="0" applyFont="1" applyBorder="1" applyAlignment="1">
      <alignment horizontal="center" vertical="center"/>
    </xf>
    <xf numFmtId="0" fontId="30" fillId="0" borderId="51" xfId="0" applyFont="1" applyBorder="1" applyAlignment="1">
      <alignment horizontal="center" vertical="center"/>
    </xf>
    <xf numFmtId="0" fontId="30" fillId="0" borderId="41" xfId="0" applyFont="1" applyBorder="1" applyAlignment="1">
      <alignment horizontal="center" vertical="center"/>
    </xf>
    <xf numFmtId="4" fontId="49" fillId="0" borderId="11" xfId="0" applyNumberFormat="1" applyFont="1" applyBorder="1" applyAlignment="1">
      <alignment vertical="center"/>
    </xf>
    <xf numFmtId="4" fontId="30" fillId="0" borderId="4" xfId="0" applyNumberFormat="1" applyFont="1" applyBorder="1" applyAlignment="1">
      <alignment horizontal="center" vertical="center" wrapText="1"/>
    </xf>
    <xf numFmtId="4" fontId="30" fillId="0" borderId="41" xfId="0" applyNumberFormat="1" applyFont="1" applyBorder="1" applyAlignment="1">
      <alignment horizontal="center" vertical="center" wrapText="1"/>
    </xf>
    <xf numFmtId="4" fontId="52" fillId="0" borderId="26" xfId="0" applyNumberFormat="1" applyFont="1" applyBorder="1" applyAlignment="1">
      <alignment vertical="center"/>
    </xf>
    <xf numFmtId="4" fontId="25" fillId="0" borderId="2" xfId="0" applyNumberFormat="1" applyFont="1" applyBorder="1" applyAlignment="1">
      <alignment vertical="center"/>
    </xf>
    <xf numFmtId="0" fontId="58" fillId="0" borderId="0" xfId="0" applyFont="1" applyAlignment="1">
      <alignment horizontal="center" vertical="center"/>
    </xf>
    <xf numFmtId="4" fontId="29" fillId="0" borderId="0" xfId="0" applyNumberFormat="1" applyFont="1" applyAlignment="1">
      <alignment horizontal="right" vertical="center" wrapText="1"/>
    </xf>
    <xf numFmtId="0" fontId="0" fillId="0" borderId="0" xfId="0" applyAlignment="1">
      <alignment horizontal="left" vertical="center" wrapText="1"/>
    </xf>
    <xf numFmtId="4" fontId="36" fillId="0" borderId="0" xfId="0" applyNumberFormat="1" applyFont="1" applyAlignment="1">
      <alignment horizontal="center" vertical="center"/>
    </xf>
    <xf numFmtId="4" fontId="36" fillId="0" borderId="0" xfId="0" applyNumberFormat="1" applyFont="1" applyAlignment="1">
      <alignment vertical="center"/>
    </xf>
    <xf numFmtId="4" fontId="36" fillId="0" borderId="0" xfId="0" applyNumberFormat="1" applyFont="1" applyAlignment="1">
      <alignment horizontal="right" vertical="center" wrapText="1"/>
    </xf>
    <xf numFmtId="0" fontId="59" fillId="0" borderId="0" xfId="0" applyFont="1"/>
    <xf numFmtId="0" fontId="39" fillId="0" borderId="0" xfId="0" applyFont="1" applyAlignment="1">
      <alignment horizontal="left"/>
    </xf>
    <xf numFmtId="0" fontId="39" fillId="0" borderId="0" xfId="0" applyFont="1" applyAlignment="1">
      <alignment horizontal="right"/>
    </xf>
    <xf numFmtId="0" fontId="40" fillId="0" borderId="0" xfId="0" applyFont="1" applyAlignment="1">
      <alignment horizontal="left"/>
    </xf>
    <xf numFmtId="0" fontId="39" fillId="0" borderId="0" xfId="0" applyFont="1"/>
    <xf numFmtId="0" fontId="38" fillId="0" borderId="0" xfId="0" applyFont="1"/>
    <xf numFmtId="4" fontId="30" fillId="0" borderId="41" xfId="0" applyNumberFormat="1" applyFont="1" applyBorder="1" applyAlignment="1">
      <alignment horizontal="right" vertical="center" wrapText="1"/>
    </xf>
    <xf numFmtId="4" fontId="31" fillId="0" borderId="18" xfId="0" applyNumberFormat="1" applyFont="1" applyBorder="1" applyAlignment="1">
      <alignment horizontal="right" vertical="center" wrapText="1"/>
    </xf>
    <xf numFmtId="4" fontId="30" fillId="0" borderId="15" xfId="0" applyNumberFormat="1" applyFont="1" applyBorder="1" applyAlignment="1">
      <alignment horizontal="right" vertical="center" wrapText="1"/>
    </xf>
    <xf numFmtId="0" fontId="30" fillId="0" borderId="29" xfId="0" applyFont="1" applyBorder="1" applyAlignment="1">
      <alignment vertical="center" wrapText="1"/>
    </xf>
    <xf numFmtId="4" fontId="30" fillId="0" borderId="29" xfId="0" applyNumberFormat="1" applyFont="1" applyBorder="1" applyAlignment="1">
      <alignment vertical="center" wrapText="1"/>
    </xf>
    <xf numFmtId="4" fontId="31" fillId="0" borderId="17" xfId="0" applyNumberFormat="1" applyFont="1" applyBorder="1" applyAlignment="1">
      <alignment horizontal="right" vertical="center" wrapText="1"/>
    </xf>
    <xf numFmtId="4" fontId="30" fillId="0" borderId="29" xfId="0" applyNumberFormat="1" applyFont="1" applyBorder="1" applyAlignment="1">
      <alignment horizontal="right" vertical="center" wrapText="1"/>
    </xf>
    <xf numFmtId="0" fontId="30" fillId="0" borderId="29" xfId="0" applyFont="1" applyBorder="1" applyAlignment="1">
      <alignment horizontal="left" vertical="center" wrapText="1"/>
    </xf>
    <xf numFmtId="0" fontId="30" fillId="0" borderId="41" xfId="0" applyFont="1" applyBorder="1" applyAlignment="1">
      <alignment vertical="center" wrapText="1"/>
    </xf>
    <xf numFmtId="4" fontId="31" fillId="0" borderId="17" xfId="0" applyNumberFormat="1" applyFont="1" applyBorder="1" applyAlignment="1">
      <alignment horizontal="right" vertical="center"/>
    </xf>
    <xf numFmtId="4" fontId="30" fillId="0" borderId="3" xfId="0" applyNumberFormat="1" applyFont="1" applyBorder="1" applyAlignment="1">
      <alignment vertical="center"/>
    </xf>
    <xf numFmtId="4" fontId="30" fillId="0" borderId="29" xfId="0" applyNumberFormat="1" applyFont="1" applyBorder="1" applyAlignment="1">
      <alignment vertical="center"/>
    </xf>
    <xf numFmtId="0" fontId="30" fillId="0" borderId="3" xfId="0" applyFont="1" applyBorder="1" applyAlignment="1">
      <alignment vertical="center" wrapText="1"/>
    </xf>
    <xf numFmtId="4" fontId="31" fillId="0" borderId="1" xfId="0" applyNumberFormat="1" applyFont="1" applyBorder="1" applyAlignment="1">
      <alignment horizontal="right" vertical="center"/>
    </xf>
    <xf numFmtId="4" fontId="31" fillId="0" borderId="3" xfId="0" applyNumberFormat="1" applyFont="1" applyBorder="1" applyAlignment="1">
      <alignment horizontal="right" vertical="center"/>
    </xf>
    <xf numFmtId="0" fontId="30" fillId="0" borderId="25" xfId="0" applyFont="1" applyBorder="1" applyAlignment="1">
      <alignment vertical="center" wrapText="1"/>
    </xf>
    <xf numFmtId="4" fontId="31" fillId="0" borderId="56" xfId="0" applyNumberFormat="1" applyFont="1" applyBorder="1" applyAlignment="1">
      <alignment horizontal="right" vertical="center"/>
    </xf>
    <xf numFmtId="0" fontId="30" fillId="0" borderId="50" xfId="0" applyFont="1" applyBorder="1" applyAlignment="1">
      <alignment horizontal="left" vertical="center" wrapText="1"/>
    </xf>
    <xf numFmtId="4" fontId="30" fillId="0" borderId="41" xfId="0" applyNumberFormat="1" applyFont="1" applyBorder="1" applyAlignment="1">
      <alignment vertical="center"/>
    </xf>
    <xf numFmtId="4" fontId="31" fillId="0" borderId="17" xfId="0" applyNumberFormat="1" applyFont="1" applyBorder="1" applyAlignment="1">
      <alignment vertical="center" wrapText="1"/>
    </xf>
    <xf numFmtId="4" fontId="30" fillId="0" borderId="14" xfId="0" applyNumberFormat="1" applyFont="1" applyBorder="1" applyAlignment="1">
      <alignment vertical="center" wrapText="1"/>
    </xf>
    <xf numFmtId="10" fontId="30" fillId="0" borderId="29" xfId="0" applyNumberFormat="1" applyFont="1" applyBorder="1" applyAlignment="1">
      <alignment horizontal="center" vertical="center"/>
    </xf>
    <xf numFmtId="4" fontId="47" fillId="0" borderId="17" xfId="0" applyNumberFormat="1" applyFont="1" applyBorder="1" applyAlignment="1">
      <alignment vertical="center" wrapText="1"/>
    </xf>
    <xf numFmtId="0" fontId="30" fillId="0" borderId="1" xfId="0" applyFont="1" applyBorder="1" applyAlignment="1">
      <alignment vertical="center" wrapText="1"/>
    </xf>
    <xf numFmtId="164" fontId="36" fillId="0" borderId="1" xfId="0" applyNumberFormat="1" applyFont="1" applyBorder="1" applyAlignment="1">
      <alignment vertical="center" wrapText="1"/>
    </xf>
    <xf numFmtId="4" fontId="31" fillId="0" borderId="0" xfId="0" applyNumberFormat="1" applyFont="1" applyAlignment="1">
      <alignment vertical="center"/>
    </xf>
    <xf numFmtId="10" fontId="29" fillId="0" borderId="0" xfId="0" applyNumberFormat="1" applyFont="1" applyAlignment="1">
      <alignment horizontal="center" vertical="center" wrapText="1"/>
    </xf>
    <xf numFmtId="4" fontId="15" fillId="0" borderId="1" xfId="0" applyNumberFormat="1" applyFont="1" applyBorder="1" applyAlignment="1">
      <alignment horizontal="right" vertical="center"/>
    </xf>
    <xf numFmtId="0" fontId="30" fillId="0" borderId="1" xfId="0" applyFont="1" applyBorder="1" applyAlignment="1">
      <alignment horizontal="left" vertical="center" wrapText="1"/>
    </xf>
    <xf numFmtId="0" fontId="29" fillId="0" borderId="1" xfId="0" applyFont="1" applyBorder="1" applyAlignment="1">
      <alignment horizontal="left" vertical="center" wrapText="1"/>
    </xf>
    <xf numFmtId="4" fontId="30" fillId="0" borderId="63" xfId="0" applyNumberFormat="1" applyFont="1" applyBorder="1" applyAlignment="1">
      <alignment horizontal="center" vertical="center"/>
    </xf>
    <xf numFmtId="4" fontId="49" fillId="0" borderId="46" xfId="0" applyNumberFormat="1" applyFont="1" applyBorder="1" applyAlignment="1">
      <alignment vertical="center"/>
    </xf>
    <xf numFmtId="4" fontId="30" fillId="0" borderId="37" xfId="0" applyNumberFormat="1" applyFont="1" applyBorder="1" applyAlignment="1">
      <alignment horizontal="center" vertical="center" wrapText="1"/>
    </xf>
    <xf numFmtId="0" fontId="30" fillId="0" borderId="63" xfId="0" applyFont="1" applyBorder="1" applyAlignment="1">
      <alignment horizontal="center" vertical="center"/>
    </xf>
    <xf numFmtId="4" fontId="30" fillId="0" borderId="1" xfId="1" applyNumberFormat="1" applyFont="1" applyBorder="1" applyAlignment="1">
      <alignment vertical="center"/>
    </xf>
    <xf numFmtId="10" fontId="30" fillId="0" borderId="1" xfId="0" applyNumberFormat="1" applyFont="1" applyBorder="1" applyAlignment="1">
      <alignment horizontal="left" vertical="center" wrapText="1"/>
    </xf>
    <xf numFmtId="0" fontId="25" fillId="3" borderId="3" xfId="18" applyFont="1" applyFill="1" applyBorder="1" applyAlignment="1">
      <alignment vertical="center"/>
    </xf>
    <xf numFmtId="0" fontId="9" fillId="0" borderId="3" xfId="0" applyFont="1" applyBorder="1" applyAlignment="1">
      <alignment vertical="center" wrapText="1"/>
    </xf>
    <xf numFmtId="4" fontId="30" fillId="0" borderId="3" xfId="0" applyNumberFormat="1" applyFont="1" applyBorder="1" applyAlignment="1">
      <alignment horizontal="right" vertical="center"/>
    </xf>
    <xf numFmtId="164" fontId="0" fillId="0" borderId="0" xfId="0" applyNumberFormat="1" applyAlignment="1">
      <alignment horizontal="center" vertical="center" wrapText="1"/>
    </xf>
    <xf numFmtId="164" fontId="29" fillId="0" borderId="0" xfId="0" applyNumberFormat="1" applyFont="1" applyAlignment="1">
      <alignment horizontal="center" vertical="center"/>
    </xf>
    <xf numFmtId="10" fontId="30" fillId="0" borderId="1" xfId="0" applyNumberFormat="1" applyFont="1" applyBorder="1" applyAlignment="1">
      <alignment horizontal="center" vertical="center"/>
    </xf>
    <xf numFmtId="0" fontId="0" fillId="0" borderId="1" xfId="0" applyBorder="1" applyAlignment="1">
      <alignment vertical="center" wrapText="1"/>
    </xf>
    <xf numFmtId="164" fontId="25" fillId="4" borderId="1" xfId="0" applyNumberFormat="1" applyFont="1" applyFill="1" applyBorder="1" applyAlignment="1">
      <alignment vertical="center" wrapText="1"/>
    </xf>
    <xf numFmtId="164" fontId="25" fillId="4" borderId="1" xfId="0" applyNumberFormat="1" applyFont="1" applyFill="1" applyBorder="1" applyAlignment="1">
      <alignment horizontal="left" vertical="center" wrapText="1"/>
    </xf>
    <xf numFmtId="164" fontId="25" fillId="5" borderId="1" xfId="0" applyNumberFormat="1" applyFont="1" applyFill="1" applyBorder="1" applyAlignment="1">
      <alignment vertical="center" wrapText="1"/>
    </xf>
    <xf numFmtId="10" fontId="32" fillId="4" borderId="1" xfId="0" applyNumberFormat="1" applyFont="1" applyFill="1" applyBorder="1" applyAlignment="1">
      <alignment horizontal="center" vertical="center"/>
    </xf>
    <xf numFmtId="164" fontId="25" fillId="4" borderId="1" xfId="0" applyNumberFormat="1" applyFont="1" applyFill="1" applyBorder="1" applyAlignment="1">
      <alignment horizontal="right" vertical="center" wrapText="1"/>
    </xf>
    <xf numFmtId="0" fontId="30" fillId="0" borderId="22" xfId="0" applyFont="1" applyBorder="1" applyAlignment="1">
      <alignment vertical="center" wrapText="1"/>
    </xf>
    <xf numFmtId="0" fontId="68" fillId="0" borderId="19" xfId="0" applyFont="1" applyBorder="1" applyAlignment="1">
      <alignment horizontal="center" vertical="center" wrapText="1"/>
    </xf>
    <xf numFmtId="0" fontId="68" fillId="0" borderId="8" xfId="0" applyFont="1" applyBorder="1" applyAlignment="1">
      <alignment horizontal="center" vertical="center" wrapText="1"/>
    </xf>
    <xf numFmtId="0" fontId="68" fillId="0" borderId="7" xfId="0" applyFont="1" applyBorder="1" applyAlignment="1">
      <alignment horizontal="center" vertical="center" wrapText="1"/>
    </xf>
    <xf numFmtId="0" fontId="68" fillId="5" borderId="7" xfId="0" applyFont="1" applyFill="1" applyBorder="1" applyAlignment="1">
      <alignment horizontal="center" vertical="center" wrapText="1"/>
    </xf>
    <xf numFmtId="0" fontId="63" fillId="0" borderId="31" xfId="0" applyFont="1" applyBorder="1" applyAlignment="1">
      <alignment horizontal="center" vertical="center"/>
    </xf>
    <xf numFmtId="4" fontId="54" fillId="0" borderId="0" xfId="0" applyNumberFormat="1" applyFont="1" applyAlignment="1">
      <alignment horizontal="right" vertical="center"/>
    </xf>
    <xf numFmtId="0" fontId="69" fillId="0" borderId="0" xfId="0" applyFont="1"/>
    <xf numFmtId="0" fontId="68" fillId="2" borderId="52" xfId="0" applyFont="1" applyFill="1" applyBorder="1" applyAlignment="1">
      <alignment horizontal="center" vertical="center" wrapText="1"/>
    </xf>
    <xf numFmtId="0" fontId="68" fillId="2" borderId="29" xfId="0" applyFont="1" applyFill="1" applyBorder="1" applyAlignment="1">
      <alignment horizontal="center" vertical="center" wrapText="1"/>
    </xf>
    <xf numFmtId="0" fontId="68" fillId="2" borderId="26" xfId="0" applyFont="1" applyFill="1" applyBorder="1" applyAlignment="1">
      <alignment horizontal="center" vertical="center" wrapText="1"/>
    </xf>
    <xf numFmtId="0" fontId="68" fillId="2" borderId="25" xfId="0" applyFont="1" applyFill="1" applyBorder="1" applyAlignment="1">
      <alignment horizontal="center" vertical="center" wrapText="1"/>
    </xf>
    <xf numFmtId="0" fontId="55" fillId="0" borderId="0" xfId="0" applyFont="1"/>
    <xf numFmtId="4" fontId="55" fillId="0" borderId="0" xfId="0" applyNumberFormat="1" applyFont="1"/>
    <xf numFmtId="0" fontId="70" fillId="0" borderId="0" xfId="0" applyFont="1" applyAlignment="1">
      <alignment horizontal="right"/>
    </xf>
    <xf numFmtId="0" fontId="55" fillId="0" borderId="0" xfId="0" applyFont="1" applyAlignment="1">
      <alignment horizontal="right"/>
    </xf>
    <xf numFmtId="0" fontId="70" fillId="0" borderId="0" xfId="0" applyFont="1"/>
    <xf numFmtId="4" fontId="25" fillId="0" borderId="0" xfId="0" applyNumberFormat="1" applyFont="1" applyAlignment="1">
      <alignment horizontal="center" vertical="center" wrapText="1"/>
    </xf>
    <xf numFmtId="4" fontId="5" fillId="0" borderId="0" xfId="0" applyNumberFormat="1" applyFont="1" applyAlignment="1">
      <alignment horizontal="center" vertical="center"/>
    </xf>
    <xf numFmtId="10" fontId="5" fillId="0" borderId="0" xfId="0" applyNumberFormat="1" applyFont="1" applyAlignment="1">
      <alignment horizontal="center" vertical="center"/>
    </xf>
    <xf numFmtId="4" fontId="5" fillId="0" borderId="0" xfId="0" applyNumberFormat="1" applyFont="1" applyAlignment="1">
      <alignment vertical="center"/>
    </xf>
    <xf numFmtId="4" fontId="25" fillId="0" borderId="0" xfId="0" applyNumberFormat="1" applyFont="1" applyAlignment="1">
      <alignment vertical="center"/>
    </xf>
    <xf numFmtId="0" fontId="56" fillId="0" borderId="0" xfId="43" applyFont="1"/>
    <xf numFmtId="0" fontId="68" fillId="0" borderId="26" xfId="0" applyFont="1" applyBorder="1" applyAlignment="1">
      <alignment horizontal="center" vertical="center" wrapText="1"/>
    </xf>
    <xf numFmtId="0" fontId="0" fillId="0" borderId="3" xfId="0" applyBorder="1" applyAlignment="1">
      <alignment horizontal="left" vertical="center" wrapText="1"/>
    </xf>
    <xf numFmtId="4" fontId="15" fillId="0" borderId="21" xfId="0" applyNumberFormat="1" applyFont="1" applyBorder="1" applyAlignment="1">
      <alignment vertical="center"/>
    </xf>
    <xf numFmtId="4" fontId="15" fillId="0" borderId="1" xfId="0" applyNumberFormat="1" applyFont="1" applyBorder="1" applyAlignment="1">
      <alignment vertical="center"/>
    </xf>
    <xf numFmtId="164" fontId="8" fillId="5" borderId="1" xfId="0" applyNumberFormat="1" applyFont="1" applyFill="1" applyBorder="1" applyAlignment="1">
      <alignment horizontal="right" vertical="center" wrapText="1"/>
    </xf>
    <xf numFmtId="10" fontId="8" fillId="0" borderId="1" xfId="0" applyNumberFormat="1" applyFont="1" applyBorder="1" applyAlignment="1">
      <alignment horizontal="center" vertical="center" wrapText="1"/>
    </xf>
    <xf numFmtId="0" fontId="29" fillId="0" borderId="1" xfId="0" applyFont="1" applyBorder="1" applyAlignment="1">
      <alignment vertical="center" wrapText="1"/>
    </xf>
    <xf numFmtId="0" fontId="4" fillId="0" borderId="3" xfId="0" applyFont="1" applyBorder="1" applyAlignment="1">
      <alignment vertical="center" wrapText="1"/>
    </xf>
    <xf numFmtId="0" fontId="4" fillId="0" borderId="1" xfId="0" applyFont="1" applyBorder="1" applyAlignment="1">
      <alignment vertical="center" wrapText="1"/>
    </xf>
    <xf numFmtId="0" fontId="4" fillId="0" borderId="0" xfId="18" applyFont="1" applyAlignment="1">
      <alignment horizontal="left" vertical="center" wrapText="1"/>
    </xf>
    <xf numFmtId="4" fontId="30" fillId="0" borderId="1" xfId="38" applyNumberFormat="1" applyFont="1" applyBorder="1" applyAlignment="1">
      <alignment vertical="center" wrapText="1"/>
    </xf>
    <xf numFmtId="0" fontId="4" fillId="0" borderId="6" xfId="0" applyFont="1" applyBorder="1" applyAlignment="1">
      <alignment vertical="center" wrapText="1"/>
    </xf>
    <xf numFmtId="4" fontId="4" fillId="0" borderId="41" xfId="0" applyNumberFormat="1" applyFont="1" applyBorder="1" applyAlignment="1">
      <alignment vertical="center"/>
    </xf>
    <xf numFmtId="0" fontId="4" fillId="0" borderId="1" xfId="18" applyFont="1" applyBorder="1" applyAlignment="1">
      <alignment horizontal="left" vertical="center" wrapText="1"/>
    </xf>
    <xf numFmtId="0" fontId="4" fillId="0" borderId="2" xfId="0" applyFont="1" applyBorder="1" applyAlignment="1">
      <alignment horizontal="left" vertical="center" wrapText="1"/>
    </xf>
    <xf numFmtId="0" fontId="25" fillId="3" borderId="1" xfId="18" applyFont="1" applyFill="1" applyBorder="1" applyAlignment="1">
      <alignment vertical="center"/>
    </xf>
    <xf numFmtId="0" fontId="4" fillId="0" borderId="1" xfId="18" applyFont="1" applyBorder="1" applyAlignment="1">
      <alignment wrapText="1"/>
    </xf>
    <xf numFmtId="0" fontId="4" fillId="0" borderId="5" xfId="0" applyFont="1" applyBorder="1" applyAlignment="1">
      <alignment vertical="center" wrapText="1"/>
    </xf>
    <xf numFmtId="4" fontId="8" fillId="5" borderId="1" xfId="0" applyNumberFormat="1" applyFont="1" applyFill="1" applyBorder="1" applyAlignment="1">
      <alignment horizontal="right" vertical="center" wrapText="1"/>
    </xf>
    <xf numFmtId="0" fontId="56" fillId="0" borderId="0" xfId="44" applyFont="1"/>
    <xf numFmtId="10" fontId="4" fillId="0" borderId="41" xfId="0" applyNumberFormat="1" applyFont="1" applyBorder="1" applyAlignment="1">
      <alignment horizontal="center" vertical="center"/>
    </xf>
    <xf numFmtId="0" fontId="4" fillId="0" borderId="3" xfId="0" applyFont="1" applyBorder="1" applyAlignment="1">
      <alignment horizontal="center" vertical="center" wrapText="1"/>
    </xf>
    <xf numFmtId="0" fontId="4" fillId="0" borderId="3" xfId="0" applyFont="1" applyBorder="1" applyAlignment="1">
      <alignment horizontal="left" vertical="center" wrapText="1"/>
    </xf>
    <xf numFmtId="10" fontId="4" fillId="0" borderId="50" xfId="0" applyNumberFormat="1" applyFont="1" applyBorder="1" applyAlignment="1">
      <alignment horizontal="center" vertical="center"/>
    </xf>
    <xf numFmtId="4" fontId="4" fillId="0" borderId="3" xfId="0" applyNumberFormat="1" applyFont="1" applyBorder="1" applyAlignment="1">
      <alignment horizontal="right" vertical="center" wrapText="1"/>
    </xf>
    <xf numFmtId="0" fontId="4" fillId="2" borderId="1" xfId="0" applyFont="1" applyFill="1" applyBorder="1" applyAlignment="1">
      <alignment horizontal="left" vertical="center" wrapText="1"/>
    </xf>
    <xf numFmtId="4" fontId="4" fillId="0" borderId="29" xfId="0" applyNumberFormat="1" applyFont="1" applyBorder="1" applyAlignment="1">
      <alignment horizontal="right" vertical="center"/>
    </xf>
    <xf numFmtId="4" fontId="4" fillId="2" borderId="2" xfId="0" applyNumberFormat="1" applyFont="1" applyFill="1" applyBorder="1" applyAlignment="1">
      <alignment horizontal="right" vertical="center"/>
    </xf>
    <xf numFmtId="10" fontId="4" fillId="0" borderId="29" xfId="0" applyNumberFormat="1" applyFont="1" applyBorder="1" applyAlignment="1">
      <alignment horizontal="center" vertical="center"/>
    </xf>
    <xf numFmtId="0" fontId="4" fillId="2" borderId="48" xfId="0" applyFont="1" applyFill="1" applyBorder="1" applyAlignment="1">
      <alignment horizontal="left" vertical="center" wrapText="1"/>
    </xf>
    <xf numFmtId="4" fontId="4" fillId="0" borderId="50" xfId="0" applyNumberFormat="1" applyFont="1" applyBorder="1" applyAlignment="1">
      <alignment horizontal="right" vertical="center"/>
    </xf>
    <xf numFmtId="0" fontId="4" fillId="2" borderId="23" xfId="0" applyFont="1" applyFill="1" applyBorder="1" applyAlignment="1">
      <alignment horizontal="left" vertical="center" wrapText="1"/>
    </xf>
    <xf numFmtId="0" fontId="4" fillId="2" borderId="25" xfId="0" applyFont="1" applyFill="1" applyBorder="1" applyAlignment="1">
      <alignment vertical="center" wrapText="1"/>
    </xf>
    <xf numFmtId="10" fontId="4" fillId="0" borderId="53" xfId="0" applyNumberFormat="1" applyFont="1" applyBorder="1" applyAlignment="1">
      <alignment horizontal="center" vertical="center"/>
    </xf>
    <xf numFmtId="0" fontId="30" fillId="0" borderId="17"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4" fontId="4" fillId="0" borderId="2" xfId="0" applyNumberFormat="1" applyFont="1" applyBorder="1" applyAlignment="1">
      <alignment horizontal="right" vertical="center" wrapText="1"/>
    </xf>
    <xf numFmtId="0" fontId="0" fillId="0" borderId="1" xfId="0" applyBorder="1" applyAlignment="1">
      <alignment horizontal="left" vertical="center" wrapText="1"/>
    </xf>
    <xf numFmtId="0" fontId="4" fillId="2" borderId="14" xfId="0" applyFont="1" applyFill="1" applyBorder="1" applyAlignment="1">
      <alignment horizontal="left" vertical="center" wrapText="1"/>
    </xf>
    <xf numFmtId="4" fontId="31" fillId="2" borderId="14" xfId="0" applyNumberFormat="1" applyFont="1" applyFill="1" applyBorder="1" applyAlignment="1">
      <alignment horizontal="right" vertical="center"/>
    </xf>
    <xf numFmtId="4" fontId="4" fillId="0" borderId="25" xfId="0" applyNumberFormat="1" applyFont="1" applyBorder="1" applyAlignment="1">
      <alignment horizontal="right" vertical="center"/>
    </xf>
    <xf numFmtId="10" fontId="4" fillId="0" borderId="52" xfId="0" applyNumberFormat="1" applyFont="1" applyBorder="1" applyAlignment="1">
      <alignment horizontal="center" vertical="center"/>
    </xf>
    <xf numFmtId="0" fontId="4" fillId="0" borderId="64" xfId="0" applyFont="1" applyBorder="1" applyAlignment="1">
      <alignment horizontal="left" vertical="center" wrapText="1"/>
    </xf>
    <xf numFmtId="4" fontId="30" fillId="0" borderId="64" xfId="0" applyNumberFormat="1" applyFont="1" applyBorder="1" applyAlignment="1">
      <alignment horizontal="right" vertical="center"/>
    </xf>
    <xf numFmtId="4" fontId="4" fillId="0" borderId="43" xfId="0" applyNumberFormat="1" applyFont="1" applyBorder="1" applyAlignment="1">
      <alignment horizontal="right" vertical="center"/>
    </xf>
    <xf numFmtId="0" fontId="4" fillId="0" borderId="7" xfId="0" applyFont="1" applyBorder="1" applyAlignment="1">
      <alignment horizontal="center" vertical="center" wrapText="1"/>
    </xf>
    <xf numFmtId="0" fontId="4" fillId="0" borderId="7" xfId="0" applyFont="1" applyBorder="1" applyAlignment="1">
      <alignment horizontal="left" vertical="center" wrapText="1"/>
    </xf>
    <xf numFmtId="4" fontId="4" fillId="0" borderId="8" xfId="0" applyNumberFormat="1" applyFont="1" applyBorder="1" applyAlignment="1">
      <alignment horizontal="right" vertical="center" wrapText="1"/>
    </xf>
    <xf numFmtId="0" fontId="4" fillId="0" borderId="8" xfId="0" applyFont="1" applyBorder="1" applyAlignment="1">
      <alignment horizontal="left" vertical="center" wrapText="1"/>
    </xf>
    <xf numFmtId="0" fontId="0" fillId="0" borderId="7" xfId="0" applyBorder="1" applyAlignment="1">
      <alignment horizontal="left" vertical="center" wrapText="1"/>
    </xf>
    <xf numFmtId="0" fontId="4" fillId="2" borderId="16" xfId="0" applyFont="1" applyFill="1" applyBorder="1" applyAlignment="1">
      <alignment horizontal="left" vertical="center" wrapText="1"/>
    </xf>
    <xf numFmtId="4" fontId="4" fillId="0" borderId="30" xfId="0" applyNumberFormat="1" applyFont="1" applyBorder="1" applyAlignment="1">
      <alignment horizontal="right" vertical="center"/>
    </xf>
    <xf numFmtId="4" fontId="30" fillId="2" borderId="16" xfId="0" applyNumberFormat="1" applyFont="1" applyFill="1" applyBorder="1" applyAlignment="1">
      <alignment horizontal="right" vertical="center"/>
    </xf>
    <xf numFmtId="4" fontId="4" fillId="0" borderId="31" xfId="0" applyNumberFormat="1" applyFont="1" applyBorder="1" applyAlignment="1">
      <alignment horizontal="right" vertical="center"/>
    </xf>
    <xf numFmtId="10" fontId="4" fillId="0" borderId="45" xfId="0" applyNumberFormat="1" applyFont="1" applyBorder="1" applyAlignment="1">
      <alignment horizontal="center" vertical="center"/>
    </xf>
    <xf numFmtId="4" fontId="25" fillId="4" borderId="9" xfId="0" applyNumberFormat="1" applyFont="1" applyFill="1" applyBorder="1" applyAlignment="1">
      <alignment horizontal="right" vertical="center"/>
    </xf>
    <xf numFmtId="0" fontId="4" fillId="4" borderId="9"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54" xfId="0" applyFont="1" applyFill="1" applyBorder="1" applyAlignment="1">
      <alignment horizontal="center" vertical="center"/>
    </xf>
    <xf numFmtId="4" fontId="25" fillId="4" borderId="55" xfId="0" applyNumberFormat="1" applyFont="1" applyFill="1" applyBorder="1" applyAlignment="1">
      <alignment horizontal="right" vertical="center"/>
    </xf>
    <xf numFmtId="4" fontId="25" fillId="4" borderId="27" xfId="0" applyNumberFormat="1" applyFont="1" applyFill="1" applyBorder="1" applyAlignment="1">
      <alignment horizontal="right" vertical="center"/>
    </xf>
    <xf numFmtId="4" fontId="25" fillId="4" borderId="68" xfId="0" applyNumberFormat="1" applyFont="1" applyFill="1" applyBorder="1" applyAlignment="1">
      <alignment horizontal="right" vertical="center"/>
    </xf>
    <xf numFmtId="10" fontId="32" fillId="4" borderId="55" xfId="0" applyNumberFormat="1" applyFont="1" applyFill="1" applyBorder="1" applyAlignment="1">
      <alignment horizontal="center" vertical="center" wrapText="1"/>
    </xf>
    <xf numFmtId="0" fontId="4" fillId="0" borderId="11" xfId="0" applyFont="1" applyBorder="1" applyAlignment="1">
      <alignment horizontal="center" vertical="center"/>
    </xf>
    <xf numFmtId="4" fontId="4" fillId="0" borderId="29" xfId="0" applyNumberFormat="1" applyFont="1" applyBorder="1" applyAlignment="1">
      <alignment horizontal="center" vertical="center"/>
    </xf>
    <xf numFmtId="0" fontId="4" fillId="0" borderId="26" xfId="0" applyFont="1" applyBorder="1" applyAlignment="1">
      <alignment horizontal="center" vertical="center"/>
    </xf>
    <xf numFmtId="0" fontId="4" fillId="0" borderId="0" xfId="0" applyFont="1" applyAlignment="1">
      <alignment vertical="center" wrapText="1"/>
    </xf>
    <xf numFmtId="0" fontId="4" fillId="0" borderId="0" xfId="0" applyFont="1" applyAlignment="1">
      <alignment horizontal="center" vertical="center"/>
    </xf>
    <xf numFmtId="4" fontId="4" fillId="0" borderId="0" xfId="0" applyNumberFormat="1" applyFont="1" applyAlignment="1">
      <alignment vertical="center"/>
    </xf>
    <xf numFmtId="0" fontId="4" fillId="0" borderId="44" xfId="0" applyFont="1" applyBorder="1" applyAlignment="1">
      <alignment vertical="center" wrapText="1"/>
    </xf>
    <xf numFmtId="0" fontId="4" fillId="0" borderId="25" xfId="0" applyFont="1" applyBorder="1" applyAlignment="1">
      <alignment vertical="center" wrapText="1"/>
    </xf>
    <xf numFmtId="4" fontId="4" fillId="0" borderId="29" xfId="0" applyNumberFormat="1" applyFont="1" applyBorder="1" applyAlignment="1">
      <alignment horizontal="right" vertical="center" wrapText="1"/>
    </xf>
    <xf numFmtId="4" fontId="4" fillId="0" borderId="20" xfId="0" applyNumberFormat="1" applyFont="1" applyBorder="1" applyAlignment="1">
      <alignment horizontal="right" vertical="center" wrapText="1"/>
    </xf>
    <xf numFmtId="10" fontId="4" fillId="0" borderId="50" xfId="0" applyNumberFormat="1" applyFont="1" applyBorder="1" applyAlignment="1">
      <alignment vertical="center"/>
    </xf>
    <xf numFmtId="0" fontId="4" fillId="0" borderId="25" xfId="0" applyFont="1" applyBorder="1" applyAlignment="1">
      <alignment horizontal="left" vertical="center" wrapText="1"/>
    </xf>
    <xf numFmtId="4" fontId="4" fillId="0" borderId="14" xfId="0" applyNumberFormat="1" applyFont="1" applyBorder="1" applyAlignment="1">
      <alignment horizontal="right" vertical="center" wrapText="1"/>
    </xf>
    <xf numFmtId="4" fontId="4" fillId="0" borderId="3" xfId="0" applyNumberFormat="1" applyFont="1" applyBorder="1" applyAlignment="1">
      <alignment horizontal="right" vertical="center"/>
    </xf>
    <xf numFmtId="4" fontId="4" fillId="0" borderId="1" xfId="0" applyNumberFormat="1" applyFont="1" applyBorder="1" applyAlignment="1">
      <alignment horizontal="right" vertical="center"/>
    </xf>
    <xf numFmtId="4" fontId="4" fillId="0" borderId="64" xfId="0" applyNumberFormat="1" applyFont="1" applyBorder="1" applyAlignment="1">
      <alignment horizontal="right" vertical="center"/>
    </xf>
    <xf numFmtId="0" fontId="4" fillId="0" borderId="47" xfId="46" applyBorder="1" applyAlignment="1">
      <alignment horizontal="center" vertical="center" wrapText="1"/>
    </xf>
    <xf numFmtId="0" fontId="4" fillId="0" borderId="1" xfId="46" applyBorder="1" applyAlignment="1">
      <alignment vertical="center" wrapText="1"/>
    </xf>
    <xf numFmtId="0" fontId="4" fillId="3" borderId="58" xfId="0" applyFont="1" applyFill="1" applyBorder="1" applyAlignment="1">
      <alignment horizontal="left" vertical="center" wrapText="1"/>
    </xf>
    <xf numFmtId="0" fontId="4" fillId="3" borderId="58" xfId="0" applyFont="1" applyFill="1" applyBorder="1" applyAlignment="1">
      <alignment horizontal="left" vertical="center"/>
    </xf>
    <xf numFmtId="0" fontId="4" fillId="3" borderId="58" xfId="0" applyFont="1" applyFill="1" applyBorder="1" applyAlignment="1">
      <alignment horizontal="center" vertical="center"/>
    </xf>
    <xf numFmtId="0" fontId="4" fillId="3" borderId="59" xfId="0" applyFont="1" applyFill="1" applyBorder="1" applyAlignment="1">
      <alignment horizontal="center" vertical="center"/>
    </xf>
    <xf numFmtId="0" fontId="4" fillId="3" borderId="60" xfId="0" applyFont="1" applyFill="1" applyBorder="1" applyAlignment="1">
      <alignment horizontal="center" vertical="center"/>
    </xf>
    <xf numFmtId="0" fontId="4" fillId="0" borderId="41" xfId="0" applyFont="1" applyBorder="1" applyAlignment="1">
      <alignment horizontal="center" vertical="center"/>
    </xf>
    <xf numFmtId="0" fontId="4" fillId="0" borderId="55" xfId="0" applyFont="1" applyBorder="1" applyAlignment="1">
      <alignment horizontal="center" vertical="center"/>
    </xf>
    <xf numFmtId="0" fontId="4" fillId="0" borderId="30" xfId="0" applyFont="1" applyBorder="1" applyAlignment="1">
      <alignment horizontal="center" vertical="center"/>
    </xf>
    <xf numFmtId="4" fontId="4" fillId="0" borderId="0" xfId="0" applyNumberFormat="1" applyFont="1" applyAlignment="1">
      <alignment horizontal="center" vertical="center"/>
    </xf>
    <xf numFmtId="4" fontId="0" fillId="0" borderId="0" xfId="0" applyNumberFormat="1" applyAlignment="1">
      <alignment horizontal="center" vertical="center"/>
    </xf>
    <xf numFmtId="4" fontId="49" fillId="0" borderId="0" xfId="0" applyNumberFormat="1" applyFont="1" applyAlignment="1">
      <alignment vertical="center"/>
    </xf>
    <xf numFmtId="4" fontId="30" fillId="0" borderId="0" xfId="0" applyNumberFormat="1" applyFont="1" applyAlignment="1">
      <alignment horizontal="center" vertical="center" wrapText="1"/>
    </xf>
    <xf numFmtId="4" fontId="72" fillId="0" borderId="0" xfId="0" applyNumberFormat="1" applyFont="1" applyAlignment="1">
      <alignment horizontal="right" vertical="center"/>
    </xf>
    <xf numFmtId="4" fontId="52" fillId="0" borderId="0" xfId="0" applyNumberFormat="1" applyFont="1" applyAlignment="1">
      <alignment vertical="center"/>
    </xf>
    <xf numFmtId="4" fontId="25" fillId="0" borderId="0" xfId="0" applyNumberFormat="1" applyFont="1" applyAlignment="1">
      <alignment horizontal="right" vertical="center"/>
    </xf>
    <xf numFmtId="10" fontId="3" fillId="0" borderId="1" xfId="0" applyNumberFormat="1" applyFont="1" applyBorder="1" applyAlignment="1">
      <alignment horizontal="left" vertical="center" wrapText="1"/>
    </xf>
    <xf numFmtId="0" fontId="48" fillId="0" borderId="37" xfId="0" applyFont="1" applyBorder="1" applyAlignment="1">
      <alignment horizontal="right" vertical="center" wrapText="1"/>
    </xf>
    <xf numFmtId="0" fontId="3" fillId="0" borderId="5" xfId="0" applyFont="1" applyBorder="1" applyAlignment="1">
      <alignment vertical="center" wrapText="1"/>
    </xf>
    <xf numFmtId="0" fontId="3" fillId="0" borderId="1" xfId="0" applyFont="1" applyBorder="1" applyAlignment="1">
      <alignment vertical="center" wrapText="1"/>
    </xf>
    <xf numFmtId="164" fontId="3" fillId="0" borderId="1" xfId="0" applyNumberFormat="1" applyFont="1" applyBorder="1" applyAlignment="1">
      <alignment horizontal="center" vertical="center" wrapText="1"/>
    </xf>
    <xf numFmtId="4" fontId="30" fillId="0" borderId="1" xfId="0" applyNumberFormat="1" applyFont="1" applyBorder="1" applyAlignment="1">
      <alignment horizontal="center" vertical="center" wrapText="1"/>
    </xf>
    <xf numFmtId="0" fontId="56" fillId="0" borderId="0" xfId="47" applyFont="1"/>
    <xf numFmtId="0" fontId="2" fillId="0" borderId="0" xfId="47" applyAlignment="1">
      <alignment vertical="center" wrapText="1"/>
    </xf>
    <xf numFmtId="0" fontId="2" fillId="0" borderId="0" xfId="47" applyAlignment="1">
      <alignment horizontal="left" vertical="center" wrapText="1"/>
    </xf>
    <xf numFmtId="0" fontId="2" fillId="0" borderId="0" xfId="47"/>
    <xf numFmtId="0" fontId="57" fillId="0" borderId="0" xfId="47" applyFont="1"/>
    <xf numFmtId="0" fontId="2" fillId="0" borderId="0" xfId="47" applyAlignment="1">
      <alignment horizontal="center"/>
    </xf>
    <xf numFmtId="0" fontId="2" fillId="0" borderId="0" xfId="47" applyAlignment="1">
      <alignment horizontal="center" vertical="center"/>
    </xf>
    <xf numFmtId="0" fontId="43" fillId="4" borderId="1" xfId="47" applyFont="1" applyFill="1" applyBorder="1" applyAlignment="1">
      <alignment horizontal="center" vertical="center" wrapText="1"/>
    </xf>
    <xf numFmtId="0" fontId="43" fillId="4" borderId="2" xfId="47" applyFont="1" applyFill="1" applyBorder="1" applyAlignment="1">
      <alignment horizontal="center" vertical="center" wrapText="1"/>
    </xf>
    <xf numFmtId="0" fontId="43" fillId="5" borderId="1" xfId="47" applyFont="1" applyFill="1" applyBorder="1" applyAlignment="1">
      <alignment horizontal="center" vertical="center" wrapText="1"/>
    </xf>
    <xf numFmtId="0" fontId="43" fillId="4" borderId="14" xfId="47" applyFont="1" applyFill="1" applyBorder="1" applyAlignment="1">
      <alignment horizontal="center" vertical="center" wrapText="1"/>
    </xf>
    <xf numFmtId="0" fontId="66" fillId="4" borderId="5" xfId="47" applyFont="1" applyFill="1" applyBorder="1" applyAlignment="1">
      <alignment horizontal="center" vertical="center" wrapText="1"/>
    </xf>
    <xf numFmtId="0" fontId="66" fillId="4" borderId="4" xfId="47" applyFont="1" applyFill="1" applyBorder="1" applyAlignment="1">
      <alignment horizontal="center" vertical="center" wrapText="1"/>
    </xf>
    <xf numFmtId="0" fontId="66" fillId="4" borderId="1" xfId="47" applyFont="1" applyFill="1" applyBorder="1" applyAlignment="1">
      <alignment horizontal="center" vertical="center" wrapText="1"/>
    </xf>
    <xf numFmtId="0" fontId="66" fillId="4" borderId="21" xfId="47" applyFont="1" applyFill="1" applyBorder="1" applyAlignment="1">
      <alignment horizontal="center" vertical="center" wrapText="1"/>
    </xf>
    <xf numFmtId="0" fontId="66" fillId="5" borderId="21" xfId="47" applyFont="1" applyFill="1" applyBorder="1" applyAlignment="1">
      <alignment horizontal="center" vertical="center" wrapText="1"/>
    </xf>
    <xf numFmtId="0" fontId="66" fillId="4" borderId="11" xfId="47" applyFont="1" applyFill="1" applyBorder="1" applyAlignment="1">
      <alignment horizontal="center" vertical="center" wrapText="1"/>
    </xf>
    <xf numFmtId="0" fontId="25" fillId="4" borderId="1" xfId="47" applyFont="1" applyFill="1" applyBorder="1" applyAlignment="1">
      <alignment horizontal="center" vertical="center"/>
    </xf>
    <xf numFmtId="0" fontId="2" fillId="0" borderId="1" xfId="47" applyBorder="1" applyAlignment="1">
      <alignment horizontal="left" vertical="center" wrapText="1"/>
    </xf>
    <xf numFmtId="0" fontId="2" fillId="0" borderId="5" xfId="47" applyBorder="1" applyAlignment="1">
      <alignment horizontal="left" vertical="center" wrapText="1"/>
    </xf>
    <xf numFmtId="0" fontId="2" fillId="0" borderId="3" xfId="47" applyBorder="1" applyAlignment="1">
      <alignment horizontal="center" vertical="center" wrapText="1"/>
    </xf>
    <xf numFmtId="4" fontId="2" fillId="0" borderId="1" xfId="47" applyNumberFormat="1" applyBorder="1" applyAlignment="1">
      <alignment horizontal="right" vertical="center"/>
    </xf>
    <xf numFmtId="4" fontId="30" fillId="0" borderId="1" xfId="47" applyNumberFormat="1" applyFont="1" applyBorder="1" applyAlignment="1">
      <alignment horizontal="right"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4" fontId="2" fillId="0" borderId="3" xfId="0" applyNumberFormat="1" applyFont="1" applyBorder="1" applyAlignment="1">
      <alignment horizontal="right" vertical="center"/>
    </xf>
    <xf numFmtId="4" fontId="2" fillId="5" borderId="1" xfId="0" applyNumberFormat="1" applyFont="1" applyFill="1" applyBorder="1" applyAlignment="1">
      <alignment horizontal="right" vertical="center"/>
    </xf>
    <xf numFmtId="49" fontId="2" fillId="0" borderId="1" xfId="0" applyNumberFormat="1" applyFont="1" applyBorder="1" applyAlignment="1">
      <alignment horizontal="center" vertical="center" wrapText="1"/>
    </xf>
    <xf numFmtId="164" fontId="2" fillId="2" borderId="1" xfId="0" applyNumberFormat="1" applyFont="1" applyFill="1" applyBorder="1" applyAlignment="1">
      <alignment horizontal="center" vertical="center" wrapText="1"/>
    </xf>
    <xf numFmtId="164" fontId="2" fillId="0" borderId="5" xfId="0" applyNumberFormat="1" applyFont="1" applyBorder="1" applyAlignment="1">
      <alignment horizontal="center" vertical="center" wrapText="1"/>
    </xf>
    <xf numFmtId="0" fontId="25" fillId="4" borderId="1" xfId="47" applyFont="1" applyFill="1" applyBorder="1" applyAlignment="1">
      <alignment vertical="center" wrapText="1"/>
    </xf>
    <xf numFmtId="0" fontId="25" fillId="4" borderId="5" xfId="47" applyFont="1" applyFill="1" applyBorder="1" applyAlignment="1">
      <alignment vertical="center" wrapText="1"/>
    </xf>
    <xf numFmtId="10" fontId="2" fillId="4" borderId="1" xfId="0" applyNumberFormat="1" applyFont="1" applyFill="1" applyBorder="1" applyAlignment="1">
      <alignment horizontal="center" vertical="center" wrapText="1"/>
    </xf>
    <xf numFmtId="164" fontId="2" fillId="4" borderId="1" xfId="0" applyNumberFormat="1" applyFont="1" applyFill="1" applyBorder="1" applyAlignment="1">
      <alignment vertical="center" wrapText="1"/>
    </xf>
    <xf numFmtId="164" fontId="2" fillId="0" borderId="0" xfId="47" applyNumberFormat="1" applyAlignment="1">
      <alignment horizontal="center"/>
    </xf>
    <xf numFmtId="164" fontId="2" fillId="0" borderId="0" xfId="47" applyNumberFormat="1"/>
    <xf numFmtId="0" fontId="56" fillId="0" borderId="0" xfId="48" applyFont="1"/>
    <xf numFmtId="0" fontId="2" fillId="0" borderId="0" xfId="48" applyAlignment="1">
      <alignment vertical="center" wrapText="1"/>
    </xf>
    <xf numFmtId="0" fontId="2" fillId="0" borderId="0" xfId="48" applyAlignment="1">
      <alignment horizontal="left" vertical="center" wrapText="1"/>
    </xf>
    <xf numFmtId="0" fontId="2" fillId="0" borderId="0" xfId="48"/>
    <xf numFmtId="0" fontId="33" fillId="3" borderId="1" xfId="48" applyFont="1" applyFill="1" applyBorder="1" applyAlignment="1">
      <alignment horizontal="center" vertical="center" wrapText="1"/>
    </xf>
    <xf numFmtId="0" fontId="33" fillId="3" borderId="2" xfId="48" applyFont="1" applyFill="1" applyBorder="1" applyAlignment="1">
      <alignment horizontal="center" vertical="center" wrapText="1"/>
    </xf>
    <xf numFmtId="0" fontId="33" fillId="5" borderId="1" xfId="48" applyFont="1" applyFill="1" applyBorder="1" applyAlignment="1">
      <alignment horizontal="center" vertical="center" wrapText="1"/>
    </xf>
    <xf numFmtId="0" fontId="33" fillId="3" borderId="14" xfId="48" applyFont="1" applyFill="1" applyBorder="1" applyAlignment="1">
      <alignment horizontal="center" vertical="center" wrapText="1"/>
    </xf>
    <xf numFmtId="0" fontId="35" fillId="3" borderId="5" xfId="48" applyFont="1" applyFill="1" applyBorder="1" applyAlignment="1">
      <alignment horizontal="center" vertical="center" wrapText="1"/>
    </xf>
    <xf numFmtId="0" fontId="35" fillId="3" borderId="4" xfId="48" applyFont="1" applyFill="1" applyBorder="1" applyAlignment="1">
      <alignment horizontal="center" vertical="center" wrapText="1"/>
    </xf>
    <xf numFmtId="0" fontId="35" fillId="5" borderId="5" xfId="48" applyFont="1" applyFill="1" applyBorder="1" applyAlignment="1">
      <alignment horizontal="center" vertical="center" wrapText="1"/>
    </xf>
    <xf numFmtId="0" fontId="35" fillId="3" borderId="11" xfId="48" applyFont="1" applyFill="1" applyBorder="1" applyAlignment="1">
      <alignment horizontal="center" vertical="center" wrapText="1"/>
    </xf>
    <xf numFmtId="0" fontId="25" fillId="3" borderId="3" xfId="48" applyFont="1" applyFill="1" applyBorder="1" applyAlignment="1">
      <alignment vertical="center"/>
    </xf>
    <xf numFmtId="0" fontId="2" fillId="0" borderId="3" xfId="0" applyFont="1" applyBorder="1" applyAlignment="1">
      <alignment vertical="center" wrapText="1"/>
    </xf>
    <xf numFmtId="4" fontId="2" fillId="0" borderId="3" xfId="0" applyNumberFormat="1" applyFont="1" applyBorder="1" applyAlignment="1">
      <alignment vertical="center"/>
    </xf>
    <xf numFmtId="0" fontId="30" fillId="0" borderId="2" xfId="0" applyFont="1" applyBorder="1" applyAlignment="1">
      <alignment horizontal="left" vertical="center" wrapText="1"/>
    </xf>
    <xf numFmtId="4" fontId="32" fillId="0" borderId="1" xfId="38" applyNumberFormat="1" applyFont="1" applyBorder="1" applyAlignment="1">
      <alignment vertical="center" wrapText="1"/>
    </xf>
    <xf numFmtId="164" fontId="2" fillId="5" borderId="5" xfId="0" applyNumberFormat="1" applyFont="1" applyFill="1" applyBorder="1" applyAlignment="1">
      <alignment horizontal="right" vertical="center" wrapText="1"/>
    </xf>
    <xf numFmtId="10" fontId="2" fillId="0" borderId="4" xfId="0" applyNumberFormat="1" applyFont="1" applyBorder="1" applyAlignment="1">
      <alignment horizontal="center" vertical="center" wrapText="1"/>
    </xf>
    <xf numFmtId="4" fontId="2" fillId="0" borderId="1" xfId="1" applyNumberFormat="1" applyFont="1" applyBorder="1" applyAlignment="1">
      <alignment vertical="center"/>
    </xf>
    <xf numFmtId="0" fontId="25" fillId="3" borderId="1" xfId="48" applyFont="1" applyFill="1" applyBorder="1" applyAlignment="1">
      <alignment horizontal="center" vertical="center"/>
    </xf>
    <xf numFmtId="4" fontId="2" fillId="0" borderId="1" xfId="0" applyNumberFormat="1" applyFont="1" applyBorder="1" applyAlignment="1">
      <alignment horizontal="right" vertical="center"/>
    </xf>
    <xf numFmtId="4" fontId="32" fillId="0" borderId="1" xfId="0" applyNumberFormat="1" applyFont="1" applyBorder="1" applyAlignment="1">
      <alignment horizontal="right" vertical="center" wrapText="1"/>
    </xf>
    <xf numFmtId="10" fontId="2" fillId="0" borderId="1" xfId="0" applyNumberFormat="1" applyFont="1" applyBorder="1" applyAlignment="1">
      <alignment horizontal="center" vertical="center" wrapText="1"/>
    </xf>
    <xf numFmtId="10" fontId="2" fillId="0" borderId="1" xfId="0" applyNumberFormat="1" applyFont="1" applyBorder="1" applyAlignment="1">
      <alignment horizontal="left" vertical="center" wrapText="1"/>
    </xf>
    <xf numFmtId="0" fontId="29"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25" fillId="3" borderId="1" xfId="49" applyFont="1" applyFill="1" applyBorder="1" applyAlignment="1">
      <alignment horizontal="center" vertical="center"/>
    </xf>
    <xf numFmtId="0" fontId="2" fillId="0" borderId="1" xfId="0" applyFont="1" applyBorder="1" applyAlignment="1">
      <alignment vertical="center" wrapText="1"/>
    </xf>
    <xf numFmtId="4" fontId="2" fillId="0" borderId="1" xfId="0" applyNumberFormat="1" applyFont="1" applyBorder="1" applyAlignment="1">
      <alignment vertical="center"/>
    </xf>
    <xf numFmtId="4" fontId="25" fillId="0" borderId="1" xfId="0" applyNumberFormat="1" applyFont="1" applyBorder="1" applyAlignment="1">
      <alignment horizontal="right" vertical="center"/>
    </xf>
    <xf numFmtId="164" fontId="2" fillId="5" borderId="1" xfId="0" applyNumberFormat="1" applyFont="1" applyFill="1" applyBorder="1" applyAlignment="1">
      <alignment horizontal="right" vertical="center" wrapText="1"/>
    </xf>
    <xf numFmtId="10" fontId="2" fillId="0" borderId="2" xfId="0" applyNumberFormat="1" applyFont="1" applyBorder="1" applyAlignment="1">
      <alignment horizontal="center" vertical="center" wrapText="1"/>
    </xf>
    <xf numFmtId="164" fontId="25" fillId="0" borderId="1" xfId="0" applyNumberFormat="1" applyFont="1" applyBorder="1" applyAlignment="1">
      <alignment horizontal="right" vertical="center" wrapText="1"/>
    </xf>
    <xf numFmtId="0" fontId="2" fillId="3" borderId="17" xfId="50" applyFill="1" applyBorder="1" applyAlignment="1">
      <alignment horizontal="center" vertical="center" wrapText="1"/>
    </xf>
    <xf numFmtId="0" fontId="2" fillId="0" borderId="1" xfId="50" applyBorder="1" applyAlignment="1">
      <alignment vertical="center" wrapText="1"/>
    </xf>
    <xf numFmtId="164" fontId="30" fillId="0" borderId="1" xfId="0" applyNumberFormat="1" applyFont="1" applyBorder="1" applyAlignment="1">
      <alignment vertical="center" wrapText="1"/>
    </xf>
    <xf numFmtId="0" fontId="30" fillId="0" borderId="2" xfId="0" applyFont="1" applyBorder="1" applyAlignment="1">
      <alignment vertical="center" wrapText="1"/>
    </xf>
    <xf numFmtId="0" fontId="32" fillId="0" borderId="1" xfId="0" applyFont="1" applyBorder="1" applyAlignment="1">
      <alignment vertical="center" wrapText="1"/>
    </xf>
    <xf numFmtId="4" fontId="32" fillId="0" borderId="1" xfId="0" applyNumberFormat="1" applyFont="1" applyBorder="1" applyAlignment="1">
      <alignment vertical="center"/>
    </xf>
    <xf numFmtId="0" fontId="2" fillId="3" borderId="1" xfId="50" applyFill="1" applyBorder="1" applyAlignment="1">
      <alignment horizontal="center" vertical="center" wrapText="1"/>
    </xf>
    <xf numFmtId="0" fontId="25" fillId="3" borderId="9" xfId="48" applyFont="1" applyFill="1" applyBorder="1" applyAlignment="1">
      <alignment vertical="center" wrapText="1"/>
    </xf>
    <xf numFmtId="0" fontId="25" fillId="3" borderId="13" xfId="48" applyFont="1" applyFill="1" applyBorder="1" applyAlignment="1">
      <alignment vertical="center" wrapText="1"/>
    </xf>
    <xf numFmtId="10" fontId="2" fillId="3" borderId="9" xfId="0" applyNumberFormat="1" applyFont="1" applyFill="1" applyBorder="1" applyAlignment="1">
      <alignment horizontal="center" vertical="center" wrapText="1"/>
    </xf>
    <xf numFmtId="164" fontId="2" fillId="3" borderId="10" xfId="0" applyNumberFormat="1" applyFont="1" applyFill="1" applyBorder="1" applyAlignment="1">
      <alignment vertical="center" wrapText="1"/>
    </xf>
    <xf numFmtId="164" fontId="2" fillId="0" borderId="0" xfId="48" applyNumberFormat="1"/>
    <xf numFmtId="4" fontId="2" fillId="0" borderId="0" xfId="48" applyNumberFormat="1"/>
    <xf numFmtId="0" fontId="67" fillId="0" borderId="0" xfId="0" applyFont="1" applyAlignment="1">
      <alignment horizontal="right"/>
    </xf>
    <xf numFmtId="14" fontId="67" fillId="0" borderId="0" xfId="0" applyNumberFormat="1" applyFont="1" applyAlignment="1">
      <alignment horizontal="left"/>
    </xf>
    <xf numFmtId="0" fontId="73" fillId="0" borderId="26" xfId="0" applyFont="1" applyBorder="1" applyAlignment="1">
      <alignment horizontal="left" vertical="center" wrapText="1"/>
    </xf>
    <xf numFmtId="0" fontId="73" fillId="0" borderId="25" xfId="0" applyFont="1" applyBorder="1" applyAlignment="1">
      <alignment horizontal="left" vertical="center" wrapText="1"/>
    </xf>
    <xf numFmtId="0" fontId="73" fillId="0" borderId="29" xfId="0" applyFont="1" applyBorder="1" applyAlignment="1">
      <alignment horizontal="left" vertical="center" wrapText="1"/>
    </xf>
    <xf numFmtId="4" fontId="78" fillId="0" borderId="52" xfId="0" applyNumberFormat="1" applyFont="1" applyBorder="1" applyAlignment="1">
      <alignment horizontal="right" vertical="center" wrapText="1"/>
    </xf>
    <xf numFmtId="4" fontId="78" fillId="0" borderId="29" xfId="0" applyNumberFormat="1" applyFont="1" applyBorder="1" applyAlignment="1">
      <alignment horizontal="right" vertical="center" wrapText="1"/>
    </xf>
    <xf numFmtId="4" fontId="78" fillId="0" borderId="26" xfId="0" applyNumberFormat="1" applyFont="1" applyBorder="1" applyAlignment="1">
      <alignment horizontal="right" vertical="center"/>
    </xf>
    <xf numFmtId="4" fontId="78" fillId="0" borderId="25" xfId="0" applyNumberFormat="1" applyFont="1" applyBorder="1" applyAlignment="1">
      <alignment horizontal="right" vertical="center"/>
    </xf>
    <xf numFmtId="165" fontId="78" fillId="0" borderId="25" xfId="0" applyNumberFormat="1" applyFont="1" applyBorder="1" applyAlignment="1">
      <alignment horizontal="center" vertical="center"/>
    </xf>
    <xf numFmtId="4" fontId="78" fillId="0" borderId="45" xfId="0" applyNumberFormat="1" applyFont="1" applyBorder="1" applyAlignment="1">
      <alignment vertical="center"/>
    </xf>
    <xf numFmtId="4" fontId="78" fillId="0" borderId="30" xfId="0" applyNumberFormat="1" applyFont="1" applyBorder="1" applyAlignment="1">
      <alignment vertical="center"/>
    </xf>
    <xf numFmtId="4" fontId="78" fillId="0" borderId="28" xfId="0" applyNumberFormat="1" applyFont="1" applyBorder="1" applyAlignment="1">
      <alignment horizontal="right" vertical="center"/>
    </xf>
    <xf numFmtId="4" fontId="78" fillId="0" borderId="31" xfId="0" applyNumberFormat="1" applyFont="1" applyBorder="1" applyAlignment="1">
      <alignment vertical="center"/>
    </xf>
    <xf numFmtId="4" fontId="78" fillId="0" borderId="19" xfId="0" applyNumberFormat="1" applyFont="1" applyBorder="1" applyAlignment="1">
      <alignment horizontal="right" vertical="center"/>
    </xf>
    <xf numFmtId="165" fontId="78" fillId="0" borderId="31" xfId="0" applyNumberFormat="1" applyFont="1" applyBorder="1" applyAlignment="1">
      <alignment horizontal="center" vertical="center"/>
    </xf>
    <xf numFmtId="4" fontId="74" fillId="5" borderId="27" xfId="0" applyNumberFormat="1" applyFont="1" applyFill="1" applyBorder="1" applyAlignment="1">
      <alignment horizontal="right" vertical="center"/>
    </xf>
    <xf numFmtId="4" fontId="76" fillId="5" borderId="55" xfId="0" applyNumberFormat="1" applyFont="1" applyFill="1" applyBorder="1" applyAlignment="1">
      <alignment horizontal="right" vertical="center"/>
    </xf>
    <xf numFmtId="4" fontId="74" fillId="5" borderId="12" xfId="0" applyNumberFormat="1" applyFont="1" applyFill="1" applyBorder="1" applyAlignment="1">
      <alignment horizontal="right" vertical="center"/>
    </xf>
    <xf numFmtId="4" fontId="74" fillId="5" borderId="68" xfId="0" applyNumberFormat="1" applyFont="1" applyFill="1" applyBorder="1" applyAlignment="1">
      <alignment horizontal="right" vertical="center"/>
    </xf>
    <xf numFmtId="165" fontId="74" fillId="5" borderId="68" xfId="0" applyNumberFormat="1" applyFont="1" applyFill="1" applyBorder="1" applyAlignment="1">
      <alignment horizontal="center" vertical="center"/>
    </xf>
    <xf numFmtId="0" fontId="73" fillId="0" borderId="17" xfId="0" applyFont="1" applyBorder="1" applyAlignment="1">
      <alignment vertical="center" wrapText="1"/>
    </xf>
    <xf numFmtId="0" fontId="73" fillId="0" borderId="26" xfId="0" applyFont="1" applyBorder="1" applyAlignment="1">
      <alignment vertical="center" wrapText="1"/>
    </xf>
    <xf numFmtId="0" fontId="73" fillId="5" borderId="1" xfId="42" applyFont="1" applyFill="1" applyBorder="1" applyAlignment="1">
      <alignment horizontal="center" vertical="center" wrapText="1"/>
    </xf>
    <xf numFmtId="0" fontId="73" fillId="0" borderId="2" xfId="42" applyFont="1" applyBorder="1" applyAlignment="1">
      <alignment horizontal="center" vertical="center" wrapText="1"/>
    </xf>
    <xf numFmtId="0" fontId="73" fillId="0" borderId="17" xfId="42" applyFont="1" applyBorder="1" applyAlignment="1">
      <alignment horizontal="center" vertical="center" wrapText="1"/>
    </xf>
    <xf numFmtId="0" fontId="73" fillId="0" borderId="25" xfId="42" applyFont="1" applyBorder="1" applyAlignment="1">
      <alignment horizontal="center" vertical="center" wrapText="1"/>
    </xf>
    <xf numFmtId="4" fontId="78" fillId="0" borderId="46" xfId="0" applyNumberFormat="1" applyFont="1" applyBorder="1" applyAlignment="1">
      <alignment horizontal="right" vertical="center"/>
    </xf>
    <xf numFmtId="4" fontId="78" fillId="0" borderId="66" xfId="0" applyNumberFormat="1" applyFont="1" applyBorder="1" applyAlignment="1">
      <alignment horizontal="right" vertical="center"/>
    </xf>
    <xf numFmtId="4" fontId="74" fillId="5" borderId="66" xfId="0" applyNumberFormat="1" applyFont="1" applyFill="1" applyBorder="1" applyAlignment="1">
      <alignment horizontal="right" vertical="center"/>
    </xf>
    <xf numFmtId="165" fontId="74" fillId="0" borderId="67" xfId="0" applyNumberFormat="1" applyFont="1" applyBorder="1" applyAlignment="1">
      <alignment horizontal="center" vertical="center"/>
    </xf>
    <xf numFmtId="4" fontId="78" fillId="0" borderId="65" xfId="0" applyNumberFormat="1" applyFont="1" applyBorder="1" applyAlignment="1">
      <alignment horizontal="right" vertical="center"/>
    </xf>
    <xf numFmtId="4" fontId="78" fillId="0" borderId="24" xfId="0" applyNumberFormat="1" applyFont="1" applyBorder="1" applyAlignment="1">
      <alignment horizontal="right" vertical="center"/>
    </xf>
    <xf numFmtId="4" fontId="78" fillId="0" borderId="10" xfId="0" applyNumberFormat="1" applyFont="1" applyBorder="1" applyAlignment="1">
      <alignment horizontal="right" vertical="center"/>
    </xf>
    <xf numFmtId="4" fontId="74" fillId="5" borderId="10" xfId="0" applyNumberFormat="1" applyFont="1" applyFill="1" applyBorder="1" applyAlignment="1">
      <alignment horizontal="right" vertical="center"/>
    </xf>
    <xf numFmtId="165" fontId="74" fillId="0" borderId="68" xfId="0" applyNumberFormat="1" applyFont="1" applyBorder="1" applyAlignment="1">
      <alignment horizontal="center" vertical="center" wrapText="1"/>
    </xf>
    <xf numFmtId="4" fontId="78" fillId="0" borderId="68" xfId="0" applyNumberFormat="1" applyFont="1" applyBorder="1" applyAlignment="1">
      <alignment horizontal="right" vertical="center"/>
    </xf>
    <xf numFmtId="4" fontId="74" fillId="5" borderId="62" xfId="0" applyNumberFormat="1" applyFont="1" applyFill="1" applyBorder="1" applyAlignment="1">
      <alignment horizontal="right" vertical="center"/>
    </xf>
    <xf numFmtId="165" fontId="74" fillId="5" borderId="9" xfId="0" applyNumberFormat="1" applyFont="1" applyFill="1" applyBorder="1" applyAlignment="1">
      <alignment horizontal="center" vertical="center"/>
    </xf>
    <xf numFmtId="4" fontId="74" fillId="5" borderId="69" xfId="0" applyNumberFormat="1" applyFont="1" applyFill="1" applyBorder="1" applyAlignment="1">
      <alignment horizontal="right" vertical="center"/>
    </xf>
    <xf numFmtId="4" fontId="74" fillId="5" borderId="57" xfId="0" applyNumberFormat="1" applyFont="1" applyFill="1" applyBorder="1" applyAlignment="1">
      <alignment horizontal="right" vertical="center"/>
    </xf>
    <xf numFmtId="0" fontId="1" fillId="0" borderId="64" xfId="0" applyFont="1" applyBorder="1" applyAlignment="1">
      <alignment horizontal="left" vertical="center" wrapText="1"/>
    </xf>
    <xf numFmtId="0" fontId="39" fillId="0" borderId="0" xfId="0" applyFont="1" applyAlignment="1">
      <alignment horizontal="center" vertical="center"/>
    </xf>
    <xf numFmtId="0" fontId="56" fillId="0" borderId="0" xfId="0" applyFont="1" applyAlignment="1">
      <alignment horizontal="left" vertical="center" wrapText="1"/>
    </xf>
    <xf numFmtId="0" fontId="74" fillId="0" borderId="36" xfId="0" applyFont="1" applyBorder="1" applyAlignment="1">
      <alignment horizontal="center" vertical="center"/>
    </xf>
    <xf numFmtId="0" fontId="74" fillId="0" borderId="37" xfId="0" applyFont="1" applyBorder="1" applyAlignment="1">
      <alignment horizontal="center" vertical="center"/>
    </xf>
    <xf numFmtId="0" fontId="74" fillId="0" borderId="46" xfId="0" applyFont="1" applyBorder="1" applyAlignment="1">
      <alignment horizontal="center" vertical="center"/>
    </xf>
    <xf numFmtId="0" fontId="74" fillId="0" borderId="65" xfId="0" applyFont="1" applyBorder="1" applyAlignment="1">
      <alignment horizontal="center" vertical="center"/>
    </xf>
    <xf numFmtId="0" fontId="73" fillId="0" borderId="70" xfId="0" applyFont="1" applyBorder="1" applyAlignment="1">
      <alignment horizontal="left" vertical="center" wrapText="1"/>
    </xf>
    <xf numFmtId="0" fontId="73" fillId="0" borderId="71" xfId="0" applyFont="1" applyBorder="1" applyAlignment="1">
      <alignment horizontal="left" vertical="center" wrapText="1"/>
    </xf>
    <xf numFmtId="0" fontId="73" fillId="0" borderId="53" xfId="0" applyFont="1" applyBorder="1" applyAlignment="1">
      <alignment horizontal="left" vertical="center" wrapText="1"/>
    </xf>
    <xf numFmtId="0" fontId="73" fillId="0" borderId="51" xfId="0" applyFont="1" applyBorder="1" applyAlignment="1">
      <alignment horizontal="left" vertical="center" wrapText="1"/>
    </xf>
    <xf numFmtId="0" fontId="74" fillId="5" borderId="24" xfId="0" applyFont="1" applyFill="1" applyBorder="1" applyAlignment="1">
      <alignment horizontal="left" vertical="center" wrapText="1"/>
    </xf>
    <xf numFmtId="0" fontId="74" fillId="5" borderId="9" xfId="0" applyFont="1" applyFill="1" applyBorder="1" applyAlignment="1">
      <alignment horizontal="left" vertical="center" wrapText="1"/>
    </xf>
    <xf numFmtId="0" fontId="68" fillId="0" borderId="19" xfId="0" applyFont="1" applyBorder="1" applyAlignment="1">
      <alignment horizontal="center" vertical="center" wrapText="1"/>
    </xf>
    <xf numFmtId="0" fontId="68" fillId="0" borderId="8" xfId="0" applyFont="1" applyBorder="1" applyAlignment="1">
      <alignment horizontal="center" vertical="center" wrapText="1"/>
    </xf>
    <xf numFmtId="0" fontId="74" fillId="4" borderId="18" xfId="0" applyFont="1" applyFill="1" applyBorder="1" applyAlignment="1">
      <alignment horizontal="left" vertical="center" wrapText="1"/>
    </xf>
    <xf numFmtId="0" fontId="74" fillId="4" borderId="4" xfId="0" applyFont="1" applyFill="1" applyBorder="1" applyAlignment="1">
      <alignment horizontal="left" vertical="center" wrapText="1"/>
    </xf>
    <xf numFmtId="0" fontId="74" fillId="3" borderId="19" xfId="0" applyFont="1" applyFill="1" applyBorder="1" applyAlignment="1">
      <alignment horizontal="left" vertical="center" wrapText="1"/>
    </xf>
    <xf numFmtId="0" fontId="74" fillId="3" borderId="8" xfId="0" applyFont="1" applyFill="1" applyBorder="1" applyAlignment="1">
      <alignment horizontal="left" vertical="center" wrapText="1"/>
    </xf>
    <xf numFmtId="0" fontId="73" fillId="0" borderId="72" xfId="0" applyFont="1" applyBorder="1" applyAlignment="1">
      <alignment horizontal="left" vertical="center" wrapText="1"/>
    </xf>
    <xf numFmtId="0" fontId="73" fillId="0" borderId="73" xfId="0" applyFont="1" applyBorder="1" applyAlignment="1">
      <alignment horizontal="left" vertical="center" wrapText="1"/>
    </xf>
    <xf numFmtId="0" fontId="74" fillId="0" borderId="66" xfId="0" applyFont="1" applyBorder="1" applyAlignment="1">
      <alignment horizontal="center" vertical="center"/>
    </xf>
    <xf numFmtId="0" fontId="73" fillId="0" borderId="52" xfId="0" applyFont="1" applyBorder="1" applyAlignment="1">
      <alignment horizontal="left" vertical="center" wrapText="1"/>
    </xf>
    <xf numFmtId="0" fontId="73" fillId="0" borderId="17" xfId="0" applyFont="1" applyBorder="1" applyAlignment="1">
      <alignment horizontal="center" vertical="center" wrapText="1"/>
    </xf>
    <xf numFmtId="0" fontId="73" fillId="0" borderId="1" xfId="0" applyFont="1" applyBorder="1" applyAlignment="1">
      <alignment horizontal="center" vertical="center" wrapText="1"/>
    </xf>
    <xf numFmtId="0" fontId="73" fillId="0" borderId="25" xfId="0" applyFont="1" applyBorder="1" applyAlignment="1">
      <alignment horizontal="center" vertical="center" wrapText="1"/>
    </xf>
    <xf numFmtId="0" fontId="73" fillId="0" borderId="26" xfId="0" applyFont="1" applyBorder="1" applyAlignment="1">
      <alignment horizontal="left" vertical="center" wrapText="1"/>
    </xf>
    <xf numFmtId="0" fontId="73" fillId="0" borderId="25" xfId="0" applyFont="1" applyBorder="1" applyAlignment="1">
      <alignment horizontal="left" vertical="center" wrapText="1"/>
    </xf>
    <xf numFmtId="0" fontId="68" fillId="2" borderId="17" xfId="0" applyFont="1" applyFill="1" applyBorder="1" applyAlignment="1">
      <alignment horizontal="center" vertical="center" wrapText="1"/>
    </xf>
    <xf numFmtId="0" fontId="68" fillId="2" borderId="2" xfId="0" applyFont="1" applyFill="1" applyBorder="1" applyAlignment="1">
      <alignment horizontal="center" vertical="center" wrapText="1"/>
    </xf>
    <xf numFmtId="0" fontId="74" fillId="4" borderId="17" xfId="0" applyFont="1" applyFill="1" applyBorder="1" applyAlignment="1">
      <alignment horizontal="left" vertical="center" wrapText="1"/>
    </xf>
    <xf numFmtId="0" fontId="74" fillId="4" borderId="2" xfId="0" applyFont="1" applyFill="1" applyBorder="1" applyAlignment="1">
      <alignment horizontal="left" vertical="center" wrapText="1"/>
    </xf>
    <xf numFmtId="4" fontId="32" fillId="0" borderId="3" xfId="0" applyNumberFormat="1" applyFont="1" applyBorder="1" applyAlignment="1">
      <alignment horizontal="right" vertical="center"/>
    </xf>
    <xf numFmtId="4" fontId="32" fillId="0" borderId="5" xfId="0" applyNumberFormat="1" applyFont="1" applyBorder="1" applyAlignment="1">
      <alignment horizontal="right" vertical="center"/>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164" fontId="25" fillId="0" borderId="3" xfId="0" applyNumberFormat="1" applyFont="1" applyBorder="1" applyAlignment="1">
      <alignment horizontal="right" vertical="center" wrapText="1"/>
    </xf>
    <xf numFmtId="164" fontId="25" fillId="0" borderId="5" xfId="0" applyNumberFormat="1" applyFont="1" applyBorder="1" applyAlignment="1">
      <alignment horizontal="right" vertical="center" wrapText="1"/>
    </xf>
    <xf numFmtId="0" fontId="2" fillId="0" borderId="3" xfId="0" applyFont="1" applyBorder="1" applyAlignment="1">
      <alignment horizontal="left" vertical="center" wrapText="1"/>
    </xf>
    <xf numFmtId="0" fontId="2" fillId="0" borderId="5" xfId="0" applyFont="1" applyBorder="1" applyAlignment="1">
      <alignment horizontal="left" vertical="center" wrapText="1"/>
    </xf>
    <xf numFmtId="0" fontId="25" fillId="3" borderId="22" xfId="0" applyFont="1" applyFill="1" applyBorder="1" applyAlignment="1">
      <alignment horizontal="center" vertical="center" wrapText="1"/>
    </xf>
    <xf numFmtId="0" fontId="25" fillId="3" borderId="18" xfId="0" applyFont="1" applyFill="1" applyBorder="1" applyAlignment="1">
      <alignment horizontal="center" vertical="center" wrapText="1"/>
    </xf>
    <xf numFmtId="4" fontId="30" fillId="0" borderId="3" xfId="0" applyNumberFormat="1" applyFont="1" applyBorder="1" applyAlignment="1">
      <alignment horizontal="right" vertical="center"/>
    </xf>
    <xf numFmtId="4" fontId="30" fillId="0" borderId="5" xfId="0" applyNumberFormat="1" applyFont="1" applyBorder="1" applyAlignment="1">
      <alignment horizontal="right" vertical="center"/>
    </xf>
    <xf numFmtId="4" fontId="2" fillId="0" borderId="3" xfId="0" applyNumberFormat="1" applyFont="1" applyBorder="1" applyAlignment="1">
      <alignment horizontal="right" vertical="center"/>
    </xf>
    <xf numFmtId="4" fontId="2" fillId="0" borderId="5" xfId="0" applyNumberFormat="1" applyFont="1" applyBorder="1" applyAlignment="1">
      <alignment horizontal="right" vertical="center"/>
    </xf>
    <xf numFmtId="4" fontId="32" fillId="0" borderId="3" xfId="0" applyNumberFormat="1" applyFont="1" applyBorder="1" applyAlignment="1">
      <alignment horizontal="right" vertical="center" wrapText="1"/>
    </xf>
    <xf numFmtId="4" fontId="32" fillId="0" borderId="5" xfId="0" applyNumberFormat="1" applyFont="1" applyBorder="1" applyAlignment="1">
      <alignment horizontal="right" vertical="center" wrapText="1"/>
    </xf>
    <xf numFmtId="0" fontId="42" fillId="4" borderId="1" xfId="0" applyFont="1" applyFill="1" applyBorder="1" applyAlignment="1">
      <alignment horizontal="left" vertical="center" wrapText="1"/>
    </xf>
    <xf numFmtId="0" fontId="42" fillId="4" borderId="3" xfId="0" applyFont="1" applyFill="1" applyBorder="1" applyAlignment="1">
      <alignment horizontal="left" vertical="center" wrapText="1"/>
    </xf>
    <xf numFmtId="0" fontId="33" fillId="4" borderId="3" xfId="0" applyFont="1" applyFill="1" applyBorder="1" applyAlignment="1">
      <alignment horizontal="center" vertical="center" textRotation="90" wrapText="1"/>
    </xf>
    <xf numFmtId="0" fontId="33" fillId="4" borderId="5" xfId="0" applyFont="1" applyFill="1" applyBorder="1" applyAlignment="1">
      <alignment horizontal="center" vertical="center" textRotation="90" wrapText="1"/>
    </xf>
    <xf numFmtId="0" fontId="33" fillId="4" borderId="1" xfId="0" applyFont="1" applyFill="1" applyBorder="1" applyAlignment="1">
      <alignment vertical="center" wrapText="1"/>
    </xf>
    <xf numFmtId="0" fontId="33" fillId="4" borderId="3" xfId="0" applyFont="1" applyFill="1" applyBorder="1" applyAlignment="1">
      <alignment vertical="center" wrapText="1"/>
    </xf>
    <xf numFmtId="0" fontId="0" fillId="0" borderId="5" xfId="0" applyBorder="1" applyAlignment="1">
      <alignment vertical="center" wrapText="1"/>
    </xf>
    <xf numFmtId="0" fontId="25" fillId="4" borderId="52" xfId="0" applyFont="1" applyFill="1" applyBorder="1" applyAlignment="1">
      <alignment horizontal="center" vertical="center" wrapText="1"/>
    </xf>
    <xf numFmtId="0" fontId="25" fillId="4" borderId="14" xfId="0" applyFont="1" applyFill="1" applyBorder="1" applyAlignment="1">
      <alignment horizontal="center" vertical="center" wrapText="1"/>
    </xf>
    <xf numFmtId="0" fontId="25" fillId="4" borderId="20" xfId="0" applyFont="1" applyFill="1" applyBorder="1" applyAlignment="1">
      <alignment horizontal="center" vertical="center" wrapText="1"/>
    </xf>
    <xf numFmtId="0" fontId="33" fillId="4" borderId="50" xfId="0" applyFont="1" applyFill="1" applyBorder="1" applyAlignment="1">
      <alignment vertical="center" wrapText="1"/>
    </xf>
    <xf numFmtId="0" fontId="33" fillId="4" borderId="49" xfId="0" applyFont="1" applyFill="1" applyBorder="1" applyAlignment="1">
      <alignment vertical="center" wrapText="1"/>
    </xf>
    <xf numFmtId="0" fontId="33" fillId="4" borderId="22" xfId="0" applyFont="1" applyFill="1" applyBorder="1" applyAlignment="1">
      <alignment vertical="center" wrapText="1"/>
    </xf>
    <xf numFmtId="0" fontId="33" fillId="4" borderId="47" xfId="0" applyFont="1" applyFill="1" applyBorder="1" applyAlignment="1">
      <alignment vertical="center" wrapText="1"/>
    </xf>
    <xf numFmtId="0" fontId="4" fillId="0" borderId="33" xfId="0" applyFont="1" applyBorder="1" applyAlignment="1">
      <alignment horizontal="center" vertical="center" wrapText="1"/>
    </xf>
    <xf numFmtId="0" fontId="4" fillId="0" borderId="5" xfId="0" applyFont="1" applyBorder="1" applyAlignment="1">
      <alignment horizontal="center" vertical="center" wrapText="1"/>
    </xf>
    <xf numFmtId="0" fontId="4" fillId="2" borderId="33" xfId="0" applyFont="1" applyFill="1" applyBorder="1" applyAlignment="1">
      <alignment horizontal="left" vertical="center" wrapText="1"/>
    </xf>
    <xf numFmtId="0" fontId="4" fillId="2" borderId="5" xfId="0" applyFont="1" applyFill="1" applyBorder="1" applyAlignment="1">
      <alignment horizontal="left" vertical="center" wrapText="1"/>
    </xf>
    <xf numFmtId="4" fontId="4" fillId="0" borderId="33" xfId="0" applyNumberFormat="1" applyFont="1" applyBorder="1" applyAlignment="1">
      <alignment horizontal="right" vertical="center"/>
    </xf>
    <xf numFmtId="4" fontId="4" fillId="0" borderId="5" xfId="0" applyNumberFormat="1" applyFont="1" applyBorder="1" applyAlignment="1">
      <alignment horizontal="right" vertical="center"/>
    </xf>
    <xf numFmtId="0" fontId="33" fillId="4" borderId="2" xfId="0" applyFont="1" applyFill="1" applyBorder="1" applyAlignment="1">
      <alignment vertical="center" wrapText="1"/>
    </xf>
    <xf numFmtId="0" fontId="33" fillId="4" borderId="6" xfId="0" applyFont="1" applyFill="1" applyBorder="1" applyAlignment="1">
      <alignment vertical="center" wrapText="1"/>
    </xf>
    <xf numFmtId="0" fontId="33" fillId="4" borderId="29" xfId="0" applyFont="1" applyFill="1" applyBorder="1" applyAlignment="1">
      <alignment vertical="center" wrapText="1"/>
    </xf>
    <xf numFmtId="4" fontId="31" fillId="2" borderId="32" xfId="0" applyNumberFormat="1" applyFont="1" applyFill="1" applyBorder="1" applyAlignment="1">
      <alignment horizontal="right" vertical="center" wrapText="1"/>
    </xf>
    <xf numFmtId="4" fontId="31" fillId="2" borderId="18" xfId="0" applyNumberFormat="1" applyFont="1" applyFill="1" applyBorder="1" applyAlignment="1">
      <alignment horizontal="right" vertical="center" wrapText="1"/>
    </xf>
    <xf numFmtId="4" fontId="4" fillId="0" borderId="40" xfId="0" applyNumberFormat="1" applyFont="1" applyBorder="1" applyAlignment="1">
      <alignment horizontal="right" vertical="center"/>
    </xf>
    <xf numFmtId="4" fontId="4" fillId="0" borderId="44" xfId="0" applyNumberFormat="1" applyFont="1" applyBorder="1" applyAlignment="1">
      <alignment horizontal="right" vertical="center"/>
    </xf>
    <xf numFmtId="10" fontId="4" fillId="0" borderId="35" xfId="0" applyNumberFormat="1" applyFont="1" applyBorder="1" applyAlignment="1">
      <alignment horizontal="center" vertical="center"/>
    </xf>
    <xf numFmtId="10" fontId="4" fillId="0" borderId="41" xfId="0" applyNumberFormat="1" applyFont="1" applyBorder="1" applyAlignment="1">
      <alignment horizontal="center" vertical="center"/>
    </xf>
    <xf numFmtId="0" fontId="30" fillId="0" borderId="32" xfId="0" applyFont="1" applyBorder="1" applyAlignment="1">
      <alignment horizontal="left" vertical="center" wrapText="1"/>
    </xf>
    <xf numFmtId="0" fontId="30" fillId="0" borderId="18" xfId="0" applyFont="1" applyBorder="1" applyAlignment="1">
      <alignment horizontal="left" vertical="center" wrapText="1"/>
    </xf>
    <xf numFmtId="0" fontId="4" fillId="0" borderId="3" xfId="0" applyFont="1" applyBorder="1" applyAlignment="1">
      <alignment horizontal="center" vertical="center" wrapText="1"/>
    </xf>
    <xf numFmtId="0" fontId="4" fillId="0" borderId="3" xfId="0" applyFont="1" applyBorder="1" applyAlignment="1">
      <alignment horizontal="left" vertical="center" wrapText="1"/>
    </xf>
    <xf numFmtId="0" fontId="4" fillId="0" borderId="5" xfId="0" applyFont="1" applyBorder="1" applyAlignment="1">
      <alignment horizontal="left" vertical="center" wrapText="1"/>
    </xf>
    <xf numFmtId="0" fontId="30" fillId="0" borderId="40" xfId="45" applyFont="1" applyBorder="1" applyAlignment="1">
      <alignment horizontal="left" vertical="center" wrapText="1"/>
    </xf>
    <xf numFmtId="0" fontId="30" fillId="0" borderId="44" xfId="45" applyFont="1" applyBorder="1" applyAlignment="1">
      <alignment horizontal="left" vertical="center" wrapText="1"/>
    </xf>
    <xf numFmtId="4" fontId="4" fillId="2" borderId="35" xfId="0" applyNumberFormat="1" applyFont="1" applyFill="1" applyBorder="1" applyAlignment="1">
      <alignment horizontal="right" vertical="center"/>
    </xf>
    <xf numFmtId="4" fontId="4" fillId="2" borderId="41" xfId="0" applyNumberFormat="1" applyFont="1" applyFill="1" applyBorder="1" applyAlignment="1">
      <alignment horizontal="right" vertical="center"/>
    </xf>
    <xf numFmtId="0" fontId="30" fillId="2" borderId="22" xfId="0" applyFont="1" applyFill="1" applyBorder="1" applyAlignment="1">
      <alignment horizontal="left" vertical="center" wrapText="1"/>
    </xf>
    <xf numFmtId="0" fontId="30" fillId="2" borderId="18" xfId="0" applyFont="1" applyFill="1" applyBorder="1" applyAlignment="1">
      <alignment horizontal="left" vertical="center" wrapText="1"/>
    </xf>
    <xf numFmtId="0" fontId="4" fillId="0" borderId="21" xfId="0" applyFont="1" applyBorder="1" applyAlignment="1">
      <alignment horizontal="center" vertical="center" wrapText="1"/>
    </xf>
    <xf numFmtId="0" fontId="4" fillId="0" borderId="21" xfId="0" applyFont="1" applyBorder="1" applyAlignment="1">
      <alignment horizontal="left" vertical="center" wrapText="1"/>
    </xf>
    <xf numFmtId="4" fontId="30" fillId="0" borderId="3" xfId="0" applyNumberFormat="1" applyFont="1" applyBorder="1" applyAlignment="1">
      <alignment horizontal="left" vertical="center"/>
    </xf>
    <xf numFmtId="4" fontId="30" fillId="0" borderId="5" xfId="0" applyNumberFormat="1" applyFont="1" applyBorder="1" applyAlignment="1">
      <alignment horizontal="left" vertical="center"/>
    </xf>
    <xf numFmtId="0" fontId="4" fillId="0" borderId="43" xfId="0" applyFont="1" applyBorder="1" applyAlignment="1">
      <alignment horizontal="left" vertical="center" wrapText="1"/>
    </xf>
    <xf numFmtId="0" fontId="4" fillId="0" borderId="44" xfId="0" applyFont="1" applyBorder="1" applyAlignment="1">
      <alignment horizontal="left" vertical="center" wrapText="1"/>
    </xf>
    <xf numFmtId="4" fontId="30" fillId="0" borderId="50" xfId="0" applyNumberFormat="1" applyFont="1" applyBorder="1" applyAlignment="1">
      <alignment horizontal="right" vertical="center" wrapText="1"/>
    </xf>
    <xf numFmtId="4" fontId="30" fillId="0" borderId="41" xfId="0" applyNumberFormat="1" applyFont="1" applyBorder="1" applyAlignment="1">
      <alignment horizontal="right" vertical="center" wrapText="1"/>
    </xf>
    <xf numFmtId="4" fontId="4" fillId="0" borderId="50" xfId="0" applyNumberFormat="1" applyFont="1" applyBorder="1" applyAlignment="1">
      <alignment horizontal="right" vertical="center"/>
    </xf>
    <xf numFmtId="4" fontId="4" fillId="0" borderId="41" xfId="0" applyNumberFormat="1" applyFont="1" applyBorder="1" applyAlignment="1">
      <alignment horizontal="right" vertical="center"/>
    </xf>
    <xf numFmtId="4" fontId="4" fillId="2" borderId="50" xfId="0" applyNumberFormat="1" applyFont="1" applyFill="1" applyBorder="1" applyAlignment="1">
      <alignment horizontal="right" vertical="center"/>
    </xf>
    <xf numFmtId="4" fontId="31" fillId="2" borderId="22" xfId="0" applyNumberFormat="1" applyFont="1" applyFill="1" applyBorder="1" applyAlignment="1">
      <alignment horizontal="right" vertical="center" wrapText="1"/>
    </xf>
    <xf numFmtId="4" fontId="30" fillId="0" borderId="43" xfId="0" applyNumberFormat="1" applyFont="1" applyBorder="1" applyAlignment="1">
      <alignment horizontal="right" vertical="center" wrapText="1"/>
    </xf>
    <xf numFmtId="4" fontId="30" fillId="0" borderId="44" xfId="0" applyNumberFormat="1" applyFont="1" applyBorder="1" applyAlignment="1">
      <alignment horizontal="right" vertical="center" wrapText="1"/>
    </xf>
    <xf numFmtId="10" fontId="4" fillId="0" borderId="50" xfId="0" applyNumberFormat="1" applyFont="1" applyBorder="1" applyAlignment="1">
      <alignment horizontal="center" vertical="center"/>
    </xf>
    <xf numFmtId="0" fontId="4" fillId="0" borderId="3" xfId="0" applyFont="1" applyBorder="1" applyAlignment="1">
      <alignment horizontal="right" vertical="center" wrapText="1"/>
    </xf>
    <xf numFmtId="0" fontId="4" fillId="0" borderId="21" xfId="0" applyFont="1" applyBorder="1" applyAlignment="1">
      <alignment horizontal="right" vertical="center" wrapText="1"/>
    </xf>
    <xf numFmtId="0" fontId="4" fillId="0" borderId="5" xfId="0" applyFont="1" applyBorder="1" applyAlignment="1">
      <alignment horizontal="righ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4" fontId="31" fillId="2" borderId="22" xfId="0" applyNumberFormat="1" applyFont="1" applyFill="1" applyBorder="1" applyAlignment="1">
      <alignment horizontal="right" vertical="center"/>
    </xf>
    <xf numFmtId="4" fontId="31" fillId="2" borderId="18" xfId="0" applyNumberFormat="1" applyFont="1" applyFill="1" applyBorder="1" applyAlignment="1">
      <alignment horizontal="right" vertical="center"/>
    </xf>
    <xf numFmtId="4" fontId="4" fillId="2" borderId="43" xfId="0" applyNumberFormat="1" applyFont="1" applyFill="1" applyBorder="1" applyAlignment="1">
      <alignment horizontal="right" vertical="center"/>
    </xf>
    <xf numFmtId="4" fontId="4" fillId="2" borderId="44" xfId="0" applyNumberFormat="1" applyFont="1" applyFill="1" applyBorder="1" applyAlignment="1">
      <alignment horizontal="right" vertical="center"/>
    </xf>
    <xf numFmtId="0" fontId="25" fillId="2" borderId="15" xfId="0" applyFont="1" applyFill="1" applyBorder="1" applyAlignment="1">
      <alignment horizontal="left" vertical="center" wrapText="1"/>
    </xf>
    <xf numFmtId="0" fontId="25" fillId="2" borderId="51" xfId="0" applyFont="1" applyFill="1" applyBorder="1" applyAlignment="1">
      <alignment horizontal="left" vertical="center" wrapText="1"/>
    </xf>
    <xf numFmtId="4" fontId="36" fillId="0" borderId="3" xfId="0" applyNumberFormat="1" applyFont="1" applyBorder="1" applyAlignment="1">
      <alignment horizontal="right" vertical="center" wrapText="1"/>
    </xf>
    <xf numFmtId="4" fontId="36" fillId="0" borderId="5" xfId="0" applyNumberFormat="1" applyFont="1" applyBorder="1" applyAlignment="1">
      <alignment horizontal="right" vertical="center" wrapText="1"/>
    </xf>
    <xf numFmtId="0" fontId="25" fillId="4" borderId="9" xfId="0" applyFont="1" applyFill="1" applyBorder="1" applyAlignment="1">
      <alignment horizontal="left" vertical="center" wrapText="1"/>
    </xf>
    <xf numFmtId="0" fontId="0" fillId="0" borderId="13" xfId="0" applyBorder="1" applyAlignment="1">
      <alignment horizontal="left" vertical="center"/>
    </xf>
    <xf numFmtId="0" fontId="0" fillId="0" borderId="12" xfId="0" applyBorder="1" applyAlignment="1">
      <alignment horizontal="left" vertical="center"/>
    </xf>
    <xf numFmtId="0" fontId="49" fillId="0" borderId="15" xfId="0" applyFont="1" applyBorder="1" applyAlignment="1">
      <alignment horizontal="left" vertical="center" wrapText="1"/>
    </xf>
    <xf numFmtId="0" fontId="42" fillId="3" borderId="33" xfId="0" applyFont="1" applyFill="1" applyBorder="1" applyAlignment="1">
      <alignment horizontal="left" vertical="center" wrapText="1"/>
    </xf>
    <xf numFmtId="0" fontId="42" fillId="3" borderId="5" xfId="0" applyFont="1" applyFill="1" applyBorder="1" applyAlignment="1">
      <alignment horizontal="left" vertical="center" wrapText="1"/>
    </xf>
    <xf numFmtId="0" fontId="33" fillId="3" borderId="32" xfId="0" applyFont="1" applyFill="1" applyBorder="1" applyAlignment="1">
      <alignment horizontal="center" vertical="center" textRotation="90" wrapText="1"/>
    </xf>
    <xf numFmtId="0" fontId="33" fillId="3" borderId="18" xfId="0" applyFont="1" applyFill="1" applyBorder="1" applyAlignment="1">
      <alignment horizontal="center" vertical="center" textRotation="90" wrapText="1"/>
    </xf>
    <xf numFmtId="0" fontId="33" fillId="3" borderId="33" xfId="0" applyFont="1" applyFill="1" applyBorder="1" applyAlignment="1">
      <alignment horizontal="left" vertical="center" wrapText="1"/>
    </xf>
    <xf numFmtId="0" fontId="33" fillId="3" borderId="5" xfId="0" applyFont="1" applyFill="1" applyBorder="1" applyAlignment="1">
      <alignment horizontal="left" vertical="center" wrapText="1"/>
    </xf>
    <xf numFmtId="0" fontId="25" fillId="3" borderId="36" xfId="0" applyFont="1" applyFill="1" applyBorder="1" applyAlignment="1">
      <alignment horizontal="center" vertical="center" wrapText="1"/>
    </xf>
    <xf numFmtId="0" fontId="25" fillId="3" borderId="37" xfId="0" applyFont="1" applyFill="1" applyBorder="1" applyAlignment="1">
      <alignment horizontal="center" vertical="center" wrapText="1"/>
    </xf>
    <xf numFmtId="0" fontId="25" fillId="3" borderId="38" xfId="0" applyFont="1" applyFill="1" applyBorder="1" applyAlignment="1">
      <alignment horizontal="center" vertical="center" wrapText="1"/>
    </xf>
    <xf numFmtId="0" fontId="33" fillId="3" borderId="39" xfId="0" applyFont="1" applyFill="1" applyBorder="1" applyAlignment="1">
      <alignment horizontal="left" vertical="center" wrapText="1"/>
    </xf>
    <xf numFmtId="0" fontId="33" fillId="3" borderId="15" xfId="0" applyFont="1" applyFill="1" applyBorder="1" applyAlignment="1">
      <alignment horizontal="left" vertical="center" wrapText="1"/>
    </xf>
    <xf numFmtId="0" fontId="33" fillId="3" borderId="40" xfId="0" applyFont="1" applyFill="1" applyBorder="1" applyAlignment="1">
      <alignment horizontal="left" vertical="center" wrapText="1"/>
    </xf>
    <xf numFmtId="0" fontId="33" fillId="3" borderId="44" xfId="0" applyFont="1" applyFill="1" applyBorder="1" applyAlignment="1">
      <alignment horizontal="left" vertical="center" wrapText="1"/>
    </xf>
    <xf numFmtId="0" fontId="4" fillId="0" borderId="32"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33" xfId="0" applyFont="1" applyBorder="1" applyAlignment="1">
      <alignment horizontal="left" vertical="center" wrapText="1"/>
    </xf>
    <xf numFmtId="4" fontId="4" fillId="0" borderId="21" xfId="0" applyNumberFormat="1" applyFont="1" applyBorder="1" applyAlignment="1">
      <alignment horizontal="right" vertical="center"/>
    </xf>
    <xf numFmtId="4" fontId="33" fillId="3" borderId="33" xfId="0" applyNumberFormat="1" applyFont="1" applyFill="1" applyBorder="1" applyAlignment="1">
      <alignment horizontal="left" vertical="center" wrapText="1"/>
    </xf>
    <xf numFmtId="4" fontId="33" fillId="3" borderId="5" xfId="0" applyNumberFormat="1" applyFont="1" applyFill="1" applyBorder="1" applyAlignment="1">
      <alignment horizontal="left" vertical="center" wrapText="1"/>
    </xf>
    <xf numFmtId="4" fontId="43" fillId="3" borderId="33" xfId="0" applyNumberFormat="1" applyFont="1" applyFill="1" applyBorder="1" applyAlignment="1">
      <alignment horizontal="center" vertical="center" wrapText="1"/>
    </xf>
    <xf numFmtId="4" fontId="43" fillId="3" borderId="5" xfId="0" applyNumberFormat="1" applyFont="1" applyFill="1" applyBorder="1" applyAlignment="1">
      <alignment horizontal="center" vertical="center" wrapText="1"/>
    </xf>
    <xf numFmtId="0" fontId="33" fillId="3" borderId="34" xfId="0" applyFont="1" applyFill="1" applyBorder="1" applyAlignment="1">
      <alignment horizontal="left" vertical="center" wrapText="1"/>
    </xf>
    <xf numFmtId="0" fontId="33" fillId="3" borderId="4" xfId="0" applyFont="1" applyFill="1" applyBorder="1" applyAlignment="1">
      <alignment horizontal="left" vertical="center" wrapText="1"/>
    </xf>
    <xf numFmtId="0" fontId="33" fillId="3" borderId="35" xfId="0" applyFont="1" applyFill="1" applyBorder="1" applyAlignment="1">
      <alignment horizontal="left" vertical="center" wrapText="1"/>
    </xf>
    <xf numFmtId="0" fontId="33" fillId="3" borderId="41" xfId="0" applyFont="1" applyFill="1" applyBorder="1" applyAlignment="1">
      <alignment horizontal="left" vertical="center" wrapText="1"/>
    </xf>
    <xf numFmtId="4" fontId="31" fillId="0" borderId="22" xfId="0" applyNumberFormat="1" applyFont="1" applyBorder="1" applyAlignment="1">
      <alignment horizontal="right" vertical="center" wrapText="1"/>
    </xf>
    <xf numFmtId="4" fontId="31" fillId="0" borderId="47" xfId="0" applyNumberFormat="1" applyFont="1" applyBorder="1" applyAlignment="1">
      <alignment horizontal="right" vertical="center" wrapText="1"/>
    </xf>
    <xf numFmtId="4" fontId="31" fillId="0" borderId="18" xfId="0" applyNumberFormat="1" applyFont="1" applyBorder="1" applyAlignment="1">
      <alignment horizontal="right" vertical="center" wrapText="1"/>
    </xf>
    <xf numFmtId="4" fontId="4" fillId="0" borderId="43" xfId="0" applyNumberFormat="1" applyFont="1" applyBorder="1" applyAlignment="1">
      <alignment horizontal="right" vertical="center"/>
    </xf>
    <xf numFmtId="4" fontId="4" fillId="0" borderId="48" xfId="0" applyNumberFormat="1" applyFont="1" applyBorder="1" applyAlignment="1">
      <alignment horizontal="right" vertical="center"/>
    </xf>
    <xf numFmtId="10" fontId="4" fillId="0" borderId="49" xfId="0" applyNumberFormat="1" applyFont="1" applyBorder="1" applyAlignment="1">
      <alignment horizontal="center" vertical="center"/>
    </xf>
    <xf numFmtId="0" fontId="30" fillId="0" borderId="50" xfId="0" applyFont="1" applyBorder="1" applyAlignment="1">
      <alignment horizontal="left" vertical="center" wrapText="1"/>
    </xf>
    <xf numFmtId="0" fontId="30" fillId="0" borderId="49" xfId="0" applyFont="1" applyBorder="1" applyAlignment="1">
      <alignment horizontal="left" vertical="center" wrapText="1"/>
    </xf>
    <xf numFmtId="0" fontId="4" fillId="0" borderId="22" xfId="0" applyFont="1" applyBorder="1" applyAlignment="1">
      <alignment horizontal="center" vertical="center" wrapText="1"/>
    </xf>
    <xf numFmtId="0" fontId="4" fillId="0" borderId="33" xfId="0" applyFont="1" applyBorder="1" applyAlignment="1">
      <alignment horizontal="right" vertical="center" wrapText="1"/>
    </xf>
    <xf numFmtId="0" fontId="4" fillId="0" borderId="48" xfId="0" applyFont="1" applyBorder="1" applyAlignment="1">
      <alignment horizontal="left" vertical="center" wrapText="1"/>
    </xf>
    <xf numFmtId="4" fontId="4" fillId="0" borderId="49" xfId="0" applyNumberFormat="1" applyFont="1" applyBorder="1" applyAlignment="1">
      <alignment horizontal="right" vertical="center"/>
    </xf>
    <xf numFmtId="0" fontId="30" fillId="0" borderId="41" xfId="0" applyFont="1" applyBorder="1" applyAlignment="1">
      <alignment horizontal="left" vertical="center" wrapText="1"/>
    </xf>
    <xf numFmtId="4" fontId="4" fillId="0" borderId="3" xfId="0" applyNumberFormat="1" applyFont="1" applyBorder="1" applyAlignment="1">
      <alignment horizontal="right" vertical="center"/>
    </xf>
    <xf numFmtId="0" fontId="4" fillId="0" borderId="22" xfId="0" applyFont="1" applyBorder="1" applyAlignment="1">
      <alignment horizontal="center" vertical="center"/>
    </xf>
    <xf numFmtId="0" fontId="4" fillId="0" borderId="18" xfId="0" applyFont="1" applyBorder="1" applyAlignment="1">
      <alignment horizontal="center" vertical="center"/>
    </xf>
    <xf numFmtId="164" fontId="36" fillId="0" borderId="3" xfId="0" applyNumberFormat="1" applyFont="1" applyBorder="1" applyAlignment="1">
      <alignment horizontal="right" vertical="center" wrapText="1"/>
    </xf>
    <xf numFmtId="164" fontId="36" fillId="0" borderId="5" xfId="0" applyNumberFormat="1" applyFont="1" applyBorder="1" applyAlignment="1">
      <alignment horizontal="right" vertical="center" wrapText="1"/>
    </xf>
    <xf numFmtId="0" fontId="32" fillId="0" borderId="49" xfId="0" applyFont="1" applyBorder="1" applyAlignment="1">
      <alignment horizontal="left" vertical="center" wrapText="1"/>
    </xf>
    <xf numFmtId="0" fontId="32" fillId="0" borderId="41" xfId="0" applyFont="1" applyBorder="1" applyAlignment="1">
      <alignment horizontal="left" vertical="center" wrapText="1"/>
    </xf>
    <xf numFmtId="0" fontId="49" fillId="0" borderId="37" xfId="0" applyFont="1" applyBorder="1" applyAlignment="1">
      <alignment horizontal="left" vertical="center" wrapText="1"/>
    </xf>
    <xf numFmtId="0" fontId="49" fillId="0" borderId="38" xfId="0" applyFont="1" applyBorder="1" applyAlignment="1">
      <alignment horizontal="left" vertical="center" wrapText="1"/>
    </xf>
    <xf numFmtId="0" fontId="4" fillId="0" borderId="22" xfId="46" applyBorder="1" applyAlignment="1">
      <alignment horizontal="center" vertical="center" wrapText="1"/>
    </xf>
    <xf numFmtId="0" fontId="4" fillId="0" borderId="47" xfId="46" applyBorder="1" applyAlignment="1">
      <alignment horizontal="center" vertical="center" wrapText="1"/>
    </xf>
    <xf numFmtId="0" fontId="4" fillId="0" borderId="3" xfId="46" applyBorder="1" applyAlignment="1">
      <alignment horizontal="left" vertical="center" wrapText="1"/>
    </xf>
    <xf numFmtId="0" fontId="4" fillId="0" borderId="21" xfId="46" applyBorder="1" applyAlignment="1">
      <alignment horizontal="left" vertical="center" wrapText="1"/>
    </xf>
    <xf numFmtId="0" fontId="30" fillId="0" borderId="3" xfId="0" applyFont="1" applyBorder="1" applyAlignment="1">
      <alignment horizontal="left" vertical="center" wrapText="1"/>
    </xf>
    <xf numFmtId="0" fontId="30" fillId="0" borderId="21" xfId="0" applyFont="1" applyBorder="1" applyAlignment="1">
      <alignment horizontal="left" vertical="center" wrapText="1"/>
    </xf>
    <xf numFmtId="0" fontId="25" fillId="2" borderId="13" xfId="0" applyFont="1" applyFill="1" applyBorder="1" applyAlignment="1">
      <alignment horizontal="left" vertical="center" wrapText="1"/>
    </xf>
    <xf numFmtId="0" fontId="25" fillId="2" borderId="54" xfId="0" applyFont="1" applyFill="1" applyBorder="1" applyAlignment="1">
      <alignment horizontal="left" vertical="center" wrapText="1"/>
    </xf>
    <xf numFmtId="0" fontId="4" fillId="0" borderId="0" xfId="0" applyFont="1" applyAlignment="1">
      <alignment horizontal="left" vertical="top" wrapText="1"/>
    </xf>
    <xf numFmtId="164" fontId="36" fillId="0" borderId="21" xfId="0" applyNumberFormat="1" applyFont="1" applyBorder="1" applyAlignment="1">
      <alignment horizontal="right" vertical="center" wrapText="1"/>
    </xf>
    <xf numFmtId="4" fontId="30" fillId="0" borderId="3" xfId="0" applyNumberFormat="1" applyFont="1" applyBorder="1" applyAlignment="1">
      <alignment horizontal="left" vertical="center" wrapText="1"/>
    </xf>
    <xf numFmtId="4" fontId="30" fillId="0" borderId="21" xfId="0" applyNumberFormat="1" applyFont="1" applyBorder="1" applyAlignment="1">
      <alignment horizontal="left" vertical="center" wrapText="1"/>
    </xf>
    <xf numFmtId="0" fontId="30" fillId="0" borderId="48" xfId="0" applyFont="1" applyBorder="1" applyAlignment="1">
      <alignment horizontal="left" vertical="center" wrapText="1"/>
    </xf>
    <xf numFmtId="0" fontId="30" fillId="0" borderId="44" xfId="0" applyFont="1" applyBorder="1" applyAlignment="1">
      <alignment horizontal="left" vertical="center" wrapText="1"/>
    </xf>
  </cellXfs>
  <cellStyles count="51">
    <cellStyle name="Excel Built-in Normal" xfId="4"/>
    <cellStyle name="Normální" xfId="0" builtinId="0"/>
    <cellStyle name="Normální 2" xfId="1"/>
    <cellStyle name="Normální 2 2" xfId="38"/>
    <cellStyle name="Normální 3" xfId="2"/>
    <cellStyle name="Normální 4" xfId="3"/>
    <cellStyle name="Normální 5" xfId="5"/>
    <cellStyle name="Normální 5 2" xfId="8"/>
    <cellStyle name="Normální 5 2 2" xfId="6"/>
    <cellStyle name="Normální 5 2 2 2" xfId="7"/>
    <cellStyle name="Normální 5 2 2 3" xfId="11"/>
    <cellStyle name="Normální 5 2 2 3 2" xfId="14"/>
    <cellStyle name="Normální 5 2 2 3 3" xfId="17"/>
    <cellStyle name="Normální 5 2 2 3 4" xfId="20"/>
    <cellStyle name="Normální 5 2 2 3 5" xfId="24"/>
    <cellStyle name="Normální 5 2 2 3 6" xfId="27"/>
    <cellStyle name="Normální 5 2 2 3 7" xfId="30"/>
    <cellStyle name="Normální 5 2 2 3 8" xfId="31"/>
    <cellStyle name="Normální 5 2 2 3 8 2" xfId="34"/>
    <cellStyle name="Normální 5 2 2 3 8 2 2" xfId="50"/>
    <cellStyle name="Normální 5 2 2 3 8 3" xfId="36"/>
    <cellStyle name="Normální 5 2 2 3 8 4" xfId="46"/>
    <cellStyle name="Normální 5 2 2 4" xfId="19"/>
    <cellStyle name="Normální 5 2 3" xfId="9"/>
    <cellStyle name="Normální 5 2 3 2" xfId="12"/>
    <cellStyle name="Normální 5 2 3 3" xfId="15"/>
    <cellStyle name="Normální 5 2 3 4" xfId="21"/>
    <cellStyle name="Normální 5 2 4" xfId="35"/>
    <cellStyle name="Normální 5 2 4 2" xfId="49"/>
    <cellStyle name="Normální 5 2 5" xfId="41"/>
    <cellStyle name="Normální 5 2 5 2" xfId="47"/>
    <cellStyle name="Normální 5 3" xfId="10"/>
    <cellStyle name="Normální 5 3 2" xfId="13"/>
    <cellStyle name="Normální 5 3 3" xfId="16"/>
    <cellStyle name="Normální 5 3 4" xfId="22"/>
    <cellStyle name="Normální 5 3 5" xfId="23"/>
    <cellStyle name="Normální 5 3 6" xfId="28"/>
    <cellStyle name="Normální 5 3 7" xfId="29"/>
    <cellStyle name="Normální 5 3 8" xfId="32"/>
    <cellStyle name="Normální 5 3 8 2" xfId="33"/>
    <cellStyle name="Normální 5 3 8 3" xfId="37"/>
    <cellStyle name="Normální 5 3 8 3 2" xfId="40"/>
    <cellStyle name="Normální 5 3 8 3 3" xfId="45"/>
    <cellStyle name="Normální 5 4" xfId="18"/>
    <cellStyle name="Normální 5 4 2" xfId="26"/>
    <cellStyle name="Normální 5 4 2 2" xfId="43"/>
    <cellStyle name="Normální 5 4 3" xfId="39"/>
    <cellStyle name="Normální 5 4 3 2" xfId="44"/>
    <cellStyle name="Normální 5 4 4" xfId="48"/>
    <cellStyle name="Normální 5 5" xfId="25"/>
    <cellStyle name="Normální 5 5 2" xfId="42"/>
  </cellStyles>
  <dxfs count="0"/>
  <tableStyles count="0" defaultTableStyle="TableStyleMedium2" defaultPivotStyle="PivotStyleMedium9"/>
  <colors>
    <mruColors>
      <color rgb="FFFF5050"/>
      <color rgb="FFFF99FF"/>
      <color rgb="FFFF0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L46"/>
  <sheetViews>
    <sheetView zoomScale="70" zoomScaleNormal="70" workbookViewId="0">
      <selection activeCell="I4" sqref="I4"/>
    </sheetView>
  </sheetViews>
  <sheetFormatPr defaultRowHeight="15" x14ac:dyDescent="0.25"/>
  <cols>
    <col min="1" max="1" width="14.28515625" customWidth="1"/>
    <col min="2" max="2" width="17.140625" customWidth="1"/>
    <col min="3" max="3" width="18.7109375" customWidth="1"/>
    <col min="4" max="4" width="19.5703125" customWidth="1"/>
    <col min="5" max="5" width="17.5703125" customWidth="1"/>
    <col min="6" max="7" width="16.7109375" customWidth="1"/>
    <col min="8" max="8" width="16.140625" customWidth="1"/>
    <col min="9" max="9" width="17.28515625" customWidth="1"/>
    <col min="10" max="10" width="7" customWidth="1"/>
    <col min="11" max="11" width="14.7109375" customWidth="1"/>
    <col min="12" max="12" width="10.85546875" bestFit="1" customWidth="1"/>
  </cols>
  <sheetData>
    <row r="1" spans="1:12" ht="31.9" customHeight="1" x14ac:dyDescent="0.25">
      <c r="A1" s="391" t="s">
        <v>193</v>
      </c>
      <c r="B1" s="391"/>
      <c r="C1" s="391"/>
      <c r="D1" s="391"/>
      <c r="E1" s="391"/>
      <c r="F1" s="391"/>
      <c r="G1" s="391"/>
      <c r="H1" s="391"/>
    </row>
    <row r="2" spans="1:12" ht="18.75" x14ac:dyDescent="0.3">
      <c r="G2" s="349" t="s">
        <v>176</v>
      </c>
      <c r="H2" s="350">
        <v>44986</v>
      </c>
    </row>
    <row r="3" spans="1:12" ht="25.9" customHeight="1" x14ac:dyDescent="0.25">
      <c r="A3" s="392" t="s">
        <v>191</v>
      </c>
      <c r="B3" s="392"/>
      <c r="C3" s="392"/>
      <c r="D3" s="392"/>
      <c r="E3" s="392"/>
      <c r="F3" s="392"/>
      <c r="G3" s="392"/>
      <c r="H3" s="392"/>
    </row>
    <row r="4" spans="1:12" ht="8.4499999999999993" customHeight="1" thickBot="1" x14ac:dyDescent="0.3">
      <c r="B4" s="26"/>
    </row>
    <row r="5" spans="1:12" ht="24" customHeight="1" x14ac:dyDescent="0.25">
      <c r="A5" s="397" t="s">
        <v>1</v>
      </c>
      <c r="B5" s="398"/>
      <c r="C5" s="393" t="s">
        <v>177</v>
      </c>
      <c r="D5" s="394"/>
      <c r="E5" s="394"/>
      <c r="F5" s="394"/>
      <c r="G5" s="395" t="s">
        <v>178</v>
      </c>
      <c r="H5" s="396"/>
    </row>
    <row r="6" spans="1:12" ht="63.6" customHeight="1" x14ac:dyDescent="0.25">
      <c r="A6" s="399"/>
      <c r="B6" s="400"/>
      <c r="C6" s="370" t="s">
        <v>179</v>
      </c>
      <c r="D6" s="371" t="s">
        <v>35</v>
      </c>
      <c r="E6" s="372" t="s">
        <v>316</v>
      </c>
      <c r="F6" s="373" t="s">
        <v>180</v>
      </c>
      <c r="G6" s="374" t="s">
        <v>28</v>
      </c>
      <c r="H6" s="375" t="s">
        <v>19</v>
      </c>
    </row>
    <row r="7" spans="1:12" ht="24.75" thickBot="1" x14ac:dyDescent="0.3">
      <c r="A7" s="403" t="s">
        <v>2</v>
      </c>
      <c r="B7" s="404"/>
      <c r="C7" s="141" t="s">
        <v>6</v>
      </c>
      <c r="D7" s="143" t="s">
        <v>7</v>
      </c>
      <c r="E7" s="144" t="s">
        <v>181</v>
      </c>
      <c r="F7" s="142" t="s">
        <v>182</v>
      </c>
      <c r="G7" s="141" t="s">
        <v>10</v>
      </c>
      <c r="H7" s="145" t="s">
        <v>11</v>
      </c>
    </row>
    <row r="8" spans="1:12" ht="48" customHeight="1" x14ac:dyDescent="0.25">
      <c r="A8" s="405" t="s">
        <v>317</v>
      </c>
      <c r="B8" s="406"/>
      <c r="C8" s="376">
        <f>A1_KK_vyřazení_1.3.2023!J7</f>
        <v>89250</v>
      </c>
      <c r="D8" s="377">
        <f>A1_KK_vyřazení_1.3.2023!K7</f>
        <v>0</v>
      </c>
      <c r="E8" s="378">
        <f>A1_KK_vyřazení_1.3.2023!L7</f>
        <v>89250</v>
      </c>
      <c r="F8" s="379">
        <f>A1_KK_vyřazení_1.3.2023!M7</f>
        <v>1</v>
      </c>
      <c r="G8" s="376">
        <v>0</v>
      </c>
      <c r="H8" s="380">
        <v>0</v>
      </c>
    </row>
    <row r="9" spans="1:12" ht="48" customHeight="1" thickBot="1" x14ac:dyDescent="0.3">
      <c r="A9" s="407" t="s">
        <v>318</v>
      </c>
      <c r="B9" s="408"/>
      <c r="C9" s="381">
        <f>'A2_PO_vyřazení_1.3.2023 '!J23</f>
        <v>262773094.03000006</v>
      </c>
      <c r="D9" s="382">
        <f>'A2_PO_vyřazení_1.3.2023 '!K23</f>
        <v>19618638.690000001</v>
      </c>
      <c r="E9" s="383">
        <f>'A2_PO_vyřazení_1.3.2023 '!L23</f>
        <v>243154455.34000003</v>
      </c>
      <c r="F9" s="384">
        <f>'A2_PO_vyřazení_1.3.2023 '!M23</f>
        <v>0.92534000194190269</v>
      </c>
      <c r="G9" s="381">
        <f>'A2_PO_vyřazení_1.3.2023 '!O23</f>
        <v>17643554.690000001</v>
      </c>
      <c r="H9" s="385">
        <f>'A2_PO_vyřazení_1.3.2023 '!Q23</f>
        <v>5000</v>
      </c>
    </row>
    <row r="10" spans="1:12" ht="48" customHeight="1" thickBot="1" x14ac:dyDescent="0.3">
      <c r="A10" s="401" t="s">
        <v>0</v>
      </c>
      <c r="B10" s="402"/>
      <c r="C10" s="365">
        <f>SUM(C8:C9)</f>
        <v>262862344.03000006</v>
      </c>
      <c r="D10" s="386">
        <f t="shared" ref="D10:E10" si="0">SUM(D8:D9)</f>
        <v>19618638.690000001</v>
      </c>
      <c r="E10" s="386">
        <f t="shared" si="0"/>
        <v>243243705.34000003</v>
      </c>
      <c r="F10" s="387">
        <f>E10/C10</f>
        <v>0.92536535134997888</v>
      </c>
      <c r="G10" s="388">
        <f>SUM(G8:G9)</f>
        <v>17643554.690000001</v>
      </c>
      <c r="H10" s="389">
        <f>SUM(H8:H9)</f>
        <v>5000</v>
      </c>
    </row>
    <row r="11" spans="1:12" x14ac:dyDescent="0.25">
      <c r="A11" s="31"/>
      <c r="B11" s="59"/>
      <c r="C11" s="59"/>
      <c r="D11" s="59"/>
      <c r="E11" s="59"/>
      <c r="F11" s="146"/>
      <c r="G11" s="146"/>
    </row>
    <row r="12" spans="1:12" x14ac:dyDescent="0.25">
      <c r="A12" s="31"/>
      <c r="B12" s="59"/>
      <c r="C12" s="59"/>
      <c r="D12" s="59"/>
      <c r="E12" s="59"/>
      <c r="F12" s="146"/>
      <c r="G12" s="146"/>
    </row>
    <row r="13" spans="1:12" x14ac:dyDescent="0.25">
      <c r="A13" s="31"/>
      <c r="B13" s="59"/>
      <c r="C13" s="59"/>
      <c r="D13" s="59"/>
      <c r="E13" s="59"/>
      <c r="F13" s="146"/>
      <c r="G13" s="146"/>
    </row>
    <row r="14" spans="1:12" x14ac:dyDescent="0.25">
      <c r="A14" s="31"/>
      <c r="B14" s="59"/>
      <c r="C14" s="59"/>
      <c r="D14" s="59"/>
      <c r="E14" s="59"/>
      <c r="F14" s="146"/>
      <c r="G14" s="146"/>
    </row>
    <row r="15" spans="1:12" x14ac:dyDescent="0.25">
      <c r="A15" s="25"/>
      <c r="G15" s="12"/>
      <c r="K15" s="147"/>
      <c r="L15" s="147"/>
    </row>
    <row r="16" spans="1:12" ht="23.25" x14ac:dyDescent="0.25">
      <c r="A16" s="392" t="s">
        <v>192</v>
      </c>
      <c r="B16" s="392"/>
      <c r="C16" s="392"/>
      <c r="D16" s="392"/>
      <c r="E16" s="392"/>
      <c r="F16" s="392"/>
      <c r="G16" s="392"/>
      <c r="H16" s="392"/>
      <c r="J16" s="147"/>
      <c r="K16" s="147"/>
      <c r="L16" s="147"/>
    </row>
    <row r="17" spans="1:12" ht="15.75" thickBot="1" x14ac:dyDescent="0.3">
      <c r="A17" s="25"/>
      <c r="E17" s="147"/>
      <c r="J17" s="147"/>
      <c r="K17" s="147"/>
      <c r="L17" s="147"/>
    </row>
    <row r="18" spans="1:12" ht="28.9" customHeight="1" x14ac:dyDescent="0.25">
      <c r="A18" s="397" t="s">
        <v>1</v>
      </c>
      <c r="B18" s="398"/>
      <c r="C18" s="395" t="s">
        <v>177</v>
      </c>
      <c r="D18" s="411"/>
      <c r="E18" s="411"/>
      <c r="F18" s="411"/>
      <c r="G18" s="411"/>
      <c r="H18" s="396"/>
    </row>
    <row r="19" spans="1:12" ht="34.9" customHeight="1" x14ac:dyDescent="0.25">
      <c r="A19" s="409"/>
      <c r="B19" s="410"/>
      <c r="C19" s="412" t="s">
        <v>183</v>
      </c>
      <c r="D19" s="413" t="s">
        <v>46</v>
      </c>
      <c r="E19" s="414"/>
      <c r="F19" s="415"/>
      <c r="G19" s="416" t="s">
        <v>313</v>
      </c>
      <c r="H19" s="417" t="s">
        <v>184</v>
      </c>
    </row>
    <row r="20" spans="1:12" ht="126" x14ac:dyDescent="0.25">
      <c r="A20" s="399"/>
      <c r="B20" s="400"/>
      <c r="C20" s="412"/>
      <c r="D20" s="353" t="s">
        <v>49</v>
      </c>
      <c r="E20" s="351" t="s">
        <v>185</v>
      </c>
      <c r="F20" s="352" t="s">
        <v>186</v>
      </c>
      <c r="G20" s="416"/>
      <c r="H20" s="417"/>
    </row>
    <row r="21" spans="1:12" ht="24" x14ac:dyDescent="0.25">
      <c r="A21" s="418" t="s">
        <v>2</v>
      </c>
      <c r="B21" s="419"/>
      <c r="C21" s="148" t="s">
        <v>6</v>
      </c>
      <c r="D21" s="149" t="s">
        <v>187</v>
      </c>
      <c r="E21" s="150" t="s">
        <v>57</v>
      </c>
      <c r="F21" s="151" t="s">
        <v>188</v>
      </c>
      <c r="G21" s="163" t="s">
        <v>189</v>
      </c>
      <c r="H21" s="151" t="s">
        <v>190</v>
      </c>
    </row>
    <row r="22" spans="1:12" ht="48" customHeight="1" x14ac:dyDescent="0.25">
      <c r="A22" s="420" t="s">
        <v>314</v>
      </c>
      <c r="B22" s="421"/>
      <c r="C22" s="354">
        <f>'B1_KK_sledování '!L19</f>
        <v>37794374.949999996</v>
      </c>
      <c r="D22" s="355">
        <f>'B1_KK_sledování '!M19</f>
        <v>37794374.949999996</v>
      </c>
      <c r="E22" s="356">
        <f>'B1_KK_sledování '!N19</f>
        <v>36948586.949999996</v>
      </c>
      <c r="F22" s="357">
        <f>'B1_KK_sledování '!O19</f>
        <v>845788</v>
      </c>
      <c r="G22" s="356">
        <f>C22-D22</f>
        <v>0</v>
      </c>
      <c r="H22" s="358">
        <f>G22/C22</f>
        <v>0</v>
      </c>
    </row>
    <row r="23" spans="1:12" ht="48" customHeight="1" thickBot="1" x14ac:dyDescent="0.3">
      <c r="A23" s="407" t="s">
        <v>315</v>
      </c>
      <c r="B23" s="408"/>
      <c r="C23" s="359">
        <f>B2_PO_sledování!L22</f>
        <v>623485762.75999999</v>
      </c>
      <c r="D23" s="360">
        <f>B2_PO_sledování!M22</f>
        <v>181365452.47</v>
      </c>
      <c r="E23" s="361">
        <f>B2_PO_sledování!N22</f>
        <v>152849112.75</v>
      </c>
      <c r="F23" s="362">
        <f>B2_PO_sledování!O22</f>
        <v>28516339.719999999</v>
      </c>
      <c r="G23" s="363">
        <f>C23-D23</f>
        <v>442120310.28999996</v>
      </c>
      <c r="H23" s="364">
        <f>G23/C23</f>
        <v>0.70911051494240218</v>
      </c>
    </row>
    <row r="24" spans="1:12" ht="48" customHeight="1" thickBot="1" x14ac:dyDescent="0.3">
      <c r="A24" s="401" t="s">
        <v>0</v>
      </c>
      <c r="B24" s="402"/>
      <c r="C24" s="365">
        <f>SUM(C22:C23)</f>
        <v>661280137.71000004</v>
      </c>
      <c r="D24" s="366">
        <f>SUM(D22:D23)</f>
        <v>219159827.41999999</v>
      </c>
      <c r="E24" s="367">
        <f>SUM(E22:E23)</f>
        <v>189797699.69999999</v>
      </c>
      <c r="F24" s="368">
        <f>SUM(F22:F23)</f>
        <v>29362127.719999999</v>
      </c>
      <c r="G24" s="367">
        <f>SUM(G22:G23)</f>
        <v>442120310.28999996</v>
      </c>
      <c r="H24" s="369">
        <f>G24/C24</f>
        <v>0.66858247371689372</v>
      </c>
    </row>
    <row r="28" spans="1:12" x14ac:dyDescent="0.25">
      <c r="E28" s="12"/>
    </row>
    <row r="29" spans="1:12" x14ac:dyDescent="0.25">
      <c r="D29" s="152"/>
      <c r="E29" s="153"/>
      <c r="G29" s="147"/>
    </row>
    <row r="30" spans="1:12" x14ac:dyDescent="0.25">
      <c r="D30" s="147"/>
      <c r="E30" s="147"/>
      <c r="F30" s="147"/>
    </row>
    <row r="31" spans="1:12" x14ac:dyDescent="0.25">
      <c r="D31" s="147"/>
      <c r="E31" s="154"/>
      <c r="F31" s="155"/>
      <c r="G31" s="152"/>
    </row>
    <row r="32" spans="1:12" x14ac:dyDescent="0.25">
      <c r="D32" s="147"/>
      <c r="E32" s="156"/>
      <c r="F32" s="153"/>
      <c r="G32" s="152"/>
    </row>
    <row r="33" spans="2:7" x14ac:dyDescent="0.25">
      <c r="D33" s="147"/>
      <c r="E33" s="156"/>
      <c r="F33" s="153"/>
      <c r="G33" s="152"/>
    </row>
    <row r="34" spans="2:7" x14ac:dyDescent="0.25">
      <c r="D34" s="147"/>
      <c r="E34" s="156"/>
      <c r="F34" s="153"/>
      <c r="G34" s="152"/>
    </row>
    <row r="35" spans="2:7" x14ac:dyDescent="0.25">
      <c r="D35" s="147"/>
      <c r="E35" s="156"/>
      <c r="F35" s="153"/>
      <c r="G35" s="152"/>
    </row>
    <row r="36" spans="2:7" x14ac:dyDescent="0.25">
      <c r="C36" s="157"/>
      <c r="D36" s="157"/>
      <c r="E36" s="158"/>
      <c r="F36" s="159"/>
    </row>
    <row r="37" spans="2:7" x14ac:dyDescent="0.25">
      <c r="C37" s="160"/>
      <c r="D37" s="161"/>
      <c r="E37" s="158"/>
      <c r="F37" s="159"/>
    </row>
    <row r="38" spans="2:7" x14ac:dyDescent="0.25">
      <c r="C38" s="160"/>
      <c r="D38" s="161"/>
      <c r="E38" s="158"/>
      <c r="F38" s="160"/>
    </row>
    <row r="39" spans="2:7" x14ac:dyDescent="0.25">
      <c r="C39" s="12"/>
      <c r="D39" s="12"/>
      <c r="E39" s="12"/>
      <c r="F39" s="159"/>
    </row>
    <row r="46" spans="2:7" ht="23.25" x14ac:dyDescent="0.35">
      <c r="B46" s="162"/>
    </row>
  </sheetData>
  <mergeCells count="20">
    <mergeCell ref="A24:B24"/>
    <mergeCell ref="A7:B7"/>
    <mergeCell ref="A8:B8"/>
    <mergeCell ref="A9:B9"/>
    <mergeCell ref="A10:B10"/>
    <mergeCell ref="A16:H16"/>
    <mergeCell ref="A18:B20"/>
    <mergeCell ref="C18:H18"/>
    <mergeCell ref="C19:C20"/>
    <mergeCell ref="D19:F19"/>
    <mergeCell ref="G19:G20"/>
    <mergeCell ref="H19:H20"/>
    <mergeCell ref="A21:B21"/>
    <mergeCell ref="A22:B22"/>
    <mergeCell ref="A23:B23"/>
    <mergeCell ref="A1:H1"/>
    <mergeCell ref="A3:H3"/>
    <mergeCell ref="C5:F5"/>
    <mergeCell ref="G5:H5"/>
    <mergeCell ref="A5:B6"/>
  </mergeCells>
  <printOptions horizontalCentered="1"/>
  <pageMargins left="0.70866141732283472" right="0.70866141732283472" top="0.74803149606299213" bottom="0.74803149606299213" header="0.31496062992125984" footer="0.31496062992125984"/>
  <pageSetup paperSize="9" scale="63" orientation="portrait" horizontalDpi="4294967293" verticalDpi="4294967293" r:id="rId1"/>
  <headerFooter>
    <oddFooter>&amp;R&amp;12Zpracoval odbor finanční, stav k 1. 3. 2023</oddFooter>
  </headerFooter>
  <ignoredErrors>
    <ignoredError sqref="F10"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Q14"/>
  <sheetViews>
    <sheetView zoomScale="65" zoomScaleNormal="65" zoomScaleSheetLayoutView="71" workbookViewId="0">
      <pane xSplit="1" ySplit="5" topLeftCell="D6" activePane="bottomRight" state="frozen"/>
      <selection pane="topRight" activeCell="B1" sqref="B1"/>
      <selection pane="bottomLeft" activeCell="A7" sqref="A7"/>
      <selection pane="bottomRight" activeCell="I6" sqref="I6"/>
    </sheetView>
  </sheetViews>
  <sheetFormatPr defaultColWidth="9.140625" defaultRowHeight="15" x14ac:dyDescent="0.25"/>
  <cols>
    <col min="1" max="2" width="9.28515625" style="269" customWidth="1"/>
    <col min="3" max="3" width="36.42578125" style="269" customWidth="1"/>
    <col min="4" max="4" width="12.85546875" style="269" customWidth="1"/>
    <col min="5" max="5" width="11.42578125" style="269" customWidth="1"/>
    <col min="6" max="7" width="16.28515625" style="269" customWidth="1"/>
    <col min="8" max="8" width="13.140625" style="269" customWidth="1"/>
    <col min="9" max="9" width="33.28515625" style="269" customWidth="1"/>
    <col min="10" max="10" width="15.42578125" style="269" customWidth="1"/>
    <col min="11" max="11" width="13.7109375" style="269" customWidth="1"/>
    <col min="12" max="13" width="14.85546875" style="269" customWidth="1"/>
    <col min="14" max="14" width="51.7109375" style="269" customWidth="1"/>
    <col min="15" max="15" width="18.28515625" style="271" customWidth="1"/>
    <col min="16" max="16" width="46" style="269" customWidth="1"/>
    <col min="17" max="17" width="14.85546875" style="272" customWidth="1"/>
    <col min="18" max="16384" width="9.140625" style="269"/>
  </cols>
  <sheetData>
    <row r="1" spans="1:17" ht="24" customHeight="1" x14ac:dyDescent="0.35">
      <c r="A1" s="266" t="s">
        <v>194</v>
      </c>
      <c r="B1" s="267"/>
      <c r="C1" s="267"/>
      <c r="D1" s="268"/>
      <c r="E1" s="268"/>
      <c r="F1" s="268"/>
      <c r="G1" s="268"/>
      <c r="H1" s="268"/>
      <c r="I1" s="268"/>
      <c r="J1" s="268"/>
      <c r="K1" s="268"/>
      <c r="L1" s="268"/>
      <c r="M1" s="268"/>
      <c r="N1" s="1"/>
      <c r="O1" s="131"/>
      <c r="P1" s="1"/>
      <c r="Q1" s="132"/>
    </row>
    <row r="2" spans="1:17" ht="40.15" customHeight="1" x14ac:dyDescent="0.35">
      <c r="A2" s="270" t="s">
        <v>170</v>
      </c>
      <c r="B2" s="267"/>
      <c r="C2" s="267"/>
      <c r="D2" s="268"/>
      <c r="E2" s="268"/>
      <c r="F2" s="268"/>
      <c r="G2" s="268"/>
      <c r="H2" s="268"/>
      <c r="I2" s="268"/>
      <c r="J2" s="268"/>
      <c r="K2" s="268"/>
      <c r="L2" s="268"/>
      <c r="M2" s="268"/>
      <c r="N2" s="1"/>
      <c r="O2" s="131"/>
      <c r="P2" s="1"/>
      <c r="Q2" s="132"/>
    </row>
    <row r="3" spans="1:17" ht="9" customHeight="1" x14ac:dyDescent="0.25"/>
    <row r="4" spans="1:17" ht="121.5" customHeight="1" x14ac:dyDescent="0.25">
      <c r="A4" s="273" t="s">
        <v>13</v>
      </c>
      <c r="B4" s="273" t="s">
        <v>1</v>
      </c>
      <c r="C4" s="273" t="s">
        <v>30</v>
      </c>
      <c r="D4" s="273" t="s">
        <v>32</v>
      </c>
      <c r="E4" s="273" t="s">
        <v>171</v>
      </c>
      <c r="F4" s="274" t="s">
        <v>172</v>
      </c>
      <c r="G4" s="274" t="s">
        <v>173</v>
      </c>
      <c r="H4" s="273" t="s">
        <v>23</v>
      </c>
      <c r="I4" s="273" t="s">
        <v>24</v>
      </c>
      <c r="J4" s="273" t="s">
        <v>21</v>
      </c>
      <c r="K4" s="273" t="s">
        <v>35</v>
      </c>
      <c r="L4" s="275" t="s">
        <v>174</v>
      </c>
      <c r="M4" s="273" t="s">
        <v>175</v>
      </c>
      <c r="N4" s="273" t="s">
        <v>31</v>
      </c>
      <c r="O4" s="273" t="s">
        <v>28</v>
      </c>
      <c r="P4" s="276" t="s">
        <v>20</v>
      </c>
      <c r="Q4" s="273" t="s">
        <v>19</v>
      </c>
    </row>
    <row r="5" spans="1:17" ht="18" customHeight="1" x14ac:dyDescent="0.25">
      <c r="A5" s="277" t="s">
        <v>2</v>
      </c>
      <c r="B5" s="277" t="s">
        <v>3</v>
      </c>
      <c r="C5" s="277" t="s">
        <v>4</v>
      </c>
      <c r="D5" s="277" t="s">
        <v>5</v>
      </c>
      <c r="E5" s="277" t="s">
        <v>6</v>
      </c>
      <c r="F5" s="278" t="s">
        <v>7</v>
      </c>
      <c r="G5" s="277" t="s">
        <v>8</v>
      </c>
      <c r="H5" s="279" t="s">
        <v>9</v>
      </c>
      <c r="I5" s="280" t="s">
        <v>10</v>
      </c>
      <c r="J5" s="280" t="s">
        <v>11</v>
      </c>
      <c r="K5" s="280" t="s">
        <v>12</v>
      </c>
      <c r="L5" s="281" t="s">
        <v>14</v>
      </c>
      <c r="M5" s="277" t="s">
        <v>15</v>
      </c>
      <c r="N5" s="277" t="s">
        <v>16</v>
      </c>
      <c r="O5" s="282" t="s">
        <v>17</v>
      </c>
      <c r="P5" s="277" t="s">
        <v>22</v>
      </c>
      <c r="Q5" s="277" t="s">
        <v>36</v>
      </c>
    </row>
    <row r="6" spans="1:17" ht="209.45" customHeight="1" x14ac:dyDescent="0.25">
      <c r="A6" s="283" t="s">
        <v>243</v>
      </c>
      <c r="B6" s="284" t="s">
        <v>74</v>
      </c>
      <c r="C6" s="134" t="s">
        <v>78</v>
      </c>
      <c r="D6" s="285" t="s">
        <v>100</v>
      </c>
      <c r="E6" s="286" t="s">
        <v>244</v>
      </c>
      <c r="F6" s="287">
        <v>37057739.189999998</v>
      </c>
      <c r="G6" s="288">
        <v>24243018.600000001</v>
      </c>
      <c r="H6" s="289" t="s">
        <v>67</v>
      </c>
      <c r="I6" s="290" t="s">
        <v>245</v>
      </c>
      <c r="J6" s="291">
        <v>89250</v>
      </c>
      <c r="K6" s="130">
        <v>0</v>
      </c>
      <c r="L6" s="292">
        <f t="shared" ref="L6" si="0">J6-K6</f>
        <v>89250</v>
      </c>
      <c r="M6" s="133">
        <f t="shared" ref="M6" si="1">L6/J6</f>
        <v>1</v>
      </c>
      <c r="N6" s="115" t="s">
        <v>246</v>
      </c>
      <c r="O6" s="293" t="s">
        <v>247</v>
      </c>
      <c r="P6" s="294" t="s">
        <v>241</v>
      </c>
      <c r="Q6" s="295" t="s">
        <v>241</v>
      </c>
    </row>
    <row r="7" spans="1:17" ht="32.25" customHeight="1" x14ac:dyDescent="0.25">
      <c r="A7" s="296" t="s">
        <v>0</v>
      </c>
      <c r="B7" s="296"/>
      <c r="C7" s="296"/>
      <c r="D7" s="297"/>
      <c r="E7" s="296"/>
      <c r="F7" s="135">
        <f>SUM(F6:F6)</f>
        <v>37057739.189999998</v>
      </c>
      <c r="G7" s="135">
        <f>SUM(G6:G6)</f>
        <v>24243018.600000001</v>
      </c>
      <c r="H7" s="136"/>
      <c r="I7" s="298"/>
      <c r="J7" s="135">
        <f>SUM(J6:J6)</f>
        <v>89250</v>
      </c>
      <c r="K7" s="135">
        <f>SUM(K6:K6)</f>
        <v>0</v>
      </c>
      <c r="L7" s="137">
        <f>SUM(L6:L6)</f>
        <v>89250</v>
      </c>
      <c r="M7" s="138">
        <f>L7/J7</f>
        <v>1</v>
      </c>
      <c r="N7" s="296"/>
      <c r="O7" s="139">
        <f>SUM(O6:O6)</f>
        <v>0</v>
      </c>
      <c r="P7" s="299"/>
      <c r="Q7" s="139">
        <f>SUM(Q6:Q6)</f>
        <v>0</v>
      </c>
    </row>
    <row r="10" spans="1:17" x14ac:dyDescent="0.25">
      <c r="O10" s="300"/>
    </row>
    <row r="14" spans="1:17" x14ac:dyDescent="0.25">
      <c r="K14" s="301"/>
      <c r="L14" s="301"/>
    </row>
  </sheetData>
  <autoFilter ref="A5:Q7"/>
  <printOptions horizontalCentered="1"/>
  <pageMargins left="0.51181102362204722" right="0.31496062992125984" top="0.74803149606299213" bottom="0.74803149606299213" header="0.31496062992125984" footer="0.31496062992125984"/>
  <pageSetup paperSize="8" scale="57" fitToHeight="0" orientation="landscape" horizontalDpi="4294967293" verticalDpi="4294967293" r:id="rId1"/>
  <headerFooter>
    <oddFooter>&amp;CStránka &amp;P z &amp;N&amp;RZpracoval odbor finanční, stav k 1. 2. 2023</oddFooter>
  </headerFooter>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Q33"/>
  <sheetViews>
    <sheetView zoomScale="72" zoomScaleNormal="72" workbookViewId="0">
      <pane xSplit="1" ySplit="5" topLeftCell="F22" activePane="bottomRight" state="frozen"/>
      <selection activeCell="B14" sqref="B14"/>
      <selection pane="topRight" activeCell="B14" sqref="B14"/>
      <selection pane="bottomLeft" activeCell="B14" sqref="B14"/>
      <selection pane="bottomRight" activeCell="Q23" sqref="Q23"/>
    </sheetView>
  </sheetViews>
  <sheetFormatPr defaultColWidth="9.140625" defaultRowHeight="15" x14ac:dyDescent="0.25"/>
  <cols>
    <col min="1" max="1" width="9.28515625" style="305" customWidth="1"/>
    <col min="2" max="2" width="13.28515625" style="305" customWidth="1"/>
    <col min="3" max="3" width="36.42578125" style="305" customWidth="1"/>
    <col min="4" max="4" width="12.85546875" style="305" customWidth="1"/>
    <col min="5" max="5" width="11.42578125" style="305" customWidth="1"/>
    <col min="6" max="7" width="16.28515625" style="305" customWidth="1"/>
    <col min="8" max="8" width="13.140625" style="305" customWidth="1"/>
    <col min="9" max="9" width="33.28515625" style="305" customWidth="1"/>
    <col min="10" max="10" width="16.5703125" style="305" customWidth="1"/>
    <col min="11" max="11" width="15.42578125" style="305" customWidth="1"/>
    <col min="12" max="12" width="15" style="305" customWidth="1"/>
    <col min="13" max="13" width="12.42578125" style="305" customWidth="1"/>
    <col min="14" max="14" width="51.5703125" style="305" customWidth="1"/>
    <col min="15" max="15" width="17.28515625" style="305" customWidth="1"/>
    <col min="16" max="16" width="39.140625" style="305" customWidth="1"/>
    <col min="17" max="17" width="14.85546875" style="305" customWidth="1"/>
    <col min="18" max="16384" width="9.140625" style="305"/>
  </cols>
  <sheetData>
    <row r="1" spans="1:17" ht="23.25" x14ac:dyDescent="0.35">
      <c r="A1" s="302" t="s">
        <v>248</v>
      </c>
      <c r="B1" s="303"/>
      <c r="C1" s="303"/>
      <c r="D1" s="304"/>
      <c r="E1" s="304"/>
      <c r="F1" s="304"/>
      <c r="G1" s="304"/>
      <c r="H1" s="304"/>
      <c r="I1" s="304"/>
      <c r="J1" s="304"/>
      <c r="K1" s="304"/>
      <c r="L1" s="304"/>
      <c r="M1" s="304"/>
      <c r="N1" s="1"/>
      <c r="O1" s="1"/>
      <c r="P1" s="1"/>
      <c r="Q1" s="55"/>
    </row>
    <row r="2" spans="1:17" ht="35.450000000000003" customHeight="1" x14ac:dyDescent="0.35">
      <c r="A2" s="302" t="s">
        <v>122</v>
      </c>
      <c r="B2" s="303"/>
      <c r="C2" s="303"/>
      <c r="D2" s="304"/>
      <c r="E2" s="304"/>
      <c r="F2" s="304"/>
      <c r="G2" s="304"/>
      <c r="H2" s="304"/>
      <c r="I2" s="304"/>
      <c r="J2" s="304"/>
      <c r="K2" s="304"/>
      <c r="L2" s="304"/>
      <c r="M2" s="304"/>
      <c r="N2" s="1"/>
      <c r="O2" s="1"/>
      <c r="P2" s="1"/>
      <c r="Q2" s="55"/>
    </row>
    <row r="3" spans="1:17" ht="9" customHeight="1" x14ac:dyDescent="0.25"/>
    <row r="4" spans="1:17" ht="121.5" customHeight="1" x14ac:dyDescent="0.25">
      <c r="A4" s="306" t="s">
        <v>13</v>
      </c>
      <c r="B4" s="306" t="s">
        <v>1</v>
      </c>
      <c r="C4" s="306" t="s">
        <v>30</v>
      </c>
      <c r="D4" s="306" t="s">
        <v>32</v>
      </c>
      <c r="E4" s="306" t="s">
        <v>123</v>
      </c>
      <c r="F4" s="307" t="s">
        <v>124</v>
      </c>
      <c r="G4" s="307" t="s">
        <v>37</v>
      </c>
      <c r="H4" s="306" t="s">
        <v>23</v>
      </c>
      <c r="I4" s="306" t="s">
        <v>24</v>
      </c>
      <c r="J4" s="306" t="s">
        <v>21</v>
      </c>
      <c r="K4" s="306" t="s">
        <v>35</v>
      </c>
      <c r="L4" s="308" t="s">
        <v>125</v>
      </c>
      <c r="M4" s="306" t="s">
        <v>126</v>
      </c>
      <c r="N4" s="306" t="s">
        <v>31</v>
      </c>
      <c r="O4" s="306" t="s">
        <v>28</v>
      </c>
      <c r="P4" s="309" t="s">
        <v>20</v>
      </c>
      <c r="Q4" s="306" t="s">
        <v>19</v>
      </c>
    </row>
    <row r="5" spans="1:17" ht="18" customHeight="1" x14ac:dyDescent="0.25">
      <c r="A5" s="310" t="s">
        <v>2</v>
      </c>
      <c r="B5" s="310" t="s">
        <v>3</v>
      </c>
      <c r="C5" s="310" t="s">
        <v>4</v>
      </c>
      <c r="D5" s="310" t="s">
        <v>5</v>
      </c>
      <c r="E5" s="310" t="s">
        <v>6</v>
      </c>
      <c r="F5" s="311" t="s">
        <v>7</v>
      </c>
      <c r="G5" s="310" t="s">
        <v>8</v>
      </c>
      <c r="H5" s="310" t="s">
        <v>9</v>
      </c>
      <c r="I5" s="310" t="s">
        <v>10</v>
      </c>
      <c r="J5" s="310" t="s">
        <v>11</v>
      </c>
      <c r="K5" s="310" t="s">
        <v>12</v>
      </c>
      <c r="L5" s="312" t="s">
        <v>14</v>
      </c>
      <c r="M5" s="310" t="s">
        <v>15</v>
      </c>
      <c r="N5" s="310" t="s">
        <v>16</v>
      </c>
      <c r="O5" s="310" t="s">
        <v>17</v>
      </c>
      <c r="P5" s="313" t="s">
        <v>22</v>
      </c>
      <c r="Q5" s="310" t="s">
        <v>36</v>
      </c>
    </row>
    <row r="6" spans="1:17" ht="264" customHeight="1" x14ac:dyDescent="0.25">
      <c r="A6" s="314" t="s">
        <v>249</v>
      </c>
      <c r="B6" s="315" t="s">
        <v>25</v>
      </c>
      <c r="C6" s="315" t="s">
        <v>250</v>
      </c>
      <c r="D6" s="315" t="s">
        <v>251</v>
      </c>
      <c r="E6" s="315" t="s">
        <v>106</v>
      </c>
      <c r="F6" s="316">
        <v>362375172.18000001</v>
      </c>
      <c r="G6" s="316">
        <v>326090271.18000001</v>
      </c>
      <c r="H6" s="317" t="s">
        <v>67</v>
      </c>
      <c r="I6" s="290" t="s">
        <v>252</v>
      </c>
      <c r="J6" s="126">
        <v>106386743</v>
      </c>
      <c r="K6" s="318">
        <v>1004342</v>
      </c>
      <c r="L6" s="319">
        <f>J6-K6</f>
        <v>105382401</v>
      </c>
      <c r="M6" s="320">
        <f>L6/J6</f>
        <v>0.99055951924385921</v>
      </c>
      <c r="N6" s="428" t="s">
        <v>253</v>
      </c>
      <c r="O6" s="422">
        <v>1101141</v>
      </c>
      <c r="P6" s="428" t="s">
        <v>254</v>
      </c>
      <c r="Q6" s="426">
        <v>0</v>
      </c>
    </row>
    <row r="7" spans="1:17" ht="264" customHeight="1" x14ac:dyDescent="0.25">
      <c r="A7" s="314" t="s">
        <v>255</v>
      </c>
      <c r="B7" s="315" t="s">
        <v>25</v>
      </c>
      <c r="C7" s="315" t="s">
        <v>256</v>
      </c>
      <c r="D7" s="315" t="s">
        <v>257</v>
      </c>
      <c r="E7" s="315" t="s">
        <v>106</v>
      </c>
      <c r="F7" s="316">
        <v>462724796.58999997</v>
      </c>
      <c r="G7" s="316">
        <v>38000843.119999997</v>
      </c>
      <c r="H7" s="317" t="s">
        <v>67</v>
      </c>
      <c r="I7" s="290" t="s">
        <v>258</v>
      </c>
      <c r="J7" s="321">
        <v>119611795</v>
      </c>
      <c r="K7" s="318">
        <v>96799</v>
      </c>
      <c r="L7" s="319">
        <f t="shared" ref="L7" si="0">J7-K7</f>
        <v>119514996</v>
      </c>
      <c r="M7" s="320">
        <f t="shared" ref="M7" si="1">L7/J7</f>
        <v>0.99919072362387007</v>
      </c>
      <c r="N7" s="429"/>
      <c r="O7" s="423"/>
      <c r="P7" s="429"/>
      <c r="Q7" s="427"/>
    </row>
    <row r="8" spans="1:17" ht="226.9" customHeight="1" x14ac:dyDescent="0.25">
      <c r="A8" s="322" t="s">
        <v>259</v>
      </c>
      <c r="B8" s="289" t="s">
        <v>165</v>
      </c>
      <c r="C8" s="289" t="s">
        <v>26</v>
      </c>
      <c r="D8" s="289" t="s">
        <v>108</v>
      </c>
      <c r="E8" s="289" t="s">
        <v>106</v>
      </c>
      <c r="F8" s="323">
        <v>400418989.25999999</v>
      </c>
      <c r="G8" s="323"/>
      <c r="H8" s="317" t="s">
        <v>67</v>
      </c>
      <c r="I8" s="289" t="s">
        <v>260</v>
      </c>
      <c r="J8" s="58">
        <v>10542656.279999999</v>
      </c>
      <c r="K8" s="324">
        <v>0</v>
      </c>
      <c r="L8" s="319">
        <f>J8-K8</f>
        <v>10542656.279999999</v>
      </c>
      <c r="M8" s="325">
        <f>L8/J8</f>
        <v>1</v>
      </c>
      <c r="N8" s="326" t="s">
        <v>261</v>
      </c>
      <c r="O8" s="265" t="s">
        <v>262</v>
      </c>
      <c r="P8" s="327" t="s">
        <v>241</v>
      </c>
      <c r="Q8" s="328" t="s">
        <v>241</v>
      </c>
    </row>
    <row r="9" spans="1:17" ht="330" x14ac:dyDescent="0.25">
      <c r="A9" s="128" t="s">
        <v>196</v>
      </c>
      <c r="B9" s="129" t="s">
        <v>25</v>
      </c>
      <c r="C9" s="171" t="s">
        <v>69</v>
      </c>
      <c r="D9" s="171" t="s">
        <v>114</v>
      </c>
      <c r="E9" s="171" t="s">
        <v>115</v>
      </c>
      <c r="F9" s="166">
        <v>383980487.01999998</v>
      </c>
      <c r="G9" s="166">
        <v>283253402.70999998</v>
      </c>
      <c r="H9" s="176" t="s">
        <v>197</v>
      </c>
      <c r="I9" s="120" t="s">
        <v>140</v>
      </c>
      <c r="J9" s="126">
        <v>393223</v>
      </c>
      <c r="K9" s="173">
        <v>393223</v>
      </c>
      <c r="L9" s="167">
        <f>J9-K9</f>
        <v>0</v>
      </c>
      <c r="M9" s="168">
        <f>L9/J9</f>
        <v>0</v>
      </c>
      <c r="N9" s="263" t="s">
        <v>240</v>
      </c>
      <c r="O9" s="265" t="s">
        <v>242</v>
      </c>
      <c r="P9" s="171" t="s">
        <v>319</v>
      </c>
      <c r="Q9" s="264" t="s">
        <v>241</v>
      </c>
    </row>
    <row r="10" spans="1:17" ht="345" x14ac:dyDescent="0.25">
      <c r="A10" s="128" t="s">
        <v>199</v>
      </c>
      <c r="B10" s="129" t="s">
        <v>25</v>
      </c>
      <c r="C10" s="170" t="s">
        <v>33</v>
      </c>
      <c r="D10" s="170" t="s">
        <v>116</v>
      </c>
      <c r="E10" s="171" t="s">
        <v>115</v>
      </c>
      <c r="F10" s="102">
        <v>77718036.650000006</v>
      </c>
      <c r="G10" s="165">
        <v>49644092.090000004</v>
      </c>
      <c r="H10" s="176" t="s">
        <v>197</v>
      </c>
      <c r="I10" s="120" t="s">
        <v>140</v>
      </c>
      <c r="J10" s="126">
        <v>44293.75</v>
      </c>
      <c r="K10" s="173">
        <v>37650</v>
      </c>
      <c r="L10" s="167">
        <f t="shared" ref="L10:L11" si="2">J10-K10</f>
        <v>6643.75</v>
      </c>
      <c r="M10" s="168">
        <f t="shared" ref="M10:M11" si="3">L10/J10</f>
        <v>0.14999294482855932</v>
      </c>
      <c r="N10" s="262" t="s">
        <v>239</v>
      </c>
      <c r="O10" s="265" t="s">
        <v>242</v>
      </c>
      <c r="P10" s="180" t="s">
        <v>320</v>
      </c>
      <c r="Q10" s="264" t="s">
        <v>241</v>
      </c>
    </row>
    <row r="11" spans="1:17" ht="315" x14ac:dyDescent="0.25">
      <c r="A11" s="128" t="s">
        <v>198</v>
      </c>
      <c r="B11" s="129" t="s">
        <v>25</v>
      </c>
      <c r="C11" s="177" t="s">
        <v>34</v>
      </c>
      <c r="D11" s="170" t="s">
        <v>116</v>
      </c>
      <c r="E11" s="171" t="s">
        <v>115</v>
      </c>
      <c r="F11" s="102">
        <v>429420138.85000002</v>
      </c>
      <c r="G11" s="119">
        <v>321890973.22000003</v>
      </c>
      <c r="H11" s="176" t="s">
        <v>197</v>
      </c>
      <c r="I11" s="120" t="s">
        <v>140</v>
      </c>
      <c r="J11" s="126">
        <v>397500</v>
      </c>
      <c r="K11" s="173">
        <v>337875</v>
      </c>
      <c r="L11" s="167">
        <f t="shared" si="2"/>
        <v>59625</v>
      </c>
      <c r="M11" s="168">
        <f t="shared" si="3"/>
        <v>0.15</v>
      </c>
      <c r="N11" s="260" t="s">
        <v>238</v>
      </c>
      <c r="O11" s="265" t="s">
        <v>242</v>
      </c>
      <c r="P11" s="121" t="s">
        <v>321</v>
      </c>
      <c r="Q11" s="264" t="s">
        <v>241</v>
      </c>
    </row>
    <row r="12" spans="1:17" ht="189" customHeight="1" x14ac:dyDescent="0.25">
      <c r="A12" s="430" t="s">
        <v>263</v>
      </c>
      <c r="B12" s="428" t="s">
        <v>264</v>
      </c>
      <c r="C12" s="428" t="s">
        <v>265</v>
      </c>
      <c r="D12" s="428" t="s">
        <v>266</v>
      </c>
      <c r="E12" s="428" t="s">
        <v>115</v>
      </c>
      <c r="F12" s="432">
        <v>50983386.560000002</v>
      </c>
      <c r="G12" s="434">
        <v>36876057.909999996</v>
      </c>
      <c r="H12" s="315" t="s">
        <v>98</v>
      </c>
      <c r="I12" s="290" t="s">
        <v>267</v>
      </c>
      <c r="J12" s="58">
        <v>9399552</v>
      </c>
      <c r="K12" s="324">
        <v>1901380.51</v>
      </c>
      <c r="L12" s="319">
        <f>J12-K12</f>
        <v>7498171.4900000002</v>
      </c>
      <c r="M12" s="325">
        <f>L12/J12</f>
        <v>0.79771583688243863</v>
      </c>
      <c r="N12" s="326" t="s">
        <v>268</v>
      </c>
      <c r="O12" s="436">
        <f>K12+K13</f>
        <v>9506902.5099999998</v>
      </c>
      <c r="P12" s="424" t="s">
        <v>269</v>
      </c>
      <c r="Q12" s="426">
        <v>0</v>
      </c>
    </row>
    <row r="13" spans="1:17" ht="369" customHeight="1" x14ac:dyDescent="0.25">
      <c r="A13" s="431"/>
      <c r="B13" s="429"/>
      <c r="C13" s="429"/>
      <c r="D13" s="429"/>
      <c r="E13" s="429"/>
      <c r="F13" s="433"/>
      <c r="G13" s="435"/>
      <c r="H13" s="289" t="s">
        <v>67</v>
      </c>
      <c r="I13" s="317" t="s">
        <v>270</v>
      </c>
      <c r="J13" s="58">
        <v>7605522</v>
      </c>
      <c r="K13" s="324">
        <v>7605522</v>
      </c>
      <c r="L13" s="319">
        <f>J13-K13</f>
        <v>0</v>
      </c>
      <c r="M13" s="325">
        <f>L13/J13</f>
        <v>0</v>
      </c>
      <c r="N13" s="127" t="s">
        <v>271</v>
      </c>
      <c r="O13" s="437"/>
      <c r="P13" s="425"/>
      <c r="Q13" s="427"/>
    </row>
    <row r="14" spans="1:17" ht="300" x14ac:dyDescent="0.25">
      <c r="A14" s="128" t="s">
        <v>195</v>
      </c>
      <c r="B14" s="129" t="s">
        <v>25</v>
      </c>
      <c r="C14" s="172" t="s">
        <v>27</v>
      </c>
      <c r="D14" s="179" t="s">
        <v>135</v>
      </c>
      <c r="E14" s="171" t="s">
        <v>115</v>
      </c>
      <c r="F14" s="102">
        <v>75726679.859999999</v>
      </c>
      <c r="G14" s="166">
        <v>64337131.390000001</v>
      </c>
      <c r="H14" s="176" t="s">
        <v>197</v>
      </c>
      <c r="I14" s="120" t="s">
        <v>140</v>
      </c>
      <c r="J14" s="126">
        <v>259240</v>
      </c>
      <c r="K14" s="173">
        <v>259240</v>
      </c>
      <c r="L14" s="167">
        <f t="shared" ref="L14:L16" si="4">J14-K14</f>
        <v>0</v>
      </c>
      <c r="M14" s="168">
        <f t="shared" ref="M14:M16" si="5">L14/J14</f>
        <v>0</v>
      </c>
      <c r="N14" s="260" t="s">
        <v>237</v>
      </c>
      <c r="O14" s="265" t="s">
        <v>242</v>
      </c>
      <c r="P14" s="169" t="s">
        <v>322</v>
      </c>
      <c r="Q14" s="264" t="s">
        <v>241</v>
      </c>
    </row>
    <row r="15" spans="1:17" ht="285" x14ac:dyDescent="0.25">
      <c r="A15" s="128" t="s">
        <v>200</v>
      </c>
      <c r="B15" s="129" t="s">
        <v>25</v>
      </c>
      <c r="C15" s="174" t="s">
        <v>202</v>
      </c>
      <c r="D15" s="171" t="s">
        <v>117</v>
      </c>
      <c r="E15" s="171" t="s">
        <v>115</v>
      </c>
      <c r="F15" s="102">
        <v>114144662.22</v>
      </c>
      <c r="G15" s="166">
        <v>96142241.049999997</v>
      </c>
      <c r="H15" s="176" t="s">
        <v>197</v>
      </c>
      <c r="I15" s="120" t="s">
        <v>140</v>
      </c>
      <c r="J15" s="126">
        <v>186679.77</v>
      </c>
      <c r="K15" s="173">
        <v>195663</v>
      </c>
      <c r="L15" s="181">
        <f t="shared" si="4"/>
        <v>-8983.2300000000105</v>
      </c>
      <c r="M15" s="168">
        <f t="shared" si="5"/>
        <v>-4.8121068501423649E-2</v>
      </c>
      <c r="N15" s="127" t="s">
        <v>235</v>
      </c>
      <c r="O15" s="265" t="s">
        <v>242</v>
      </c>
      <c r="P15" s="169" t="s">
        <v>323</v>
      </c>
      <c r="Q15" s="264" t="s">
        <v>241</v>
      </c>
    </row>
    <row r="16" spans="1:17" ht="270" x14ac:dyDescent="0.25">
      <c r="A16" s="178" t="s">
        <v>201</v>
      </c>
      <c r="B16" s="64" t="s">
        <v>25</v>
      </c>
      <c r="C16" s="171" t="s">
        <v>29</v>
      </c>
      <c r="D16" s="171" t="s">
        <v>117</v>
      </c>
      <c r="E16" s="171" t="s">
        <v>115</v>
      </c>
      <c r="F16" s="32">
        <v>97275841.819999993</v>
      </c>
      <c r="G16" s="58">
        <v>77725371.939999998</v>
      </c>
      <c r="H16" s="176" t="s">
        <v>197</v>
      </c>
      <c r="I16" s="120" t="s">
        <v>140</v>
      </c>
      <c r="J16" s="126">
        <v>910378.05</v>
      </c>
      <c r="K16" s="173">
        <v>751433</v>
      </c>
      <c r="L16" s="167">
        <f t="shared" si="4"/>
        <v>158945.05000000005</v>
      </c>
      <c r="M16" s="168">
        <f t="shared" si="5"/>
        <v>0.17459235753761862</v>
      </c>
      <c r="N16" s="120" t="s">
        <v>236</v>
      </c>
      <c r="O16" s="265" t="s">
        <v>242</v>
      </c>
      <c r="P16" s="120" t="s">
        <v>324</v>
      </c>
      <c r="Q16" s="264" t="s">
        <v>241</v>
      </c>
    </row>
    <row r="17" spans="1:17" ht="210" x14ac:dyDescent="0.25">
      <c r="A17" s="329" t="s">
        <v>272</v>
      </c>
      <c r="B17" s="330" t="s">
        <v>273</v>
      </c>
      <c r="C17" s="330" t="s">
        <v>274</v>
      </c>
      <c r="D17" s="330" t="s">
        <v>275</v>
      </c>
      <c r="E17" s="330" t="s">
        <v>276</v>
      </c>
      <c r="F17" s="331">
        <v>40641075.969999999</v>
      </c>
      <c r="G17" s="58">
        <v>28544862.48</v>
      </c>
      <c r="H17" s="289" t="s">
        <v>277</v>
      </c>
      <c r="I17" s="115" t="s">
        <v>278</v>
      </c>
      <c r="J17" s="32">
        <v>6000052.0800000001</v>
      </c>
      <c r="K17" s="332">
        <v>6000052.0800000001</v>
      </c>
      <c r="L17" s="333">
        <f t="shared" ref="L17:L20" si="6">J17-K17</f>
        <v>0</v>
      </c>
      <c r="M17" s="334">
        <f t="shared" ref="M17:M23" si="7">L17/J17</f>
        <v>0</v>
      </c>
      <c r="N17" s="120" t="s">
        <v>279</v>
      </c>
      <c r="O17" s="332">
        <v>6000052.0800000001</v>
      </c>
      <c r="P17" s="120" t="s">
        <v>280</v>
      </c>
      <c r="Q17" s="335">
        <v>0</v>
      </c>
    </row>
    <row r="18" spans="1:17" ht="210" x14ac:dyDescent="0.25">
      <c r="A18" s="336" t="s">
        <v>281</v>
      </c>
      <c r="B18" s="337" t="s">
        <v>282</v>
      </c>
      <c r="C18" s="330" t="s">
        <v>283</v>
      </c>
      <c r="D18" s="115" t="s">
        <v>284</v>
      </c>
      <c r="E18" s="330" t="s">
        <v>285</v>
      </c>
      <c r="F18" s="338">
        <v>1134926</v>
      </c>
      <c r="G18" s="338">
        <v>1004119</v>
      </c>
      <c r="H18" s="330" t="s">
        <v>286</v>
      </c>
      <c r="I18" s="339" t="s">
        <v>287</v>
      </c>
      <c r="J18" s="32">
        <v>554865.31999999995</v>
      </c>
      <c r="K18" s="332">
        <v>554865.31999999995</v>
      </c>
      <c r="L18" s="333">
        <f t="shared" si="6"/>
        <v>0</v>
      </c>
      <c r="M18" s="334">
        <f t="shared" si="7"/>
        <v>0</v>
      </c>
      <c r="N18" s="340" t="s">
        <v>288</v>
      </c>
      <c r="O18" s="341">
        <v>554865.31999999995</v>
      </c>
      <c r="P18" s="121" t="s">
        <v>289</v>
      </c>
      <c r="Q18" s="335">
        <v>0</v>
      </c>
    </row>
    <row r="19" spans="1:17" ht="195" x14ac:dyDescent="0.25">
      <c r="A19" s="336" t="s">
        <v>290</v>
      </c>
      <c r="B19" s="337" t="s">
        <v>291</v>
      </c>
      <c r="C19" s="330" t="s">
        <v>292</v>
      </c>
      <c r="D19" s="115" t="s">
        <v>284</v>
      </c>
      <c r="E19" s="330" t="s">
        <v>285</v>
      </c>
      <c r="F19" s="338">
        <v>1152963</v>
      </c>
      <c r="G19" s="338">
        <v>1137379</v>
      </c>
      <c r="H19" s="330" t="s">
        <v>286</v>
      </c>
      <c r="I19" s="339" t="s">
        <v>293</v>
      </c>
      <c r="J19" s="32">
        <v>377710.68</v>
      </c>
      <c r="K19" s="332">
        <v>377710.68</v>
      </c>
      <c r="L19" s="333">
        <f t="shared" si="6"/>
        <v>0</v>
      </c>
      <c r="M19" s="334">
        <f t="shared" si="7"/>
        <v>0</v>
      </c>
      <c r="N19" s="115" t="s">
        <v>294</v>
      </c>
      <c r="O19" s="341">
        <v>377710.68</v>
      </c>
      <c r="P19" s="121" t="s">
        <v>295</v>
      </c>
      <c r="Q19" s="335">
        <v>0</v>
      </c>
    </row>
    <row r="20" spans="1:17" ht="210" x14ac:dyDescent="0.25">
      <c r="A20" s="336" t="s">
        <v>296</v>
      </c>
      <c r="B20" s="337" t="s">
        <v>297</v>
      </c>
      <c r="C20" s="330" t="s">
        <v>298</v>
      </c>
      <c r="D20" s="115" t="s">
        <v>284</v>
      </c>
      <c r="E20" s="330" t="s">
        <v>285</v>
      </c>
      <c r="F20" s="338">
        <v>1152963</v>
      </c>
      <c r="G20" s="338">
        <v>1017981</v>
      </c>
      <c r="H20" s="330" t="s">
        <v>286</v>
      </c>
      <c r="I20" s="339" t="s">
        <v>299</v>
      </c>
      <c r="J20" s="32">
        <v>46763.3</v>
      </c>
      <c r="K20" s="332">
        <v>46763.3</v>
      </c>
      <c r="L20" s="333">
        <f t="shared" si="6"/>
        <v>0</v>
      </c>
      <c r="M20" s="334">
        <f t="shared" si="7"/>
        <v>0</v>
      </c>
      <c r="N20" s="115" t="s">
        <v>300</v>
      </c>
      <c r="O20" s="341">
        <v>46763.3</v>
      </c>
      <c r="P20" s="121" t="s">
        <v>301</v>
      </c>
      <c r="Q20" s="335">
        <v>0</v>
      </c>
    </row>
    <row r="21" spans="1:17" ht="210" x14ac:dyDescent="0.25">
      <c r="A21" s="342" t="s">
        <v>302</v>
      </c>
      <c r="B21" s="337" t="s">
        <v>118</v>
      </c>
      <c r="C21" s="330" t="s">
        <v>303</v>
      </c>
      <c r="D21" s="115" t="s">
        <v>304</v>
      </c>
      <c r="E21" s="330" t="s">
        <v>305</v>
      </c>
      <c r="F21" s="338">
        <v>465850</v>
      </c>
      <c r="G21" s="338">
        <v>465850</v>
      </c>
      <c r="H21" s="330" t="s">
        <v>306</v>
      </c>
      <c r="I21" s="339" t="s">
        <v>307</v>
      </c>
      <c r="J21" s="32">
        <v>27951</v>
      </c>
      <c r="K21" s="332">
        <v>27951</v>
      </c>
      <c r="L21" s="333">
        <v>0</v>
      </c>
      <c r="M21" s="325">
        <f t="shared" si="7"/>
        <v>0</v>
      </c>
      <c r="N21" s="120" t="s">
        <v>308</v>
      </c>
      <c r="O21" s="422">
        <v>56119.8</v>
      </c>
      <c r="P21" s="424" t="s">
        <v>309</v>
      </c>
      <c r="Q21" s="426">
        <v>5000</v>
      </c>
    </row>
    <row r="22" spans="1:17" ht="210" x14ac:dyDescent="0.25">
      <c r="A22" s="342" t="s">
        <v>310</v>
      </c>
      <c r="B22" s="337" t="s">
        <v>118</v>
      </c>
      <c r="C22" s="330" t="s">
        <v>311</v>
      </c>
      <c r="D22" s="115" t="s">
        <v>304</v>
      </c>
      <c r="E22" s="330" t="s">
        <v>305</v>
      </c>
      <c r="F22" s="338">
        <v>469480</v>
      </c>
      <c r="G22" s="338">
        <v>469480</v>
      </c>
      <c r="H22" s="330" t="s">
        <v>306</v>
      </c>
      <c r="I22" s="339" t="s">
        <v>307</v>
      </c>
      <c r="J22" s="32">
        <v>28168.799999999999</v>
      </c>
      <c r="K22" s="332">
        <v>28168.799999999999</v>
      </c>
      <c r="L22" s="333">
        <v>0</v>
      </c>
      <c r="M22" s="325">
        <f t="shared" si="7"/>
        <v>0</v>
      </c>
      <c r="N22" s="120" t="s">
        <v>312</v>
      </c>
      <c r="O22" s="423"/>
      <c r="P22" s="425"/>
      <c r="Q22" s="427"/>
    </row>
    <row r="23" spans="1:17" ht="32.25" customHeight="1" thickBot="1" x14ac:dyDescent="0.3">
      <c r="A23" s="343" t="s">
        <v>0</v>
      </c>
      <c r="B23" s="344"/>
      <c r="C23" s="344"/>
      <c r="D23" s="344"/>
      <c r="E23" s="344"/>
      <c r="F23" s="56">
        <f>SUM(F6:F22)</f>
        <v>2499785448.98</v>
      </c>
      <c r="G23" s="56">
        <f>SUM(G6:G22)</f>
        <v>1326600056.0900002</v>
      </c>
      <c r="H23" s="56"/>
      <c r="I23" s="345"/>
      <c r="J23" s="56">
        <f>SUM(J6:J22)</f>
        <v>262773094.03000006</v>
      </c>
      <c r="K23" s="56">
        <f>SUM(K6:K22)</f>
        <v>19618638.690000001</v>
      </c>
      <c r="L23" s="56">
        <f>SUM(L6:L22)</f>
        <v>243154455.34000003</v>
      </c>
      <c r="M23" s="57">
        <f t="shared" si="7"/>
        <v>0.92534000194190269</v>
      </c>
      <c r="N23" s="343"/>
      <c r="O23" s="56">
        <f>SUM(O6:O22)</f>
        <v>17643554.690000001</v>
      </c>
      <c r="P23" s="346"/>
      <c r="Q23" s="56">
        <f>SUM(Q6:Q22)</f>
        <v>5000</v>
      </c>
    </row>
    <row r="26" spans="1:17" x14ac:dyDescent="0.25">
      <c r="K26" s="347"/>
    </row>
    <row r="27" spans="1:17" x14ac:dyDescent="0.25">
      <c r="K27" s="347"/>
    </row>
    <row r="28" spans="1:17" x14ac:dyDescent="0.25">
      <c r="J28" s="348"/>
      <c r="K28" s="348"/>
      <c r="L28" s="348"/>
      <c r="M28" s="348"/>
    </row>
    <row r="29" spans="1:17" x14ac:dyDescent="0.25">
      <c r="J29" s="348"/>
      <c r="K29" s="348"/>
      <c r="L29" s="348"/>
      <c r="M29" s="348"/>
    </row>
    <row r="30" spans="1:17" x14ac:dyDescent="0.25">
      <c r="J30" s="348"/>
      <c r="K30" s="348"/>
      <c r="L30" s="348"/>
      <c r="M30" s="348"/>
    </row>
    <row r="31" spans="1:17" x14ac:dyDescent="0.25">
      <c r="J31" s="348"/>
      <c r="K31" s="348"/>
      <c r="L31" s="348"/>
      <c r="M31" s="348"/>
    </row>
    <row r="32" spans="1:17" x14ac:dyDescent="0.25">
      <c r="J32" s="348"/>
      <c r="K32" s="348"/>
      <c r="L32" s="348"/>
      <c r="M32" s="348"/>
    </row>
    <row r="33" spans="10:13" x14ac:dyDescent="0.25">
      <c r="J33" s="348"/>
      <c r="K33" s="348"/>
      <c r="L33" s="348"/>
      <c r="M33" s="348"/>
    </row>
  </sheetData>
  <autoFilter ref="A5:Q23"/>
  <mergeCells count="17">
    <mergeCell ref="F12:F13"/>
    <mergeCell ref="G12:G13"/>
    <mergeCell ref="O12:O13"/>
    <mergeCell ref="P12:P13"/>
    <mergeCell ref="Q12:Q13"/>
    <mergeCell ref="A12:A13"/>
    <mergeCell ref="B12:B13"/>
    <mergeCell ref="C12:C13"/>
    <mergeCell ref="D12:D13"/>
    <mergeCell ref="E12:E13"/>
    <mergeCell ref="O21:O22"/>
    <mergeCell ref="P21:P22"/>
    <mergeCell ref="Q21:Q22"/>
    <mergeCell ref="N6:N7"/>
    <mergeCell ref="O6:O7"/>
    <mergeCell ref="P6:P7"/>
    <mergeCell ref="Q6:Q7"/>
  </mergeCells>
  <printOptions horizontalCentered="1"/>
  <pageMargins left="0.51181102362204722" right="0.31496062992125984" top="0.74803149606299213" bottom="0.74803149606299213" header="0.31496062992125984" footer="0.31496062992125984"/>
  <pageSetup paperSize="8" scale="58" fitToHeight="0" orientation="landscape" horizontalDpi="4294967293" verticalDpi="4294967293" r:id="rId1"/>
  <headerFooter>
    <oddFooter>&amp;CStránka &amp;P z &amp;N&amp;RZpracoval odbor finanční, stav k 1. 2. 2023</oddFooter>
  </headerFooter>
  <rowBreaks count="1" manualBreakCount="1">
    <brk id="11" max="16383" man="1"/>
  </rowBreaks>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T70"/>
  <sheetViews>
    <sheetView tabSelected="1" topLeftCell="A15" zoomScale="60" zoomScaleNormal="60" zoomScaleSheetLayoutView="42" zoomScalePageLayoutView="70" workbookViewId="0">
      <selection activeCell="M18" sqref="M18"/>
    </sheetView>
  </sheetViews>
  <sheetFormatPr defaultRowHeight="15" x14ac:dyDescent="0.25"/>
  <cols>
    <col min="1" max="1" width="4.7109375" customWidth="1"/>
    <col min="2" max="2" width="14.28515625" customWidth="1"/>
    <col min="3" max="3" width="23.42578125" customWidth="1"/>
    <col min="4" max="4" width="16.7109375" customWidth="1"/>
    <col min="5" max="5" width="11.7109375" customWidth="1"/>
    <col min="6" max="6" width="8.7109375" customWidth="1"/>
    <col min="7" max="7" width="18.42578125" customWidth="1"/>
    <col min="8" max="9" width="13.7109375" customWidth="1"/>
    <col min="10" max="10" width="15" customWidth="1"/>
    <col min="11" max="11" width="40.7109375" customWidth="1"/>
    <col min="12" max="12" width="20.28515625" customWidth="1"/>
    <col min="13" max="13" width="18" customWidth="1"/>
    <col min="14" max="14" width="16.7109375" customWidth="1"/>
    <col min="15" max="15" width="16.42578125" customWidth="1"/>
    <col min="16" max="16" width="14.28515625" customWidth="1"/>
    <col min="17" max="17" width="72.5703125" customWidth="1"/>
    <col min="19" max="19" width="18.28515625" customWidth="1"/>
  </cols>
  <sheetData>
    <row r="1" spans="1:20" ht="26.45" customHeight="1" x14ac:dyDescent="0.35">
      <c r="A1" s="182" t="s">
        <v>203</v>
      </c>
      <c r="B1" s="62"/>
    </row>
    <row r="2" spans="1:20" ht="33" customHeight="1" x14ac:dyDescent="0.35">
      <c r="A2" s="62" t="s">
        <v>84</v>
      </c>
      <c r="C2" s="29"/>
      <c r="D2" s="29"/>
      <c r="E2" s="29"/>
      <c r="F2" s="29"/>
      <c r="G2" s="29"/>
      <c r="H2" s="29"/>
      <c r="I2" s="29"/>
      <c r="J2" s="29"/>
      <c r="K2" s="29"/>
      <c r="L2" s="29"/>
      <c r="M2" s="29"/>
      <c r="N2" s="29"/>
      <c r="O2" s="29"/>
      <c r="P2" s="29"/>
      <c r="Q2" s="2"/>
    </row>
    <row r="3" spans="1:20" ht="10.15" customHeight="1" x14ac:dyDescent="0.35">
      <c r="A3" s="62"/>
      <c r="C3" s="29"/>
      <c r="D3" s="29"/>
      <c r="E3" s="29"/>
      <c r="F3" s="29"/>
      <c r="G3" s="29"/>
      <c r="H3" s="29"/>
      <c r="I3" s="29"/>
      <c r="J3" s="29"/>
      <c r="K3" s="29"/>
      <c r="L3" s="29"/>
      <c r="M3" s="29"/>
      <c r="N3" s="29"/>
      <c r="O3" s="29"/>
      <c r="P3" s="29"/>
      <c r="Q3" s="2"/>
    </row>
    <row r="4" spans="1:20" ht="38.25" customHeight="1" x14ac:dyDescent="0.25">
      <c r="A4" s="440" t="s">
        <v>38</v>
      </c>
      <c r="B4" s="442" t="s">
        <v>39</v>
      </c>
      <c r="C4" s="442" t="s">
        <v>30</v>
      </c>
      <c r="D4" s="443" t="s">
        <v>40</v>
      </c>
      <c r="E4" s="442" t="s">
        <v>41</v>
      </c>
      <c r="F4" s="438" t="s">
        <v>80</v>
      </c>
      <c r="G4" s="442" t="s">
        <v>18</v>
      </c>
      <c r="H4" s="443" t="s">
        <v>43</v>
      </c>
      <c r="I4" s="442" t="s">
        <v>44</v>
      </c>
      <c r="J4" s="442" t="s">
        <v>23</v>
      </c>
      <c r="K4" s="458" t="s">
        <v>24</v>
      </c>
      <c r="L4" s="460" t="s">
        <v>45</v>
      </c>
      <c r="M4" s="445" t="s">
        <v>46</v>
      </c>
      <c r="N4" s="446"/>
      <c r="O4" s="447"/>
      <c r="P4" s="448" t="s">
        <v>129</v>
      </c>
      <c r="Q4" s="450" t="s">
        <v>48</v>
      </c>
    </row>
    <row r="5" spans="1:20" ht="90" x14ac:dyDescent="0.25">
      <c r="A5" s="441"/>
      <c r="B5" s="443"/>
      <c r="C5" s="443"/>
      <c r="D5" s="444"/>
      <c r="E5" s="443"/>
      <c r="F5" s="439"/>
      <c r="G5" s="443"/>
      <c r="H5" s="444"/>
      <c r="I5" s="443"/>
      <c r="J5" s="443"/>
      <c r="K5" s="459"/>
      <c r="L5" s="448"/>
      <c r="M5" s="63" t="s">
        <v>49</v>
      </c>
      <c r="N5" s="34" t="s">
        <v>81</v>
      </c>
      <c r="O5" s="35" t="s">
        <v>82</v>
      </c>
      <c r="P5" s="449"/>
      <c r="Q5" s="451"/>
    </row>
    <row r="6" spans="1:20" ht="26.25" customHeight="1" thickBot="1" x14ac:dyDescent="0.3">
      <c r="A6" s="36" t="s">
        <v>51</v>
      </c>
      <c r="B6" s="36" t="s">
        <v>52</v>
      </c>
      <c r="C6" s="36" t="s">
        <v>53</v>
      </c>
      <c r="D6" s="36" t="s">
        <v>54</v>
      </c>
      <c r="E6" s="36" t="s">
        <v>55</v>
      </c>
      <c r="F6" s="37" t="s">
        <v>56</v>
      </c>
      <c r="G6" s="36" t="s">
        <v>57</v>
      </c>
      <c r="H6" s="36" t="s">
        <v>58</v>
      </c>
      <c r="I6" s="36" t="s">
        <v>59</v>
      </c>
      <c r="J6" s="36" t="s">
        <v>60</v>
      </c>
      <c r="K6" s="38" t="s">
        <v>61</v>
      </c>
      <c r="L6" s="39" t="s">
        <v>62</v>
      </c>
      <c r="M6" s="39" t="s">
        <v>63</v>
      </c>
      <c r="N6" s="40" t="s">
        <v>64</v>
      </c>
      <c r="O6" s="38" t="s">
        <v>65</v>
      </c>
      <c r="P6" s="39" t="s">
        <v>66</v>
      </c>
      <c r="Q6" s="41" t="s">
        <v>130</v>
      </c>
    </row>
    <row r="7" spans="1:20" ht="409.15" customHeight="1" x14ac:dyDescent="0.25">
      <c r="A7" s="452">
        <v>19</v>
      </c>
      <c r="B7" s="454" t="s">
        <v>74</v>
      </c>
      <c r="C7" s="454" t="s">
        <v>76</v>
      </c>
      <c r="D7" s="454" t="s">
        <v>89</v>
      </c>
      <c r="E7" s="454" t="s">
        <v>90</v>
      </c>
      <c r="F7" s="454" t="s">
        <v>91</v>
      </c>
      <c r="G7" s="456">
        <v>144128467</v>
      </c>
      <c r="H7" s="454" t="s">
        <v>92</v>
      </c>
      <c r="I7" s="454" t="s">
        <v>88</v>
      </c>
      <c r="J7" s="454" t="s">
        <v>75</v>
      </c>
      <c r="K7" s="472" t="s">
        <v>142</v>
      </c>
      <c r="L7" s="474">
        <v>9222024</v>
      </c>
      <c r="M7" s="474">
        <f t="shared" ref="M7:M9" si="0">N7+O7</f>
        <v>9222024</v>
      </c>
      <c r="N7" s="461">
        <v>9222024</v>
      </c>
      <c r="O7" s="463">
        <v>0</v>
      </c>
      <c r="P7" s="465">
        <f t="shared" ref="P7:P9" si="1">M7/L7</f>
        <v>1</v>
      </c>
      <c r="Q7" s="467" t="s">
        <v>169</v>
      </c>
    </row>
    <row r="8" spans="1:20" ht="159.6" customHeight="1" x14ac:dyDescent="0.25">
      <c r="A8" s="453"/>
      <c r="B8" s="455"/>
      <c r="C8" s="455"/>
      <c r="D8" s="455"/>
      <c r="E8" s="455"/>
      <c r="F8" s="455"/>
      <c r="G8" s="457"/>
      <c r="H8" s="455"/>
      <c r="I8" s="455"/>
      <c r="J8" s="455"/>
      <c r="K8" s="473"/>
      <c r="L8" s="475"/>
      <c r="M8" s="475"/>
      <c r="N8" s="462"/>
      <c r="O8" s="464"/>
      <c r="P8" s="466"/>
      <c r="Q8" s="468"/>
    </row>
    <row r="9" spans="1:20" ht="364.9" customHeight="1" x14ac:dyDescent="0.25">
      <c r="A9" s="469">
        <v>26</v>
      </c>
      <c r="B9" s="470" t="s">
        <v>74</v>
      </c>
      <c r="C9" s="470" t="s">
        <v>79</v>
      </c>
      <c r="D9" s="470" t="s">
        <v>93</v>
      </c>
      <c r="E9" s="470" t="s">
        <v>94</v>
      </c>
      <c r="F9" s="470" t="s">
        <v>95</v>
      </c>
      <c r="G9" s="480">
        <v>32851203.190000001</v>
      </c>
      <c r="H9" s="470" t="s">
        <v>96</v>
      </c>
      <c r="I9" s="470" t="s">
        <v>97</v>
      </c>
      <c r="J9" s="470" t="s">
        <v>98</v>
      </c>
      <c r="K9" s="482" t="s">
        <v>99</v>
      </c>
      <c r="L9" s="484">
        <v>732271.43</v>
      </c>
      <c r="M9" s="488">
        <f t="shared" si="0"/>
        <v>732271.43</v>
      </c>
      <c r="N9" s="489">
        <v>732271.43</v>
      </c>
      <c r="O9" s="490">
        <v>0</v>
      </c>
      <c r="P9" s="492">
        <f t="shared" si="1"/>
        <v>1</v>
      </c>
      <c r="Q9" s="476" t="s">
        <v>168</v>
      </c>
    </row>
    <row r="10" spans="1:20" ht="381" customHeight="1" x14ac:dyDescent="0.25">
      <c r="A10" s="453"/>
      <c r="B10" s="471"/>
      <c r="C10" s="471"/>
      <c r="D10" s="471"/>
      <c r="E10" s="471"/>
      <c r="F10" s="471"/>
      <c r="G10" s="481"/>
      <c r="H10" s="471"/>
      <c r="I10" s="471"/>
      <c r="J10" s="471"/>
      <c r="K10" s="483"/>
      <c r="L10" s="485"/>
      <c r="M10" s="475"/>
      <c r="N10" s="462"/>
      <c r="O10" s="491"/>
      <c r="P10" s="466"/>
      <c r="Q10" s="477"/>
    </row>
    <row r="11" spans="1:20" ht="320.25" customHeight="1" x14ac:dyDescent="0.25">
      <c r="A11" s="184">
        <v>27</v>
      </c>
      <c r="B11" s="185" t="s">
        <v>74</v>
      </c>
      <c r="C11" s="185" t="s">
        <v>77</v>
      </c>
      <c r="D11" s="185" t="s">
        <v>93</v>
      </c>
      <c r="E11" s="185" t="s">
        <v>100</v>
      </c>
      <c r="F11" s="185" t="s">
        <v>101</v>
      </c>
      <c r="G11" s="187">
        <v>37057739.189999998</v>
      </c>
      <c r="H11" s="184" t="s">
        <v>87</v>
      </c>
      <c r="I11" s="184" t="s">
        <v>88</v>
      </c>
      <c r="J11" s="188" t="s">
        <v>67</v>
      </c>
      <c r="K11" s="177" t="s">
        <v>143</v>
      </c>
      <c r="L11" s="189">
        <v>5932671</v>
      </c>
      <c r="M11" s="189">
        <f>N11+O11</f>
        <v>5932671</v>
      </c>
      <c r="N11" s="65">
        <v>5932671</v>
      </c>
      <c r="O11" s="190">
        <v>0</v>
      </c>
      <c r="P11" s="191">
        <f t="shared" ref="P11:P12" si="2">M11/L11</f>
        <v>1</v>
      </c>
      <c r="Q11" s="33" t="s">
        <v>144</v>
      </c>
    </row>
    <row r="12" spans="1:20" ht="409.6" customHeight="1" x14ac:dyDescent="0.25">
      <c r="A12" s="469">
        <v>28</v>
      </c>
      <c r="B12" s="470" t="s">
        <v>74</v>
      </c>
      <c r="C12" s="470" t="s">
        <v>78</v>
      </c>
      <c r="D12" s="470" t="s">
        <v>93</v>
      </c>
      <c r="E12" s="470" t="s">
        <v>102</v>
      </c>
      <c r="F12" s="470" t="s">
        <v>95</v>
      </c>
      <c r="G12" s="493">
        <v>135462141.78</v>
      </c>
      <c r="H12" s="470" t="s">
        <v>87</v>
      </c>
      <c r="I12" s="470" t="s">
        <v>88</v>
      </c>
      <c r="J12" s="496" t="s">
        <v>98</v>
      </c>
      <c r="K12" s="192" t="s">
        <v>103</v>
      </c>
      <c r="L12" s="486">
        <v>1779352.04</v>
      </c>
      <c r="M12" s="488">
        <f>N12+O12</f>
        <v>1779352.04</v>
      </c>
      <c r="N12" s="498">
        <v>1779352.04</v>
      </c>
      <c r="O12" s="500">
        <v>0</v>
      </c>
      <c r="P12" s="492">
        <f t="shared" si="2"/>
        <v>1</v>
      </c>
      <c r="Q12" s="476" t="s">
        <v>166</v>
      </c>
      <c r="T12" s="66"/>
    </row>
    <row r="13" spans="1:20" ht="322.89999999999998" customHeight="1" x14ac:dyDescent="0.25">
      <c r="A13" s="478"/>
      <c r="B13" s="479"/>
      <c r="C13" s="479"/>
      <c r="D13" s="479"/>
      <c r="E13" s="479"/>
      <c r="F13" s="479"/>
      <c r="G13" s="494"/>
      <c r="H13" s="479"/>
      <c r="I13" s="479"/>
      <c r="J13" s="497"/>
      <c r="K13" s="194"/>
      <c r="L13" s="487"/>
      <c r="M13" s="475"/>
      <c r="N13" s="499"/>
      <c r="O13" s="501"/>
      <c r="P13" s="466"/>
      <c r="Q13" s="477"/>
      <c r="T13" s="66"/>
    </row>
    <row r="14" spans="1:20" ht="276" customHeight="1" x14ac:dyDescent="0.25">
      <c r="A14" s="453"/>
      <c r="B14" s="471"/>
      <c r="C14" s="471"/>
      <c r="D14" s="471"/>
      <c r="E14" s="471"/>
      <c r="F14" s="471"/>
      <c r="G14" s="495"/>
      <c r="H14" s="471"/>
      <c r="I14" s="471"/>
      <c r="J14" s="134" t="s">
        <v>67</v>
      </c>
      <c r="K14" s="195" t="s">
        <v>204</v>
      </c>
      <c r="L14" s="103">
        <v>19278653</v>
      </c>
      <c r="M14" s="103">
        <v>19278653</v>
      </c>
      <c r="N14" s="65">
        <v>19278653</v>
      </c>
      <c r="O14" s="67">
        <v>0</v>
      </c>
      <c r="P14" s="196">
        <f t="shared" ref="P14:P19" si="3">M14/L14</f>
        <v>1</v>
      </c>
      <c r="Q14" s="197" t="s">
        <v>205</v>
      </c>
    </row>
    <row r="15" spans="1:20" ht="259.14999999999998" customHeight="1" x14ac:dyDescent="0.25">
      <c r="A15" s="198">
        <v>43</v>
      </c>
      <c r="B15" s="199" t="s">
        <v>74</v>
      </c>
      <c r="C15" s="199" t="s">
        <v>145</v>
      </c>
      <c r="D15" s="199" t="s">
        <v>146</v>
      </c>
      <c r="E15" s="199" t="s">
        <v>147</v>
      </c>
      <c r="F15" s="199" t="s">
        <v>206</v>
      </c>
      <c r="G15" s="200">
        <v>10083914</v>
      </c>
      <c r="H15" s="177" t="s">
        <v>148</v>
      </c>
      <c r="I15" s="199" t="s">
        <v>207</v>
      </c>
      <c r="J15" s="201" t="s">
        <v>208</v>
      </c>
      <c r="K15" s="202" t="s">
        <v>149</v>
      </c>
      <c r="L15" s="189">
        <v>3615.48</v>
      </c>
      <c r="M15" s="189">
        <v>3615.48</v>
      </c>
      <c r="N15" s="203">
        <v>3615.48</v>
      </c>
      <c r="O15" s="204">
        <v>0</v>
      </c>
      <c r="P15" s="205">
        <f t="shared" si="3"/>
        <v>1</v>
      </c>
      <c r="Q15" s="197" t="s">
        <v>167</v>
      </c>
    </row>
    <row r="16" spans="1:20" ht="139.15" customHeight="1" x14ac:dyDescent="0.25">
      <c r="A16" s="469">
        <v>44</v>
      </c>
      <c r="B16" s="470" t="s">
        <v>74</v>
      </c>
      <c r="C16" s="470" t="s">
        <v>209</v>
      </c>
      <c r="D16" s="470" t="s">
        <v>107</v>
      </c>
      <c r="E16" s="470" t="s">
        <v>210</v>
      </c>
      <c r="F16" s="470" t="s">
        <v>211</v>
      </c>
      <c r="G16" s="504">
        <v>93595673.730000004</v>
      </c>
      <c r="H16" s="470" t="s">
        <v>212</v>
      </c>
      <c r="I16" s="470" t="s">
        <v>213</v>
      </c>
      <c r="J16" s="164" t="s">
        <v>214</v>
      </c>
      <c r="K16" s="206" t="s">
        <v>215</v>
      </c>
      <c r="L16" s="193">
        <v>5503.2</v>
      </c>
      <c r="M16" s="193">
        <f>N16+O16</f>
        <v>5503.2</v>
      </c>
      <c r="N16" s="207">
        <v>0</v>
      </c>
      <c r="O16" s="208">
        <v>5503.2</v>
      </c>
      <c r="P16" s="205">
        <f t="shared" si="3"/>
        <v>1</v>
      </c>
      <c r="Q16" s="140" t="s">
        <v>216</v>
      </c>
    </row>
    <row r="17" spans="1:17" ht="105" customHeight="1" x14ac:dyDescent="0.25">
      <c r="A17" s="453"/>
      <c r="B17" s="471"/>
      <c r="C17" s="471"/>
      <c r="D17" s="471"/>
      <c r="E17" s="471"/>
      <c r="F17" s="471"/>
      <c r="G17" s="505"/>
      <c r="H17" s="471"/>
      <c r="I17" s="471"/>
      <c r="J17" s="164" t="s">
        <v>217</v>
      </c>
      <c r="K17" s="390" t="s">
        <v>326</v>
      </c>
      <c r="L17" s="193">
        <v>793772.8</v>
      </c>
      <c r="M17" s="193">
        <f>N17+O17</f>
        <v>793772.8</v>
      </c>
      <c r="N17" s="207">
        <v>0</v>
      </c>
      <c r="O17" s="208">
        <v>793772.8</v>
      </c>
      <c r="P17" s="205">
        <f t="shared" si="3"/>
        <v>1</v>
      </c>
      <c r="Q17" s="140" t="s">
        <v>325</v>
      </c>
    </row>
    <row r="18" spans="1:17" ht="155.25" customHeight="1" thickBot="1" x14ac:dyDescent="0.3">
      <c r="A18" s="209">
        <v>45</v>
      </c>
      <c r="B18" s="210" t="s">
        <v>74</v>
      </c>
      <c r="C18" s="210" t="s">
        <v>218</v>
      </c>
      <c r="D18" s="210" t="s">
        <v>219</v>
      </c>
      <c r="E18" s="210" t="s">
        <v>220</v>
      </c>
      <c r="F18" s="210" t="s">
        <v>221</v>
      </c>
      <c r="G18" s="211">
        <v>141938051.03999999</v>
      </c>
      <c r="H18" s="212" t="s">
        <v>222</v>
      </c>
      <c r="I18" s="210" t="s">
        <v>223</v>
      </c>
      <c r="J18" s="213" t="s">
        <v>121</v>
      </c>
      <c r="K18" s="214" t="s">
        <v>224</v>
      </c>
      <c r="L18" s="215">
        <v>46512</v>
      </c>
      <c r="M18" s="215">
        <f>N18+O18</f>
        <v>46512</v>
      </c>
      <c r="N18" s="216">
        <v>0</v>
      </c>
      <c r="O18" s="217">
        <v>46512</v>
      </c>
      <c r="P18" s="218">
        <f t="shared" si="3"/>
        <v>1</v>
      </c>
      <c r="Q18" s="68" t="s">
        <v>225</v>
      </c>
    </row>
    <row r="19" spans="1:17" ht="32.25" customHeight="1" thickBot="1" x14ac:dyDescent="0.3">
      <c r="A19" s="506" t="s">
        <v>0</v>
      </c>
      <c r="B19" s="507"/>
      <c r="C19" s="507"/>
      <c r="D19" s="507"/>
      <c r="E19" s="507"/>
      <c r="F19" s="508"/>
      <c r="G19" s="219">
        <f>SUM(G7:G18)</f>
        <v>595117189.92999995</v>
      </c>
      <c r="H19" s="219"/>
      <c r="I19" s="220"/>
      <c r="J19" s="221"/>
      <c r="K19" s="222"/>
      <c r="L19" s="223">
        <f>SUM(L7:L18)</f>
        <v>37794374.949999996</v>
      </c>
      <c r="M19" s="223">
        <f>SUM(M7:M18)</f>
        <v>37794374.949999996</v>
      </c>
      <c r="N19" s="224">
        <f>SUM(N7:N18)</f>
        <v>36948586.949999996</v>
      </c>
      <c r="O19" s="225">
        <f>SUM(O14:O18)</f>
        <v>845788</v>
      </c>
      <c r="P19" s="226">
        <f t="shared" si="3"/>
        <v>1</v>
      </c>
      <c r="Q19" s="222" t="s">
        <v>70</v>
      </c>
    </row>
    <row r="20" spans="1:17" ht="30" customHeight="1" x14ac:dyDescent="0.25">
      <c r="A20" s="42"/>
      <c r="B20" s="69" t="s">
        <v>71</v>
      </c>
      <c r="C20" s="509" t="s">
        <v>72</v>
      </c>
      <c r="D20" s="509"/>
      <c r="E20" s="509"/>
      <c r="F20" s="509"/>
      <c r="G20" s="70"/>
      <c r="H20" s="70"/>
      <c r="I20" s="71"/>
      <c r="J20" s="71"/>
      <c r="K20" s="72"/>
      <c r="L20" s="73" t="s">
        <v>70</v>
      </c>
      <c r="M20" s="74" t="s">
        <v>70</v>
      </c>
      <c r="N20" s="75">
        <f>N7+N9+N12+N11+N15+N14</f>
        <v>36948586.950000003</v>
      </c>
      <c r="O20" s="76" t="s">
        <v>70</v>
      </c>
      <c r="P20" s="77" t="s">
        <v>70</v>
      </c>
      <c r="Q20" s="227" t="s">
        <v>70</v>
      </c>
    </row>
    <row r="21" spans="1:17" ht="30" customHeight="1" x14ac:dyDescent="0.25">
      <c r="A21" s="42"/>
      <c r="B21" s="43" t="s">
        <v>71</v>
      </c>
      <c r="C21" s="502" t="s">
        <v>83</v>
      </c>
      <c r="D21" s="502"/>
      <c r="E21" s="502"/>
      <c r="F21" s="502"/>
      <c r="G21" s="502"/>
      <c r="H21" s="502"/>
      <c r="I21" s="502"/>
      <c r="J21" s="502"/>
      <c r="K21" s="503"/>
      <c r="L21" s="44" t="s">
        <v>70</v>
      </c>
      <c r="M21" s="45" t="s">
        <v>70</v>
      </c>
      <c r="N21" s="78">
        <v>0</v>
      </c>
      <c r="O21" s="79">
        <f>O19</f>
        <v>845788</v>
      </c>
      <c r="P21" s="228" t="s">
        <v>70</v>
      </c>
      <c r="Q21" s="229" t="s">
        <v>70</v>
      </c>
    </row>
    <row r="22" spans="1:17" x14ac:dyDescent="0.25">
      <c r="A22" s="80"/>
      <c r="B22" s="230"/>
      <c r="C22" s="81"/>
      <c r="D22" s="81"/>
      <c r="E22" s="82"/>
      <c r="F22" s="231"/>
      <c r="G22" s="231"/>
      <c r="H22" s="231"/>
      <c r="I22" s="231"/>
      <c r="J22" s="231"/>
      <c r="K22" s="231"/>
      <c r="L22" s="231"/>
      <c r="M22" s="231"/>
      <c r="N22" s="232"/>
      <c r="O22" s="81"/>
      <c r="P22" s="81"/>
    </row>
    <row r="23" spans="1:17" x14ac:dyDescent="0.25">
      <c r="A23" s="80"/>
      <c r="B23" s="230"/>
      <c r="C23" s="81"/>
      <c r="D23" s="81"/>
      <c r="E23" s="82"/>
      <c r="F23" s="231"/>
      <c r="G23" s="231"/>
      <c r="H23" s="231"/>
      <c r="I23" s="231"/>
      <c r="J23" s="231"/>
      <c r="K23" s="231"/>
      <c r="L23" s="231"/>
      <c r="M23" s="83"/>
      <c r="N23" s="84"/>
      <c r="O23" s="85"/>
      <c r="P23" s="81"/>
    </row>
    <row r="24" spans="1:17" x14ac:dyDescent="0.25">
      <c r="A24" s="22"/>
      <c r="F24" s="29"/>
      <c r="G24" s="29"/>
      <c r="H24" s="29"/>
      <c r="I24" s="29"/>
      <c r="J24" s="29"/>
      <c r="K24" s="29"/>
      <c r="L24" s="29"/>
      <c r="M24" s="29"/>
      <c r="N24" s="12"/>
      <c r="O24" s="12"/>
      <c r="P24" s="12"/>
    </row>
    <row r="25" spans="1:17" x14ac:dyDescent="0.25">
      <c r="A25" s="22"/>
      <c r="F25" s="29"/>
      <c r="G25" s="29"/>
      <c r="H25" s="29"/>
      <c r="I25" s="29"/>
      <c r="J25" s="29"/>
      <c r="K25" s="29"/>
      <c r="L25" s="29"/>
      <c r="M25" s="29"/>
      <c r="N25" s="12"/>
      <c r="O25" s="12"/>
      <c r="P25" s="12"/>
    </row>
    <row r="26" spans="1:17" x14ac:dyDescent="0.25">
      <c r="A26" s="22"/>
      <c r="F26" s="29"/>
      <c r="G26" s="29"/>
      <c r="H26" s="29"/>
      <c r="I26" s="29"/>
      <c r="J26" s="29"/>
      <c r="K26" s="29"/>
      <c r="L26" s="29"/>
      <c r="M26" s="29"/>
      <c r="N26" s="12"/>
      <c r="O26" s="12"/>
      <c r="P26" s="12"/>
    </row>
    <row r="27" spans="1:17" x14ac:dyDescent="0.25">
      <c r="A27" s="22"/>
      <c r="F27" s="29"/>
      <c r="G27" s="29"/>
      <c r="H27" s="29"/>
      <c r="I27" s="29"/>
      <c r="J27" s="29"/>
      <c r="K27" s="29"/>
      <c r="L27" s="29"/>
      <c r="M27" s="29"/>
      <c r="N27" s="12"/>
      <c r="O27" s="12"/>
      <c r="P27" s="12"/>
    </row>
    <row r="28" spans="1:17" x14ac:dyDescent="0.25">
      <c r="A28" s="22"/>
      <c r="F28" s="29"/>
      <c r="G28" s="29"/>
      <c r="H28" s="29"/>
      <c r="I28" s="29"/>
      <c r="J28" s="29"/>
      <c r="K28" s="29"/>
      <c r="L28" s="29"/>
      <c r="M28" s="29"/>
      <c r="N28" s="12"/>
      <c r="O28" s="12"/>
      <c r="P28" s="12"/>
    </row>
    <row r="29" spans="1:17" x14ac:dyDescent="0.25">
      <c r="A29" s="22"/>
      <c r="F29" s="29"/>
      <c r="G29" s="29"/>
      <c r="H29" s="29"/>
      <c r="I29" s="29"/>
      <c r="J29" s="29"/>
      <c r="K29" s="29"/>
      <c r="L29" s="29"/>
      <c r="M29" s="29"/>
      <c r="N29" s="12"/>
      <c r="O29" s="12"/>
      <c r="P29" s="12"/>
    </row>
    <row r="30" spans="1:17" x14ac:dyDescent="0.25">
      <c r="A30" s="22"/>
      <c r="F30" s="29"/>
      <c r="G30" s="29"/>
      <c r="H30" s="29"/>
      <c r="I30" s="29"/>
      <c r="J30" s="29"/>
      <c r="K30" s="29"/>
      <c r="L30" s="29"/>
      <c r="M30" s="29"/>
      <c r="N30" s="12"/>
      <c r="O30" s="12"/>
      <c r="P30" s="12"/>
    </row>
    <row r="31" spans="1:17" x14ac:dyDescent="0.25">
      <c r="A31" s="22"/>
      <c r="F31" s="29"/>
      <c r="G31" s="29"/>
      <c r="H31" s="29"/>
      <c r="I31" s="29"/>
      <c r="J31" s="29"/>
      <c r="K31" s="29"/>
      <c r="L31" s="29"/>
      <c r="M31" s="29"/>
      <c r="N31" s="12"/>
      <c r="O31" s="12"/>
      <c r="P31" s="12"/>
    </row>
    <row r="32" spans="1:17" x14ac:dyDescent="0.25">
      <c r="A32" s="22"/>
      <c r="F32" s="29"/>
      <c r="G32" s="29"/>
      <c r="H32" s="29"/>
      <c r="I32" s="29"/>
      <c r="J32" s="29"/>
      <c r="K32" s="29"/>
      <c r="L32" s="29"/>
      <c r="M32" s="29"/>
      <c r="N32" s="12"/>
      <c r="O32" s="12"/>
      <c r="P32" s="12"/>
    </row>
    <row r="33" spans="1:16" x14ac:dyDescent="0.25">
      <c r="A33" s="22"/>
      <c r="F33" s="29"/>
      <c r="G33" s="29"/>
      <c r="H33" s="29"/>
      <c r="I33" s="29"/>
      <c r="J33" s="29"/>
      <c r="K33" s="29"/>
      <c r="L33" s="29"/>
      <c r="M33" s="29"/>
      <c r="N33" s="12"/>
      <c r="O33" s="12"/>
      <c r="P33" s="12"/>
    </row>
    <row r="34" spans="1:16" x14ac:dyDescent="0.25">
      <c r="A34" s="22"/>
      <c r="F34" s="29"/>
      <c r="G34" s="29"/>
      <c r="H34" s="29"/>
      <c r="I34" s="29"/>
      <c r="J34" s="29"/>
      <c r="K34" s="29"/>
      <c r="L34" s="29"/>
      <c r="M34" s="29"/>
      <c r="N34" s="12"/>
      <c r="O34" s="12"/>
      <c r="P34" s="12"/>
    </row>
    <row r="35" spans="1:16" x14ac:dyDescent="0.25">
      <c r="A35" s="22"/>
      <c r="F35" s="29"/>
      <c r="G35" s="29"/>
      <c r="H35" s="29"/>
      <c r="I35" s="29"/>
      <c r="J35" s="29"/>
      <c r="K35" s="29"/>
      <c r="L35" s="29"/>
      <c r="M35" s="29"/>
      <c r="N35" s="12"/>
      <c r="O35" s="12"/>
      <c r="P35" s="12"/>
    </row>
    <row r="36" spans="1:16" x14ac:dyDescent="0.25">
      <c r="A36" s="22"/>
      <c r="F36" s="29"/>
      <c r="G36" s="29"/>
      <c r="H36" s="29"/>
      <c r="I36" s="29"/>
      <c r="J36" s="29"/>
      <c r="K36" s="29"/>
      <c r="L36" s="29"/>
      <c r="M36" s="29"/>
      <c r="N36" s="12"/>
      <c r="O36" s="12"/>
      <c r="P36" s="12"/>
    </row>
    <row r="37" spans="1:16" x14ac:dyDescent="0.25">
      <c r="A37" s="22"/>
      <c r="F37" s="29"/>
      <c r="G37" s="29"/>
      <c r="H37" s="29"/>
      <c r="I37" s="29"/>
      <c r="J37" s="29"/>
      <c r="K37" s="29"/>
      <c r="L37" s="29"/>
      <c r="M37" s="29"/>
      <c r="N37" s="12"/>
      <c r="O37" s="12"/>
      <c r="P37" s="12"/>
    </row>
    <row r="38" spans="1:16" x14ac:dyDescent="0.25">
      <c r="A38" s="22"/>
      <c r="F38" s="29"/>
      <c r="G38" s="29"/>
      <c r="H38" s="29"/>
      <c r="I38" s="29"/>
      <c r="J38" s="29"/>
      <c r="K38" s="29"/>
      <c r="L38" s="29"/>
      <c r="M38" s="29"/>
      <c r="N38" s="12"/>
      <c r="O38" s="12"/>
      <c r="P38" s="12"/>
    </row>
    <row r="39" spans="1:16" x14ac:dyDescent="0.25">
      <c r="A39" s="22"/>
      <c r="F39" s="29"/>
      <c r="G39" s="29"/>
      <c r="H39" s="29"/>
      <c r="I39" s="29"/>
      <c r="J39" s="29"/>
      <c r="K39" s="29"/>
      <c r="L39" s="29"/>
      <c r="M39" s="29"/>
      <c r="N39" s="12"/>
      <c r="O39" s="12"/>
      <c r="P39" s="12"/>
    </row>
    <row r="40" spans="1:16" x14ac:dyDescent="0.25">
      <c r="A40" s="22"/>
      <c r="F40" s="29"/>
      <c r="G40" s="29"/>
      <c r="H40" s="29"/>
      <c r="I40" s="29"/>
      <c r="J40" s="29"/>
      <c r="K40" s="29"/>
      <c r="L40" s="29"/>
      <c r="M40" s="29"/>
      <c r="N40" s="12"/>
      <c r="O40" s="12"/>
      <c r="P40" s="12"/>
    </row>
    <row r="41" spans="1:16" x14ac:dyDescent="0.25">
      <c r="A41" s="22"/>
      <c r="F41" s="29"/>
      <c r="G41" s="29"/>
      <c r="H41" s="29"/>
      <c r="I41" s="29"/>
      <c r="J41" s="29"/>
      <c r="K41" s="29"/>
      <c r="L41" s="29"/>
      <c r="M41" s="29"/>
      <c r="N41" s="12"/>
      <c r="O41" s="12"/>
      <c r="P41" s="12"/>
    </row>
    <row r="42" spans="1:16" x14ac:dyDescent="0.25">
      <c r="A42" s="22"/>
      <c r="F42" s="29"/>
      <c r="G42" s="29"/>
      <c r="H42" s="29"/>
      <c r="I42" s="29"/>
      <c r="J42" s="29"/>
      <c r="K42" s="29"/>
      <c r="L42" s="29"/>
      <c r="M42" s="29"/>
      <c r="N42" s="12"/>
      <c r="O42" s="12"/>
      <c r="P42" s="12"/>
    </row>
    <row r="43" spans="1:16" x14ac:dyDescent="0.25">
      <c r="A43" s="22"/>
      <c r="F43" s="29"/>
      <c r="G43" s="29"/>
      <c r="H43" s="29"/>
      <c r="I43" s="29"/>
      <c r="J43" s="29"/>
      <c r="K43" s="29"/>
      <c r="L43" s="29"/>
      <c r="M43" s="29"/>
      <c r="N43" s="12"/>
      <c r="O43" s="12"/>
      <c r="P43" s="12"/>
    </row>
    <row r="44" spans="1:16" x14ac:dyDescent="0.25">
      <c r="A44" s="22"/>
      <c r="F44" s="29"/>
      <c r="G44" s="29"/>
      <c r="H44" s="29"/>
      <c r="I44" s="29"/>
      <c r="J44" s="29"/>
      <c r="K44" s="29"/>
      <c r="L44" s="29"/>
      <c r="M44" s="29"/>
      <c r="N44" s="12"/>
      <c r="O44" s="12"/>
      <c r="P44" s="12"/>
    </row>
    <row r="45" spans="1:16" x14ac:dyDescent="0.25">
      <c r="A45" s="22"/>
      <c r="F45" s="29"/>
      <c r="G45" s="29"/>
      <c r="H45" s="29"/>
      <c r="I45" s="29"/>
      <c r="J45" s="29"/>
      <c r="K45" s="29"/>
      <c r="L45" s="29"/>
      <c r="M45" s="29"/>
      <c r="N45" s="12"/>
      <c r="O45" s="12"/>
      <c r="P45" s="12"/>
    </row>
    <row r="46" spans="1:16" x14ac:dyDescent="0.25">
      <c r="A46" s="22"/>
      <c r="F46" s="29"/>
      <c r="G46" s="29"/>
      <c r="H46" s="29"/>
      <c r="I46" s="29"/>
      <c r="J46" s="29"/>
      <c r="K46" s="29"/>
      <c r="L46" s="29"/>
      <c r="M46" s="29"/>
      <c r="N46" s="12"/>
      <c r="O46" s="12"/>
      <c r="P46" s="12"/>
    </row>
    <row r="47" spans="1:16" x14ac:dyDescent="0.25">
      <c r="A47" s="22"/>
      <c r="F47" s="29"/>
      <c r="G47" s="29"/>
      <c r="H47" s="29"/>
      <c r="I47" s="29"/>
      <c r="J47" s="29"/>
      <c r="K47" s="29"/>
      <c r="L47" s="29"/>
      <c r="M47" s="29"/>
      <c r="N47" s="12"/>
      <c r="O47" s="12"/>
      <c r="P47" s="12"/>
    </row>
    <row r="48" spans="1:16" x14ac:dyDescent="0.25">
      <c r="A48" s="22"/>
      <c r="F48" s="29"/>
      <c r="G48" s="29"/>
      <c r="H48" s="29"/>
      <c r="I48" s="29"/>
      <c r="J48" s="29"/>
      <c r="K48" s="29"/>
      <c r="L48" s="29"/>
      <c r="M48" s="29"/>
      <c r="N48" s="12"/>
      <c r="O48" s="12"/>
      <c r="P48" s="12"/>
    </row>
    <row r="49" spans="1:16" x14ac:dyDescent="0.25">
      <c r="A49" s="22"/>
      <c r="F49" s="29"/>
      <c r="G49" s="29"/>
      <c r="H49" s="29"/>
      <c r="I49" s="29"/>
      <c r="J49" s="29"/>
      <c r="K49" s="29"/>
      <c r="L49" s="29"/>
      <c r="M49" s="29"/>
      <c r="N49" s="12"/>
      <c r="O49" s="12"/>
      <c r="P49" s="12"/>
    </row>
    <row r="50" spans="1:16" x14ac:dyDescent="0.25">
      <c r="A50" s="22"/>
      <c r="F50" s="29"/>
      <c r="G50" s="29"/>
      <c r="H50" s="29"/>
      <c r="I50" s="29"/>
      <c r="J50" s="29"/>
      <c r="K50" s="29"/>
      <c r="L50" s="29"/>
      <c r="M50" s="29"/>
      <c r="N50" s="12"/>
      <c r="O50" s="12"/>
      <c r="P50" s="12"/>
    </row>
    <row r="51" spans="1:16" x14ac:dyDescent="0.25">
      <c r="A51" s="22"/>
      <c r="F51" s="29"/>
      <c r="G51" s="29"/>
      <c r="H51" s="29"/>
      <c r="I51" s="29"/>
      <c r="J51" s="29"/>
      <c r="K51" s="29"/>
      <c r="L51" s="29"/>
      <c r="M51" s="29"/>
      <c r="N51" s="12"/>
      <c r="O51" s="12"/>
      <c r="P51" s="12"/>
    </row>
    <row r="52" spans="1:16" x14ac:dyDescent="0.25">
      <c r="A52" s="22"/>
      <c r="F52" s="29"/>
      <c r="G52" s="29"/>
      <c r="H52" s="29"/>
      <c r="I52" s="29"/>
      <c r="J52" s="29"/>
      <c r="K52" s="29"/>
      <c r="L52" s="29"/>
      <c r="M52" s="29"/>
      <c r="N52" s="12"/>
      <c r="O52" s="12"/>
      <c r="P52" s="12"/>
    </row>
    <row r="53" spans="1:16" x14ac:dyDescent="0.25">
      <c r="A53" s="22"/>
      <c r="F53" s="29"/>
      <c r="G53" s="29"/>
      <c r="H53" s="29"/>
      <c r="I53" s="29"/>
      <c r="J53" s="29"/>
      <c r="K53" s="29"/>
      <c r="L53" s="29"/>
      <c r="M53" s="29"/>
      <c r="N53" s="12"/>
      <c r="O53" s="12"/>
      <c r="P53" s="12"/>
    </row>
    <row r="54" spans="1:16" x14ac:dyDescent="0.25">
      <c r="F54" s="29"/>
      <c r="G54" s="29"/>
      <c r="H54" s="29"/>
      <c r="I54" s="29"/>
      <c r="J54" s="29"/>
      <c r="K54" s="29"/>
      <c r="L54" s="29"/>
      <c r="M54" s="29"/>
      <c r="N54" s="12"/>
      <c r="O54" s="12"/>
      <c r="P54" s="12"/>
    </row>
    <row r="55" spans="1:16" x14ac:dyDescent="0.25">
      <c r="F55" s="29"/>
      <c r="G55" s="29"/>
      <c r="H55" s="29"/>
      <c r="I55" s="29"/>
      <c r="J55" s="29"/>
      <c r="K55" s="29"/>
      <c r="L55" s="29"/>
      <c r="M55" s="29"/>
      <c r="N55" s="12"/>
      <c r="O55" s="12"/>
      <c r="P55" s="12"/>
    </row>
    <row r="56" spans="1:16" x14ac:dyDescent="0.25">
      <c r="F56" s="29"/>
      <c r="G56" s="29"/>
      <c r="H56" s="29"/>
      <c r="I56" s="29"/>
      <c r="J56" s="29"/>
      <c r="K56" s="29"/>
      <c r="L56" s="29"/>
      <c r="M56" s="29"/>
      <c r="N56" s="12"/>
      <c r="O56" s="12"/>
      <c r="P56" s="12"/>
    </row>
    <row r="57" spans="1:16" x14ac:dyDescent="0.25">
      <c r="F57" s="29"/>
      <c r="G57" s="29"/>
      <c r="H57" s="29"/>
      <c r="I57" s="29"/>
      <c r="J57" s="29"/>
      <c r="K57" s="29"/>
      <c r="L57" s="29"/>
      <c r="M57" s="29"/>
      <c r="N57" s="12"/>
      <c r="O57" s="12"/>
      <c r="P57" s="12"/>
    </row>
    <row r="58" spans="1:16" x14ac:dyDescent="0.25">
      <c r="F58" s="29"/>
      <c r="G58" s="29"/>
      <c r="H58" s="29"/>
      <c r="I58" s="29"/>
      <c r="J58" s="29"/>
      <c r="K58" s="29"/>
      <c r="L58" s="29"/>
      <c r="M58" s="29"/>
      <c r="N58" s="12"/>
      <c r="O58" s="12"/>
      <c r="P58" s="12"/>
    </row>
    <row r="59" spans="1:16" x14ac:dyDescent="0.25">
      <c r="F59" s="29"/>
      <c r="G59" s="29"/>
      <c r="H59" s="29"/>
      <c r="I59" s="29"/>
      <c r="J59" s="29"/>
      <c r="K59" s="29"/>
      <c r="L59" s="29"/>
      <c r="M59" s="29"/>
      <c r="N59" s="12"/>
      <c r="O59" s="12"/>
      <c r="P59" s="12"/>
    </row>
    <row r="60" spans="1:16" x14ac:dyDescent="0.25">
      <c r="F60" s="29"/>
      <c r="G60" s="29"/>
      <c r="H60" s="29"/>
      <c r="I60" s="29"/>
      <c r="J60" s="29"/>
      <c r="K60" s="29"/>
      <c r="L60" s="29"/>
      <c r="M60" s="29"/>
      <c r="N60" s="12"/>
      <c r="O60" s="12"/>
      <c r="P60" s="12"/>
    </row>
    <row r="61" spans="1:16" x14ac:dyDescent="0.25">
      <c r="F61" s="29"/>
      <c r="G61" s="29"/>
      <c r="H61" s="29"/>
      <c r="I61" s="29"/>
      <c r="J61" s="29"/>
      <c r="K61" s="29"/>
      <c r="L61" s="29"/>
      <c r="M61" s="29"/>
      <c r="N61" s="12"/>
      <c r="O61" s="12"/>
      <c r="P61" s="12"/>
    </row>
    <row r="62" spans="1:16" x14ac:dyDescent="0.25">
      <c r="F62" s="29"/>
      <c r="G62" s="29"/>
      <c r="H62" s="29"/>
      <c r="I62" s="29"/>
      <c r="J62" s="29"/>
      <c r="K62" s="29"/>
      <c r="L62" s="29"/>
      <c r="M62" s="29"/>
      <c r="N62" s="12"/>
      <c r="O62" s="12"/>
      <c r="P62" s="12"/>
    </row>
    <row r="63" spans="1:16" x14ac:dyDescent="0.25">
      <c r="F63" s="29"/>
      <c r="G63" s="29"/>
      <c r="H63" s="29"/>
      <c r="I63" s="29"/>
      <c r="J63" s="29"/>
      <c r="K63" s="29"/>
      <c r="L63" s="29"/>
      <c r="M63" s="29"/>
      <c r="N63" s="12"/>
      <c r="O63" s="12"/>
      <c r="P63" s="12"/>
    </row>
    <row r="64" spans="1:16" x14ac:dyDescent="0.25">
      <c r="F64" s="29"/>
      <c r="G64" s="29"/>
      <c r="H64" s="29"/>
      <c r="I64" s="29"/>
      <c r="J64" s="29"/>
      <c r="K64" s="29"/>
      <c r="L64" s="29"/>
      <c r="M64" s="29"/>
    </row>
    <row r="65" spans="6:13" x14ac:dyDescent="0.25">
      <c r="F65" s="29"/>
      <c r="G65" s="29"/>
      <c r="H65" s="29"/>
      <c r="I65" s="29"/>
      <c r="J65" s="29"/>
      <c r="K65" s="29"/>
      <c r="L65" s="29"/>
      <c r="M65" s="29"/>
    </row>
    <row r="66" spans="6:13" x14ac:dyDescent="0.25">
      <c r="F66" s="29"/>
      <c r="G66" s="29"/>
      <c r="H66" s="29"/>
      <c r="I66" s="29"/>
      <c r="J66" s="29"/>
      <c r="K66" s="29"/>
      <c r="L66" s="29"/>
      <c r="M66" s="29"/>
    </row>
    <row r="67" spans="6:13" x14ac:dyDescent="0.25">
      <c r="F67" s="29"/>
      <c r="G67" s="29"/>
      <c r="H67" s="29"/>
      <c r="I67" s="29"/>
      <c r="J67" s="29"/>
      <c r="K67" s="29"/>
      <c r="L67" s="29"/>
      <c r="M67" s="29"/>
    </row>
    <row r="68" spans="6:13" x14ac:dyDescent="0.25">
      <c r="F68" s="29"/>
      <c r="G68" s="29"/>
      <c r="H68" s="29"/>
      <c r="I68" s="29"/>
      <c r="J68" s="29"/>
      <c r="K68" s="29"/>
      <c r="L68" s="29"/>
      <c r="M68" s="29"/>
    </row>
    <row r="69" spans="6:13" x14ac:dyDescent="0.25">
      <c r="F69" s="29"/>
      <c r="G69" s="29"/>
      <c r="H69" s="29"/>
      <c r="I69" s="29"/>
      <c r="J69" s="29"/>
      <c r="K69" s="29"/>
      <c r="L69" s="29"/>
      <c r="M69" s="29"/>
    </row>
    <row r="70" spans="6:13" x14ac:dyDescent="0.25">
      <c r="F70" s="29"/>
      <c r="G70" s="29"/>
      <c r="H70" s="29"/>
      <c r="I70" s="29"/>
      <c r="J70" s="29"/>
      <c r="K70" s="29"/>
      <c r="L70" s="29"/>
      <c r="M70" s="29"/>
    </row>
  </sheetData>
  <autoFilter ref="A6:Q21"/>
  <mergeCells count="77">
    <mergeCell ref="Q12:Q13"/>
    <mergeCell ref="C21:K21"/>
    <mergeCell ref="F16:F17"/>
    <mergeCell ref="G16:G17"/>
    <mergeCell ref="H16:H17"/>
    <mergeCell ref="I16:I17"/>
    <mergeCell ref="A19:F19"/>
    <mergeCell ref="C20:F20"/>
    <mergeCell ref="A16:A17"/>
    <mergeCell ref="B16:B17"/>
    <mergeCell ref="C16:C17"/>
    <mergeCell ref="D16:D17"/>
    <mergeCell ref="E16:E17"/>
    <mergeCell ref="P9:P10"/>
    <mergeCell ref="F12:F14"/>
    <mergeCell ref="G12:G14"/>
    <mergeCell ref="H12:H14"/>
    <mergeCell ref="I12:I14"/>
    <mergeCell ref="J12:J13"/>
    <mergeCell ref="M12:M13"/>
    <mergeCell ref="N12:N13"/>
    <mergeCell ref="O12:O13"/>
    <mergeCell ref="P12:P13"/>
    <mergeCell ref="Q9:Q10"/>
    <mergeCell ref="A12:A14"/>
    <mergeCell ref="B12:B14"/>
    <mergeCell ref="C12:C14"/>
    <mergeCell ref="D12:D14"/>
    <mergeCell ref="E12:E14"/>
    <mergeCell ref="G9:G10"/>
    <mergeCell ref="H9:H10"/>
    <mergeCell ref="I9:I10"/>
    <mergeCell ref="J9:J10"/>
    <mergeCell ref="K9:K10"/>
    <mergeCell ref="L9:L10"/>
    <mergeCell ref="L12:L13"/>
    <mergeCell ref="M9:M10"/>
    <mergeCell ref="N9:N10"/>
    <mergeCell ref="O9:O10"/>
    <mergeCell ref="N7:N8"/>
    <mergeCell ref="O7:O8"/>
    <mergeCell ref="P7:P8"/>
    <mergeCell ref="Q7:Q8"/>
    <mergeCell ref="A9:A10"/>
    <mergeCell ref="B9:B10"/>
    <mergeCell ref="C9:C10"/>
    <mergeCell ref="D9:D10"/>
    <mergeCell ref="E9:E10"/>
    <mergeCell ref="F9:F10"/>
    <mergeCell ref="H7:H8"/>
    <mergeCell ref="I7:I8"/>
    <mergeCell ref="J7:J8"/>
    <mergeCell ref="K7:K8"/>
    <mergeCell ref="L7:L8"/>
    <mergeCell ref="M7:M8"/>
    <mergeCell ref="M4:O4"/>
    <mergeCell ref="P4:P5"/>
    <mergeCell ref="Q4:Q5"/>
    <mergeCell ref="A7:A8"/>
    <mergeCell ref="B7:B8"/>
    <mergeCell ref="C7:C8"/>
    <mergeCell ref="D7:D8"/>
    <mergeCell ref="E7:E8"/>
    <mergeCell ref="F7:F8"/>
    <mergeCell ref="G7:G8"/>
    <mergeCell ref="G4:G5"/>
    <mergeCell ref="H4:H5"/>
    <mergeCell ref="I4:I5"/>
    <mergeCell ref="J4:J5"/>
    <mergeCell ref="K4:K5"/>
    <mergeCell ref="L4:L5"/>
    <mergeCell ref="F4:F5"/>
    <mergeCell ref="A4:A5"/>
    <mergeCell ref="B4:B5"/>
    <mergeCell ref="C4:C5"/>
    <mergeCell ref="D4:D5"/>
    <mergeCell ref="E4:E5"/>
  </mergeCells>
  <pageMargins left="0.23622047244094491" right="0.23622047244094491" top="0.35433070866141736" bottom="0.55118110236220474" header="0.31496062992125984" footer="0.31496062992125984"/>
  <pageSetup paperSize="8" scale="60" fitToHeight="0" orientation="landscape" horizontalDpi="4294967293" verticalDpi="4294967293" r:id="rId1"/>
  <headerFooter>
    <oddFooter>&amp;CStránka &amp;P z &amp;N&amp;R&amp;12Zpracoval odbor finanční, stav k 1. 2. 2023</oddFooter>
  </headerFooter>
  <rowBreaks count="1" manualBreakCount="1">
    <brk id="8" max="16383" man="1"/>
  </rowBreaks>
  <colBreaks count="2" manualBreakCount="2">
    <brk id="14" max="1048575" man="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T83"/>
  <sheetViews>
    <sheetView zoomScale="59" zoomScaleNormal="59" zoomScaleSheetLayoutView="39" zoomScalePageLayoutView="55" workbookViewId="0">
      <selection activeCell="B27" sqref="B27:K27"/>
    </sheetView>
  </sheetViews>
  <sheetFormatPr defaultRowHeight="15" x14ac:dyDescent="0.25"/>
  <cols>
    <col min="1" max="1" width="4.7109375" customWidth="1"/>
    <col min="2" max="2" width="14.28515625" customWidth="1"/>
    <col min="3" max="3" width="23.42578125" style="26" customWidth="1"/>
    <col min="4" max="4" width="17.28515625" style="26" customWidth="1"/>
    <col min="5" max="5" width="11.7109375" style="26" customWidth="1"/>
    <col min="6" max="6" width="8.7109375" style="26" customWidth="1"/>
    <col min="7" max="7" width="18.7109375" style="27" customWidth="1"/>
    <col min="8" max="8" width="13.7109375" style="28" customWidth="1"/>
    <col min="9" max="9" width="13.42578125" customWidth="1"/>
    <col min="10" max="10" width="15.28515625" customWidth="1"/>
    <col min="11" max="11" width="40.7109375" customWidth="1"/>
    <col min="12" max="12" width="20.42578125" customWidth="1"/>
    <col min="13" max="13" width="17.7109375" customWidth="1"/>
    <col min="14" max="14" width="16.7109375" customWidth="1"/>
    <col min="15" max="15" width="15.42578125" customWidth="1"/>
    <col min="16" max="16" width="14.28515625" customWidth="1"/>
    <col min="17" max="17" width="87.7109375" bestFit="1" customWidth="1"/>
    <col min="18" max="18" width="5.5703125" customWidth="1"/>
    <col min="19" max="19" width="13" bestFit="1" customWidth="1"/>
    <col min="20" max="20" width="14.28515625" bestFit="1" customWidth="1"/>
    <col min="21" max="21" width="13.85546875" customWidth="1"/>
    <col min="23" max="23" width="8.7109375" customWidth="1"/>
    <col min="244" max="244" width="4.7109375" customWidth="1"/>
    <col min="245" max="245" width="14.28515625" customWidth="1"/>
    <col min="246" max="246" width="23.42578125" customWidth="1"/>
    <col min="247" max="247" width="17.28515625" customWidth="1"/>
    <col min="248" max="248" width="11.7109375" customWidth="1"/>
    <col min="249" max="249" width="8.7109375" customWidth="1"/>
    <col min="250" max="250" width="18.7109375" customWidth="1"/>
    <col min="251" max="251" width="13.7109375" customWidth="1"/>
    <col min="252" max="252" width="13.42578125" customWidth="1"/>
    <col min="253" max="253" width="15.28515625" customWidth="1"/>
    <col min="254" max="254" width="40.7109375" customWidth="1"/>
    <col min="255" max="255" width="20.42578125" customWidth="1"/>
    <col min="256" max="256" width="17.7109375" customWidth="1"/>
    <col min="257" max="257" width="16.7109375" customWidth="1"/>
    <col min="258" max="258" width="13.7109375" customWidth="1"/>
    <col min="259" max="259" width="14.28515625" customWidth="1"/>
    <col min="260" max="260" width="12.7109375" customWidth="1"/>
    <col min="261" max="261" width="56.7109375" customWidth="1"/>
    <col min="262" max="263" width="0" hidden="1" customWidth="1"/>
    <col min="500" max="500" width="4.7109375" customWidth="1"/>
    <col min="501" max="501" width="14.28515625" customWidth="1"/>
    <col min="502" max="502" width="23.42578125" customWidth="1"/>
    <col min="503" max="503" width="17.28515625" customWidth="1"/>
    <col min="504" max="504" width="11.7109375" customWidth="1"/>
    <col min="505" max="505" width="8.7109375" customWidth="1"/>
    <col min="506" max="506" width="18.7109375" customWidth="1"/>
    <col min="507" max="507" width="13.7109375" customWidth="1"/>
    <col min="508" max="508" width="13.42578125" customWidth="1"/>
    <col min="509" max="509" width="15.28515625" customWidth="1"/>
    <col min="510" max="510" width="40.7109375" customWidth="1"/>
    <col min="511" max="511" width="20.42578125" customWidth="1"/>
    <col min="512" max="512" width="17.7109375" customWidth="1"/>
    <col min="513" max="513" width="16.7109375" customWidth="1"/>
    <col min="514" max="514" width="13.7109375" customWidth="1"/>
    <col min="515" max="515" width="14.28515625" customWidth="1"/>
    <col min="516" max="516" width="12.7109375" customWidth="1"/>
    <col min="517" max="517" width="56.7109375" customWidth="1"/>
    <col min="518" max="519" width="0" hidden="1" customWidth="1"/>
    <col min="756" max="756" width="4.7109375" customWidth="1"/>
    <col min="757" max="757" width="14.28515625" customWidth="1"/>
    <col min="758" max="758" width="23.42578125" customWidth="1"/>
    <col min="759" max="759" width="17.28515625" customWidth="1"/>
    <col min="760" max="760" width="11.7109375" customWidth="1"/>
    <col min="761" max="761" width="8.7109375" customWidth="1"/>
    <col min="762" max="762" width="18.7109375" customWidth="1"/>
    <col min="763" max="763" width="13.7109375" customWidth="1"/>
    <col min="764" max="764" width="13.42578125" customWidth="1"/>
    <col min="765" max="765" width="15.28515625" customWidth="1"/>
    <col min="766" max="766" width="40.7109375" customWidth="1"/>
    <col min="767" max="767" width="20.42578125" customWidth="1"/>
    <col min="768" max="768" width="17.7109375" customWidth="1"/>
    <col min="769" max="769" width="16.7109375" customWidth="1"/>
    <col min="770" max="770" width="13.7109375" customWidth="1"/>
    <col min="771" max="771" width="14.28515625" customWidth="1"/>
    <col min="772" max="772" width="12.7109375" customWidth="1"/>
    <col min="773" max="773" width="56.7109375" customWidth="1"/>
    <col min="774" max="775" width="0" hidden="1" customWidth="1"/>
    <col min="1012" max="1012" width="4.7109375" customWidth="1"/>
    <col min="1013" max="1013" width="14.28515625" customWidth="1"/>
    <col min="1014" max="1014" width="23.42578125" customWidth="1"/>
    <col min="1015" max="1015" width="17.28515625" customWidth="1"/>
    <col min="1016" max="1016" width="11.7109375" customWidth="1"/>
    <col min="1017" max="1017" width="8.7109375" customWidth="1"/>
    <col min="1018" max="1018" width="18.7109375" customWidth="1"/>
    <col min="1019" max="1019" width="13.7109375" customWidth="1"/>
    <col min="1020" max="1020" width="13.42578125" customWidth="1"/>
    <col min="1021" max="1021" width="15.28515625" customWidth="1"/>
    <col min="1022" max="1022" width="40.7109375" customWidth="1"/>
    <col min="1023" max="1023" width="20.42578125" customWidth="1"/>
    <col min="1024" max="1024" width="17.7109375" customWidth="1"/>
    <col min="1025" max="1025" width="16.7109375" customWidth="1"/>
    <col min="1026" max="1026" width="13.7109375" customWidth="1"/>
    <col min="1027" max="1027" width="14.28515625" customWidth="1"/>
    <col min="1028" max="1028" width="12.7109375" customWidth="1"/>
    <col min="1029" max="1029" width="56.7109375" customWidth="1"/>
    <col min="1030" max="1031" width="0" hidden="1" customWidth="1"/>
    <col min="1268" max="1268" width="4.7109375" customWidth="1"/>
    <col min="1269" max="1269" width="14.28515625" customWidth="1"/>
    <col min="1270" max="1270" width="23.42578125" customWidth="1"/>
    <col min="1271" max="1271" width="17.28515625" customWidth="1"/>
    <col min="1272" max="1272" width="11.7109375" customWidth="1"/>
    <col min="1273" max="1273" width="8.7109375" customWidth="1"/>
    <col min="1274" max="1274" width="18.7109375" customWidth="1"/>
    <col min="1275" max="1275" width="13.7109375" customWidth="1"/>
    <col min="1276" max="1276" width="13.42578125" customWidth="1"/>
    <col min="1277" max="1277" width="15.28515625" customWidth="1"/>
    <col min="1278" max="1278" width="40.7109375" customWidth="1"/>
    <col min="1279" max="1279" width="20.42578125" customWidth="1"/>
    <col min="1280" max="1280" width="17.7109375" customWidth="1"/>
    <col min="1281" max="1281" width="16.7109375" customWidth="1"/>
    <col min="1282" max="1282" width="13.7109375" customWidth="1"/>
    <col min="1283" max="1283" width="14.28515625" customWidth="1"/>
    <col min="1284" max="1284" width="12.7109375" customWidth="1"/>
    <col min="1285" max="1285" width="56.7109375" customWidth="1"/>
    <col min="1286" max="1287" width="0" hidden="1" customWidth="1"/>
    <col min="1524" max="1524" width="4.7109375" customWidth="1"/>
    <col min="1525" max="1525" width="14.28515625" customWidth="1"/>
    <col min="1526" max="1526" width="23.42578125" customWidth="1"/>
    <col min="1527" max="1527" width="17.28515625" customWidth="1"/>
    <col min="1528" max="1528" width="11.7109375" customWidth="1"/>
    <col min="1529" max="1529" width="8.7109375" customWidth="1"/>
    <col min="1530" max="1530" width="18.7109375" customWidth="1"/>
    <col min="1531" max="1531" width="13.7109375" customWidth="1"/>
    <col min="1532" max="1532" width="13.42578125" customWidth="1"/>
    <col min="1533" max="1533" width="15.28515625" customWidth="1"/>
    <col min="1534" max="1534" width="40.7109375" customWidth="1"/>
    <col min="1535" max="1535" width="20.42578125" customWidth="1"/>
    <col min="1536" max="1536" width="17.7109375" customWidth="1"/>
    <col min="1537" max="1537" width="16.7109375" customWidth="1"/>
    <col min="1538" max="1538" width="13.7109375" customWidth="1"/>
    <col min="1539" max="1539" width="14.28515625" customWidth="1"/>
    <col min="1540" max="1540" width="12.7109375" customWidth="1"/>
    <col min="1541" max="1541" width="56.7109375" customWidth="1"/>
    <col min="1542" max="1543" width="0" hidden="1" customWidth="1"/>
    <col min="1780" max="1780" width="4.7109375" customWidth="1"/>
    <col min="1781" max="1781" width="14.28515625" customWidth="1"/>
    <col min="1782" max="1782" width="23.42578125" customWidth="1"/>
    <col min="1783" max="1783" width="17.28515625" customWidth="1"/>
    <col min="1784" max="1784" width="11.7109375" customWidth="1"/>
    <col min="1785" max="1785" width="8.7109375" customWidth="1"/>
    <col min="1786" max="1786" width="18.7109375" customWidth="1"/>
    <col min="1787" max="1787" width="13.7109375" customWidth="1"/>
    <col min="1788" max="1788" width="13.42578125" customWidth="1"/>
    <col min="1789" max="1789" width="15.28515625" customWidth="1"/>
    <col min="1790" max="1790" width="40.7109375" customWidth="1"/>
    <col min="1791" max="1791" width="20.42578125" customWidth="1"/>
    <col min="1792" max="1792" width="17.7109375" customWidth="1"/>
    <col min="1793" max="1793" width="16.7109375" customWidth="1"/>
    <col min="1794" max="1794" width="13.7109375" customWidth="1"/>
    <col min="1795" max="1795" width="14.28515625" customWidth="1"/>
    <col min="1796" max="1796" width="12.7109375" customWidth="1"/>
    <col min="1797" max="1797" width="56.7109375" customWidth="1"/>
    <col min="1798" max="1799" width="0" hidden="1" customWidth="1"/>
    <col min="2036" max="2036" width="4.7109375" customWidth="1"/>
    <col min="2037" max="2037" width="14.28515625" customWidth="1"/>
    <col min="2038" max="2038" width="23.42578125" customWidth="1"/>
    <col min="2039" max="2039" width="17.28515625" customWidth="1"/>
    <col min="2040" max="2040" width="11.7109375" customWidth="1"/>
    <col min="2041" max="2041" width="8.7109375" customWidth="1"/>
    <col min="2042" max="2042" width="18.7109375" customWidth="1"/>
    <col min="2043" max="2043" width="13.7109375" customWidth="1"/>
    <col min="2044" max="2044" width="13.42578125" customWidth="1"/>
    <col min="2045" max="2045" width="15.28515625" customWidth="1"/>
    <col min="2046" max="2046" width="40.7109375" customWidth="1"/>
    <col min="2047" max="2047" width="20.42578125" customWidth="1"/>
    <col min="2048" max="2048" width="17.7109375" customWidth="1"/>
    <col min="2049" max="2049" width="16.7109375" customWidth="1"/>
    <col min="2050" max="2050" width="13.7109375" customWidth="1"/>
    <col min="2051" max="2051" width="14.28515625" customWidth="1"/>
    <col min="2052" max="2052" width="12.7109375" customWidth="1"/>
    <col min="2053" max="2053" width="56.7109375" customWidth="1"/>
    <col min="2054" max="2055" width="0" hidden="1" customWidth="1"/>
    <col min="2292" max="2292" width="4.7109375" customWidth="1"/>
    <col min="2293" max="2293" width="14.28515625" customWidth="1"/>
    <col min="2294" max="2294" width="23.42578125" customWidth="1"/>
    <col min="2295" max="2295" width="17.28515625" customWidth="1"/>
    <col min="2296" max="2296" width="11.7109375" customWidth="1"/>
    <col min="2297" max="2297" width="8.7109375" customWidth="1"/>
    <col min="2298" max="2298" width="18.7109375" customWidth="1"/>
    <col min="2299" max="2299" width="13.7109375" customWidth="1"/>
    <col min="2300" max="2300" width="13.42578125" customWidth="1"/>
    <col min="2301" max="2301" width="15.28515625" customWidth="1"/>
    <col min="2302" max="2302" width="40.7109375" customWidth="1"/>
    <col min="2303" max="2303" width="20.42578125" customWidth="1"/>
    <col min="2304" max="2304" width="17.7109375" customWidth="1"/>
    <col min="2305" max="2305" width="16.7109375" customWidth="1"/>
    <col min="2306" max="2306" width="13.7109375" customWidth="1"/>
    <col min="2307" max="2307" width="14.28515625" customWidth="1"/>
    <col min="2308" max="2308" width="12.7109375" customWidth="1"/>
    <col min="2309" max="2309" width="56.7109375" customWidth="1"/>
    <col min="2310" max="2311" width="0" hidden="1" customWidth="1"/>
    <col min="2548" max="2548" width="4.7109375" customWidth="1"/>
    <col min="2549" max="2549" width="14.28515625" customWidth="1"/>
    <col min="2550" max="2550" width="23.42578125" customWidth="1"/>
    <col min="2551" max="2551" width="17.28515625" customWidth="1"/>
    <col min="2552" max="2552" width="11.7109375" customWidth="1"/>
    <col min="2553" max="2553" width="8.7109375" customWidth="1"/>
    <col min="2554" max="2554" width="18.7109375" customWidth="1"/>
    <col min="2555" max="2555" width="13.7109375" customWidth="1"/>
    <col min="2556" max="2556" width="13.42578125" customWidth="1"/>
    <col min="2557" max="2557" width="15.28515625" customWidth="1"/>
    <col min="2558" max="2558" width="40.7109375" customWidth="1"/>
    <col min="2559" max="2559" width="20.42578125" customWidth="1"/>
    <col min="2560" max="2560" width="17.7109375" customWidth="1"/>
    <col min="2561" max="2561" width="16.7109375" customWidth="1"/>
    <col min="2562" max="2562" width="13.7109375" customWidth="1"/>
    <col min="2563" max="2563" width="14.28515625" customWidth="1"/>
    <col min="2564" max="2564" width="12.7109375" customWidth="1"/>
    <col min="2565" max="2565" width="56.7109375" customWidth="1"/>
    <col min="2566" max="2567" width="0" hidden="1" customWidth="1"/>
    <col min="2804" max="2804" width="4.7109375" customWidth="1"/>
    <col min="2805" max="2805" width="14.28515625" customWidth="1"/>
    <col min="2806" max="2806" width="23.42578125" customWidth="1"/>
    <col min="2807" max="2807" width="17.28515625" customWidth="1"/>
    <col min="2808" max="2808" width="11.7109375" customWidth="1"/>
    <col min="2809" max="2809" width="8.7109375" customWidth="1"/>
    <col min="2810" max="2810" width="18.7109375" customWidth="1"/>
    <col min="2811" max="2811" width="13.7109375" customWidth="1"/>
    <col min="2812" max="2812" width="13.42578125" customWidth="1"/>
    <col min="2813" max="2813" width="15.28515625" customWidth="1"/>
    <col min="2814" max="2814" width="40.7109375" customWidth="1"/>
    <col min="2815" max="2815" width="20.42578125" customWidth="1"/>
    <col min="2816" max="2816" width="17.7109375" customWidth="1"/>
    <col min="2817" max="2817" width="16.7109375" customWidth="1"/>
    <col min="2818" max="2818" width="13.7109375" customWidth="1"/>
    <col min="2819" max="2819" width="14.28515625" customWidth="1"/>
    <col min="2820" max="2820" width="12.7109375" customWidth="1"/>
    <col min="2821" max="2821" width="56.7109375" customWidth="1"/>
    <col min="2822" max="2823" width="0" hidden="1" customWidth="1"/>
    <col min="3060" max="3060" width="4.7109375" customWidth="1"/>
    <col min="3061" max="3061" width="14.28515625" customWidth="1"/>
    <col min="3062" max="3062" width="23.42578125" customWidth="1"/>
    <col min="3063" max="3063" width="17.28515625" customWidth="1"/>
    <col min="3064" max="3064" width="11.7109375" customWidth="1"/>
    <col min="3065" max="3065" width="8.7109375" customWidth="1"/>
    <col min="3066" max="3066" width="18.7109375" customWidth="1"/>
    <col min="3067" max="3067" width="13.7109375" customWidth="1"/>
    <col min="3068" max="3068" width="13.42578125" customWidth="1"/>
    <col min="3069" max="3069" width="15.28515625" customWidth="1"/>
    <col min="3070" max="3070" width="40.7109375" customWidth="1"/>
    <col min="3071" max="3071" width="20.42578125" customWidth="1"/>
    <col min="3072" max="3072" width="17.7109375" customWidth="1"/>
    <col min="3073" max="3073" width="16.7109375" customWidth="1"/>
    <col min="3074" max="3074" width="13.7109375" customWidth="1"/>
    <col min="3075" max="3075" width="14.28515625" customWidth="1"/>
    <col min="3076" max="3076" width="12.7109375" customWidth="1"/>
    <col min="3077" max="3077" width="56.7109375" customWidth="1"/>
    <col min="3078" max="3079" width="0" hidden="1" customWidth="1"/>
    <col min="3316" max="3316" width="4.7109375" customWidth="1"/>
    <col min="3317" max="3317" width="14.28515625" customWidth="1"/>
    <col min="3318" max="3318" width="23.42578125" customWidth="1"/>
    <col min="3319" max="3319" width="17.28515625" customWidth="1"/>
    <col min="3320" max="3320" width="11.7109375" customWidth="1"/>
    <col min="3321" max="3321" width="8.7109375" customWidth="1"/>
    <col min="3322" max="3322" width="18.7109375" customWidth="1"/>
    <col min="3323" max="3323" width="13.7109375" customWidth="1"/>
    <col min="3324" max="3324" width="13.42578125" customWidth="1"/>
    <col min="3325" max="3325" width="15.28515625" customWidth="1"/>
    <col min="3326" max="3326" width="40.7109375" customWidth="1"/>
    <col min="3327" max="3327" width="20.42578125" customWidth="1"/>
    <col min="3328" max="3328" width="17.7109375" customWidth="1"/>
    <col min="3329" max="3329" width="16.7109375" customWidth="1"/>
    <col min="3330" max="3330" width="13.7109375" customWidth="1"/>
    <col min="3331" max="3331" width="14.28515625" customWidth="1"/>
    <col min="3332" max="3332" width="12.7109375" customWidth="1"/>
    <col min="3333" max="3333" width="56.7109375" customWidth="1"/>
    <col min="3334" max="3335" width="0" hidden="1" customWidth="1"/>
    <col min="3572" max="3572" width="4.7109375" customWidth="1"/>
    <col min="3573" max="3573" width="14.28515625" customWidth="1"/>
    <col min="3574" max="3574" width="23.42578125" customWidth="1"/>
    <col min="3575" max="3575" width="17.28515625" customWidth="1"/>
    <col min="3576" max="3576" width="11.7109375" customWidth="1"/>
    <col min="3577" max="3577" width="8.7109375" customWidth="1"/>
    <col min="3578" max="3578" width="18.7109375" customWidth="1"/>
    <col min="3579" max="3579" width="13.7109375" customWidth="1"/>
    <col min="3580" max="3580" width="13.42578125" customWidth="1"/>
    <col min="3581" max="3581" width="15.28515625" customWidth="1"/>
    <col min="3582" max="3582" width="40.7109375" customWidth="1"/>
    <col min="3583" max="3583" width="20.42578125" customWidth="1"/>
    <col min="3584" max="3584" width="17.7109375" customWidth="1"/>
    <col min="3585" max="3585" width="16.7109375" customWidth="1"/>
    <col min="3586" max="3586" width="13.7109375" customWidth="1"/>
    <col min="3587" max="3587" width="14.28515625" customWidth="1"/>
    <col min="3588" max="3588" width="12.7109375" customWidth="1"/>
    <col min="3589" max="3589" width="56.7109375" customWidth="1"/>
    <col min="3590" max="3591" width="0" hidden="1" customWidth="1"/>
    <col min="3828" max="3828" width="4.7109375" customWidth="1"/>
    <col min="3829" max="3829" width="14.28515625" customWidth="1"/>
    <col min="3830" max="3830" width="23.42578125" customWidth="1"/>
    <col min="3831" max="3831" width="17.28515625" customWidth="1"/>
    <col min="3832" max="3832" width="11.7109375" customWidth="1"/>
    <col min="3833" max="3833" width="8.7109375" customWidth="1"/>
    <col min="3834" max="3834" width="18.7109375" customWidth="1"/>
    <col min="3835" max="3835" width="13.7109375" customWidth="1"/>
    <col min="3836" max="3836" width="13.42578125" customWidth="1"/>
    <col min="3837" max="3837" width="15.28515625" customWidth="1"/>
    <col min="3838" max="3838" width="40.7109375" customWidth="1"/>
    <col min="3839" max="3839" width="20.42578125" customWidth="1"/>
    <col min="3840" max="3840" width="17.7109375" customWidth="1"/>
    <col min="3841" max="3841" width="16.7109375" customWidth="1"/>
    <col min="3842" max="3842" width="13.7109375" customWidth="1"/>
    <col min="3843" max="3843" width="14.28515625" customWidth="1"/>
    <col min="3844" max="3844" width="12.7109375" customWidth="1"/>
    <col min="3845" max="3845" width="56.7109375" customWidth="1"/>
    <col min="3846" max="3847" width="0" hidden="1" customWidth="1"/>
    <col min="4084" max="4084" width="4.7109375" customWidth="1"/>
    <col min="4085" max="4085" width="14.28515625" customWidth="1"/>
    <col min="4086" max="4086" width="23.42578125" customWidth="1"/>
    <col min="4087" max="4087" width="17.28515625" customWidth="1"/>
    <col min="4088" max="4088" width="11.7109375" customWidth="1"/>
    <col min="4089" max="4089" width="8.7109375" customWidth="1"/>
    <col min="4090" max="4090" width="18.7109375" customWidth="1"/>
    <col min="4091" max="4091" width="13.7109375" customWidth="1"/>
    <col min="4092" max="4092" width="13.42578125" customWidth="1"/>
    <col min="4093" max="4093" width="15.28515625" customWidth="1"/>
    <col min="4094" max="4094" width="40.7109375" customWidth="1"/>
    <col min="4095" max="4095" width="20.42578125" customWidth="1"/>
    <col min="4096" max="4096" width="17.7109375" customWidth="1"/>
    <col min="4097" max="4097" width="16.7109375" customWidth="1"/>
    <col min="4098" max="4098" width="13.7109375" customWidth="1"/>
    <col min="4099" max="4099" width="14.28515625" customWidth="1"/>
    <col min="4100" max="4100" width="12.7109375" customWidth="1"/>
    <col min="4101" max="4101" width="56.7109375" customWidth="1"/>
    <col min="4102" max="4103" width="0" hidden="1" customWidth="1"/>
    <col min="4340" max="4340" width="4.7109375" customWidth="1"/>
    <col min="4341" max="4341" width="14.28515625" customWidth="1"/>
    <col min="4342" max="4342" width="23.42578125" customWidth="1"/>
    <col min="4343" max="4343" width="17.28515625" customWidth="1"/>
    <col min="4344" max="4344" width="11.7109375" customWidth="1"/>
    <col min="4345" max="4345" width="8.7109375" customWidth="1"/>
    <col min="4346" max="4346" width="18.7109375" customWidth="1"/>
    <col min="4347" max="4347" width="13.7109375" customWidth="1"/>
    <col min="4348" max="4348" width="13.42578125" customWidth="1"/>
    <col min="4349" max="4349" width="15.28515625" customWidth="1"/>
    <col min="4350" max="4350" width="40.7109375" customWidth="1"/>
    <col min="4351" max="4351" width="20.42578125" customWidth="1"/>
    <col min="4352" max="4352" width="17.7109375" customWidth="1"/>
    <col min="4353" max="4353" width="16.7109375" customWidth="1"/>
    <col min="4354" max="4354" width="13.7109375" customWidth="1"/>
    <col min="4355" max="4355" width="14.28515625" customWidth="1"/>
    <col min="4356" max="4356" width="12.7109375" customWidth="1"/>
    <col min="4357" max="4357" width="56.7109375" customWidth="1"/>
    <col min="4358" max="4359" width="0" hidden="1" customWidth="1"/>
    <col min="4596" max="4596" width="4.7109375" customWidth="1"/>
    <col min="4597" max="4597" width="14.28515625" customWidth="1"/>
    <col min="4598" max="4598" width="23.42578125" customWidth="1"/>
    <col min="4599" max="4599" width="17.28515625" customWidth="1"/>
    <col min="4600" max="4600" width="11.7109375" customWidth="1"/>
    <col min="4601" max="4601" width="8.7109375" customWidth="1"/>
    <col min="4602" max="4602" width="18.7109375" customWidth="1"/>
    <col min="4603" max="4603" width="13.7109375" customWidth="1"/>
    <col min="4604" max="4604" width="13.42578125" customWidth="1"/>
    <col min="4605" max="4605" width="15.28515625" customWidth="1"/>
    <col min="4606" max="4606" width="40.7109375" customWidth="1"/>
    <col min="4607" max="4607" width="20.42578125" customWidth="1"/>
    <col min="4608" max="4608" width="17.7109375" customWidth="1"/>
    <col min="4609" max="4609" width="16.7109375" customWidth="1"/>
    <col min="4610" max="4610" width="13.7109375" customWidth="1"/>
    <col min="4611" max="4611" width="14.28515625" customWidth="1"/>
    <col min="4612" max="4612" width="12.7109375" customWidth="1"/>
    <col min="4613" max="4613" width="56.7109375" customWidth="1"/>
    <col min="4614" max="4615" width="0" hidden="1" customWidth="1"/>
    <col min="4852" max="4852" width="4.7109375" customWidth="1"/>
    <col min="4853" max="4853" width="14.28515625" customWidth="1"/>
    <col min="4854" max="4854" width="23.42578125" customWidth="1"/>
    <col min="4855" max="4855" width="17.28515625" customWidth="1"/>
    <col min="4856" max="4856" width="11.7109375" customWidth="1"/>
    <col min="4857" max="4857" width="8.7109375" customWidth="1"/>
    <col min="4858" max="4858" width="18.7109375" customWidth="1"/>
    <col min="4859" max="4859" width="13.7109375" customWidth="1"/>
    <col min="4860" max="4860" width="13.42578125" customWidth="1"/>
    <col min="4861" max="4861" width="15.28515625" customWidth="1"/>
    <col min="4862" max="4862" width="40.7109375" customWidth="1"/>
    <col min="4863" max="4863" width="20.42578125" customWidth="1"/>
    <col min="4864" max="4864" width="17.7109375" customWidth="1"/>
    <col min="4865" max="4865" width="16.7109375" customWidth="1"/>
    <col min="4866" max="4866" width="13.7109375" customWidth="1"/>
    <col min="4867" max="4867" width="14.28515625" customWidth="1"/>
    <col min="4868" max="4868" width="12.7109375" customWidth="1"/>
    <col min="4869" max="4869" width="56.7109375" customWidth="1"/>
    <col min="4870" max="4871" width="0" hidden="1" customWidth="1"/>
    <col min="5108" max="5108" width="4.7109375" customWidth="1"/>
    <col min="5109" max="5109" width="14.28515625" customWidth="1"/>
    <col min="5110" max="5110" width="23.42578125" customWidth="1"/>
    <col min="5111" max="5111" width="17.28515625" customWidth="1"/>
    <col min="5112" max="5112" width="11.7109375" customWidth="1"/>
    <col min="5113" max="5113" width="8.7109375" customWidth="1"/>
    <col min="5114" max="5114" width="18.7109375" customWidth="1"/>
    <col min="5115" max="5115" width="13.7109375" customWidth="1"/>
    <col min="5116" max="5116" width="13.42578125" customWidth="1"/>
    <col min="5117" max="5117" width="15.28515625" customWidth="1"/>
    <col min="5118" max="5118" width="40.7109375" customWidth="1"/>
    <col min="5119" max="5119" width="20.42578125" customWidth="1"/>
    <col min="5120" max="5120" width="17.7109375" customWidth="1"/>
    <col min="5121" max="5121" width="16.7109375" customWidth="1"/>
    <col min="5122" max="5122" width="13.7109375" customWidth="1"/>
    <col min="5123" max="5123" width="14.28515625" customWidth="1"/>
    <col min="5124" max="5124" width="12.7109375" customWidth="1"/>
    <col min="5125" max="5125" width="56.7109375" customWidth="1"/>
    <col min="5126" max="5127" width="0" hidden="1" customWidth="1"/>
    <col min="5364" max="5364" width="4.7109375" customWidth="1"/>
    <col min="5365" max="5365" width="14.28515625" customWidth="1"/>
    <col min="5366" max="5366" width="23.42578125" customWidth="1"/>
    <col min="5367" max="5367" width="17.28515625" customWidth="1"/>
    <col min="5368" max="5368" width="11.7109375" customWidth="1"/>
    <col min="5369" max="5369" width="8.7109375" customWidth="1"/>
    <col min="5370" max="5370" width="18.7109375" customWidth="1"/>
    <col min="5371" max="5371" width="13.7109375" customWidth="1"/>
    <col min="5372" max="5372" width="13.42578125" customWidth="1"/>
    <col min="5373" max="5373" width="15.28515625" customWidth="1"/>
    <col min="5374" max="5374" width="40.7109375" customWidth="1"/>
    <col min="5375" max="5375" width="20.42578125" customWidth="1"/>
    <col min="5376" max="5376" width="17.7109375" customWidth="1"/>
    <col min="5377" max="5377" width="16.7109375" customWidth="1"/>
    <col min="5378" max="5378" width="13.7109375" customWidth="1"/>
    <col min="5379" max="5379" width="14.28515625" customWidth="1"/>
    <col min="5380" max="5380" width="12.7109375" customWidth="1"/>
    <col min="5381" max="5381" width="56.7109375" customWidth="1"/>
    <col min="5382" max="5383" width="0" hidden="1" customWidth="1"/>
    <col min="5620" max="5620" width="4.7109375" customWidth="1"/>
    <col min="5621" max="5621" width="14.28515625" customWidth="1"/>
    <col min="5622" max="5622" width="23.42578125" customWidth="1"/>
    <col min="5623" max="5623" width="17.28515625" customWidth="1"/>
    <col min="5624" max="5624" width="11.7109375" customWidth="1"/>
    <col min="5625" max="5625" width="8.7109375" customWidth="1"/>
    <col min="5626" max="5626" width="18.7109375" customWidth="1"/>
    <col min="5627" max="5627" width="13.7109375" customWidth="1"/>
    <col min="5628" max="5628" width="13.42578125" customWidth="1"/>
    <col min="5629" max="5629" width="15.28515625" customWidth="1"/>
    <col min="5630" max="5630" width="40.7109375" customWidth="1"/>
    <col min="5631" max="5631" width="20.42578125" customWidth="1"/>
    <col min="5632" max="5632" width="17.7109375" customWidth="1"/>
    <col min="5633" max="5633" width="16.7109375" customWidth="1"/>
    <col min="5634" max="5634" width="13.7109375" customWidth="1"/>
    <col min="5635" max="5635" width="14.28515625" customWidth="1"/>
    <col min="5636" max="5636" width="12.7109375" customWidth="1"/>
    <col min="5637" max="5637" width="56.7109375" customWidth="1"/>
    <col min="5638" max="5639" width="0" hidden="1" customWidth="1"/>
    <col min="5876" max="5876" width="4.7109375" customWidth="1"/>
    <col min="5877" max="5877" width="14.28515625" customWidth="1"/>
    <col min="5878" max="5878" width="23.42578125" customWidth="1"/>
    <col min="5879" max="5879" width="17.28515625" customWidth="1"/>
    <col min="5880" max="5880" width="11.7109375" customWidth="1"/>
    <col min="5881" max="5881" width="8.7109375" customWidth="1"/>
    <col min="5882" max="5882" width="18.7109375" customWidth="1"/>
    <col min="5883" max="5883" width="13.7109375" customWidth="1"/>
    <col min="5884" max="5884" width="13.42578125" customWidth="1"/>
    <col min="5885" max="5885" width="15.28515625" customWidth="1"/>
    <col min="5886" max="5886" width="40.7109375" customWidth="1"/>
    <col min="5887" max="5887" width="20.42578125" customWidth="1"/>
    <col min="5888" max="5888" width="17.7109375" customWidth="1"/>
    <col min="5889" max="5889" width="16.7109375" customWidth="1"/>
    <col min="5890" max="5890" width="13.7109375" customWidth="1"/>
    <col min="5891" max="5891" width="14.28515625" customWidth="1"/>
    <col min="5892" max="5892" width="12.7109375" customWidth="1"/>
    <col min="5893" max="5893" width="56.7109375" customWidth="1"/>
    <col min="5894" max="5895" width="0" hidden="1" customWidth="1"/>
    <col min="6132" max="6132" width="4.7109375" customWidth="1"/>
    <col min="6133" max="6133" width="14.28515625" customWidth="1"/>
    <col min="6134" max="6134" width="23.42578125" customWidth="1"/>
    <col min="6135" max="6135" width="17.28515625" customWidth="1"/>
    <col min="6136" max="6136" width="11.7109375" customWidth="1"/>
    <col min="6137" max="6137" width="8.7109375" customWidth="1"/>
    <col min="6138" max="6138" width="18.7109375" customWidth="1"/>
    <col min="6139" max="6139" width="13.7109375" customWidth="1"/>
    <col min="6140" max="6140" width="13.42578125" customWidth="1"/>
    <col min="6141" max="6141" width="15.28515625" customWidth="1"/>
    <col min="6142" max="6142" width="40.7109375" customWidth="1"/>
    <col min="6143" max="6143" width="20.42578125" customWidth="1"/>
    <col min="6144" max="6144" width="17.7109375" customWidth="1"/>
    <col min="6145" max="6145" width="16.7109375" customWidth="1"/>
    <col min="6146" max="6146" width="13.7109375" customWidth="1"/>
    <col min="6147" max="6147" width="14.28515625" customWidth="1"/>
    <col min="6148" max="6148" width="12.7109375" customWidth="1"/>
    <col min="6149" max="6149" width="56.7109375" customWidth="1"/>
    <col min="6150" max="6151" width="0" hidden="1" customWidth="1"/>
    <col min="6388" max="6388" width="4.7109375" customWidth="1"/>
    <col min="6389" max="6389" width="14.28515625" customWidth="1"/>
    <col min="6390" max="6390" width="23.42578125" customWidth="1"/>
    <col min="6391" max="6391" width="17.28515625" customWidth="1"/>
    <col min="6392" max="6392" width="11.7109375" customWidth="1"/>
    <col min="6393" max="6393" width="8.7109375" customWidth="1"/>
    <col min="6394" max="6394" width="18.7109375" customWidth="1"/>
    <col min="6395" max="6395" width="13.7109375" customWidth="1"/>
    <col min="6396" max="6396" width="13.42578125" customWidth="1"/>
    <col min="6397" max="6397" width="15.28515625" customWidth="1"/>
    <col min="6398" max="6398" width="40.7109375" customWidth="1"/>
    <col min="6399" max="6399" width="20.42578125" customWidth="1"/>
    <col min="6400" max="6400" width="17.7109375" customWidth="1"/>
    <col min="6401" max="6401" width="16.7109375" customWidth="1"/>
    <col min="6402" max="6402" width="13.7109375" customWidth="1"/>
    <col min="6403" max="6403" width="14.28515625" customWidth="1"/>
    <col min="6404" max="6404" width="12.7109375" customWidth="1"/>
    <col min="6405" max="6405" width="56.7109375" customWidth="1"/>
    <col min="6406" max="6407" width="0" hidden="1" customWidth="1"/>
    <col min="6644" max="6644" width="4.7109375" customWidth="1"/>
    <col min="6645" max="6645" width="14.28515625" customWidth="1"/>
    <col min="6646" max="6646" width="23.42578125" customWidth="1"/>
    <col min="6647" max="6647" width="17.28515625" customWidth="1"/>
    <col min="6648" max="6648" width="11.7109375" customWidth="1"/>
    <col min="6649" max="6649" width="8.7109375" customWidth="1"/>
    <col min="6650" max="6650" width="18.7109375" customWidth="1"/>
    <col min="6651" max="6651" width="13.7109375" customWidth="1"/>
    <col min="6652" max="6652" width="13.42578125" customWidth="1"/>
    <col min="6653" max="6653" width="15.28515625" customWidth="1"/>
    <col min="6654" max="6654" width="40.7109375" customWidth="1"/>
    <col min="6655" max="6655" width="20.42578125" customWidth="1"/>
    <col min="6656" max="6656" width="17.7109375" customWidth="1"/>
    <col min="6657" max="6657" width="16.7109375" customWidth="1"/>
    <col min="6658" max="6658" width="13.7109375" customWidth="1"/>
    <col min="6659" max="6659" width="14.28515625" customWidth="1"/>
    <col min="6660" max="6660" width="12.7109375" customWidth="1"/>
    <col min="6661" max="6661" width="56.7109375" customWidth="1"/>
    <col min="6662" max="6663" width="0" hidden="1" customWidth="1"/>
    <col min="6900" max="6900" width="4.7109375" customWidth="1"/>
    <col min="6901" max="6901" width="14.28515625" customWidth="1"/>
    <col min="6902" max="6902" width="23.42578125" customWidth="1"/>
    <col min="6903" max="6903" width="17.28515625" customWidth="1"/>
    <col min="6904" max="6904" width="11.7109375" customWidth="1"/>
    <col min="6905" max="6905" width="8.7109375" customWidth="1"/>
    <col min="6906" max="6906" width="18.7109375" customWidth="1"/>
    <col min="6907" max="6907" width="13.7109375" customWidth="1"/>
    <col min="6908" max="6908" width="13.42578125" customWidth="1"/>
    <col min="6909" max="6909" width="15.28515625" customWidth="1"/>
    <col min="6910" max="6910" width="40.7109375" customWidth="1"/>
    <col min="6911" max="6911" width="20.42578125" customWidth="1"/>
    <col min="6912" max="6912" width="17.7109375" customWidth="1"/>
    <col min="6913" max="6913" width="16.7109375" customWidth="1"/>
    <col min="6914" max="6914" width="13.7109375" customWidth="1"/>
    <col min="6915" max="6915" width="14.28515625" customWidth="1"/>
    <col min="6916" max="6916" width="12.7109375" customWidth="1"/>
    <col min="6917" max="6917" width="56.7109375" customWidth="1"/>
    <col min="6918" max="6919" width="0" hidden="1" customWidth="1"/>
    <col min="7156" max="7156" width="4.7109375" customWidth="1"/>
    <col min="7157" max="7157" width="14.28515625" customWidth="1"/>
    <col min="7158" max="7158" width="23.42578125" customWidth="1"/>
    <col min="7159" max="7159" width="17.28515625" customWidth="1"/>
    <col min="7160" max="7160" width="11.7109375" customWidth="1"/>
    <col min="7161" max="7161" width="8.7109375" customWidth="1"/>
    <col min="7162" max="7162" width="18.7109375" customWidth="1"/>
    <col min="7163" max="7163" width="13.7109375" customWidth="1"/>
    <col min="7164" max="7164" width="13.42578125" customWidth="1"/>
    <col min="7165" max="7165" width="15.28515625" customWidth="1"/>
    <col min="7166" max="7166" width="40.7109375" customWidth="1"/>
    <col min="7167" max="7167" width="20.42578125" customWidth="1"/>
    <col min="7168" max="7168" width="17.7109375" customWidth="1"/>
    <col min="7169" max="7169" width="16.7109375" customWidth="1"/>
    <col min="7170" max="7170" width="13.7109375" customWidth="1"/>
    <col min="7171" max="7171" width="14.28515625" customWidth="1"/>
    <col min="7172" max="7172" width="12.7109375" customWidth="1"/>
    <col min="7173" max="7173" width="56.7109375" customWidth="1"/>
    <col min="7174" max="7175" width="0" hidden="1" customWidth="1"/>
    <col min="7412" max="7412" width="4.7109375" customWidth="1"/>
    <col min="7413" max="7413" width="14.28515625" customWidth="1"/>
    <col min="7414" max="7414" width="23.42578125" customWidth="1"/>
    <col min="7415" max="7415" width="17.28515625" customWidth="1"/>
    <col min="7416" max="7416" width="11.7109375" customWidth="1"/>
    <col min="7417" max="7417" width="8.7109375" customWidth="1"/>
    <col min="7418" max="7418" width="18.7109375" customWidth="1"/>
    <col min="7419" max="7419" width="13.7109375" customWidth="1"/>
    <col min="7420" max="7420" width="13.42578125" customWidth="1"/>
    <col min="7421" max="7421" width="15.28515625" customWidth="1"/>
    <col min="7422" max="7422" width="40.7109375" customWidth="1"/>
    <col min="7423" max="7423" width="20.42578125" customWidth="1"/>
    <col min="7424" max="7424" width="17.7109375" customWidth="1"/>
    <col min="7425" max="7425" width="16.7109375" customWidth="1"/>
    <col min="7426" max="7426" width="13.7109375" customWidth="1"/>
    <col min="7427" max="7427" width="14.28515625" customWidth="1"/>
    <col min="7428" max="7428" width="12.7109375" customWidth="1"/>
    <col min="7429" max="7429" width="56.7109375" customWidth="1"/>
    <col min="7430" max="7431" width="0" hidden="1" customWidth="1"/>
    <col min="7668" max="7668" width="4.7109375" customWidth="1"/>
    <col min="7669" max="7669" width="14.28515625" customWidth="1"/>
    <col min="7670" max="7670" width="23.42578125" customWidth="1"/>
    <col min="7671" max="7671" width="17.28515625" customWidth="1"/>
    <col min="7672" max="7672" width="11.7109375" customWidth="1"/>
    <col min="7673" max="7673" width="8.7109375" customWidth="1"/>
    <col min="7674" max="7674" width="18.7109375" customWidth="1"/>
    <col min="7675" max="7675" width="13.7109375" customWidth="1"/>
    <col min="7676" max="7676" width="13.42578125" customWidth="1"/>
    <col min="7677" max="7677" width="15.28515625" customWidth="1"/>
    <col min="7678" max="7678" width="40.7109375" customWidth="1"/>
    <col min="7679" max="7679" width="20.42578125" customWidth="1"/>
    <col min="7680" max="7680" width="17.7109375" customWidth="1"/>
    <col min="7681" max="7681" width="16.7109375" customWidth="1"/>
    <col min="7682" max="7682" width="13.7109375" customWidth="1"/>
    <col min="7683" max="7683" width="14.28515625" customWidth="1"/>
    <col min="7684" max="7684" width="12.7109375" customWidth="1"/>
    <col min="7685" max="7685" width="56.7109375" customWidth="1"/>
    <col min="7686" max="7687" width="0" hidden="1" customWidth="1"/>
    <col min="7924" max="7924" width="4.7109375" customWidth="1"/>
    <col min="7925" max="7925" width="14.28515625" customWidth="1"/>
    <col min="7926" max="7926" width="23.42578125" customWidth="1"/>
    <col min="7927" max="7927" width="17.28515625" customWidth="1"/>
    <col min="7928" max="7928" width="11.7109375" customWidth="1"/>
    <col min="7929" max="7929" width="8.7109375" customWidth="1"/>
    <col min="7930" max="7930" width="18.7109375" customWidth="1"/>
    <col min="7931" max="7931" width="13.7109375" customWidth="1"/>
    <col min="7932" max="7932" width="13.42578125" customWidth="1"/>
    <col min="7933" max="7933" width="15.28515625" customWidth="1"/>
    <col min="7934" max="7934" width="40.7109375" customWidth="1"/>
    <col min="7935" max="7935" width="20.42578125" customWidth="1"/>
    <col min="7936" max="7936" width="17.7109375" customWidth="1"/>
    <col min="7937" max="7937" width="16.7109375" customWidth="1"/>
    <col min="7938" max="7938" width="13.7109375" customWidth="1"/>
    <col min="7939" max="7939" width="14.28515625" customWidth="1"/>
    <col min="7940" max="7940" width="12.7109375" customWidth="1"/>
    <col min="7941" max="7941" width="56.7109375" customWidth="1"/>
    <col min="7942" max="7943" width="0" hidden="1" customWidth="1"/>
    <col min="8180" max="8180" width="4.7109375" customWidth="1"/>
    <col min="8181" max="8181" width="14.28515625" customWidth="1"/>
    <col min="8182" max="8182" width="23.42578125" customWidth="1"/>
    <col min="8183" max="8183" width="17.28515625" customWidth="1"/>
    <col min="8184" max="8184" width="11.7109375" customWidth="1"/>
    <col min="8185" max="8185" width="8.7109375" customWidth="1"/>
    <col min="8186" max="8186" width="18.7109375" customWidth="1"/>
    <col min="8187" max="8187" width="13.7109375" customWidth="1"/>
    <col min="8188" max="8188" width="13.42578125" customWidth="1"/>
    <col min="8189" max="8189" width="15.28515625" customWidth="1"/>
    <col min="8190" max="8190" width="40.7109375" customWidth="1"/>
    <col min="8191" max="8191" width="20.42578125" customWidth="1"/>
    <col min="8192" max="8192" width="17.7109375" customWidth="1"/>
    <col min="8193" max="8193" width="16.7109375" customWidth="1"/>
    <col min="8194" max="8194" width="13.7109375" customWidth="1"/>
    <col min="8195" max="8195" width="14.28515625" customWidth="1"/>
    <col min="8196" max="8196" width="12.7109375" customWidth="1"/>
    <col min="8197" max="8197" width="56.7109375" customWidth="1"/>
    <col min="8198" max="8199" width="0" hidden="1" customWidth="1"/>
    <col min="8436" max="8436" width="4.7109375" customWidth="1"/>
    <col min="8437" max="8437" width="14.28515625" customWidth="1"/>
    <col min="8438" max="8438" width="23.42578125" customWidth="1"/>
    <col min="8439" max="8439" width="17.28515625" customWidth="1"/>
    <col min="8440" max="8440" width="11.7109375" customWidth="1"/>
    <col min="8441" max="8441" width="8.7109375" customWidth="1"/>
    <col min="8442" max="8442" width="18.7109375" customWidth="1"/>
    <col min="8443" max="8443" width="13.7109375" customWidth="1"/>
    <col min="8444" max="8444" width="13.42578125" customWidth="1"/>
    <col min="8445" max="8445" width="15.28515625" customWidth="1"/>
    <col min="8446" max="8446" width="40.7109375" customWidth="1"/>
    <col min="8447" max="8447" width="20.42578125" customWidth="1"/>
    <col min="8448" max="8448" width="17.7109375" customWidth="1"/>
    <col min="8449" max="8449" width="16.7109375" customWidth="1"/>
    <col min="8450" max="8450" width="13.7109375" customWidth="1"/>
    <col min="8451" max="8451" width="14.28515625" customWidth="1"/>
    <col min="8452" max="8452" width="12.7109375" customWidth="1"/>
    <col min="8453" max="8453" width="56.7109375" customWidth="1"/>
    <col min="8454" max="8455" width="0" hidden="1" customWidth="1"/>
    <col min="8692" max="8692" width="4.7109375" customWidth="1"/>
    <col min="8693" max="8693" width="14.28515625" customWidth="1"/>
    <col min="8694" max="8694" width="23.42578125" customWidth="1"/>
    <col min="8695" max="8695" width="17.28515625" customWidth="1"/>
    <col min="8696" max="8696" width="11.7109375" customWidth="1"/>
    <col min="8697" max="8697" width="8.7109375" customWidth="1"/>
    <col min="8698" max="8698" width="18.7109375" customWidth="1"/>
    <col min="8699" max="8699" width="13.7109375" customWidth="1"/>
    <col min="8700" max="8700" width="13.42578125" customWidth="1"/>
    <col min="8701" max="8701" width="15.28515625" customWidth="1"/>
    <col min="8702" max="8702" width="40.7109375" customWidth="1"/>
    <col min="8703" max="8703" width="20.42578125" customWidth="1"/>
    <col min="8704" max="8704" width="17.7109375" customWidth="1"/>
    <col min="8705" max="8705" width="16.7109375" customWidth="1"/>
    <col min="8706" max="8706" width="13.7109375" customWidth="1"/>
    <col min="8707" max="8707" width="14.28515625" customWidth="1"/>
    <col min="8708" max="8708" width="12.7109375" customWidth="1"/>
    <col min="8709" max="8709" width="56.7109375" customWidth="1"/>
    <col min="8710" max="8711" width="0" hidden="1" customWidth="1"/>
    <col min="8948" max="8948" width="4.7109375" customWidth="1"/>
    <col min="8949" max="8949" width="14.28515625" customWidth="1"/>
    <col min="8950" max="8950" width="23.42578125" customWidth="1"/>
    <col min="8951" max="8951" width="17.28515625" customWidth="1"/>
    <col min="8952" max="8952" width="11.7109375" customWidth="1"/>
    <col min="8953" max="8953" width="8.7109375" customWidth="1"/>
    <col min="8954" max="8954" width="18.7109375" customWidth="1"/>
    <col min="8955" max="8955" width="13.7109375" customWidth="1"/>
    <col min="8956" max="8956" width="13.42578125" customWidth="1"/>
    <col min="8957" max="8957" width="15.28515625" customWidth="1"/>
    <col min="8958" max="8958" width="40.7109375" customWidth="1"/>
    <col min="8959" max="8959" width="20.42578125" customWidth="1"/>
    <col min="8960" max="8960" width="17.7109375" customWidth="1"/>
    <col min="8961" max="8961" width="16.7109375" customWidth="1"/>
    <col min="8962" max="8962" width="13.7109375" customWidth="1"/>
    <col min="8963" max="8963" width="14.28515625" customWidth="1"/>
    <col min="8964" max="8964" width="12.7109375" customWidth="1"/>
    <col min="8965" max="8965" width="56.7109375" customWidth="1"/>
    <col min="8966" max="8967" width="0" hidden="1" customWidth="1"/>
    <col min="9204" max="9204" width="4.7109375" customWidth="1"/>
    <col min="9205" max="9205" width="14.28515625" customWidth="1"/>
    <col min="9206" max="9206" width="23.42578125" customWidth="1"/>
    <col min="9207" max="9207" width="17.28515625" customWidth="1"/>
    <col min="9208" max="9208" width="11.7109375" customWidth="1"/>
    <col min="9209" max="9209" width="8.7109375" customWidth="1"/>
    <col min="9210" max="9210" width="18.7109375" customWidth="1"/>
    <col min="9211" max="9211" width="13.7109375" customWidth="1"/>
    <col min="9212" max="9212" width="13.42578125" customWidth="1"/>
    <col min="9213" max="9213" width="15.28515625" customWidth="1"/>
    <col min="9214" max="9214" width="40.7109375" customWidth="1"/>
    <col min="9215" max="9215" width="20.42578125" customWidth="1"/>
    <col min="9216" max="9216" width="17.7109375" customWidth="1"/>
    <col min="9217" max="9217" width="16.7109375" customWidth="1"/>
    <col min="9218" max="9218" width="13.7109375" customWidth="1"/>
    <col min="9219" max="9219" width="14.28515625" customWidth="1"/>
    <col min="9220" max="9220" width="12.7109375" customWidth="1"/>
    <col min="9221" max="9221" width="56.7109375" customWidth="1"/>
    <col min="9222" max="9223" width="0" hidden="1" customWidth="1"/>
    <col min="9460" max="9460" width="4.7109375" customWidth="1"/>
    <col min="9461" max="9461" width="14.28515625" customWidth="1"/>
    <col min="9462" max="9462" width="23.42578125" customWidth="1"/>
    <col min="9463" max="9463" width="17.28515625" customWidth="1"/>
    <col min="9464" max="9464" width="11.7109375" customWidth="1"/>
    <col min="9465" max="9465" width="8.7109375" customWidth="1"/>
    <col min="9466" max="9466" width="18.7109375" customWidth="1"/>
    <col min="9467" max="9467" width="13.7109375" customWidth="1"/>
    <col min="9468" max="9468" width="13.42578125" customWidth="1"/>
    <col min="9469" max="9469" width="15.28515625" customWidth="1"/>
    <col min="9470" max="9470" width="40.7109375" customWidth="1"/>
    <col min="9471" max="9471" width="20.42578125" customWidth="1"/>
    <col min="9472" max="9472" width="17.7109375" customWidth="1"/>
    <col min="9473" max="9473" width="16.7109375" customWidth="1"/>
    <col min="9474" max="9474" width="13.7109375" customWidth="1"/>
    <col min="9475" max="9475" width="14.28515625" customWidth="1"/>
    <col min="9476" max="9476" width="12.7109375" customWidth="1"/>
    <col min="9477" max="9477" width="56.7109375" customWidth="1"/>
    <col min="9478" max="9479" width="0" hidden="1" customWidth="1"/>
    <col min="9716" max="9716" width="4.7109375" customWidth="1"/>
    <col min="9717" max="9717" width="14.28515625" customWidth="1"/>
    <col min="9718" max="9718" width="23.42578125" customWidth="1"/>
    <col min="9719" max="9719" width="17.28515625" customWidth="1"/>
    <col min="9720" max="9720" width="11.7109375" customWidth="1"/>
    <col min="9721" max="9721" width="8.7109375" customWidth="1"/>
    <col min="9722" max="9722" width="18.7109375" customWidth="1"/>
    <col min="9723" max="9723" width="13.7109375" customWidth="1"/>
    <col min="9724" max="9724" width="13.42578125" customWidth="1"/>
    <col min="9725" max="9725" width="15.28515625" customWidth="1"/>
    <col min="9726" max="9726" width="40.7109375" customWidth="1"/>
    <col min="9727" max="9727" width="20.42578125" customWidth="1"/>
    <col min="9728" max="9728" width="17.7109375" customWidth="1"/>
    <col min="9729" max="9729" width="16.7109375" customWidth="1"/>
    <col min="9730" max="9730" width="13.7109375" customWidth="1"/>
    <col min="9731" max="9731" width="14.28515625" customWidth="1"/>
    <col min="9732" max="9732" width="12.7109375" customWidth="1"/>
    <col min="9733" max="9733" width="56.7109375" customWidth="1"/>
    <col min="9734" max="9735" width="0" hidden="1" customWidth="1"/>
    <col min="9972" max="9972" width="4.7109375" customWidth="1"/>
    <col min="9973" max="9973" width="14.28515625" customWidth="1"/>
    <col min="9974" max="9974" width="23.42578125" customWidth="1"/>
    <col min="9975" max="9975" width="17.28515625" customWidth="1"/>
    <col min="9976" max="9976" width="11.7109375" customWidth="1"/>
    <col min="9977" max="9977" width="8.7109375" customWidth="1"/>
    <col min="9978" max="9978" width="18.7109375" customWidth="1"/>
    <col min="9979" max="9979" width="13.7109375" customWidth="1"/>
    <col min="9980" max="9980" width="13.42578125" customWidth="1"/>
    <col min="9981" max="9981" width="15.28515625" customWidth="1"/>
    <col min="9982" max="9982" width="40.7109375" customWidth="1"/>
    <col min="9983" max="9983" width="20.42578125" customWidth="1"/>
    <col min="9984" max="9984" width="17.7109375" customWidth="1"/>
    <col min="9985" max="9985" width="16.7109375" customWidth="1"/>
    <col min="9986" max="9986" width="13.7109375" customWidth="1"/>
    <col min="9987" max="9987" width="14.28515625" customWidth="1"/>
    <col min="9988" max="9988" width="12.7109375" customWidth="1"/>
    <col min="9989" max="9989" width="56.7109375" customWidth="1"/>
    <col min="9990" max="9991" width="0" hidden="1" customWidth="1"/>
    <col min="10228" max="10228" width="4.7109375" customWidth="1"/>
    <col min="10229" max="10229" width="14.28515625" customWidth="1"/>
    <col min="10230" max="10230" width="23.42578125" customWidth="1"/>
    <col min="10231" max="10231" width="17.28515625" customWidth="1"/>
    <col min="10232" max="10232" width="11.7109375" customWidth="1"/>
    <col min="10233" max="10233" width="8.7109375" customWidth="1"/>
    <col min="10234" max="10234" width="18.7109375" customWidth="1"/>
    <col min="10235" max="10235" width="13.7109375" customWidth="1"/>
    <col min="10236" max="10236" width="13.42578125" customWidth="1"/>
    <col min="10237" max="10237" width="15.28515625" customWidth="1"/>
    <col min="10238" max="10238" width="40.7109375" customWidth="1"/>
    <col min="10239" max="10239" width="20.42578125" customWidth="1"/>
    <col min="10240" max="10240" width="17.7109375" customWidth="1"/>
    <col min="10241" max="10241" width="16.7109375" customWidth="1"/>
    <col min="10242" max="10242" width="13.7109375" customWidth="1"/>
    <col min="10243" max="10243" width="14.28515625" customWidth="1"/>
    <col min="10244" max="10244" width="12.7109375" customWidth="1"/>
    <col min="10245" max="10245" width="56.7109375" customWidth="1"/>
    <col min="10246" max="10247" width="0" hidden="1" customWidth="1"/>
    <col min="10484" max="10484" width="4.7109375" customWidth="1"/>
    <col min="10485" max="10485" width="14.28515625" customWidth="1"/>
    <col min="10486" max="10486" width="23.42578125" customWidth="1"/>
    <col min="10487" max="10487" width="17.28515625" customWidth="1"/>
    <col min="10488" max="10488" width="11.7109375" customWidth="1"/>
    <col min="10489" max="10489" width="8.7109375" customWidth="1"/>
    <col min="10490" max="10490" width="18.7109375" customWidth="1"/>
    <col min="10491" max="10491" width="13.7109375" customWidth="1"/>
    <col min="10492" max="10492" width="13.42578125" customWidth="1"/>
    <col min="10493" max="10493" width="15.28515625" customWidth="1"/>
    <col min="10494" max="10494" width="40.7109375" customWidth="1"/>
    <col min="10495" max="10495" width="20.42578125" customWidth="1"/>
    <col min="10496" max="10496" width="17.7109375" customWidth="1"/>
    <col min="10497" max="10497" width="16.7109375" customWidth="1"/>
    <col min="10498" max="10498" width="13.7109375" customWidth="1"/>
    <col min="10499" max="10499" width="14.28515625" customWidth="1"/>
    <col min="10500" max="10500" width="12.7109375" customWidth="1"/>
    <col min="10501" max="10501" width="56.7109375" customWidth="1"/>
    <col min="10502" max="10503" width="0" hidden="1" customWidth="1"/>
    <col min="10740" max="10740" width="4.7109375" customWidth="1"/>
    <col min="10741" max="10741" width="14.28515625" customWidth="1"/>
    <col min="10742" max="10742" width="23.42578125" customWidth="1"/>
    <col min="10743" max="10743" width="17.28515625" customWidth="1"/>
    <col min="10744" max="10744" width="11.7109375" customWidth="1"/>
    <col min="10745" max="10745" width="8.7109375" customWidth="1"/>
    <col min="10746" max="10746" width="18.7109375" customWidth="1"/>
    <col min="10747" max="10747" width="13.7109375" customWidth="1"/>
    <col min="10748" max="10748" width="13.42578125" customWidth="1"/>
    <col min="10749" max="10749" width="15.28515625" customWidth="1"/>
    <col min="10750" max="10750" width="40.7109375" customWidth="1"/>
    <col min="10751" max="10751" width="20.42578125" customWidth="1"/>
    <col min="10752" max="10752" width="17.7109375" customWidth="1"/>
    <col min="10753" max="10753" width="16.7109375" customWidth="1"/>
    <col min="10754" max="10754" width="13.7109375" customWidth="1"/>
    <col min="10755" max="10755" width="14.28515625" customWidth="1"/>
    <col min="10756" max="10756" width="12.7109375" customWidth="1"/>
    <col min="10757" max="10757" width="56.7109375" customWidth="1"/>
    <col min="10758" max="10759" width="0" hidden="1" customWidth="1"/>
    <col min="10996" max="10996" width="4.7109375" customWidth="1"/>
    <col min="10997" max="10997" width="14.28515625" customWidth="1"/>
    <col min="10998" max="10998" width="23.42578125" customWidth="1"/>
    <col min="10999" max="10999" width="17.28515625" customWidth="1"/>
    <col min="11000" max="11000" width="11.7109375" customWidth="1"/>
    <col min="11001" max="11001" width="8.7109375" customWidth="1"/>
    <col min="11002" max="11002" width="18.7109375" customWidth="1"/>
    <col min="11003" max="11003" width="13.7109375" customWidth="1"/>
    <col min="11004" max="11004" width="13.42578125" customWidth="1"/>
    <col min="11005" max="11005" width="15.28515625" customWidth="1"/>
    <col min="11006" max="11006" width="40.7109375" customWidth="1"/>
    <col min="11007" max="11007" width="20.42578125" customWidth="1"/>
    <col min="11008" max="11008" width="17.7109375" customWidth="1"/>
    <col min="11009" max="11009" width="16.7109375" customWidth="1"/>
    <col min="11010" max="11010" width="13.7109375" customWidth="1"/>
    <col min="11011" max="11011" width="14.28515625" customWidth="1"/>
    <col min="11012" max="11012" width="12.7109375" customWidth="1"/>
    <col min="11013" max="11013" width="56.7109375" customWidth="1"/>
    <col min="11014" max="11015" width="0" hidden="1" customWidth="1"/>
    <col min="11252" max="11252" width="4.7109375" customWidth="1"/>
    <col min="11253" max="11253" width="14.28515625" customWidth="1"/>
    <col min="11254" max="11254" width="23.42578125" customWidth="1"/>
    <col min="11255" max="11255" width="17.28515625" customWidth="1"/>
    <col min="11256" max="11256" width="11.7109375" customWidth="1"/>
    <col min="11257" max="11257" width="8.7109375" customWidth="1"/>
    <col min="11258" max="11258" width="18.7109375" customWidth="1"/>
    <col min="11259" max="11259" width="13.7109375" customWidth="1"/>
    <col min="11260" max="11260" width="13.42578125" customWidth="1"/>
    <col min="11261" max="11261" width="15.28515625" customWidth="1"/>
    <col min="11262" max="11262" width="40.7109375" customWidth="1"/>
    <col min="11263" max="11263" width="20.42578125" customWidth="1"/>
    <col min="11264" max="11264" width="17.7109375" customWidth="1"/>
    <col min="11265" max="11265" width="16.7109375" customWidth="1"/>
    <col min="11266" max="11266" width="13.7109375" customWidth="1"/>
    <col min="11267" max="11267" width="14.28515625" customWidth="1"/>
    <col min="11268" max="11268" width="12.7109375" customWidth="1"/>
    <col min="11269" max="11269" width="56.7109375" customWidth="1"/>
    <col min="11270" max="11271" width="0" hidden="1" customWidth="1"/>
    <col min="11508" max="11508" width="4.7109375" customWidth="1"/>
    <col min="11509" max="11509" width="14.28515625" customWidth="1"/>
    <col min="11510" max="11510" width="23.42578125" customWidth="1"/>
    <col min="11511" max="11511" width="17.28515625" customWidth="1"/>
    <col min="11512" max="11512" width="11.7109375" customWidth="1"/>
    <col min="11513" max="11513" width="8.7109375" customWidth="1"/>
    <col min="11514" max="11514" width="18.7109375" customWidth="1"/>
    <col min="11515" max="11515" width="13.7109375" customWidth="1"/>
    <col min="11516" max="11516" width="13.42578125" customWidth="1"/>
    <col min="11517" max="11517" width="15.28515625" customWidth="1"/>
    <col min="11518" max="11518" width="40.7109375" customWidth="1"/>
    <col min="11519" max="11519" width="20.42578125" customWidth="1"/>
    <col min="11520" max="11520" width="17.7109375" customWidth="1"/>
    <col min="11521" max="11521" width="16.7109375" customWidth="1"/>
    <col min="11522" max="11522" width="13.7109375" customWidth="1"/>
    <col min="11523" max="11523" width="14.28515625" customWidth="1"/>
    <col min="11524" max="11524" width="12.7109375" customWidth="1"/>
    <col min="11525" max="11525" width="56.7109375" customWidth="1"/>
    <col min="11526" max="11527" width="0" hidden="1" customWidth="1"/>
    <col min="11764" max="11764" width="4.7109375" customWidth="1"/>
    <col min="11765" max="11765" width="14.28515625" customWidth="1"/>
    <col min="11766" max="11766" width="23.42578125" customWidth="1"/>
    <col min="11767" max="11767" width="17.28515625" customWidth="1"/>
    <col min="11768" max="11768" width="11.7109375" customWidth="1"/>
    <col min="11769" max="11769" width="8.7109375" customWidth="1"/>
    <col min="11770" max="11770" width="18.7109375" customWidth="1"/>
    <col min="11771" max="11771" width="13.7109375" customWidth="1"/>
    <col min="11772" max="11772" width="13.42578125" customWidth="1"/>
    <col min="11773" max="11773" width="15.28515625" customWidth="1"/>
    <col min="11774" max="11774" width="40.7109375" customWidth="1"/>
    <col min="11775" max="11775" width="20.42578125" customWidth="1"/>
    <col min="11776" max="11776" width="17.7109375" customWidth="1"/>
    <col min="11777" max="11777" width="16.7109375" customWidth="1"/>
    <col min="11778" max="11778" width="13.7109375" customWidth="1"/>
    <col min="11779" max="11779" width="14.28515625" customWidth="1"/>
    <col min="11780" max="11780" width="12.7109375" customWidth="1"/>
    <col min="11781" max="11781" width="56.7109375" customWidth="1"/>
    <col min="11782" max="11783" width="0" hidden="1" customWidth="1"/>
    <col min="12020" max="12020" width="4.7109375" customWidth="1"/>
    <col min="12021" max="12021" width="14.28515625" customWidth="1"/>
    <col min="12022" max="12022" width="23.42578125" customWidth="1"/>
    <col min="12023" max="12023" width="17.28515625" customWidth="1"/>
    <col min="12024" max="12024" width="11.7109375" customWidth="1"/>
    <col min="12025" max="12025" width="8.7109375" customWidth="1"/>
    <col min="12026" max="12026" width="18.7109375" customWidth="1"/>
    <col min="12027" max="12027" width="13.7109375" customWidth="1"/>
    <col min="12028" max="12028" width="13.42578125" customWidth="1"/>
    <col min="12029" max="12029" width="15.28515625" customWidth="1"/>
    <col min="12030" max="12030" width="40.7109375" customWidth="1"/>
    <col min="12031" max="12031" width="20.42578125" customWidth="1"/>
    <col min="12032" max="12032" width="17.7109375" customWidth="1"/>
    <col min="12033" max="12033" width="16.7109375" customWidth="1"/>
    <col min="12034" max="12034" width="13.7109375" customWidth="1"/>
    <col min="12035" max="12035" width="14.28515625" customWidth="1"/>
    <col min="12036" max="12036" width="12.7109375" customWidth="1"/>
    <col min="12037" max="12037" width="56.7109375" customWidth="1"/>
    <col min="12038" max="12039" width="0" hidden="1" customWidth="1"/>
    <col min="12276" max="12276" width="4.7109375" customWidth="1"/>
    <col min="12277" max="12277" width="14.28515625" customWidth="1"/>
    <col min="12278" max="12278" width="23.42578125" customWidth="1"/>
    <col min="12279" max="12279" width="17.28515625" customWidth="1"/>
    <col min="12280" max="12280" width="11.7109375" customWidth="1"/>
    <col min="12281" max="12281" width="8.7109375" customWidth="1"/>
    <col min="12282" max="12282" width="18.7109375" customWidth="1"/>
    <col min="12283" max="12283" width="13.7109375" customWidth="1"/>
    <col min="12284" max="12284" width="13.42578125" customWidth="1"/>
    <col min="12285" max="12285" width="15.28515625" customWidth="1"/>
    <col min="12286" max="12286" width="40.7109375" customWidth="1"/>
    <col min="12287" max="12287" width="20.42578125" customWidth="1"/>
    <col min="12288" max="12288" width="17.7109375" customWidth="1"/>
    <col min="12289" max="12289" width="16.7109375" customWidth="1"/>
    <col min="12290" max="12290" width="13.7109375" customWidth="1"/>
    <col min="12291" max="12291" width="14.28515625" customWidth="1"/>
    <col min="12292" max="12292" width="12.7109375" customWidth="1"/>
    <col min="12293" max="12293" width="56.7109375" customWidth="1"/>
    <col min="12294" max="12295" width="0" hidden="1" customWidth="1"/>
    <col min="12532" max="12532" width="4.7109375" customWidth="1"/>
    <col min="12533" max="12533" width="14.28515625" customWidth="1"/>
    <col min="12534" max="12534" width="23.42578125" customWidth="1"/>
    <col min="12535" max="12535" width="17.28515625" customWidth="1"/>
    <col min="12536" max="12536" width="11.7109375" customWidth="1"/>
    <col min="12537" max="12537" width="8.7109375" customWidth="1"/>
    <col min="12538" max="12538" width="18.7109375" customWidth="1"/>
    <col min="12539" max="12539" width="13.7109375" customWidth="1"/>
    <col min="12540" max="12540" width="13.42578125" customWidth="1"/>
    <col min="12541" max="12541" width="15.28515625" customWidth="1"/>
    <col min="12542" max="12542" width="40.7109375" customWidth="1"/>
    <col min="12543" max="12543" width="20.42578125" customWidth="1"/>
    <col min="12544" max="12544" width="17.7109375" customWidth="1"/>
    <col min="12545" max="12545" width="16.7109375" customWidth="1"/>
    <col min="12546" max="12546" width="13.7109375" customWidth="1"/>
    <col min="12547" max="12547" width="14.28515625" customWidth="1"/>
    <col min="12548" max="12548" width="12.7109375" customWidth="1"/>
    <col min="12549" max="12549" width="56.7109375" customWidth="1"/>
    <col min="12550" max="12551" width="0" hidden="1" customWidth="1"/>
    <col min="12788" max="12788" width="4.7109375" customWidth="1"/>
    <col min="12789" max="12789" width="14.28515625" customWidth="1"/>
    <col min="12790" max="12790" width="23.42578125" customWidth="1"/>
    <col min="12791" max="12791" width="17.28515625" customWidth="1"/>
    <col min="12792" max="12792" width="11.7109375" customWidth="1"/>
    <col min="12793" max="12793" width="8.7109375" customWidth="1"/>
    <col min="12794" max="12794" width="18.7109375" customWidth="1"/>
    <col min="12795" max="12795" width="13.7109375" customWidth="1"/>
    <col min="12796" max="12796" width="13.42578125" customWidth="1"/>
    <col min="12797" max="12797" width="15.28515625" customWidth="1"/>
    <col min="12798" max="12798" width="40.7109375" customWidth="1"/>
    <col min="12799" max="12799" width="20.42578125" customWidth="1"/>
    <col min="12800" max="12800" width="17.7109375" customWidth="1"/>
    <col min="12801" max="12801" width="16.7109375" customWidth="1"/>
    <col min="12802" max="12802" width="13.7109375" customWidth="1"/>
    <col min="12803" max="12803" width="14.28515625" customWidth="1"/>
    <col min="12804" max="12804" width="12.7109375" customWidth="1"/>
    <col min="12805" max="12805" width="56.7109375" customWidth="1"/>
    <col min="12806" max="12807" width="0" hidden="1" customWidth="1"/>
    <col min="13044" max="13044" width="4.7109375" customWidth="1"/>
    <col min="13045" max="13045" width="14.28515625" customWidth="1"/>
    <col min="13046" max="13046" width="23.42578125" customWidth="1"/>
    <col min="13047" max="13047" width="17.28515625" customWidth="1"/>
    <col min="13048" max="13048" width="11.7109375" customWidth="1"/>
    <col min="13049" max="13049" width="8.7109375" customWidth="1"/>
    <col min="13050" max="13050" width="18.7109375" customWidth="1"/>
    <col min="13051" max="13051" width="13.7109375" customWidth="1"/>
    <col min="13052" max="13052" width="13.42578125" customWidth="1"/>
    <col min="13053" max="13053" width="15.28515625" customWidth="1"/>
    <col min="13054" max="13054" width="40.7109375" customWidth="1"/>
    <col min="13055" max="13055" width="20.42578125" customWidth="1"/>
    <col min="13056" max="13056" width="17.7109375" customWidth="1"/>
    <col min="13057" max="13057" width="16.7109375" customWidth="1"/>
    <col min="13058" max="13058" width="13.7109375" customWidth="1"/>
    <col min="13059" max="13059" width="14.28515625" customWidth="1"/>
    <col min="13060" max="13060" width="12.7109375" customWidth="1"/>
    <col min="13061" max="13061" width="56.7109375" customWidth="1"/>
    <col min="13062" max="13063" width="0" hidden="1" customWidth="1"/>
    <col min="13300" max="13300" width="4.7109375" customWidth="1"/>
    <col min="13301" max="13301" width="14.28515625" customWidth="1"/>
    <col min="13302" max="13302" width="23.42578125" customWidth="1"/>
    <col min="13303" max="13303" width="17.28515625" customWidth="1"/>
    <col min="13304" max="13304" width="11.7109375" customWidth="1"/>
    <col min="13305" max="13305" width="8.7109375" customWidth="1"/>
    <col min="13306" max="13306" width="18.7109375" customWidth="1"/>
    <col min="13307" max="13307" width="13.7109375" customWidth="1"/>
    <col min="13308" max="13308" width="13.42578125" customWidth="1"/>
    <col min="13309" max="13309" width="15.28515625" customWidth="1"/>
    <col min="13310" max="13310" width="40.7109375" customWidth="1"/>
    <col min="13311" max="13311" width="20.42578125" customWidth="1"/>
    <col min="13312" max="13312" width="17.7109375" customWidth="1"/>
    <col min="13313" max="13313" width="16.7109375" customWidth="1"/>
    <col min="13314" max="13314" width="13.7109375" customWidth="1"/>
    <col min="13315" max="13315" width="14.28515625" customWidth="1"/>
    <col min="13316" max="13316" width="12.7109375" customWidth="1"/>
    <col min="13317" max="13317" width="56.7109375" customWidth="1"/>
    <col min="13318" max="13319" width="0" hidden="1" customWidth="1"/>
    <col min="13556" max="13556" width="4.7109375" customWidth="1"/>
    <col min="13557" max="13557" width="14.28515625" customWidth="1"/>
    <col min="13558" max="13558" width="23.42578125" customWidth="1"/>
    <col min="13559" max="13559" width="17.28515625" customWidth="1"/>
    <col min="13560" max="13560" width="11.7109375" customWidth="1"/>
    <col min="13561" max="13561" width="8.7109375" customWidth="1"/>
    <col min="13562" max="13562" width="18.7109375" customWidth="1"/>
    <col min="13563" max="13563" width="13.7109375" customWidth="1"/>
    <col min="13564" max="13564" width="13.42578125" customWidth="1"/>
    <col min="13565" max="13565" width="15.28515625" customWidth="1"/>
    <col min="13566" max="13566" width="40.7109375" customWidth="1"/>
    <col min="13567" max="13567" width="20.42578125" customWidth="1"/>
    <col min="13568" max="13568" width="17.7109375" customWidth="1"/>
    <col min="13569" max="13569" width="16.7109375" customWidth="1"/>
    <col min="13570" max="13570" width="13.7109375" customWidth="1"/>
    <col min="13571" max="13571" width="14.28515625" customWidth="1"/>
    <col min="13572" max="13572" width="12.7109375" customWidth="1"/>
    <col min="13573" max="13573" width="56.7109375" customWidth="1"/>
    <col min="13574" max="13575" width="0" hidden="1" customWidth="1"/>
    <col min="13812" max="13812" width="4.7109375" customWidth="1"/>
    <col min="13813" max="13813" width="14.28515625" customWidth="1"/>
    <col min="13814" max="13814" width="23.42578125" customWidth="1"/>
    <col min="13815" max="13815" width="17.28515625" customWidth="1"/>
    <col min="13816" max="13816" width="11.7109375" customWidth="1"/>
    <col min="13817" max="13817" width="8.7109375" customWidth="1"/>
    <col min="13818" max="13818" width="18.7109375" customWidth="1"/>
    <col min="13819" max="13819" width="13.7109375" customWidth="1"/>
    <col min="13820" max="13820" width="13.42578125" customWidth="1"/>
    <col min="13821" max="13821" width="15.28515625" customWidth="1"/>
    <col min="13822" max="13822" width="40.7109375" customWidth="1"/>
    <col min="13823" max="13823" width="20.42578125" customWidth="1"/>
    <col min="13824" max="13824" width="17.7109375" customWidth="1"/>
    <col min="13825" max="13825" width="16.7109375" customWidth="1"/>
    <col min="13826" max="13826" width="13.7109375" customWidth="1"/>
    <col min="13827" max="13827" width="14.28515625" customWidth="1"/>
    <col min="13828" max="13828" width="12.7109375" customWidth="1"/>
    <col min="13829" max="13829" width="56.7109375" customWidth="1"/>
    <col min="13830" max="13831" width="0" hidden="1" customWidth="1"/>
    <col min="14068" max="14068" width="4.7109375" customWidth="1"/>
    <col min="14069" max="14069" width="14.28515625" customWidth="1"/>
    <col min="14070" max="14070" width="23.42578125" customWidth="1"/>
    <col min="14071" max="14071" width="17.28515625" customWidth="1"/>
    <col min="14072" max="14072" width="11.7109375" customWidth="1"/>
    <col min="14073" max="14073" width="8.7109375" customWidth="1"/>
    <col min="14074" max="14074" width="18.7109375" customWidth="1"/>
    <col min="14075" max="14075" width="13.7109375" customWidth="1"/>
    <col min="14076" max="14076" width="13.42578125" customWidth="1"/>
    <col min="14077" max="14077" width="15.28515625" customWidth="1"/>
    <col min="14078" max="14078" width="40.7109375" customWidth="1"/>
    <col min="14079" max="14079" width="20.42578125" customWidth="1"/>
    <col min="14080" max="14080" width="17.7109375" customWidth="1"/>
    <col min="14081" max="14081" width="16.7109375" customWidth="1"/>
    <col min="14082" max="14082" width="13.7109375" customWidth="1"/>
    <col min="14083" max="14083" width="14.28515625" customWidth="1"/>
    <col min="14084" max="14084" width="12.7109375" customWidth="1"/>
    <col min="14085" max="14085" width="56.7109375" customWidth="1"/>
    <col min="14086" max="14087" width="0" hidden="1" customWidth="1"/>
    <col min="14324" max="14324" width="4.7109375" customWidth="1"/>
    <col min="14325" max="14325" width="14.28515625" customWidth="1"/>
    <col min="14326" max="14326" width="23.42578125" customWidth="1"/>
    <col min="14327" max="14327" width="17.28515625" customWidth="1"/>
    <col min="14328" max="14328" width="11.7109375" customWidth="1"/>
    <col min="14329" max="14329" width="8.7109375" customWidth="1"/>
    <col min="14330" max="14330" width="18.7109375" customWidth="1"/>
    <col min="14331" max="14331" width="13.7109375" customWidth="1"/>
    <col min="14332" max="14332" width="13.42578125" customWidth="1"/>
    <col min="14333" max="14333" width="15.28515625" customWidth="1"/>
    <col min="14334" max="14334" width="40.7109375" customWidth="1"/>
    <col min="14335" max="14335" width="20.42578125" customWidth="1"/>
    <col min="14336" max="14336" width="17.7109375" customWidth="1"/>
    <col min="14337" max="14337" width="16.7109375" customWidth="1"/>
    <col min="14338" max="14338" width="13.7109375" customWidth="1"/>
    <col min="14339" max="14339" width="14.28515625" customWidth="1"/>
    <col min="14340" max="14340" width="12.7109375" customWidth="1"/>
    <col min="14341" max="14341" width="56.7109375" customWidth="1"/>
    <col min="14342" max="14343" width="0" hidden="1" customWidth="1"/>
    <col min="14580" max="14580" width="4.7109375" customWidth="1"/>
    <col min="14581" max="14581" width="14.28515625" customWidth="1"/>
    <col min="14582" max="14582" width="23.42578125" customWidth="1"/>
    <col min="14583" max="14583" width="17.28515625" customWidth="1"/>
    <col min="14584" max="14584" width="11.7109375" customWidth="1"/>
    <col min="14585" max="14585" width="8.7109375" customWidth="1"/>
    <col min="14586" max="14586" width="18.7109375" customWidth="1"/>
    <col min="14587" max="14587" width="13.7109375" customWidth="1"/>
    <col min="14588" max="14588" width="13.42578125" customWidth="1"/>
    <col min="14589" max="14589" width="15.28515625" customWidth="1"/>
    <col min="14590" max="14590" width="40.7109375" customWidth="1"/>
    <col min="14591" max="14591" width="20.42578125" customWidth="1"/>
    <col min="14592" max="14592" width="17.7109375" customWidth="1"/>
    <col min="14593" max="14593" width="16.7109375" customWidth="1"/>
    <col min="14594" max="14594" width="13.7109375" customWidth="1"/>
    <col min="14595" max="14595" width="14.28515625" customWidth="1"/>
    <col min="14596" max="14596" width="12.7109375" customWidth="1"/>
    <col min="14597" max="14597" width="56.7109375" customWidth="1"/>
    <col min="14598" max="14599" width="0" hidden="1" customWidth="1"/>
    <col min="14836" max="14836" width="4.7109375" customWidth="1"/>
    <col min="14837" max="14837" width="14.28515625" customWidth="1"/>
    <col min="14838" max="14838" width="23.42578125" customWidth="1"/>
    <col min="14839" max="14839" width="17.28515625" customWidth="1"/>
    <col min="14840" max="14840" width="11.7109375" customWidth="1"/>
    <col min="14841" max="14841" width="8.7109375" customWidth="1"/>
    <col min="14842" max="14842" width="18.7109375" customWidth="1"/>
    <col min="14843" max="14843" width="13.7109375" customWidth="1"/>
    <col min="14844" max="14844" width="13.42578125" customWidth="1"/>
    <col min="14845" max="14845" width="15.28515625" customWidth="1"/>
    <col min="14846" max="14846" width="40.7109375" customWidth="1"/>
    <col min="14847" max="14847" width="20.42578125" customWidth="1"/>
    <col min="14848" max="14848" width="17.7109375" customWidth="1"/>
    <col min="14849" max="14849" width="16.7109375" customWidth="1"/>
    <col min="14850" max="14850" width="13.7109375" customWidth="1"/>
    <col min="14851" max="14851" width="14.28515625" customWidth="1"/>
    <col min="14852" max="14852" width="12.7109375" customWidth="1"/>
    <col min="14853" max="14853" width="56.7109375" customWidth="1"/>
    <col min="14854" max="14855" width="0" hidden="1" customWidth="1"/>
    <col min="15092" max="15092" width="4.7109375" customWidth="1"/>
    <col min="15093" max="15093" width="14.28515625" customWidth="1"/>
    <col min="15094" max="15094" width="23.42578125" customWidth="1"/>
    <col min="15095" max="15095" width="17.28515625" customWidth="1"/>
    <col min="15096" max="15096" width="11.7109375" customWidth="1"/>
    <col min="15097" max="15097" width="8.7109375" customWidth="1"/>
    <col min="15098" max="15098" width="18.7109375" customWidth="1"/>
    <col min="15099" max="15099" width="13.7109375" customWidth="1"/>
    <col min="15100" max="15100" width="13.42578125" customWidth="1"/>
    <col min="15101" max="15101" width="15.28515625" customWidth="1"/>
    <col min="15102" max="15102" width="40.7109375" customWidth="1"/>
    <col min="15103" max="15103" width="20.42578125" customWidth="1"/>
    <col min="15104" max="15104" width="17.7109375" customWidth="1"/>
    <col min="15105" max="15105" width="16.7109375" customWidth="1"/>
    <col min="15106" max="15106" width="13.7109375" customWidth="1"/>
    <col min="15107" max="15107" width="14.28515625" customWidth="1"/>
    <col min="15108" max="15108" width="12.7109375" customWidth="1"/>
    <col min="15109" max="15109" width="56.7109375" customWidth="1"/>
    <col min="15110" max="15111" width="0" hidden="1" customWidth="1"/>
    <col min="15348" max="15348" width="4.7109375" customWidth="1"/>
    <col min="15349" max="15349" width="14.28515625" customWidth="1"/>
    <col min="15350" max="15350" width="23.42578125" customWidth="1"/>
    <col min="15351" max="15351" width="17.28515625" customWidth="1"/>
    <col min="15352" max="15352" width="11.7109375" customWidth="1"/>
    <col min="15353" max="15353" width="8.7109375" customWidth="1"/>
    <col min="15354" max="15354" width="18.7109375" customWidth="1"/>
    <col min="15355" max="15355" width="13.7109375" customWidth="1"/>
    <col min="15356" max="15356" width="13.42578125" customWidth="1"/>
    <col min="15357" max="15357" width="15.28515625" customWidth="1"/>
    <col min="15358" max="15358" width="40.7109375" customWidth="1"/>
    <col min="15359" max="15359" width="20.42578125" customWidth="1"/>
    <col min="15360" max="15360" width="17.7109375" customWidth="1"/>
    <col min="15361" max="15361" width="16.7109375" customWidth="1"/>
    <col min="15362" max="15362" width="13.7109375" customWidth="1"/>
    <col min="15363" max="15363" width="14.28515625" customWidth="1"/>
    <col min="15364" max="15364" width="12.7109375" customWidth="1"/>
    <col min="15365" max="15365" width="56.7109375" customWidth="1"/>
    <col min="15366" max="15367" width="0" hidden="1" customWidth="1"/>
    <col min="15604" max="15604" width="4.7109375" customWidth="1"/>
    <col min="15605" max="15605" width="14.28515625" customWidth="1"/>
    <col min="15606" max="15606" width="23.42578125" customWidth="1"/>
    <col min="15607" max="15607" width="17.28515625" customWidth="1"/>
    <col min="15608" max="15608" width="11.7109375" customWidth="1"/>
    <col min="15609" max="15609" width="8.7109375" customWidth="1"/>
    <col min="15610" max="15610" width="18.7109375" customWidth="1"/>
    <col min="15611" max="15611" width="13.7109375" customWidth="1"/>
    <col min="15612" max="15612" width="13.42578125" customWidth="1"/>
    <col min="15613" max="15613" width="15.28515625" customWidth="1"/>
    <col min="15614" max="15614" width="40.7109375" customWidth="1"/>
    <col min="15615" max="15615" width="20.42578125" customWidth="1"/>
    <col min="15616" max="15616" width="17.7109375" customWidth="1"/>
    <col min="15617" max="15617" width="16.7109375" customWidth="1"/>
    <col min="15618" max="15618" width="13.7109375" customWidth="1"/>
    <col min="15619" max="15619" width="14.28515625" customWidth="1"/>
    <col min="15620" max="15620" width="12.7109375" customWidth="1"/>
    <col min="15621" max="15621" width="56.7109375" customWidth="1"/>
    <col min="15622" max="15623" width="0" hidden="1" customWidth="1"/>
    <col min="15860" max="15860" width="4.7109375" customWidth="1"/>
    <col min="15861" max="15861" width="14.28515625" customWidth="1"/>
    <col min="15862" max="15862" width="23.42578125" customWidth="1"/>
    <col min="15863" max="15863" width="17.28515625" customWidth="1"/>
    <col min="15864" max="15864" width="11.7109375" customWidth="1"/>
    <col min="15865" max="15865" width="8.7109375" customWidth="1"/>
    <col min="15866" max="15866" width="18.7109375" customWidth="1"/>
    <col min="15867" max="15867" width="13.7109375" customWidth="1"/>
    <col min="15868" max="15868" width="13.42578125" customWidth="1"/>
    <col min="15869" max="15869" width="15.28515625" customWidth="1"/>
    <col min="15870" max="15870" width="40.7109375" customWidth="1"/>
    <col min="15871" max="15871" width="20.42578125" customWidth="1"/>
    <col min="15872" max="15872" width="17.7109375" customWidth="1"/>
    <col min="15873" max="15873" width="16.7109375" customWidth="1"/>
    <col min="15874" max="15874" width="13.7109375" customWidth="1"/>
    <col min="15875" max="15875" width="14.28515625" customWidth="1"/>
    <col min="15876" max="15876" width="12.7109375" customWidth="1"/>
    <col min="15877" max="15877" width="56.7109375" customWidth="1"/>
    <col min="15878" max="15879" width="0" hidden="1" customWidth="1"/>
    <col min="16116" max="16116" width="4.7109375" customWidth="1"/>
    <col min="16117" max="16117" width="14.28515625" customWidth="1"/>
    <col min="16118" max="16118" width="23.42578125" customWidth="1"/>
    <col min="16119" max="16119" width="17.28515625" customWidth="1"/>
    <col min="16120" max="16120" width="11.7109375" customWidth="1"/>
    <col min="16121" max="16121" width="8.7109375" customWidth="1"/>
    <col min="16122" max="16122" width="18.7109375" customWidth="1"/>
    <col min="16123" max="16123" width="13.7109375" customWidth="1"/>
    <col min="16124" max="16124" width="13.42578125" customWidth="1"/>
    <col min="16125" max="16125" width="15.28515625" customWidth="1"/>
    <col min="16126" max="16126" width="40.7109375" customWidth="1"/>
    <col min="16127" max="16127" width="20.42578125" customWidth="1"/>
    <col min="16128" max="16128" width="17.7109375" customWidth="1"/>
    <col min="16129" max="16129" width="16.7109375" customWidth="1"/>
    <col min="16130" max="16130" width="13.7109375" customWidth="1"/>
    <col min="16131" max="16131" width="14.28515625" customWidth="1"/>
    <col min="16132" max="16132" width="12.7109375" customWidth="1"/>
    <col min="16133" max="16133" width="56.7109375" customWidth="1"/>
    <col min="16134" max="16135" width="0" hidden="1" customWidth="1"/>
  </cols>
  <sheetData>
    <row r="1" spans="1:18" ht="26.45" customHeight="1" x14ac:dyDescent="0.35">
      <c r="A1" s="62" t="s">
        <v>203</v>
      </c>
    </row>
    <row r="2" spans="1:18" ht="37.9" customHeight="1" x14ac:dyDescent="0.45">
      <c r="A2" s="86" t="s">
        <v>85</v>
      </c>
      <c r="C2" s="87"/>
      <c r="D2" s="87"/>
      <c r="E2" s="87"/>
      <c r="F2" s="87"/>
      <c r="G2" s="88"/>
      <c r="H2" s="89"/>
      <c r="I2" s="90"/>
      <c r="J2" s="90"/>
      <c r="K2" s="90"/>
      <c r="L2" s="90"/>
      <c r="M2" s="90"/>
      <c r="N2" s="90"/>
      <c r="O2" s="90"/>
      <c r="P2" s="90"/>
      <c r="Q2" s="2"/>
    </row>
    <row r="3" spans="1:18" ht="15" customHeight="1" thickBot="1" x14ac:dyDescent="0.5">
      <c r="B3" s="91"/>
      <c r="C3" s="87"/>
      <c r="D3" s="87"/>
      <c r="E3" s="87"/>
      <c r="F3" s="87"/>
      <c r="G3" s="88"/>
      <c r="H3" s="89"/>
      <c r="I3" s="90"/>
      <c r="J3" s="90"/>
      <c r="K3" s="90"/>
      <c r="L3" s="90"/>
      <c r="M3" s="90"/>
      <c r="N3" s="90"/>
      <c r="O3" s="90"/>
      <c r="P3" s="90"/>
      <c r="Q3" s="2"/>
    </row>
    <row r="4" spans="1:18" ht="39" customHeight="1" x14ac:dyDescent="0.25">
      <c r="A4" s="512" t="s">
        <v>38</v>
      </c>
      <c r="B4" s="514" t="s">
        <v>39</v>
      </c>
      <c r="C4" s="514" t="s">
        <v>30</v>
      </c>
      <c r="D4" s="514" t="s">
        <v>40</v>
      </c>
      <c r="E4" s="514" t="s">
        <v>41</v>
      </c>
      <c r="F4" s="510" t="s">
        <v>42</v>
      </c>
      <c r="G4" s="528" t="s">
        <v>18</v>
      </c>
      <c r="H4" s="530" t="s">
        <v>43</v>
      </c>
      <c r="I4" s="514" t="s">
        <v>44</v>
      </c>
      <c r="J4" s="514" t="s">
        <v>23</v>
      </c>
      <c r="K4" s="532" t="s">
        <v>24</v>
      </c>
      <c r="L4" s="534" t="s">
        <v>45</v>
      </c>
      <c r="M4" s="516" t="s">
        <v>46</v>
      </c>
      <c r="N4" s="517"/>
      <c r="O4" s="518"/>
      <c r="P4" s="519" t="s">
        <v>47</v>
      </c>
      <c r="Q4" s="521" t="s">
        <v>48</v>
      </c>
    </row>
    <row r="5" spans="1:18" ht="148.15" customHeight="1" x14ac:dyDescent="0.25">
      <c r="A5" s="513"/>
      <c r="B5" s="515"/>
      <c r="C5" s="515"/>
      <c r="D5" s="497"/>
      <c r="E5" s="515"/>
      <c r="F5" s="511"/>
      <c r="G5" s="529"/>
      <c r="H5" s="531"/>
      <c r="I5" s="515"/>
      <c r="J5" s="515"/>
      <c r="K5" s="533"/>
      <c r="L5" s="535"/>
      <c r="M5" s="3" t="s">
        <v>49</v>
      </c>
      <c r="N5" s="60" t="s">
        <v>81</v>
      </c>
      <c r="O5" s="61" t="s">
        <v>50</v>
      </c>
      <c r="P5" s="520"/>
      <c r="Q5" s="522"/>
    </row>
    <row r="6" spans="1:18" ht="32.450000000000003" customHeight="1" thickBot="1" x14ac:dyDescent="0.3">
      <c r="A6" s="4" t="s">
        <v>51</v>
      </c>
      <c r="B6" s="5" t="s">
        <v>52</v>
      </c>
      <c r="C6" s="5" t="s">
        <v>53</v>
      </c>
      <c r="D6" s="5" t="s">
        <v>54</v>
      </c>
      <c r="E6" s="5" t="s">
        <v>55</v>
      </c>
      <c r="F6" s="5" t="s">
        <v>56</v>
      </c>
      <c r="G6" s="5" t="s">
        <v>57</v>
      </c>
      <c r="H6" s="6" t="s">
        <v>58</v>
      </c>
      <c r="I6" s="5" t="s">
        <v>59</v>
      </c>
      <c r="J6" s="7" t="s">
        <v>60</v>
      </c>
      <c r="K6" s="7" t="s">
        <v>61</v>
      </c>
      <c r="L6" s="8" t="s">
        <v>62</v>
      </c>
      <c r="M6" s="9" t="s">
        <v>63</v>
      </c>
      <c r="N6" s="4" t="s">
        <v>64</v>
      </c>
      <c r="O6" s="10" t="s">
        <v>65</v>
      </c>
      <c r="P6" s="11" t="s">
        <v>66</v>
      </c>
      <c r="Q6" s="10" t="s">
        <v>130</v>
      </c>
    </row>
    <row r="7" spans="1:18" ht="216" customHeight="1" x14ac:dyDescent="0.25">
      <c r="A7" s="523">
        <v>3</v>
      </c>
      <c r="B7" s="526" t="s">
        <v>165</v>
      </c>
      <c r="C7" s="526" t="s">
        <v>26</v>
      </c>
      <c r="D7" s="526" t="s">
        <v>107</v>
      </c>
      <c r="E7" s="526" t="s">
        <v>108</v>
      </c>
      <c r="F7" s="526" t="s">
        <v>106</v>
      </c>
      <c r="G7" s="456">
        <v>400418989.25999999</v>
      </c>
      <c r="H7" s="545" t="s">
        <v>109</v>
      </c>
      <c r="I7" s="526" t="s">
        <v>110</v>
      </c>
      <c r="J7" s="470" t="s">
        <v>67</v>
      </c>
      <c r="K7" s="482" t="s">
        <v>136</v>
      </c>
      <c r="L7" s="486">
        <v>178471075</v>
      </c>
      <c r="M7" s="486">
        <f>N7+O7</f>
        <v>11053466</v>
      </c>
      <c r="N7" s="536">
        <v>11053466</v>
      </c>
      <c r="O7" s="539">
        <v>0</v>
      </c>
      <c r="P7" s="492">
        <f>M7/L7</f>
        <v>6.1934215390365074E-2</v>
      </c>
      <c r="Q7" s="542" t="s">
        <v>226</v>
      </c>
      <c r="R7" s="12"/>
    </row>
    <row r="8" spans="1:18" ht="146.44999999999999" customHeight="1" x14ac:dyDescent="0.25">
      <c r="A8" s="524"/>
      <c r="B8" s="479"/>
      <c r="C8" s="479"/>
      <c r="D8" s="479"/>
      <c r="E8" s="479"/>
      <c r="F8" s="479"/>
      <c r="G8" s="527"/>
      <c r="H8" s="494"/>
      <c r="I8" s="479"/>
      <c r="J8" s="479"/>
      <c r="K8" s="546"/>
      <c r="L8" s="547"/>
      <c r="M8" s="547"/>
      <c r="N8" s="537"/>
      <c r="O8" s="540"/>
      <c r="P8" s="541"/>
      <c r="Q8" s="543"/>
      <c r="R8" s="12"/>
    </row>
    <row r="9" spans="1:18" ht="265.14999999999998" customHeight="1" x14ac:dyDescent="0.25">
      <c r="A9" s="524"/>
      <c r="B9" s="479"/>
      <c r="C9" s="479"/>
      <c r="D9" s="479"/>
      <c r="E9" s="479"/>
      <c r="F9" s="479"/>
      <c r="G9" s="527"/>
      <c r="H9" s="494"/>
      <c r="I9" s="479"/>
      <c r="J9" s="479"/>
      <c r="K9" s="483"/>
      <c r="L9" s="487"/>
      <c r="M9" s="487"/>
      <c r="N9" s="538"/>
      <c r="O9" s="464"/>
      <c r="P9" s="466"/>
      <c r="Q9" s="543"/>
      <c r="R9" s="12"/>
    </row>
    <row r="10" spans="1:18" ht="319.89999999999998" customHeight="1" x14ac:dyDescent="0.25">
      <c r="A10" s="524"/>
      <c r="B10" s="479"/>
      <c r="C10" s="479"/>
      <c r="D10" s="479"/>
      <c r="E10" s="479"/>
      <c r="F10" s="479"/>
      <c r="G10" s="527"/>
      <c r="H10" s="494"/>
      <c r="I10" s="479"/>
      <c r="J10" s="199" t="s">
        <v>98</v>
      </c>
      <c r="K10" s="233" t="s">
        <v>137</v>
      </c>
      <c r="L10" s="92">
        <v>40518449.969999999</v>
      </c>
      <c r="M10" s="175">
        <f t="shared" ref="M10:M11" si="0">N10+O10</f>
        <v>39887710.969999999</v>
      </c>
      <c r="N10" s="93">
        <v>39887710.969999999</v>
      </c>
      <c r="O10" s="94">
        <v>0</v>
      </c>
      <c r="P10" s="183">
        <f>M10/L10</f>
        <v>0.98443328902100147</v>
      </c>
      <c r="Q10" s="95" t="s">
        <v>227</v>
      </c>
      <c r="R10" s="12"/>
    </row>
    <row r="11" spans="1:18" ht="263.45" customHeight="1" x14ac:dyDescent="0.25">
      <c r="A11" s="524"/>
      <c r="B11" s="479"/>
      <c r="C11" s="479"/>
      <c r="D11" s="479"/>
      <c r="E11" s="479"/>
      <c r="F11" s="479"/>
      <c r="G11" s="527"/>
      <c r="H11" s="494"/>
      <c r="I11" s="479"/>
      <c r="J11" s="171" t="s">
        <v>67</v>
      </c>
      <c r="K11" s="234" t="s">
        <v>134</v>
      </c>
      <c r="L11" s="96">
        <v>823671</v>
      </c>
      <c r="M11" s="235">
        <f t="shared" si="0"/>
        <v>823671</v>
      </c>
      <c r="N11" s="97">
        <v>823671</v>
      </c>
      <c r="O11" s="236">
        <v>0</v>
      </c>
      <c r="P11" s="237">
        <f>M11/L11</f>
        <v>1</v>
      </c>
      <c r="Q11" s="95" t="s">
        <v>150</v>
      </c>
      <c r="R11" s="12"/>
    </row>
    <row r="12" spans="1:18" ht="135" x14ac:dyDescent="0.25">
      <c r="A12" s="525"/>
      <c r="B12" s="471"/>
      <c r="C12" s="471"/>
      <c r="D12" s="471"/>
      <c r="E12" s="471"/>
      <c r="F12" s="471"/>
      <c r="G12" s="457"/>
      <c r="H12" s="495"/>
      <c r="I12" s="471"/>
      <c r="J12" s="199" t="s">
        <v>128</v>
      </c>
      <c r="K12" s="238" t="s">
        <v>138</v>
      </c>
      <c r="L12" s="98">
        <v>823671</v>
      </c>
      <c r="M12" s="235">
        <f>N12+O12</f>
        <v>50000</v>
      </c>
      <c r="N12" s="97">
        <v>50000</v>
      </c>
      <c r="O12" s="239">
        <v>0</v>
      </c>
      <c r="P12" s="191">
        <f>M12/L12</f>
        <v>6.0703848988248946E-2</v>
      </c>
      <c r="Q12" s="99" t="s">
        <v>228</v>
      </c>
      <c r="R12" s="12"/>
    </row>
    <row r="13" spans="1:18" ht="217.9" customHeight="1" x14ac:dyDescent="0.25">
      <c r="A13" s="544">
        <v>4</v>
      </c>
      <c r="B13" s="470" t="s">
        <v>68</v>
      </c>
      <c r="C13" s="470" t="s">
        <v>127</v>
      </c>
      <c r="D13" s="470" t="s">
        <v>107</v>
      </c>
      <c r="E13" s="470" t="s">
        <v>111</v>
      </c>
      <c r="F13" s="470" t="s">
        <v>106</v>
      </c>
      <c r="G13" s="549">
        <v>433013258.18000001</v>
      </c>
      <c r="H13" s="470" t="s">
        <v>109</v>
      </c>
      <c r="I13" s="470" t="s">
        <v>112</v>
      </c>
      <c r="J13" s="470" t="s">
        <v>67</v>
      </c>
      <c r="K13" s="482" t="s">
        <v>139</v>
      </c>
      <c r="L13" s="484">
        <v>354887803</v>
      </c>
      <c r="M13" s="486">
        <f>N13+O13+N14</f>
        <v>88721951</v>
      </c>
      <c r="N13" s="101">
        <v>88653154</v>
      </c>
      <c r="O13" s="539">
        <v>0</v>
      </c>
      <c r="P13" s="492">
        <f>M13/L13</f>
        <v>0.250000000704448</v>
      </c>
      <c r="Q13" s="542" t="s">
        <v>229</v>
      </c>
      <c r="R13" s="12"/>
    </row>
    <row r="14" spans="1:18" ht="286.89999999999998" customHeight="1" x14ac:dyDescent="0.25">
      <c r="A14" s="525"/>
      <c r="B14" s="471"/>
      <c r="C14" s="471"/>
      <c r="D14" s="471"/>
      <c r="E14" s="471"/>
      <c r="F14" s="471"/>
      <c r="G14" s="457"/>
      <c r="H14" s="471"/>
      <c r="I14" s="471"/>
      <c r="J14" s="471"/>
      <c r="K14" s="483"/>
      <c r="L14" s="485"/>
      <c r="M14" s="487"/>
      <c r="N14" s="101">
        <v>68797</v>
      </c>
      <c r="O14" s="464"/>
      <c r="P14" s="466"/>
      <c r="Q14" s="548"/>
      <c r="R14" s="12"/>
    </row>
    <row r="15" spans="1:18" ht="170.45" customHeight="1" x14ac:dyDescent="0.25">
      <c r="A15" s="550">
        <v>32</v>
      </c>
      <c r="B15" s="470" t="s">
        <v>118</v>
      </c>
      <c r="C15" s="470" t="s">
        <v>119</v>
      </c>
      <c r="D15" s="470" t="s">
        <v>93</v>
      </c>
      <c r="E15" s="470" t="s">
        <v>131</v>
      </c>
      <c r="F15" s="470" t="s">
        <v>104</v>
      </c>
      <c r="G15" s="552">
        <v>4146520.73</v>
      </c>
      <c r="H15" s="470" t="s">
        <v>118</v>
      </c>
      <c r="I15" s="470" t="s">
        <v>120</v>
      </c>
      <c r="J15" s="171" t="s">
        <v>105</v>
      </c>
      <c r="K15" s="470" t="s">
        <v>141</v>
      </c>
      <c r="L15" s="486">
        <v>740806.74</v>
      </c>
      <c r="M15" s="189">
        <f>N15+O15</f>
        <v>414621.75</v>
      </c>
      <c r="N15" s="105">
        <v>414621.75</v>
      </c>
      <c r="O15" s="241">
        <v>0</v>
      </c>
      <c r="P15" s="186">
        <f>(M15+M16)/L15</f>
        <v>1</v>
      </c>
      <c r="Q15" s="95" t="s">
        <v>230</v>
      </c>
      <c r="R15" s="12"/>
    </row>
    <row r="16" spans="1:18" ht="144.6" customHeight="1" x14ac:dyDescent="0.25">
      <c r="A16" s="551"/>
      <c r="B16" s="471"/>
      <c r="C16" s="471"/>
      <c r="D16" s="471"/>
      <c r="E16" s="471"/>
      <c r="F16" s="471"/>
      <c r="G16" s="553"/>
      <c r="H16" s="471"/>
      <c r="I16" s="471"/>
      <c r="J16" s="180" t="s">
        <v>121</v>
      </c>
      <c r="K16" s="471"/>
      <c r="L16" s="487"/>
      <c r="M16" s="189">
        <f>N16+O16</f>
        <v>326184.99</v>
      </c>
      <c r="N16" s="106">
        <v>326184.99</v>
      </c>
      <c r="O16" s="240">
        <v>0</v>
      </c>
      <c r="P16" s="191">
        <v>0</v>
      </c>
      <c r="Q16" s="100" t="s">
        <v>151</v>
      </c>
      <c r="R16" s="12"/>
    </row>
    <row r="17" spans="1:20" ht="119.45" customHeight="1" x14ac:dyDescent="0.25">
      <c r="A17" s="558">
        <v>33</v>
      </c>
      <c r="B17" s="560" t="s">
        <v>25</v>
      </c>
      <c r="C17" s="470" t="s">
        <v>132</v>
      </c>
      <c r="D17" s="470" t="s">
        <v>86</v>
      </c>
      <c r="E17" s="562" t="s">
        <v>152</v>
      </c>
      <c r="F17" s="470" t="s">
        <v>133</v>
      </c>
      <c r="G17" s="552">
        <v>179363388.91</v>
      </c>
      <c r="H17" s="568" t="s">
        <v>153</v>
      </c>
      <c r="I17" s="469"/>
      <c r="J17" s="170" t="s">
        <v>113</v>
      </c>
      <c r="K17" s="107" t="s">
        <v>154</v>
      </c>
      <c r="L17" s="189">
        <v>51000</v>
      </c>
      <c r="M17" s="103">
        <f>N17+O17</f>
        <v>51000</v>
      </c>
      <c r="N17" s="108">
        <v>51000</v>
      </c>
      <c r="O17" s="242">
        <v>0</v>
      </c>
      <c r="P17" s="191">
        <f t="shared" ref="P17:P22" si="1">M17/L17</f>
        <v>1</v>
      </c>
      <c r="Q17" s="109" t="s">
        <v>155</v>
      </c>
      <c r="R17" s="12"/>
    </row>
    <row r="18" spans="1:20" ht="144" customHeight="1" x14ac:dyDescent="0.25">
      <c r="A18" s="559"/>
      <c r="B18" s="561"/>
      <c r="C18" s="479"/>
      <c r="D18" s="479"/>
      <c r="E18" s="563"/>
      <c r="F18" s="479"/>
      <c r="G18" s="567"/>
      <c r="H18" s="569"/>
      <c r="I18" s="478"/>
      <c r="J18" s="104" t="s">
        <v>156</v>
      </c>
      <c r="K18" s="570" t="s">
        <v>231</v>
      </c>
      <c r="L18" s="110">
        <v>8707536.5800000001</v>
      </c>
      <c r="M18" s="103">
        <f t="shared" ref="M18" si="2">N18+O18</f>
        <v>4353768.29</v>
      </c>
      <c r="N18" s="111">
        <v>4353768.29</v>
      </c>
      <c r="O18" s="112">
        <v>0</v>
      </c>
      <c r="P18" s="113">
        <f t="shared" si="1"/>
        <v>0.5</v>
      </c>
      <c r="Q18" s="542" t="s">
        <v>232</v>
      </c>
      <c r="R18" s="12"/>
    </row>
    <row r="19" spans="1:20" ht="99" customHeight="1" x14ac:dyDescent="0.25">
      <c r="A19" s="559"/>
      <c r="B19" s="561"/>
      <c r="C19" s="479"/>
      <c r="D19" s="479"/>
      <c r="E19" s="563"/>
      <c r="F19" s="479"/>
      <c r="G19" s="567"/>
      <c r="H19" s="569"/>
      <c r="I19" s="478"/>
      <c r="J19" s="104" t="s">
        <v>233</v>
      </c>
      <c r="K19" s="570"/>
      <c r="L19" s="103">
        <v>938132.81</v>
      </c>
      <c r="M19" s="103">
        <f>N19+O19</f>
        <v>938132.81</v>
      </c>
      <c r="N19" s="111">
        <v>938132.81</v>
      </c>
      <c r="O19" s="112">
        <v>0</v>
      </c>
      <c r="P19" s="113">
        <f t="shared" si="1"/>
        <v>1</v>
      </c>
      <c r="Q19" s="554"/>
      <c r="R19" s="12"/>
    </row>
    <row r="20" spans="1:20" ht="179.45" customHeight="1" x14ac:dyDescent="0.25">
      <c r="A20" s="559"/>
      <c r="B20" s="561"/>
      <c r="C20" s="479"/>
      <c r="D20" s="479"/>
      <c r="E20" s="563"/>
      <c r="F20" s="479"/>
      <c r="G20" s="567"/>
      <c r="H20" s="569"/>
      <c r="I20" s="478"/>
      <c r="J20" s="115" t="s">
        <v>234</v>
      </c>
      <c r="K20" s="571"/>
      <c r="L20" s="103">
        <f>5550633.31 +O20</f>
        <v>34066973.030000001</v>
      </c>
      <c r="M20" s="103">
        <f>N20+O20</f>
        <v>31288302.029999997</v>
      </c>
      <c r="N20" s="114">
        <v>2771962.31</v>
      </c>
      <c r="O20" s="112">
        <v>28516339.719999999</v>
      </c>
      <c r="P20" s="113">
        <f t="shared" si="1"/>
        <v>0.91843504858641078</v>
      </c>
      <c r="Q20" s="555"/>
      <c r="R20" s="12"/>
      <c r="T20" s="12"/>
    </row>
    <row r="21" spans="1:20" ht="265.14999999999998" customHeight="1" thickBot="1" x14ac:dyDescent="0.3">
      <c r="A21" s="243">
        <v>38</v>
      </c>
      <c r="B21" s="244" t="s">
        <v>157</v>
      </c>
      <c r="C21" s="171" t="s">
        <v>158</v>
      </c>
      <c r="D21" s="171" t="s">
        <v>159</v>
      </c>
      <c r="E21" s="115" t="s">
        <v>160</v>
      </c>
      <c r="F21" s="171" t="s">
        <v>161</v>
      </c>
      <c r="G21" s="116">
        <v>15000000</v>
      </c>
      <c r="H21" s="244" t="s">
        <v>157</v>
      </c>
      <c r="I21" s="171"/>
      <c r="J21" s="171" t="s">
        <v>162</v>
      </c>
      <c r="K21" s="107" t="s">
        <v>163</v>
      </c>
      <c r="L21" s="103">
        <v>3456643.63</v>
      </c>
      <c r="M21" s="103">
        <f t="shared" ref="M21" si="3">N21+O21</f>
        <v>3456643.63</v>
      </c>
      <c r="N21" s="111">
        <v>3456643.63</v>
      </c>
      <c r="O21" s="112">
        <v>0</v>
      </c>
      <c r="P21" s="113">
        <f t="shared" si="1"/>
        <v>1</v>
      </c>
      <c r="Q21" s="95" t="s">
        <v>164</v>
      </c>
      <c r="R21" s="12"/>
    </row>
    <row r="22" spans="1:20" ht="31.9" customHeight="1" thickBot="1" x14ac:dyDescent="0.3">
      <c r="A22" s="46"/>
      <c r="B22" s="47" t="s">
        <v>0</v>
      </c>
      <c r="C22" s="48"/>
      <c r="D22" s="48"/>
      <c r="E22" s="245"/>
      <c r="F22" s="246"/>
      <c r="G22" s="49">
        <f>SUM(G7:G21)</f>
        <v>1031942157.08</v>
      </c>
      <c r="H22" s="50"/>
      <c r="I22" s="247"/>
      <c r="J22" s="247"/>
      <c r="K22" s="248"/>
      <c r="L22" s="51">
        <f>SUM(L7:L21)</f>
        <v>623485762.75999999</v>
      </c>
      <c r="M22" s="51">
        <f>SUM(M7:M21)</f>
        <v>181365452.47</v>
      </c>
      <c r="N22" s="52">
        <f>SUM(N7:N21)</f>
        <v>152849112.75</v>
      </c>
      <c r="O22" s="53">
        <f>SUM(O7:O21)</f>
        <v>28516339.719999999</v>
      </c>
      <c r="P22" s="54">
        <f t="shared" si="1"/>
        <v>0.29088948505759782</v>
      </c>
      <c r="Q22" s="249" t="s">
        <v>70</v>
      </c>
      <c r="R22" s="12"/>
    </row>
    <row r="23" spans="1:20" ht="30" customHeight="1" x14ac:dyDescent="0.25">
      <c r="A23" s="13"/>
      <c r="B23" s="261" t="s">
        <v>71</v>
      </c>
      <c r="C23" s="556" t="s">
        <v>72</v>
      </c>
      <c r="D23" s="556"/>
      <c r="E23" s="556"/>
      <c r="F23" s="556"/>
      <c r="G23" s="556"/>
      <c r="H23" s="556"/>
      <c r="I23" s="556"/>
      <c r="J23" s="556"/>
      <c r="K23" s="557"/>
      <c r="L23" s="122" t="s">
        <v>70</v>
      </c>
      <c r="M23" s="122" t="s">
        <v>70</v>
      </c>
      <c r="N23" s="123">
        <f>N7+N10+N11+N12+N13+N14+N15+N16+N17+N18+N19+N21</f>
        <v>150077150.44</v>
      </c>
      <c r="O23" s="124" t="s">
        <v>70</v>
      </c>
      <c r="P23" s="125" t="s">
        <v>70</v>
      </c>
      <c r="Q23" s="250" t="s">
        <v>70</v>
      </c>
    </row>
    <row r="24" spans="1:20" ht="30.75" customHeight="1" thickBot="1" x14ac:dyDescent="0.3">
      <c r="A24" s="14"/>
      <c r="B24" s="15" t="s">
        <v>71</v>
      </c>
      <c r="C24" s="564" t="s">
        <v>73</v>
      </c>
      <c r="D24" s="564"/>
      <c r="E24" s="564"/>
      <c r="F24" s="564"/>
      <c r="G24" s="564"/>
      <c r="H24" s="564"/>
      <c r="I24" s="564"/>
      <c r="J24" s="564"/>
      <c r="K24" s="565"/>
      <c r="L24" s="16" t="s">
        <v>70</v>
      </c>
      <c r="M24" s="16" t="s">
        <v>70</v>
      </c>
      <c r="N24" s="17">
        <f>N20</f>
        <v>2771962.31</v>
      </c>
      <c r="O24" s="18">
        <f>O22</f>
        <v>28516339.719999999</v>
      </c>
      <c r="P24" s="251" t="s">
        <v>70</v>
      </c>
      <c r="Q24" s="252" t="s">
        <v>70</v>
      </c>
    </row>
    <row r="25" spans="1:20" x14ac:dyDescent="0.25">
      <c r="A25" s="22"/>
      <c r="B25" s="59"/>
      <c r="C25" s="19"/>
      <c r="D25" s="19"/>
      <c r="E25" s="19"/>
      <c r="F25" s="19"/>
      <c r="G25" s="20"/>
      <c r="H25" s="21"/>
      <c r="I25" s="22"/>
      <c r="J25" s="22"/>
      <c r="K25" s="22"/>
      <c r="L25" s="22"/>
      <c r="M25" s="22"/>
      <c r="N25" s="23"/>
      <c r="O25" s="24"/>
      <c r="P25" s="24"/>
    </row>
    <row r="26" spans="1:20" x14ac:dyDescent="0.25">
      <c r="A26" s="25"/>
      <c r="B26" s="31"/>
      <c r="C26" s="19"/>
      <c r="D26" s="19"/>
      <c r="L26" s="253"/>
      <c r="M26" s="253"/>
      <c r="N26" s="117"/>
      <c r="O26" s="81"/>
      <c r="P26" s="118"/>
    </row>
    <row r="27" spans="1:20" ht="67.150000000000006" customHeight="1" x14ac:dyDescent="0.25">
      <c r="A27" s="22"/>
      <c r="B27" s="566"/>
      <c r="C27" s="566"/>
      <c r="D27" s="566"/>
      <c r="E27" s="566"/>
      <c r="F27" s="566"/>
      <c r="G27" s="566"/>
      <c r="H27" s="566"/>
      <c r="I27" s="566"/>
      <c r="J27" s="566"/>
      <c r="K27" s="566"/>
      <c r="L27" s="254"/>
      <c r="M27" s="161"/>
      <c r="N27" s="12"/>
      <c r="O27" s="24"/>
      <c r="P27" s="24"/>
    </row>
    <row r="28" spans="1:20" x14ac:dyDescent="0.25">
      <c r="A28" s="22"/>
      <c r="B28" s="25"/>
      <c r="C28" s="82"/>
      <c r="D28" s="82"/>
      <c r="E28" s="19"/>
      <c r="F28" s="19"/>
      <c r="G28" s="20"/>
      <c r="H28" s="21"/>
      <c r="I28" s="22"/>
      <c r="J28" s="22"/>
      <c r="K28" s="22"/>
      <c r="L28" s="22"/>
      <c r="M28" s="24"/>
      <c r="N28" s="255"/>
      <c r="O28" s="256"/>
      <c r="P28" s="24"/>
    </row>
    <row r="29" spans="1:20" x14ac:dyDescent="0.25">
      <c r="A29" s="22"/>
      <c r="B29" s="25"/>
      <c r="C29" s="82"/>
      <c r="D29" s="82"/>
      <c r="E29" s="19"/>
      <c r="F29" s="19"/>
      <c r="G29" s="20"/>
      <c r="H29" s="21"/>
      <c r="I29" s="22"/>
      <c r="J29" s="22"/>
      <c r="K29" s="22"/>
      <c r="L29" s="22"/>
      <c r="M29" s="24"/>
      <c r="N29" s="257"/>
      <c r="O29" s="256"/>
      <c r="P29" s="24"/>
    </row>
    <row r="30" spans="1:20" x14ac:dyDescent="0.25">
      <c r="A30" s="22"/>
      <c r="B30" s="25"/>
      <c r="C30" s="82"/>
      <c r="D30" s="82"/>
      <c r="E30" s="19"/>
      <c r="F30" s="19"/>
      <c r="G30" s="20"/>
      <c r="H30" s="21"/>
      <c r="I30" s="22"/>
      <c r="J30" s="22"/>
      <c r="K30" s="22"/>
      <c r="L30" s="22"/>
      <c r="M30" s="24"/>
      <c r="N30" s="258"/>
      <c r="O30" s="259"/>
      <c r="P30" s="24"/>
    </row>
    <row r="31" spans="1:20" x14ac:dyDescent="0.25">
      <c r="A31" s="22"/>
      <c r="I31" s="29"/>
      <c r="J31" s="29"/>
      <c r="K31" s="29"/>
      <c r="L31" s="30"/>
      <c r="M31" s="30"/>
      <c r="N31" s="30"/>
      <c r="O31" s="30"/>
      <c r="P31" s="30"/>
    </row>
    <row r="32" spans="1:20" x14ac:dyDescent="0.25">
      <c r="A32" s="22"/>
      <c r="I32" s="29"/>
      <c r="J32" s="29"/>
      <c r="K32" s="29"/>
      <c r="L32" s="30"/>
      <c r="M32" s="30"/>
      <c r="N32" s="30"/>
      <c r="O32" s="30"/>
      <c r="P32" s="12"/>
    </row>
    <row r="33" spans="1:16" x14ac:dyDescent="0.25">
      <c r="A33" s="22"/>
      <c r="I33" s="29"/>
      <c r="J33" s="29"/>
      <c r="K33" s="29"/>
      <c r="L33" s="30"/>
      <c r="M33" s="30"/>
      <c r="N33" s="30"/>
      <c r="O33" s="30"/>
      <c r="P33" s="12"/>
    </row>
    <row r="34" spans="1:16" x14ac:dyDescent="0.25">
      <c r="A34" s="22"/>
      <c r="I34" s="29"/>
      <c r="J34" s="29"/>
      <c r="K34" s="29"/>
      <c r="L34" s="30"/>
      <c r="M34" s="30"/>
      <c r="N34" s="30"/>
      <c r="O34" s="30"/>
      <c r="P34" s="12"/>
    </row>
    <row r="35" spans="1:16" x14ac:dyDescent="0.25">
      <c r="A35" s="22"/>
      <c r="I35" s="29"/>
      <c r="J35" s="29"/>
      <c r="K35" s="29"/>
      <c r="L35" s="30"/>
      <c r="M35" s="29"/>
      <c r="N35" s="12"/>
      <c r="O35" s="12"/>
      <c r="P35" s="12"/>
    </row>
    <row r="36" spans="1:16" x14ac:dyDescent="0.25">
      <c r="A36" s="22"/>
      <c r="I36" s="29"/>
      <c r="J36" s="29"/>
      <c r="K36" s="29"/>
      <c r="L36" s="29"/>
      <c r="M36" s="29"/>
      <c r="N36" s="12"/>
      <c r="O36" s="12"/>
      <c r="P36" s="12"/>
    </row>
    <row r="37" spans="1:16" x14ac:dyDescent="0.25">
      <c r="A37" s="22"/>
      <c r="I37" s="29"/>
      <c r="J37" s="26"/>
      <c r="K37" s="29"/>
      <c r="L37" s="29"/>
      <c r="M37" s="29"/>
      <c r="N37" s="12"/>
      <c r="O37" s="12"/>
      <c r="P37" s="12"/>
    </row>
    <row r="38" spans="1:16" x14ac:dyDescent="0.25">
      <c r="A38" s="22"/>
      <c r="I38" s="29"/>
      <c r="J38" s="26"/>
      <c r="K38" s="29"/>
      <c r="L38" s="29"/>
      <c r="M38" s="29"/>
      <c r="N38" s="12"/>
      <c r="O38" s="12"/>
      <c r="P38" s="12"/>
    </row>
    <row r="39" spans="1:16" x14ac:dyDescent="0.25">
      <c r="A39" s="22"/>
      <c r="I39" s="29"/>
      <c r="J39" s="29"/>
      <c r="K39" s="29"/>
      <c r="L39" s="29"/>
      <c r="M39" s="29"/>
      <c r="N39" s="12"/>
      <c r="O39" s="12"/>
      <c r="P39" s="12"/>
    </row>
    <row r="40" spans="1:16" x14ac:dyDescent="0.25">
      <c r="A40" s="22"/>
      <c r="I40" s="29"/>
      <c r="J40" s="29"/>
      <c r="K40" s="29"/>
      <c r="L40" s="29"/>
      <c r="M40" s="29"/>
      <c r="N40" s="12"/>
      <c r="O40" s="12"/>
      <c r="P40" s="12"/>
    </row>
    <row r="41" spans="1:16" x14ac:dyDescent="0.25">
      <c r="A41" s="22"/>
      <c r="I41" s="29"/>
      <c r="J41" s="29"/>
      <c r="K41" s="29"/>
      <c r="L41" s="29"/>
      <c r="M41" s="29"/>
      <c r="N41" s="12"/>
      <c r="O41" s="12"/>
      <c r="P41" s="12"/>
    </row>
    <row r="42" spans="1:16" x14ac:dyDescent="0.25">
      <c r="A42" s="22"/>
      <c r="I42" s="29"/>
      <c r="J42" s="29"/>
      <c r="K42" s="29"/>
      <c r="L42" s="29"/>
      <c r="M42" s="29"/>
      <c r="N42" s="12"/>
      <c r="O42" s="12"/>
      <c r="P42" s="12"/>
    </row>
    <row r="43" spans="1:16" x14ac:dyDescent="0.25">
      <c r="A43" s="22"/>
      <c r="I43" s="29"/>
      <c r="J43" s="29"/>
      <c r="K43" s="29"/>
      <c r="L43" s="29"/>
      <c r="M43" s="29"/>
      <c r="N43" s="12"/>
      <c r="O43" s="12"/>
      <c r="P43" s="12"/>
    </row>
    <row r="44" spans="1:16" x14ac:dyDescent="0.25">
      <c r="A44" s="22"/>
      <c r="I44" s="29"/>
      <c r="J44" s="29"/>
      <c r="K44" s="29"/>
      <c r="L44" s="29"/>
      <c r="M44" s="29"/>
      <c r="N44" s="12"/>
      <c r="O44" s="12"/>
      <c r="P44" s="12"/>
    </row>
    <row r="45" spans="1:16" x14ac:dyDescent="0.25">
      <c r="A45" s="22"/>
      <c r="I45" s="29"/>
      <c r="J45" s="29"/>
      <c r="K45" s="29"/>
      <c r="L45" s="29"/>
      <c r="M45" s="29"/>
      <c r="N45" s="12"/>
      <c r="O45" s="12"/>
      <c r="P45" s="12"/>
    </row>
    <row r="46" spans="1:16" x14ac:dyDescent="0.25">
      <c r="A46" s="22"/>
      <c r="I46" s="29"/>
      <c r="J46" s="29"/>
      <c r="K46" s="29"/>
      <c r="L46" s="29"/>
      <c r="M46" s="29"/>
      <c r="N46" s="12"/>
      <c r="O46" s="12"/>
      <c r="P46" s="12"/>
    </row>
    <row r="47" spans="1:16" x14ac:dyDescent="0.25">
      <c r="A47" s="22"/>
      <c r="I47" s="29"/>
      <c r="J47" s="29"/>
      <c r="K47" s="29"/>
      <c r="L47" s="29"/>
      <c r="M47" s="29"/>
      <c r="N47" s="12"/>
      <c r="O47" s="12"/>
      <c r="P47" s="12"/>
    </row>
    <row r="48" spans="1:16" x14ac:dyDescent="0.25">
      <c r="A48" s="22"/>
      <c r="I48" s="29"/>
      <c r="J48" s="29"/>
      <c r="K48" s="29"/>
      <c r="L48" s="29"/>
      <c r="M48" s="29"/>
      <c r="N48" s="12"/>
      <c r="O48" s="12"/>
      <c r="P48" s="12"/>
    </row>
    <row r="49" spans="1:16" x14ac:dyDescent="0.25">
      <c r="A49" s="22"/>
      <c r="I49" s="29"/>
      <c r="J49" s="29"/>
      <c r="K49" s="29"/>
      <c r="L49" s="29"/>
      <c r="M49" s="29"/>
      <c r="N49" s="12"/>
      <c r="O49" s="12"/>
      <c r="P49" s="12"/>
    </row>
    <row r="50" spans="1:16" x14ac:dyDescent="0.25">
      <c r="A50" s="22"/>
      <c r="I50" s="29"/>
      <c r="J50" s="29"/>
      <c r="K50" s="29"/>
      <c r="L50" s="29"/>
      <c r="M50" s="29"/>
      <c r="N50" s="12"/>
      <c r="O50" s="12"/>
      <c r="P50" s="12"/>
    </row>
    <row r="51" spans="1:16" x14ac:dyDescent="0.25">
      <c r="A51" s="22"/>
      <c r="I51" s="29"/>
      <c r="J51" s="29"/>
      <c r="K51" s="29"/>
      <c r="L51" s="29"/>
      <c r="M51" s="29"/>
      <c r="N51" s="12"/>
      <c r="O51" s="12"/>
      <c r="P51" s="12"/>
    </row>
    <row r="52" spans="1:16" x14ac:dyDescent="0.25">
      <c r="A52" s="22"/>
      <c r="I52" s="29"/>
      <c r="J52" s="29"/>
      <c r="K52" s="29"/>
      <c r="L52" s="29"/>
      <c r="M52" s="29"/>
      <c r="N52" s="12"/>
      <c r="O52" s="12"/>
      <c r="P52" s="12"/>
    </row>
    <row r="53" spans="1:16" x14ac:dyDescent="0.25">
      <c r="A53" s="22"/>
      <c r="I53" s="29"/>
      <c r="J53" s="29"/>
      <c r="K53" s="29"/>
      <c r="L53" s="29"/>
      <c r="M53" s="29"/>
      <c r="N53" s="12"/>
      <c r="O53" s="12"/>
      <c r="P53" s="12"/>
    </row>
    <row r="54" spans="1:16" x14ac:dyDescent="0.25">
      <c r="A54" s="22"/>
      <c r="I54" s="29"/>
      <c r="J54" s="29"/>
      <c r="K54" s="29"/>
      <c r="L54" s="29"/>
      <c r="M54" s="29"/>
      <c r="N54" s="12"/>
      <c r="O54" s="12"/>
      <c r="P54" s="12"/>
    </row>
    <row r="55" spans="1:16" x14ac:dyDescent="0.25">
      <c r="A55" s="22"/>
      <c r="I55" s="29"/>
      <c r="J55" s="29"/>
      <c r="K55" s="29"/>
      <c r="L55" s="29"/>
      <c r="M55" s="29"/>
      <c r="N55" s="12"/>
      <c r="O55" s="12"/>
      <c r="P55" s="12"/>
    </row>
    <row r="56" spans="1:16" x14ac:dyDescent="0.25">
      <c r="A56" s="22"/>
      <c r="I56" s="29"/>
      <c r="J56" s="29"/>
      <c r="K56" s="29"/>
      <c r="L56" s="29"/>
      <c r="M56" s="29"/>
      <c r="N56" s="12"/>
      <c r="O56" s="12"/>
      <c r="P56" s="12"/>
    </row>
    <row r="57" spans="1:16" x14ac:dyDescent="0.25">
      <c r="A57" s="22"/>
      <c r="I57" s="29"/>
      <c r="J57" s="29"/>
      <c r="K57" s="29"/>
      <c r="L57" s="29"/>
      <c r="M57" s="29"/>
      <c r="N57" s="12"/>
      <c r="O57" s="12"/>
      <c r="P57" s="12"/>
    </row>
    <row r="58" spans="1:16" x14ac:dyDescent="0.25">
      <c r="A58" s="22"/>
      <c r="I58" s="29"/>
      <c r="J58" s="29"/>
      <c r="K58" s="29"/>
      <c r="L58" s="29"/>
      <c r="M58" s="29"/>
      <c r="N58" s="12"/>
      <c r="O58" s="12"/>
      <c r="P58" s="12"/>
    </row>
    <row r="59" spans="1:16" x14ac:dyDescent="0.25">
      <c r="A59" s="22"/>
      <c r="I59" s="29"/>
      <c r="J59" s="29"/>
      <c r="K59" s="29"/>
      <c r="L59" s="29"/>
      <c r="M59" s="29"/>
      <c r="N59" s="12"/>
      <c r="O59" s="12"/>
      <c r="P59" s="12"/>
    </row>
    <row r="60" spans="1:16" x14ac:dyDescent="0.25">
      <c r="A60" s="22"/>
      <c r="I60" s="29"/>
      <c r="J60" s="29"/>
      <c r="K60" s="29"/>
      <c r="L60" s="29"/>
      <c r="M60" s="29"/>
      <c r="N60" s="12"/>
      <c r="O60" s="12"/>
      <c r="P60" s="12"/>
    </row>
    <row r="61" spans="1:16" x14ac:dyDescent="0.25">
      <c r="A61" s="22"/>
      <c r="I61" s="29"/>
      <c r="J61" s="29"/>
      <c r="K61" s="29"/>
      <c r="L61" s="29"/>
      <c r="M61" s="29"/>
      <c r="N61" s="12"/>
      <c r="O61" s="12"/>
      <c r="P61" s="12"/>
    </row>
    <row r="62" spans="1:16" x14ac:dyDescent="0.25">
      <c r="A62" s="22"/>
      <c r="I62" s="29"/>
      <c r="J62" s="29"/>
      <c r="K62" s="29"/>
      <c r="L62" s="29"/>
      <c r="M62" s="29"/>
      <c r="N62" s="12"/>
      <c r="O62" s="12"/>
      <c r="P62" s="12"/>
    </row>
    <row r="63" spans="1:16" x14ac:dyDescent="0.25">
      <c r="A63" s="22"/>
      <c r="I63" s="29"/>
      <c r="J63" s="29"/>
      <c r="K63" s="29"/>
      <c r="L63" s="29"/>
      <c r="M63" s="29"/>
      <c r="N63" s="12"/>
      <c r="O63" s="12"/>
      <c r="P63" s="12"/>
    </row>
    <row r="64" spans="1:16" x14ac:dyDescent="0.25">
      <c r="A64" s="22"/>
      <c r="I64" s="29"/>
      <c r="J64" s="29"/>
      <c r="K64" s="29"/>
      <c r="L64" s="29"/>
      <c r="M64" s="29"/>
      <c r="N64" s="12"/>
      <c r="O64" s="12"/>
      <c r="P64" s="12"/>
    </row>
    <row r="65" spans="1:16" x14ac:dyDescent="0.25">
      <c r="A65" s="22"/>
      <c r="I65" s="29"/>
      <c r="J65" s="29"/>
      <c r="K65" s="29"/>
      <c r="L65" s="29"/>
      <c r="M65" s="29"/>
      <c r="N65" s="12"/>
      <c r="O65" s="12"/>
      <c r="P65" s="12"/>
    </row>
    <row r="66" spans="1:16" x14ac:dyDescent="0.25">
      <c r="A66" s="22"/>
      <c r="I66" s="29"/>
      <c r="J66" s="29"/>
      <c r="K66" s="29"/>
      <c r="L66" s="29"/>
      <c r="M66" s="29"/>
      <c r="N66" s="12"/>
      <c r="O66" s="12"/>
      <c r="P66" s="12"/>
    </row>
    <row r="67" spans="1:16" x14ac:dyDescent="0.25">
      <c r="I67" s="29"/>
      <c r="J67" s="29"/>
      <c r="K67" s="29"/>
      <c r="L67" s="29"/>
      <c r="M67" s="29"/>
      <c r="N67" s="12"/>
      <c r="O67" s="12"/>
      <c r="P67" s="12"/>
    </row>
    <row r="68" spans="1:16" x14ac:dyDescent="0.25">
      <c r="I68" s="29"/>
      <c r="J68" s="29"/>
      <c r="K68" s="29"/>
      <c r="L68" s="29"/>
      <c r="M68" s="29"/>
      <c r="N68" s="12"/>
      <c r="O68" s="12"/>
      <c r="P68" s="12"/>
    </row>
    <row r="69" spans="1:16" x14ac:dyDescent="0.25">
      <c r="I69" s="29"/>
      <c r="J69" s="29"/>
      <c r="K69" s="29"/>
      <c r="L69" s="29"/>
      <c r="M69" s="29"/>
      <c r="N69" s="12"/>
      <c r="O69" s="12"/>
      <c r="P69" s="12"/>
    </row>
    <row r="70" spans="1:16" x14ac:dyDescent="0.25">
      <c r="I70" s="29"/>
      <c r="J70" s="29"/>
      <c r="K70" s="29"/>
      <c r="L70" s="29"/>
      <c r="M70" s="29"/>
      <c r="N70" s="12"/>
      <c r="O70" s="12"/>
      <c r="P70" s="12"/>
    </row>
    <row r="71" spans="1:16" x14ac:dyDescent="0.25">
      <c r="I71" s="29"/>
      <c r="J71" s="29"/>
      <c r="K71" s="29"/>
      <c r="L71" s="29"/>
      <c r="M71" s="29"/>
      <c r="N71" s="12"/>
      <c r="O71" s="12"/>
      <c r="P71" s="12"/>
    </row>
    <row r="72" spans="1:16" x14ac:dyDescent="0.25">
      <c r="I72" s="29"/>
      <c r="J72" s="29"/>
      <c r="K72" s="29"/>
      <c r="L72" s="29"/>
      <c r="M72" s="29"/>
      <c r="N72" s="12"/>
      <c r="O72" s="12"/>
      <c r="P72" s="12"/>
    </row>
    <row r="73" spans="1:16" x14ac:dyDescent="0.25">
      <c r="I73" s="29"/>
      <c r="J73" s="29"/>
      <c r="K73" s="29"/>
      <c r="L73" s="29"/>
      <c r="M73" s="29"/>
      <c r="N73" s="12"/>
      <c r="O73" s="12"/>
      <c r="P73" s="12"/>
    </row>
    <row r="74" spans="1:16" x14ac:dyDescent="0.25">
      <c r="I74" s="29"/>
      <c r="J74" s="29"/>
      <c r="K74" s="29"/>
      <c r="L74" s="29"/>
      <c r="M74" s="29"/>
      <c r="N74" s="12"/>
      <c r="O74" s="12"/>
      <c r="P74" s="12"/>
    </row>
    <row r="75" spans="1:16" x14ac:dyDescent="0.25">
      <c r="I75" s="29"/>
      <c r="J75" s="29"/>
      <c r="K75" s="29"/>
      <c r="L75" s="29"/>
      <c r="M75" s="29"/>
      <c r="N75" s="12"/>
      <c r="O75" s="12"/>
      <c r="P75" s="12"/>
    </row>
    <row r="76" spans="1:16" x14ac:dyDescent="0.25">
      <c r="I76" s="29"/>
      <c r="J76" s="29"/>
      <c r="K76" s="29"/>
      <c r="L76" s="29"/>
      <c r="M76" s="29"/>
      <c r="N76" s="12"/>
      <c r="O76" s="12"/>
      <c r="P76" s="12"/>
    </row>
    <row r="77" spans="1:16" x14ac:dyDescent="0.25">
      <c r="I77" s="29"/>
      <c r="J77" s="29"/>
      <c r="K77" s="29"/>
      <c r="L77" s="29"/>
      <c r="M77" s="29"/>
    </row>
    <row r="78" spans="1:16" x14ac:dyDescent="0.25">
      <c r="I78" s="29"/>
      <c r="J78" s="29"/>
      <c r="K78" s="29"/>
      <c r="L78" s="29"/>
      <c r="M78" s="29"/>
    </row>
    <row r="79" spans="1:16" x14ac:dyDescent="0.25">
      <c r="I79" s="29"/>
      <c r="J79" s="29"/>
      <c r="K79" s="29"/>
      <c r="L79" s="29"/>
      <c r="M79" s="29"/>
    </row>
    <row r="80" spans="1:16" x14ac:dyDescent="0.25">
      <c r="I80" s="29"/>
      <c r="J80" s="29"/>
      <c r="K80" s="29"/>
      <c r="L80" s="29"/>
      <c r="M80" s="29"/>
    </row>
    <row r="81" spans="9:13" x14ac:dyDescent="0.25">
      <c r="I81" s="29"/>
      <c r="J81" s="29"/>
      <c r="K81" s="29"/>
      <c r="L81" s="29"/>
      <c r="M81" s="29"/>
    </row>
    <row r="82" spans="9:13" x14ac:dyDescent="0.25">
      <c r="I82" s="29"/>
      <c r="J82" s="29"/>
      <c r="K82" s="29"/>
      <c r="L82" s="29"/>
      <c r="M82" s="29"/>
    </row>
    <row r="83" spans="9:13" x14ac:dyDescent="0.25">
      <c r="I83" s="29"/>
      <c r="J83" s="29"/>
      <c r="K83" s="29"/>
      <c r="L83" s="29"/>
      <c r="M83" s="29"/>
    </row>
  </sheetData>
  <autoFilter ref="A6:Q24"/>
  <mergeCells count="73">
    <mergeCell ref="C24:K24"/>
    <mergeCell ref="B27:K27"/>
    <mergeCell ref="G17:G20"/>
    <mergeCell ref="H17:H20"/>
    <mergeCell ref="I17:I20"/>
    <mergeCell ref="K18:K20"/>
    <mergeCell ref="Q18:Q20"/>
    <mergeCell ref="C23:K23"/>
    <mergeCell ref="A17:A20"/>
    <mergeCell ref="B17:B20"/>
    <mergeCell ref="C17:C20"/>
    <mergeCell ref="D17:D20"/>
    <mergeCell ref="E17:E20"/>
    <mergeCell ref="F17:F20"/>
    <mergeCell ref="L15:L16"/>
    <mergeCell ref="F15:F16"/>
    <mergeCell ref="G15:G16"/>
    <mergeCell ref="H15:H16"/>
    <mergeCell ref="I15:I16"/>
    <mergeCell ref="K15:K16"/>
    <mergeCell ref="A15:A16"/>
    <mergeCell ref="B15:B16"/>
    <mergeCell ref="C15:C16"/>
    <mergeCell ref="D15:D16"/>
    <mergeCell ref="E15:E16"/>
    <mergeCell ref="M13:M14"/>
    <mergeCell ref="O13:O14"/>
    <mergeCell ref="P13:P14"/>
    <mergeCell ref="Q13:Q14"/>
    <mergeCell ref="G13:G14"/>
    <mergeCell ref="H13:H14"/>
    <mergeCell ref="I13:I14"/>
    <mergeCell ref="J13:J14"/>
    <mergeCell ref="K13:K14"/>
    <mergeCell ref="L13:L14"/>
    <mergeCell ref="N7:N9"/>
    <mergeCell ref="O7:O9"/>
    <mergeCell ref="P7:P9"/>
    <mergeCell ref="Q7:Q9"/>
    <mergeCell ref="A13:A14"/>
    <mergeCell ref="B13:B14"/>
    <mergeCell ref="C13:C14"/>
    <mergeCell ref="D13:D14"/>
    <mergeCell ref="E13:E14"/>
    <mergeCell ref="F13:F14"/>
    <mergeCell ref="H7:H12"/>
    <mergeCell ref="I7:I12"/>
    <mergeCell ref="J7:J9"/>
    <mergeCell ref="K7:K9"/>
    <mergeCell ref="L7:L9"/>
    <mergeCell ref="M7:M9"/>
    <mergeCell ref="M4:O4"/>
    <mergeCell ref="P4:P5"/>
    <mergeCell ref="Q4:Q5"/>
    <mergeCell ref="A7:A12"/>
    <mergeCell ref="B7:B12"/>
    <mergeCell ref="C7:C12"/>
    <mergeCell ref="D7:D12"/>
    <mergeCell ref="E7:E12"/>
    <mergeCell ref="F7:F12"/>
    <mergeCell ref="G7:G12"/>
    <mergeCell ref="G4:G5"/>
    <mergeCell ref="H4:H5"/>
    <mergeCell ref="I4:I5"/>
    <mergeCell ref="J4:J5"/>
    <mergeCell ref="K4:K5"/>
    <mergeCell ref="L4:L5"/>
    <mergeCell ref="F4:F5"/>
    <mergeCell ref="A4:A5"/>
    <mergeCell ref="B4:B5"/>
    <mergeCell ref="C4:C5"/>
    <mergeCell ref="D4:D5"/>
    <mergeCell ref="E4:E5"/>
  </mergeCells>
  <pageMargins left="0.23622047244094491" right="0.23622047244094491" top="0.74803149606299213" bottom="0.74803149606299213" header="0.31496062992125984" footer="0.31496062992125984"/>
  <pageSetup paperSize="8" scale="57" fitToHeight="0" orientation="landscape" horizontalDpi="4294967293" verticalDpi="4294967293" r:id="rId1"/>
  <headerFooter>
    <oddFooter>&amp;CStránka &amp;P z &amp;N&amp;RZpracoval odbor finanční, stav k 1. 3. 2023</oddFooter>
  </headerFooter>
  <colBreaks count="3" manualBreakCount="3">
    <brk id="11" max="1048575" man="1"/>
    <brk id="16" max="1048575" man="1"/>
    <brk id="17"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MigrationSourceURL xmlns="c9e48692-194e-417d-af40-42e3d4ef737b" xsi:nil="true"/>
    <RoutingEnabled xmlns="http://schemas.microsoft.com/sharepoint/v3">false</RoutingEnabled>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2D4375-9705-4F17-B04D-6146E4D71438}"/>
</file>

<file path=customXml/itemProps2.xml><?xml version="1.0" encoding="utf-8"?>
<ds:datastoreItem xmlns:ds="http://schemas.openxmlformats.org/officeDocument/2006/customXml" ds:itemID="{E0908836-A44B-4D5E-A635-DA47F139A9BC}"/>
</file>

<file path=customXml/itemProps3.xml><?xml version="1.0" encoding="utf-8"?>
<ds:datastoreItem xmlns:ds="http://schemas.openxmlformats.org/officeDocument/2006/customXml" ds:itemID="{27796A6A-E294-4511-A362-8BA68DF61B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4</vt:i4>
      </vt:variant>
    </vt:vector>
  </HeadingPairs>
  <TitlesOfParts>
    <vt:vector size="9" baseType="lpstr">
      <vt:lpstr>Rekapitulace 1.3.2023</vt:lpstr>
      <vt:lpstr>A1_KK_vyřazení_1.3.2023</vt:lpstr>
      <vt:lpstr>A2_PO_vyřazení_1.3.2023 </vt:lpstr>
      <vt:lpstr>B1_KK_sledování </vt:lpstr>
      <vt:lpstr>B2_PO_sledování</vt:lpstr>
      <vt:lpstr>A1_KK_vyřazení_1.3.2023!Názvy_tisku</vt:lpstr>
      <vt:lpstr>'A2_PO_vyřazení_1.3.2023 '!Názvy_tisku</vt:lpstr>
      <vt:lpstr>'B1_KK_sledování '!Názvy_tisku</vt:lpstr>
      <vt:lpstr>B2_PO_sledování!Názvy_tisku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1 (k bodu č. 10) k usnesení z 28. jednání Zastupitelstva Karlovarského kraje, které se uskutečnilo dne 24.04.2023</dc:title>
  <dc:creator/>
  <cp:lastModifiedBy/>
  <dcterms:created xsi:type="dcterms:W3CDTF">2006-09-16T00:00:00Z</dcterms:created>
  <dcterms:modified xsi:type="dcterms:W3CDTF">2023-04-18T09:33:15Z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