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4665" windowWidth="14805" windowHeight="3450" firstSheet="3" activeTab="5"/>
  </bookViews>
  <sheets>
    <sheet name="Přehled celkem" sheetId="78" r:id="rId1"/>
    <sheet name="Rekapitulace 1.4.2022" sheetId="84" r:id="rId2"/>
    <sheet name="A1_KK_vyřazení_1.4.20221_" sheetId="68" r:id="rId3"/>
    <sheet name="A2_PO_vyřazení_1.4.2022 " sheetId="75" r:id="rId4"/>
    <sheet name="B1_KK_sledování " sheetId="90" r:id="rId5"/>
    <sheet name="B2_PO_sledování" sheetId="89" r:id="rId6"/>
  </sheets>
  <definedNames>
    <definedName name="_xlnm._FilterDatabase" localSheetId="2" hidden="1">A1_KK_vyřazení_1.4.20221_!$A$5:$Q$9</definedName>
    <definedName name="_xlnm._FilterDatabase" localSheetId="3" hidden="1">'A2_PO_vyřazení_1.4.2022 '!$A$5:$Q$12</definedName>
    <definedName name="_xlnm._FilterDatabase" localSheetId="4" hidden="1">'B1_KK_sledování '!$A$6:$Q$19</definedName>
    <definedName name="_xlnm._FilterDatabase" localSheetId="5" hidden="1">B2_PO_sledování!$A$6:$Q$41</definedName>
    <definedName name="_xlnm.Print_Titles" localSheetId="2">A1_KK_vyřazení_1.4.20221_!$4:$5</definedName>
    <definedName name="_xlnm.Print_Titles" localSheetId="3">'A2_PO_vyřazení_1.4.2022 '!$4:$5</definedName>
    <definedName name="_xlnm.Print_Titles" localSheetId="4">'B1_KK_sledování '!$4:$6</definedName>
    <definedName name="_xlnm.Print_Titles" localSheetId="5">B2_PO_sledování!$4:$6</definedName>
  </definedNames>
  <calcPr calcId="181029"/>
</workbook>
</file>

<file path=xl/calcChain.xml><?xml version="1.0" encoding="utf-8"?>
<calcChain xmlns="http://schemas.openxmlformats.org/spreadsheetml/2006/main">
  <c r="D14" i="78" l="1"/>
  <c r="D30" i="78" s="1"/>
  <c r="D34" i="78"/>
  <c r="D33" i="78"/>
  <c r="D31" i="78"/>
  <c r="N41" i="89"/>
  <c r="N39" i="89"/>
  <c r="M27" i="89"/>
  <c r="P27" i="89" s="1"/>
  <c r="M36" i="89"/>
  <c r="P36" i="89" s="1"/>
  <c r="M35" i="89"/>
  <c r="P35" i="89" s="1"/>
  <c r="C7" i="78" l="1"/>
  <c r="D7" i="78"/>
  <c r="E7" i="78"/>
  <c r="F7" i="78"/>
  <c r="G7" i="78"/>
  <c r="H7" i="78" s="1"/>
  <c r="F20" i="78"/>
  <c r="E21" i="84" l="1"/>
  <c r="N18" i="90"/>
  <c r="N19" i="90"/>
  <c r="O17" i="90"/>
  <c r="O19" i="90" s="1"/>
  <c r="N17" i="90"/>
  <c r="E20" i="84" s="1"/>
  <c r="L17" i="90"/>
  <c r="C20" i="84" s="1"/>
  <c r="G17" i="90"/>
  <c r="M14" i="90"/>
  <c r="P14" i="90" s="1"/>
  <c r="M12" i="90"/>
  <c r="P12" i="90" s="1"/>
  <c r="M10" i="90"/>
  <c r="P10" i="90" s="1"/>
  <c r="M8" i="90"/>
  <c r="P8" i="90" s="1"/>
  <c r="M7" i="90"/>
  <c r="P7" i="90" s="1"/>
  <c r="N40" i="89"/>
  <c r="E22" i="84" s="1"/>
  <c r="O38" i="89"/>
  <c r="N38" i="89"/>
  <c r="E21" i="78" s="1"/>
  <c r="L38" i="89"/>
  <c r="C21" i="78" s="1"/>
  <c r="G38" i="89"/>
  <c r="M37" i="89"/>
  <c r="M34" i="89"/>
  <c r="P34" i="89" s="1"/>
  <c r="M33" i="89"/>
  <c r="M32" i="89"/>
  <c r="M31" i="89"/>
  <c r="M30" i="89"/>
  <c r="P30" i="89" s="1"/>
  <c r="M29" i="89"/>
  <c r="P29" i="89" s="1"/>
  <c r="M28" i="89"/>
  <c r="M26" i="89"/>
  <c r="P26" i="89" s="1"/>
  <c r="M25" i="89"/>
  <c r="P25" i="89" s="1"/>
  <c r="M24" i="89"/>
  <c r="P24" i="89" s="1"/>
  <c r="P23" i="89"/>
  <c r="P22" i="89"/>
  <c r="M20" i="89"/>
  <c r="P20" i="89" s="1"/>
  <c r="M19" i="89"/>
  <c r="P19" i="89" s="1"/>
  <c r="M18" i="89"/>
  <c r="P18" i="89" s="1"/>
  <c r="M17" i="89"/>
  <c r="P17" i="89" s="1"/>
  <c r="M16" i="89"/>
  <c r="P16" i="89" s="1"/>
  <c r="M13" i="89"/>
  <c r="P13" i="89" s="1"/>
  <c r="M10" i="89"/>
  <c r="P10" i="89" s="1"/>
  <c r="M7" i="89"/>
  <c r="P7" i="89" s="1"/>
  <c r="C21" i="84" l="1"/>
  <c r="F20" i="84"/>
  <c r="O41" i="89"/>
  <c r="F21" i="78"/>
  <c r="F14" i="78" s="1"/>
  <c r="F24" i="78" s="1"/>
  <c r="F21" i="84"/>
  <c r="M17" i="90"/>
  <c r="M38" i="89"/>
  <c r="P38" i="89" l="1"/>
  <c r="D21" i="78"/>
  <c r="G21" i="78" s="1"/>
  <c r="H21" i="78" s="1"/>
  <c r="D21" i="84"/>
  <c r="P17" i="90"/>
  <c r="D20" i="84"/>
  <c r="Q12" i="75"/>
  <c r="O12" i="75"/>
  <c r="C23" i="84" l="1"/>
  <c r="G21" i="84"/>
  <c r="H21" i="84" s="1"/>
  <c r="F23" i="84"/>
  <c r="E23" i="84"/>
  <c r="D23" i="84"/>
  <c r="G20" i="84"/>
  <c r="H23" i="84" l="1"/>
  <c r="H20" i="84"/>
  <c r="G23" i="84"/>
  <c r="L11" i="75"/>
  <c r="M11" i="75" s="1"/>
  <c r="L10" i="75"/>
  <c r="M10" i="75" s="1"/>
  <c r="L9" i="75"/>
  <c r="M9" i="75" s="1"/>
  <c r="L8" i="75"/>
  <c r="M8" i="75" s="1"/>
  <c r="L7" i="75"/>
  <c r="M7" i="75" s="1"/>
  <c r="L6" i="75"/>
  <c r="M6" i="75" s="1"/>
  <c r="L7" i="68"/>
  <c r="M7" i="68" s="1"/>
  <c r="L8" i="68"/>
  <c r="M8" i="68" s="1"/>
  <c r="L6" i="68"/>
  <c r="M6" i="68" s="1"/>
  <c r="Q9" i="68" l="1"/>
  <c r="H8" i="84" s="1"/>
  <c r="O9" i="68"/>
  <c r="G8" i="84" s="1"/>
  <c r="G9" i="68" l="1"/>
  <c r="F9" i="68"/>
  <c r="K9" i="68"/>
  <c r="D8" i="84" s="1"/>
  <c r="J9" i="68"/>
  <c r="C8" i="84" s="1"/>
  <c r="K12" i="75" l="1"/>
  <c r="J12" i="75"/>
  <c r="C16" i="78" s="1"/>
  <c r="C20" i="78" s="1"/>
  <c r="C14" i="78" l="1"/>
  <c r="C24" i="78" s="1"/>
  <c r="E16" i="78"/>
  <c r="E20" i="78" s="1"/>
  <c r="E14" i="78" s="1"/>
  <c r="E24" i="78" s="1"/>
  <c r="D16" i="78"/>
  <c r="D20" i="78" s="1"/>
  <c r="D24" i="78" s="1"/>
  <c r="D36" i="78" s="1"/>
  <c r="D9" i="84"/>
  <c r="D10" i="84" s="1"/>
  <c r="C9" i="84"/>
  <c r="C10" i="84" s="1"/>
  <c r="F12" i="75"/>
  <c r="G20" i="78" l="1"/>
  <c r="L9" i="68"/>
  <c r="G14" i="78" l="1"/>
  <c r="H20" i="78"/>
  <c r="E8" i="84"/>
  <c r="L12" i="75"/>
  <c r="G16" i="78" s="1"/>
  <c r="H14" i="78" l="1"/>
  <c r="G24" i="78"/>
  <c r="E9" i="84"/>
  <c r="E10" i="84" s="1"/>
  <c r="F10" i="84" s="1"/>
  <c r="H9" i="84"/>
  <c r="H10" i="84" s="1"/>
  <c r="G9" i="84" l="1"/>
  <c r="G10" i="84" s="1"/>
  <c r="G9" i="75"/>
  <c r="G12" i="75" s="1"/>
  <c r="M12" i="75"/>
  <c r="H16" i="78" s="1"/>
  <c r="F9" i="84" l="1"/>
  <c r="M9" i="68"/>
  <c r="F8" i="84" l="1"/>
</calcChain>
</file>

<file path=xl/sharedStrings.xml><?xml version="1.0" encoding="utf-8"?>
<sst xmlns="http://schemas.openxmlformats.org/spreadsheetml/2006/main" count="584" uniqueCount="341">
  <si>
    <t>CELKEM</t>
  </si>
  <si>
    <t>Příjemce dotace</t>
  </si>
  <si>
    <t>sl. 1</t>
  </si>
  <si>
    <t>sl. 2</t>
  </si>
  <si>
    <t>sl. 3</t>
  </si>
  <si>
    <t>sl. 4</t>
  </si>
  <si>
    <t>sl. 5</t>
  </si>
  <si>
    <t>sl. 6</t>
  </si>
  <si>
    <t>sl. 7</t>
  </si>
  <si>
    <t>sl. 8</t>
  </si>
  <si>
    <t>sl. 9</t>
  </si>
  <si>
    <t>sl. 10</t>
  </si>
  <si>
    <t>sl. 11</t>
  </si>
  <si>
    <t>Pořadové číslo projektu</t>
  </si>
  <si>
    <t>sl. 12</t>
  </si>
  <si>
    <t>sl. 13</t>
  </si>
  <si>
    <t>sl. 14</t>
  </si>
  <si>
    <t>sl. 15</t>
  </si>
  <si>
    <t xml:space="preserve">Celkový objem projektu </t>
  </si>
  <si>
    <t>Vymáhaná částka pro náhradu škody</t>
  </si>
  <si>
    <t>Průběh řešení škodního případu</t>
  </si>
  <si>
    <t xml:space="preserve">Původní finanční postih za zjištěné pochybení </t>
  </si>
  <si>
    <t>sl. 16</t>
  </si>
  <si>
    <t>Specifikace finančního postihu</t>
  </si>
  <si>
    <t>KKN a.s.</t>
  </si>
  <si>
    <t>Identifikované zjištění</t>
  </si>
  <si>
    <t xml:space="preserve">Rozvoj dopravní infrastruktury silnic II. a III. třídy v Karlovarském kraji - I. etapa - CZ.1.09/3.1.00/07.00014 </t>
  </si>
  <si>
    <t>KSÚS, p.o.</t>
  </si>
  <si>
    <t>ISŠTE Sokolov</t>
  </si>
  <si>
    <t xml:space="preserve">Projekt revitalizace Centra vzdělávání ISŠTE Sokolov
CZ.1.09/1.3.00/18.00376 </t>
  </si>
  <si>
    <t>III/21047 Modernizace silnice Nejdek - Pernink 
CZ.1.09/3.1.00/67.01111</t>
  </si>
  <si>
    <t>Výše škody</t>
  </si>
  <si>
    <t>Rozvoj dopravní infrastruktury silnic II. a III. třídy v Karlovarském kraji - III.etapa 
CZ.1.09/3.1.00/67.01128</t>
  </si>
  <si>
    <t>Název a registrační číslo projektu</t>
  </si>
  <si>
    <t xml:space="preserve">Uskutečněná právní obrana </t>
  </si>
  <si>
    <t>Období realizace projektu/ schválení vyúčtování 
v ZKK</t>
  </si>
  <si>
    <t xml:space="preserve">II/221 Modernizace silnice Merklín - Pstruží, II. etapa CZ.1.09/3.1.00/67.01067 </t>
  </si>
  <si>
    <t>II/221 Modernizace silniční sítě Hroznětín 
CZ.1.09/3.1.00/67.01068</t>
  </si>
  <si>
    <t>Konečná výše finančního postihu po uskutečněné obraně</t>
  </si>
  <si>
    <t>sl. 17</t>
  </si>
  <si>
    <t>Poskytnutá dotace celkem 
(EU včetně státního rozpočtu)</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</si>
  <si>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</si>
  <si>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</si>
  <si>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</si>
  <si>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</si>
  <si>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</si>
  <si>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</si>
  <si>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</si>
  <si>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</si>
  <si>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</si>
  <si>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</si>
  <si>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</si>
  <si>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</si>
  <si>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</si>
  <si>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</si>
  <si>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</si>
  <si>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</si>
  <si>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</si>
  <si>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</si>
  <si>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</si>
  <si>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</si>
  <si>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</si>
  <si>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</si>
  <si>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</si>
  <si>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</si>
  <si>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</si>
  <si>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</si>
  <si>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</si>
  <si>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</si>
  <si>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</si>
  <si>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</si>
  <si>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 xml:space="preserve">Rozvoj dopravní infrastruktury silnic II. a III. třídy v Karlovarském kraji - II. etapa
CZ.1.09/3.1.00/19.00524 </t>
  </si>
  <si>
    <t>Střední průmyslová škola Ostrov</t>
  </si>
  <si>
    <t xml:space="preserve">II/214 Jihovýchodní obchvat Cheb
CZ.1.09/3.1.00/64.01004 </t>
  </si>
  <si>
    <t xml:space="preserve">Rekonstrukce  a dostavba Prvního českého gymnázia v Karlových Varech II. etapa - přístavba západního křídla  CZ.1.09/1.3.00/68.01147 </t>
  </si>
  <si>
    <t>Odstraňování slabých míst na silničních sítí Karlovarského kraje CZ.1.09/3.1.00/67.01129</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</si>
  <si>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</si>
  <si>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</si>
  <si>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</si>
  <si>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</si>
  <si>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</si>
  <si>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</si>
  <si>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Karlovarský kraj</t>
  </si>
  <si>
    <t>FÚ 
odvod za porušení rozp. kázně</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</si>
  <si>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</si>
  <si>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</si>
  <si>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</si>
  <si>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 xml:space="preserve">Celkový objem projektu včetně nezpůsobilých výdajů </t>
  </si>
  <si>
    <t xml:space="preserve">Modernizace a vybavení přístrojového vybavení nemocnic KKN (ROP IV.)
CZ.1.09/1.3.00/78.01252 </t>
  </si>
  <si>
    <t>Tabulka  A1</t>
  </si>
  <si>
    <t>Operační program</t>
  </si>
  <si>
    <t xml:space="preserve">z toho doručený platební výměr/ vyměřená pokuta ÚOHS/ provedená korekce </t>
  </si>
  <si>
    <t>z toho očekávaný finanční postih - odvod/ pokuta nebo korekce</t>
  </si>
  <si>
    <t>Interaktivní galerie Karlovy Vary – Becherova vila  CZ.1.09/4.1.00/04.00021</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</si>
  <si>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</si>
  <si>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Přehled finančních postihů určených k vyřazení ze sledování Pracovní skupiny pro finanční postihy - porovnání původně vyměřených sankcí a upravených sankcí po uskutečněných právních obranách - projekty Karlovarského kraje</t>
  </si>
  <si>
    <r>
      <t xml:space="preserve">Vyčíslení úspěchu v uskutečněné obraně v Kč
</t>
    </r>
    <r>
      <rPr>
        <i/>
        <sz val="11"/>
        <rFont val="Calibri"/>
        <family val="2"/>
        <charset val="238"/>
        <scheme val="minor"/>
      </rPr>
      <t xml:space="preserve"> (sl. 10 - sl. 11)</t>
    </r>
  </si>
  <si>
    <r>
      <t xml:space="preserve">Úspěch uskutečněné obrany v % 
</t>
    </r>
    <r>
      <rPr>
        <i/>
        <sz val="11"/>
        <rFont val="Calibri"/>
        <family val="2"/>
        <charset val="238"/>
        <scheme val="minor"/>
      </rPr>
      <t>(sl. 12/ sl. 10)</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</si>
  <si>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</si>
  <si>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</si>
  <si>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CRR 
krácení dotace</t>
  </si>
  <si>
    <t>Operační program/ poměr financování - dotace a spolufinancování</t>
  </si>
  <si>
    <t>doprava</t>
  </si>
  <si>
    <t>Ing. Jan Zborník/
Ing. Petr Navrátil</t>
  </si>
  <si>
    <t>APDM</t>
  </si>
  <si>
    <t>JUDr. Martin Havel</t>
  </si>
  <si>
    <t xml:space="preserve">ROP 
92,5%
7,5%
</t>
  </si>
  <si>
    <t>informatika</t>
  </si>
  <si>
    <t>12.8.2011-31.12.2013
vyúčtování projektu ZK 167/06/14 z  19.6.2014</t>
  </si>
  <si>
    <t xml:space="preserve">IOP 
85%
15%
</t>
  </si>
  <si>
    <t>OPŘI</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</si>
  <si>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</si>
  <si>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</si>
  <si>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</si>
  <si>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</si>
  <si>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</si>
  <si>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</si>
  <si>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</si>
  <si>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</si>
  <si>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</si>
  <si>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ÚRR očekávané penále</t>
  </si>
  <si>
    <t>1.11.2014 - 30.10.2015
vyúčtování projektu
ZK 356/09/17 ze dne 7.9.2017</t>
  </si>
  <si>
    <t>Fa č.1506148 ve výši 1.820.007,72Kč a fa č. 1506168 ve výši 2.569.568,23 Kč byly uhrazeny po ukončení fyzické realizace projektu, z nichž byly způsobilé výdaje ve výši 2.093.355,34 Kč</t>
  </si>
  <si>
    <t>OP Zaměstnanost</t>
  </si>
  <si>
    <t>MPSV
krácení dotace</t>
  </si>
  <si>
    <t>2.1.2007 - 29.10.2010</t>
  </si>
  <si>
    <t>ROP 
92,5% 
7,5%</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</si>
  <si>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</si>
  <si>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</si>
  <si>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</si>
  <si>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</si>
  <si>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</si>
  <si>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</si>
  <si>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2.1.2007 - 30.7.2012
vyúčtování projektu 
ZK 102/04/15 ze dne 16.4.2015</t>
  </si>
  <si>
    <t>APDM, p.o.</t>
  </si>
  <si>
    <t>Ing. Kamil Řezníček/ PaedDr. Vratislav Emler</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</si>
  <si>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</si>
  <si>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12.3.2007 - 29.7.2011
vyúčtování projektu
ZK 93/04/14 ze dne 24.4.2014</t>
  </si>
  <si>
    <t xml:space="preserve">
Ing. Kamil Řezníček/ 
PaedDr. Vratislav Emler</t>
  </si>
  <si>
    <t>ÚOHS pokuta</t>
  </si>
  <si>
    <t>6.11.2013 - 30.11.2015
vyúčtování projektu
ZK 248/06/16 ze dne 9.6.2016</t>
  </si>
  <si>
    <t>ROP 
85% 
15%</t>
  </si>
  <si>
    <t>Ing. Petr Navrátil/
Jakub Pánik</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</si>
  <si>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</si>
  <si>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5.12.2013 - 30.11.2015
vyúčtování projektu
ZK 248/06/16 ze dne 9.6.2016</t>
  </si>
  <si>
    <t xml:space="preserve">ROP 
85% 
15%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</si>
  <si>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</si>
  <si>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</si>
  <si>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17.9.2013 -28.12.2015
vyúčtování projektu
ZK 450/09/16 ze dne 8.9.2016</t>
  </si>
  <si>
    <t>v akčním plánu není člen RKK stanoven</t>
  </si>
  <si>
    <t xml:space="preserve">VZ na stavební práce - neoprávněné slučování zakázek, neprodloužení lhůty pro předkládání nabídek po doplnění informací k zadávací dokumentaci, uzavření dodatku ke smlouvě, kterým byla smlouva podstatně změněna 
</t>
  </si>
  <si>
    <t>ÚRR 
očekávané penále</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</si>
  <si>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</si>
  <si>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</si>
  <si>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</si>
  <si>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</si>
  <si>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18.12.2013 -27.3.2015
vyúčtování projektu
ZK 73/02/16 ze dne 25.2.2016</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</si>
  <si>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</si>
  <si>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</si>
  <si>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</si>
  <si>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</si>
  <si>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Zdravotnická záchranná služba KK, p.o.</t>
  </si>
  <si>
    <t>Rozvoj lidských zdrojů v oblasti krizového řízení ZZS Karlovarského kraje
reg. č. CZ.03.4.74/0.0/0.0/16_033/0002842</t>
  </si>
  <si>
    <t>Ing. Jan Bureš</t>
  </si>
  <si>
    <t>MPSV
výzva k vrácení dotace</t>
  </si>
  <si>
    <t>ÚRR 
neproplacení dotace</t>
  </si>
  <si>
    <t>Tabulka  A2</t>
  </si>
  <si>
    <t>Přehled finančních postihů určených k vyřazení ze sledování Pracovní skupiny pro finanční postihy - porovnání původně vyměřených sankcí a upravených sankcí po uskutečněných právních obranách - projekty příspěvkových organizací a KKN a.s.</t>
  </si>
  <si>
    <t>Operační program/ poměr financování</t>
  </si>
  <si>
    <t>Celkový objem projektu včetně nezpůsobilých výdajů</t>
  </si>
  <si>
    <r>
      <t xml:space="preserve">Vyčíslení úspěchu v uskutečněné obraně v Kč
</t>
    </r>
    <r>
      <rPr>
        <i/>
        <sz val="11"/>
        <color rgb="FFFF0000"/>
        <rFont val="Calibri"/>
        <family val="2"/>
        <charset val="238"/>
        <scheme val="minor"/>
      </rPr>
      <t xml:space="preserve"> (sl. 10 - sl. 11)</t>
    </r>
  </si>
  <si>
    <r>
      <t xml:space="preserve">Úspěch uskutečněné obrany v % 
</t>
    </r>
    <r>
      <rPr>
        <i/>
        <sz val="11"/>
        <color rgb="FFFF0000"/>
        <rFont val="Calibri"/>
        <family val="2"/>
        <charset val="238"/>
        <scheme val="minor"/>
      </rPr>
      <t>(sl. 12/ sl. 10)</t>
    </r>
  </si>
  <si>
    <t xml:space="preserve">Centrum technického vzdělávání (CTV) Ostrov 
CZ.1.09/1.3.00/10.00163 </t>
  </si>
  <si>
    <t>ÚRR
penále</t>
  </si>
  <si>
    <t>ÚRR
nezpůsobilé výdaje bez nároku na dotaci</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</si>
  <si>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</si>
  <si>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</si>
  <si>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Podpora procesu střednědobého plánování rozvoje sociálních služeb v Karlovarském kraji
CZ.03.2.63/0.0/0.0/15_007/0002269</t>
  </si>
  <si>
    <t>MPSV 
krácení dotace</t>
  </si>
  <si>
    <t>KK_12</t>
  </si>
  <si>
    <t>Přehled finančních postihů (odvodů, korekcí a pokut) u projektů spolufinancovaných z EU včetně jiných zdrojů od roku 2008</t>
  </si>
  <si>
    <t>Tabulka č. 1</t>
  </si>
  <si>
    <t>v Kč</t>
  </si>
  <si>
    <t>nadále sledované</t>
  </si>
  <si>
    <t>Vratitelný přeplatek u KSÚS a ISŠTE</t>
  </si>
  <si>
    <t>vratitelný přeplatek</t>
  </si>
  <si>
    <t>Plošná korekce
usnesení č. ZKK 196/08/13 
ze dne 19. 8. 2013</t>
  </si>
  <si>
    <t>Tabulka č. 2</t>
  </si>
  <si>
    <t>Celkem aktuální výše finančních postihů projektů</t>
  </si>
  <si>
    <t>uhrazené platební výměry, provedené korekce, včetně vratitelného přeplatku ve výši 39.092.619,25 Kč</t>
  </si>
  <si>
    <t>podrobněji viz příloha č. 1 a č. 2</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</si>
  <si>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</si>
  <si>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</si>
  <si>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</si>
  <si>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</si>
  <si>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</si>
  <si>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</si>
  <si>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</si>
  <si>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</si>
  <si>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</si>
  <si>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</si>
  <si>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Doručený platební výměr (PV)/ provedená korekce/ vyměřená pokuta ÚOHS</t>
  </si>
  <si>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</si>
  <si>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</si>
  <si>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Karlovarský kraj - celkem</t>
  </si>
  <si>
    <t>Příspěvkové organizace a KKN a.s. - celkem</t>
  </si>
  <si>
    <t xml:space="preserve">Poměr aktuální výše zjištěného pochybení/ původní výše zjištěného pochybení </t>
  </si>
  <si>
    <t>sl.17</t>
  </si>
  <si>
    <r>
      <t xml:space="preserve">1.1.2017 -31.12.2018
</t>
    </r>
    <r>
      <rPr>
        <sz val="11"/>
        <color rgb="FF0070C0"/>
        <rFont val="Calibri"/>
        <family val="2"/>
        <charset val="238"/>
        <scheme val="minor"/>
      </rPr>
      <t>není dosud vyúčtován</t>
    </r>
  </si>
  <si>
    <t>II/230 Silniční obchvat Mariánské Lázně
reg. č. CZ.06.1.42/0.0/0.0/17082/0008453</t>
  </si>
  <si>
    <r>
      <t xml:space="preserve">2018 - 2021
</t>
    </r>
    <r>
      <rPr>
        <sz val="11"/>
        <color rgb="FF0070C0"/>
        <rFont val="Calibri"/>
        <family val="2"/>
        <charset val="238"/>
        <scheme val="minor"/>
      </rPr>
      <t>projekt v realizaci</t>
    </r>
  </si>
  <si>
    <t>IROP
85%
5%
10%</t>
  </si>
  <si>
    <t>ARROWS advokátní kancelář</t>
  </si>
  <si>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t>
    </r>
  </si>
  <si>
    <t>Modernizace provozního informačního sytému KKN, reg. č. CZ.06.3.05/0.0/0.0/16_044/0005207</t>
  </si>
  <si>
    <t xml:space="preserve">IROP
85% 
15% </t>
  </si>
  <si>
    <t>CRR 
neproplacení dotace</t>
  </si>
  <si>
    <t>sl. 3 
(sl. 4 + sl. 5)</t>
  </si>
  <si>
    <t>sl. 6 
(sl. 2 - sl. 3)</t>
  </si>
  <si>
    <t>Vyčíslení úspěchu 
v uskutečněné obraně v Kč</t>
  </si>
  <si>
    <t xml:space="preserve">Úspěch uskutečněné obrany v % </t>
  </si>
  <si>
    <t>sl. 7
(sl. 6/ sl. 2)</t>
  </si>
  <si>
    <t xml:space="preserve"> z toho očekávaný finanční postih </t>
  </si>
  <si>
    <t xml:space="preserve">z toho doručený platební výměr/ korekce/ pokuta ÚOHS </t>
  </si>
  <si>
    <t>Rekapitulace uhrazených finančních postihů a očekávaných finančních postihů (možná budoucí úhrada)</t>
  </si>
  <si>
    <t xml:space="preserve">Součet sl. 4 a sl. 5.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</si>
  <si>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b/>
        <sz val="12"/>
        <color rgb="FF00B050"/>
        <rFont val="Calibri"/>
        <family val="2"/>
        <charset val="238"/>
        <scheme val="minor"/>
      </rPr>
      <t>(zelená barva v příloze č. 1 a 2 a tabulce č. 2)</t>
    </r>
    <r>
      <rPr>
        <sz val="12"/>
        <color theme="1"/>
        <rFont val="Calibri"/>
        <family val="2"/>
        <charset val="238"/>
        <scheme val="minor"/>
      </rPr>
      <t xml:space="preserve">. 
Dosud neuhrazené platební výměry/rozhodnutí o pokutě nenabyly právní moci a částky nemusejí být konečné </t>
    </r>
    <r>
      <rPr>
        <b/>
        <sz val="12"/>
        <color rgb="FF7030A0"/>
        <rFont val="Calibri"/>
        <family val="2"/>
        <charset val="238"/>
        <scheme val="minor"/>
      </rPr>
      <t>(fialová barva v příloze č. 1 a č. 2 a tabulce č. 2)</t>
    </r>
    <r>
      <rPr>
        <sz val="12"/>
        <color theme="1"/>
        <rFont val="Calibri"/>
        <family val="2"/>
        <charset val="238"/>
        <scheme val="minor"/>
      </rPr>
      <t xml:space="preserve">. </t>
    </r>
  </si>
  <si>
    <t>Vyčíslení úspěchu v uskutečněné obraně v Kč a v %</t>
  </si>
  <si>
    <t>sl. 6 
a sl. 7</t>
  </si>
  <si>
    <t>Rozdíl mezi původní výši vyměřených finančních postihů a konečnou výši finančního postihu po uskutečněné právní obraně.</t>
  </si>
  <si>
    <t>viz tabulka č. 1, sloupec č. 3</t>
  </si>
  <si>
    <t>viz součet sl. 3 v tabulce č. 1</t>
  </si>
  <si>
    <t>mezisoučet - celkem vyřazené</t>
  </si>
  <si>
    <t>vyřazení k 01.11.2021</t>
  </si>
  <si>
    <t>vyřazení k 01.05.2021</t>
  </si>
  <si>
    <t>vyřazení k 01.10.2019</t>
  </si>
  <si>
    <t>KK_40</t>
  </si>
  <si>
    <t xml:space="preserve">Poskytnutá dotace celkem 
(EU včetně státního rozpočtu) </t>
  </si>
  <si>
    <t>Střední průmyslová škola Ostrov, p.o.</t>
  </si>
  <si>
    <t>PO_4</t>
  </si>
  <si>
    <t>PO_11</t>
  </si>
  <si>
    <t>VŘ 007 - zajištění koordinátora -  umělé dělení veřejných zakázek (sankce 25%, tj. 30.597,88 Kč);
VŘ 004 - Autorský dozor - nevyhlášení VŘ (sankce 100%, tj. 203.643 Kč).</t>
  </si>
  <si>
    <t>První české gymnázium v Karlových Varech, p.o.</t>
  </si>
  <si>
    <t xml:space="preserve">Rekapitulace příloh </t>
  </si>
  <si>
    <t>Tabulka č. 1:  Přehled finančních postihů určených k vyřazení ze sledování - přílohy A1 a A2</t>
  </si>
  <si>
    <t>Finanční postih v projektech</t>
  </si>
  <si>
    <t>Řešení škody</t>
  </si>
  <si>
    <t>Původně zjištěné pochybení v plné výši</t>
  </si>
  <si>
    <r>
      <t xml:space="preserve">Vyčíslení úspěchu v uskutečněné obraně v Kč
</t>
    </r>
    <r>
      <rPr>
        <i/>
        <sz val="11"/>
        <color rgb="FFFF0000"/>
        <rFont val="Calibri"/>
        <family val="2"/>
        <charset val="238"/>
        <scheme val="minor"/>
      </rPr>
      <t xml:space="preserve"> </t>
    </r>
  </si>
  <si>
    <t xml:space="preserve">Úspěch uskutečněné obrany v % 
</t>
  </si>
  <si>
    <t>sl.7
(sl. 5 - sl. 6)</t>
  </si>
  <si>
    <t>sl. 8 
(sl. 7/ sl. 5)</t>
  </si>
  <si>
    <r>
      <t xml:space="preserve">Karlovarský kraj 
</t>
    </r>
    <r>
      <rPr>
        <b/>
        <sz val="11"/>
        <color rgb="FFFF0000"/>
        <rFont val="Calibri"/>
        <family val="2"/>
        <charset val="238"/>
        <scheme val="minor"/>
      </rPr>
      <t>- viz příloha A1</t>
    </r>
  </si>
  <si>
    <r>
      <t xml:space="preserve">Příspěvkové organizace a KKN a.s. 
</t>
    </r>
    <r>
      <rPr>
        <b/>
        <sz val="11"/>
        <color rgb="FFFF0000"/>
        <rFont val="Calibri"/>
        <family val="2"/>
        <charset val="238"/>
        <scheme val="minor"/>
      </rPr>
      <t>- viz příloha A2</t>
    </r>
  </si>
  <si>
    <t>Tabulka č. 2:  Přehled finančních postihů nadále sledovaných - přílohy B1 a B2</t>
  </si>
  <si>
    <t xml:space="preserve">Původně zjištěné pochybení v plné výši </t>
  </si>
  <si>
    <r>
      <t xml:space="preserve">Aktuální vyčíslení úspěchu v uskutečněné obraně v Kč
</t>
    </r>
    <r>
      <rPr>
        <i/>
        <sz val="11"/>
        <color rgb="FFFF0000"/>
        <rFont val="Calibri"/>
        <family val="2"/>
        <charset val="238"/>
        <scheme val="minor"/>
      </rPr>
      <t xml:space="preserve"> </t>
    </r>
  </si>
  <si>
    <t xml:space="preserve">Aktuální úspěch uskutečněné obrany v % 
</t>
  </si>
  <si>
    <t xml:space="preserve">z toho doručený a uhrazený platební výměr/ vyměřená a uhrazená pokuta ÚOHS/ provedená korekce </t>
  </si>
  <si>
    <t xml:space="preserve"> z toho očekávaný finanční postih - odvod (budoucí PV)/pokuta/ korekce</t>
  </si>
  <si>
    <t>sl. 6
(sl. 7 + sl. 8)</t>
  </si>
  <si>
    <t xml:space="preserve">sl. 8 </t>
  </si>
  <si>
    <t>sl. 9
(sl.5 - sl. 6)</t>
  </si>
  <si>
    <t>sl. 10 
(sl. 9/ sl. 5)</t>
  </si>
  <si>
    <r>
      <rPr>
        <b/>
        <sz val="11"/>
        <rFont val="Calibri"/>
        <family val="2"/>
        <charset val="238"/>
        <scheme val="minor"/>
      </rPr>
      <t xml:space="preserve">Karlovarský kraj </t>
    </r>
    <r>
      <rPr>
        <b/>
        <sz val="11"/>
        <color rgb="FFFF0000"/>
        <rFont val="Calibri"/>
        <family val="2"/>
        <charset val="238"/>
        <scheme val="minor"/>
      </rPr>
      <t xml:space="preserve">
- viz příloha B1</t>
    </r>
  </si>
  <si>
    <r>
      <t xml:space="preserve">Příspěvkové organizace a KKN a.s. 
</t>
    </r>
    <r>
      <rPr>
        <b/>
        <sz val="11"/>
        <color rgb="FFFF0000"/>
        <rFont val="Calibri"/>
        <family val="2"/>
        <charset val="238"/>
        <scheme val="minor"/>
      </rPr>
      <t>- viz příloha B2</t>
    </r>
  </si>
  <si>
    <r>
      <t xml:space="preserve">Vratitelný přeplatek u KSÚS a ISŠTE
</t>
    </r>
    <r>
      <rPr>
        <b/>
        <sz val="11"/>
        <color rgb="FFFF0000"/>
        <rFont val="Calibri"/>
        <family val="2"/>
        <charset val="238"/>
        <scheme val="minor"/>
      </rPr>
      <t>- viz příloha B2</t>
    </r>
  </si>
  <si>
    <t>VŘ 006 - Zajištění technického dozoru - diskriminační požadavek k prokázání kvalifikačního předpokladu (viz PV 3/2017 - odvod 25%, tj. 823.671,- Kč)</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</si>
  <si>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Dne 30.11.2018 doručen PV č. 21/2018</t>
    </r>
    <r>
      <rPr>
        <sz val="11"/>
        <rFont val="Calibri"/>
        <family val="2"/>
        <charset val="238"/>
        <scheme val="minor"/>
      </rPr>
      <t xml:space="preserve">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 xml:space="preserve">OČEKÁVÁME ROZHODNUTÍ MFČR O ODVOLÁNÍ PROTI PLATEBNÍMU VÝMĚRU č. 1/2018 </t>
    </r>
  </si>
  <si>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t>
    </r>
    <r>
      <rPr>
        <b/>
        <sz val="11"/>
        <rFont val="Calibri"/>
        <family val="2"/>
        <charset val="238"/>
        <scheme val="minor"/>
      </rPr>
      <t>KONEČNÝ STAV - ISŠTE BUDE ŘEŠIT FINANČNÍ POSTIH JAKO ŠKODU (viz usnesení RK 1003/09/21)</t>
    </r>
  </si>
  <si>
    <t xml:space="preserve">VŘ 005 - stavební práce - zveřejnění dodatečných informací dle § 49 odst. 3 ZVZ s identifikačními údaji žadatelů (sankce 5%, tj. 1.901.380,51 Kč);
</t>
  </si>
  <si>
    <t>13.12.2013 -27.3.2015
vyúčtování projektu
ZK 73/02/16 ze dne 25.2.2016</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</si>
  <si>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
k PO_03 - obdobně viz poznámka výše (sl. 13 není součtem sl. 14 a sl. 15)
PO_01, PO_02 rozdíl v uhrazeném PV a PV s nabytím PM (žádáme o vratku vratitelného přeplatku)</t>
  </si>
  <si>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</si>
  <si>
    <t>24.7.2018 doručen platební výměr na odvod za porušení rozpočtové kázně ve výši 5.932.671,00 Kč; předpoklad vyměření penále až do výše odvodu;</t>
  </si>
  <si>
    <t>27.6.2018 doručen platební výměr na odvod za porušení rozpočtové kázně ve výši 89.250,00 Kč; předpoklad vyměření penále až do výše odvodu.</t>
  </si>
  <si>
    <t>28.6.2018 doručen platební výměr na odvod za porušení rozpočtové kázně ve výši 19.278.653,00 Kč; předpoklad vyměření penále až do výše odvodu.</t>
  </si>
  <si>
    <t>NEJEDNÁ SE 
O FINANČNÍ POSTIH ANI ŠKODU</t>
  </si>
  <si>
    <t>POSTIH ZRUŠEN</t>
  </si>
  <si>
    <t xml:space="preserve"> -</t>
  </si>
  <si>
    <r>
      <rPr>
        <b/>
        <sz val="11"/>
        <rFont val="Calibri"/>
        <family val="2"/>
        <charset val="238"/>
        <scheme val="minor"/>
      </rPr>
      <t>Dne 28. 7. 2011 podal KK zjednodušenou žádost o platbu, ve které požadoval uhradit částku ve výši 11.336.717,12 Kč za II. etapu projektu</t>
    </r>
    <r>
      <rPr>
        <sz val="11"/>
        <rFont val="Calibri"/>
        <family val="2"/>
        <charset val="238"/>
        <scheme val="minor"/>
      </rPr>
      <t>. Dne 1. 3. 2013 obdržel KK oznamovací dopis č. j. RRSZ 2456/2013 ze dne 28. 2. 2013, jehož obsahem bylo sdělení,  že projekt byl pozastaven z důvodů šetření nesrovnalostí a vyšetřování OLAF a že byly pozastaveny také kontroly (fyzická a administrativní) související s předložením závěrečné monitorovací zprávy. Dne 8.7.2020 byla MMR a na vědomí RRRSZ odeslána Žádost o uplatnění opatření proti nečinnosti č.j. KK/215/HK/20 ze dne 2.7.2020. D</t>
    </r>
    <r>
      <rPr>
        <b/>
        <sz val="11"/>
        <rFont val="Calibri"/>
        <family val="2"/>
        <charset val="238"/>
        <scheme val="minor"/>
      </rPr>
      <t>ne 12. 8. 2020 obdržel KK od RRSZ výpověď smlouvy o poskytnutí dotace, a výzvu k vrácení částky ve výši 62.039.803,82 Kč.</t>
    </r>
    <r>
      <rPr>
        <sz val="11"/>
        <rFont val="Calibri"/>
        <family val="2"/>
        <charset val="238"/>
        <scheme val="minor"/>
      </rPr>
      <t xml:space="preserve"> </t>
    </r>
    <r>
      <rPr>
        <b/>
        <sz val="11"/>
        <rFont val="Calibri"/>
        <family val="2"/>
        <charset val="238"/>
        <scheme val="minor"/>
      </rPr>
      <t>Dne 8.11.2020 podal KK návrh na zahájení sporného řízení z veřejnoprávní smlouvy pro nepeněžité plnění - zrušení výpovědi smlouvy.</t>
    </r>
    <r>
      <rPr>
        <sz val="11"/>
        <rFont val="Calibri"/>
        <family val="2"/>
        <charset val="238"/>
        <scheme val="minor"/>
      </rPr>
      <t xml:space="preserve"> Dne 13.10.2020 podal KK návrh na předběžné opatření, kterému MFČR  dne 19.10.2020 vyhovělo a rozhodlo, že RRSZ je povinna se zdržet právního jednání s výpovědí smlouvy do doby rozhodnutí sporu. D</t>
    </r>
    <r>
      <rPr>
        <b/>
        <sz val="11"/>
        <rFont val="Calibri"/>
        <family val="2"/>
        <charset val="238"/>
        <scheme val="minor"/>
      </rPr>
      <t>ne 31. 5. 2021 obdržel KK Rozhodnutí č. j. MF-27598/2020/1203-21, kterým MFČR rozhodlo, že výpověď smlouvy o dotaci je neplatná.</t>
    </r>
    <r>
      <rPr>
        <sz val="11"/>
        <rFont val="Calibri"/>
        <family val="2"/>
        <charset val="238"/>
        <scheme val="minor"/>
      </rPr>
      <t xml:space="preserve"> Dne 11.10.2021 doručeno Oznámení o pokračování kontroly č.j. RRSZ 3567/2021. Dne 15.11.2021 obdržel KK Protokol o kontrole č.j. RRSZ 4162/2021 ze dne 12.11.2021 s provedenou finanční korekcí způsobilých výdajů ve výši 137.376,00 Kč za pojištění stavby (nejedná se o postih). </t>
    </r>
    <r>
      <rPr>
        <b/>
        <sz val="11"/>
        <rFont val="Calibri"/>
        <family val="2"/>
        <charset val="238"/>
        <scheme val="minor"/>
      </rPr>
      <t>Dne 30. 11. 2021 obdržel KK na bankovní účet proplacenou žádost o platbu za II. etapu projektu ve výši 11.209.644,80 Kč.</t>
    </r>
  </si>
  <si>
    <t>Dne 11.10.2021 doručeno Oznámení o pokračování kontroly č.j. RRSZ 3567/2021. Dne 15.11.2021 obdržel KK Protokol o kontrole č.j. RRSZ 4162/2021 ze dne 12.11.2021 s provedenou finanční korekcí způsobilých výdajů ve výši 137.376,00 Kč za pojištění stavby (nejedná se o finanční postih).</t>
  </si>
  <si>
    <r>
      <t xml:space="preserve">MPSV kontrola závěrečné zprávy o realizaci projektu a ŽoP - Oznámení o schválení zprávy o realizaci projektu a spolu s ní předložené žádosti o platbu ze dne 9.9.2019 a </t>
    </r>
    <r>
      <rPr>
        <b/>
        <sz val="11"/>
        <rFont val="Calibri"/>
        <family val="2"/>
        <charset val="238"/>
        <scheme val="minor"/>
      </rPr>
      <t>Výzva k vrácení dotace ve výši 604.924,37 Kč ze dne 9.9.2019</t>
    </r>
    <r>
      <rPr>
        <sz val="11"/>
        <rFont val="Calibri"/>
        <family val="2"/>
        <charset val="238"/>
        <scheme val="minor"/>
      </rPr>
      <t xml:space="preserve">. Dne 16.10.2019 Výzva uhrazena dle rozhodnutí Rady KK č. RK 1189/10/19 ze dne 7.10.2019. RKK usnesením č. 1104/10/20 ze dne 19.10.2020 souhlasila s podáním žalobního návrhu z titulu bezdůvodného obohacení ve věci vymáhání pohledávky za společností AUGUR Consulting s.r.o. ve výši 509.410,00 Kč po odstoupení od smlouvy z důvodu prodlení s plněním zakázky. </t>
    </r>
    <r>
      <rPr>
        <b/>
        <sz val="11"/>
        <rFont val="Calibri"/>
        <family val="2"/>
        <charset val="238"/>
        <scheme val="minor"/>
      </rPr>
      <t xml:space="preserve">Dne 15.9.2021 KK podal žalobu na společnost AUGUR Consulting s.r.o k Okresnímu soudu v Opavě 17 C 239/2021-8. </t>
    </r>
  </si>
  <si>
    <r>
      <t xml:space="preserve">Rada KK usnesením č. RK 1311/11/21 ze dne 22.11.2021 schválila návrh na mimosoudní vyrovnání se spol. AUGUR Consulting s.r.o. Nepřímé nezpůsobilé výdaje ve výši 127.352,50 Kč nebyly po společnosti požadovány. Společnost na základě návrhu na přijetí smíru uhradí dlužnou částku ve výši 509.410,00 Kč, ale bez příslušenství, tedy bez dlužného úroku, společnost již 9.4.2019 </t>
    </r>
    <r>
      <rPr>
        <b/>
        <sz val="11"/>
        <color theme="1"/>
        <rFont val="Calibri"/>
        <family val="2"/>
        <charset val="238"/>
        <scheme val="minor"/>
      </rPr>
      <t>uhradila KK smluvní pokutu za prodlení s dodáním díla ve výši 177.090,00 Kč.</t>
    </r>
    <r>
      <rPr>
        <sz val="11"/>
        <color theme="1"/>
        <rFont val="Calibri"/>
        <family val="2"/>
        <charset val="238"/>
        <scheme val="minor"/>
      </rPr>
      <t xml:space="preserve"> Rada usnesením č. RK 93/01/22 ze dne 24.1.2022 schválila návrh </t>
    </r>
    <r>
      <rPr>
        <b/>
        <sz val="11"/>
        <color theme="1"/>
        <rFont val="Calibri"/>
        <family val="2"/>
        <charset val="238"/>
        <scheme val="minor"/>
      </rPr>
      <t>dohody o narovnání a zániku závazku ve výši 509.410,00 Kč.</t>
    </r>
  </si>
  <si>
    <t>1.1.2007 - 28.7.2011
vyúčtování projektu bude ZKK předloženo v 5/2022</t>
  </si>
  <si>
    <r>
      <rPr>
        <b/>
        <sz val="11"/>
        <color theme="1"/>
        <rFont val="Calibri"/>
        <family val="2"/>
        <charset val="238"/>
        <scheme val="minor"/>
      </rPr>
      <t>Dne 16.12.2020 doručen platební výměr č. 8/2020 na penále ve výši 68.797,00 Kč</t>
    </r>
    <r>
      <rPr>
        <sz val="11"/>
        <color theme="1"/>
        <rFont val="Calibri"/>
        <family val="2"/>
        <charset val="238"/>
        <scheme val="minor"/>
      </rPr>
      <t>. Již dne 13. 11. 2015 podala SPŠ Ostrov žádost o prominutí odvodu daně a dosud nevyměřeného penále a uhradila příslušné správní poplatky. Penále ve výši 68.797,00 Kč uhradila škola dne 17.12.2020. Dne 11.1.2021 podala SPŠ opětovnou žádost o prominutí odvodu a penále. Dne 14.5.2021 Výbor Regionální rady rozhodl o částečném prominutí penále.</t>
    </r>
    <r>
      <rPr>
        <b/>
        <sz val="11"/>
        <color theme="1"/>
        <rFont val="Calibri"/>
        <family val="2"/>
        <charset val="238"/>
        <scheme val="minor"/>
      </rPr>
      <t xml:space="preserve"> Dle rozhodnutí RRSZ 2097/2021 z 16.6.2021 činí konečná výše penále 6.880,00 K</t>
    </r>
    <r>
      <rPr>
        <sz val="11"/>
        <color theme="1"/>
        <rFont val="Calibri"/>
        <family val="2"/>
        <charset val="238"/>
        <scheme val="minor"/>
      </rPr>
      <t>č. Částka ve výši 61.917,00 Kč je prominutá a ÚRR ji vrátil 24.6.2021 na bankovní účet školy.</t>
    </r>
  </si>
  <si>
    <t xml:space="preserve">Penále k platebnímu výměru č. 21/2015 - netransparentní hodnotící kritéria u VZ  na stavební práce „Centrum technického vzdělávání Ostrov – provádění stavby“ </t>
  </si>
  <si>
    <t>Penále k platebnímu výměru č. 22/2015 - netransparentní hodnocení nabídek u VZMR na „Zpracování žádostí o finanční podporu z Regionálního operačního programu NUTS II Severozápad pro období 2007 – 2013“</t>
  </si>
  <si>
    <t>Porušení zásady přiměřenosti výdaje odstoupením od smlouvy s dodavatelem společností AUGUR Consulting s.r.o. Faktura společnosti AUGUR Consulting s.r.o ve výši 509.410,00 Kč byla posouzena jako nezpůsobilá (část dotace 483.939,50 Kč) a příslušné nepřímé výdaje ve výši 25%, tj. 127.352,50 Kč (část dotace 120.984,87 Kč), tj. celkem604.924,37 Kč.</t>
  </si>
  <si>
    <t>Neproplacená dotace za II. etapu projektu; žádost o platbu podaná dne 28.7.2011.</t>
  </si>
  <si>
    <t>VŘ 008 - JŘBU úprava projektové dokumentace - jedná se o nezpůsobilé výdaje, jelikož na ně nebyla požadovaná dotace (215.985 Kč).</t>
  </si>
  <si>
    <t>Nedodržení lhůty 15 dnů pro uveřejnění dodatku č. 2 smlouvy o dílo na zhotovení stavby.</t>
  </si>
  <si>
    <t>1.7.2016 - 31.3.2019
projekt nebyl dosud vyúčtován</t>
  </si>
  <si>
    <t>Položka pojištění stavby - jedná se o nezpůsobilé výdaje jelikož dle přílohy č. 1 Pravidel způsobilých výdajů, Příručky pro příjemce není pojistné uvedeno ve výčtu způsobilých výdajů pro oblast podpory 4.1.</t>
  </si>
  <si>
    <r>
      <t>Dne 12.11.2014 ukončena veřejnosprávní kontrola poskytovatelem dotace - námitkám u VŘ 004 a VŘ 007 nebylo vyhověno. Dne 1.4.2019 škola podala návrh na zahájení sporu pro peněžité plnění ve výši 2.135.621,39 Kč (včetně VŘ 005), viz usnesení Rady KK  č. RK 47/01/19 z 28.1.2019.</t>
    </r>
    <r>
      <rPr>
        <b/>
        <sz val="11"/>
        <color theme="1"/>
        <rFont val="Calibri"/>
        <family val="2"/>
        <charset val="238"/>
        <scheme val="minor"/>
      </rPr>
      <t xml:space="preserve"> Dne 15.12.2021 doručeno Rozhodnutí  MFČR čj. MF-9030/2019/1203-39 - spor zamítnut. Rada KK usnesením č. RK 59/01/22 schválila nepodání správní žaloby. </t>
    </r>
    <r>
      <rPr>
        <sz val="11"/>
        <color theme="1"/>
        <rFont val="Calibri"/>
        <family val="2"/>
        <charset val="238"/>
        <scheme val="minor"/>
      </rPr>
      <t xml:space="preserve">U VŘ 004 a VŘ 007 ukončena právní obrana. </t>
    </r>
  </si>
  <si>
    <t>ADPM zkusilo požádat o proplacení, přestože výdaje k VŘ 008 úprava projektové dokumentace nebyly uplatněny v žádosti o dotaci, a proto částka ve výši 215.985 Kč za úpravu projektové dokumentace je nezpůsobilým výdajem.</t>
  </si>
  <si>
    <t>Dne 24.4.2015 ÚOHS zaslal oznámení o zahájení správního řízení. Dne 5.6.2015 udělil ÚOHS pokutu ve výši 1.000,00 Kč. Proti rozhodnutí mohla škola podat do 15 dnů rozklad, ale nepodala a pokutu uhradila. Dle vyjádření PČG se jednalo o administrativní pochybení v období hlavních prázdnin, kdy dochází k omezení personálního zajištění školy a kdy v souběhu intenzivně probíhaly stavební práce.</t>
  </si>
  <si>
    <t>Rada KK usnesením č. RK 47/01/19 ze dne 28.1.2019 uložila řediteli PČG řešit finanční postihy jako škodní případ. Protokol o škodě zpracoval ředitel PČG dne 31.12022. Škodní komise projednala škodu dne 8.2.2022, viz protokol o jednání škodní komise č. j. KK/761/FI/22 a doporučila škodu po odpovědné osobě (zaměstnanci PČG) vzhledem k promlčení  nevymáhat. Ředitel PČG rozhodnutím ze dne 14.2.2022 nestanovil žádnou náhradu škody.</t>
  </si>
  <si>
    <t>Rada KK usnesením č. RK 1315/12/20 ze dne 16. 12. 2021 uložila řediteli SPŠ Ostrov řešit finanční postihy jako škodní případ. Protokol o škodě zpracoval ředitel SPŠ Ostrov dne 7.2.2022. Škodní komise projednala škodu dne 10.2.2022, viz protokol o jednání škodní komise č. j. KK/831/FI/22 a doporučila škodu po členech hodnotící komise nevymáhat. Ve vztahu k zaměstnanci SPŠ Ostrov ředitel SPŠ Ostrov dne 15.2.2022 nestanovil žádnou náhradu škody. Projednáno v Radě KK dne 7.3.2022  s návrhem neuložit řediteli školy jako členu škodní komise žádnou náhradu škody.</t>
  </si>
  <si>
    <r>
      <rPr>
        <b/>
        <sz val="11"/>
        <color theme="1"/>
        <rFont val="Calibri"/>
        <family val="2"/>
        <charset val="238"/>
        <scheme val="minor"/>
      </rPr>
      <t>Dne 22. 1. 2020 obdržela SPŠ Ostrov Platební výměr č. 1/2021 na penále ve výši 88.653.154,00 Kč</t>
    </r>
    <r>
      <rPr>
        <sz val="11"/>
        <color theme="1"/>
        <rFont val="Calibri"/>
        <family val="2"/>
        <charset val="238"/>
        <scheme val="minor"/>
      </rPr>
      <t>. Již dne 13. 11. 2015 podala SPŠ Ostrov žádost o prominutí odvodu daně a dosud nevyměřeného penále a uhradila příslušné správní poplatky. Dne 11.1.2021 podala SPŠ Ostrov opětovnou žádost o prominutí odvodu a penále. Penále ve výši 88.653.154,00 Kč uhradila škola dne 1. 2.2021. Dne 14.5.2021 Výbor Regionální rady rozhodl o částečném prominutí penále.</t>
    </r>
    <r>
      <rPr>
        <b/>
        <sz val="11"/>
        <color theme="1"/>
        <rFont val="Calibri"/>
        <family val="2"/>
        <charset val="238"/>
        <scheme val="minor"/>
      </rPr>
      <t xml:space="preserve"> Dle rozhodnutí RRSZ 2096/2021 z 16.6.2021 činí konečná výše penále 750.000,00 Kč.</t>
    </r>
    <r>
      <rPr>
        <sz val="11"/>
        <color theme="1"/>
        <rFont val="Calibri"/>
        <family val="2"/>
        <charset val="238"/>
        <scheme val="minor"/>
      </rPr>
      <t xml:space="preserve"> Částka ve výši 87.903.154.00 Kč je prominutá a ÚRR ji vrátil 24.6.2021 na bankovní účet školy. Následně dne 28.6.2021 škola převedla částku na bankovní účet Karlovarského kraje, který poskytl škole příspěvek na úhradu penále.</t>
    </r>
  </si>
  <si>
    <t>Rada KK usnesením č. RK 1315/12/20 ze dne 16. 12. 2021 uložila řediteli SPŠ řešit finanční postihy jako škodní případ. Protokol o škodě zpracoval ředitel SPŠ Ostrov dne 7.2.2022. Škodní komise projednala škodu dne 10.2.2022, viz protokol o jednání škodní komise č. j. KK/831/FI/22 a doporučila škodu  po společnosti Veřejné zakázky nevymáhat, jelikož KK a SPŠ Ostrov byli neúspěšní v soudním sporu k vymožení pohledávky za společností Veřejné zakázky s.r.o. ve výši 300.000,00 Kč za pokutu ÚOHS, vzniklé z titulu náhrady škody. V případě penále ve výši 750.000,00 Kč se jednalo o totožné pochybení jako pochybení, za nějž byla ÚOHS uložena pokuta. 
V soudním sporu byli KK a SPŠ neúspěšní - viz   odůvodnění Rozsudku č. j. 39 C 188/2018-47 ze dne 22. 5. 2020 Obvodního soudu v Praze 1 a Rozsudku č. j. 68 Co 332/2020-151 ze dne 6. 1. 2021 Městského soudu v Praze, k němuž bylo podáno odvolání. Výsledek sporu byl  předložen Radě KK dne 19.4.2021, viz usnesení č. RK 406/04/21.
Závěry škodní komise projednala Rada KK dne 7.3.2022 s návrhem neuložit žádnou náhradu škody.</t>
  </si>
  <si>
    <t>Správní delikt - zadavatel nedodržel postup stanovený ZVZ a zásadu transparentnosti, když nestanovil v hodnotícím kritériu minimální požadavky u  VZ  na stavební práce „Centrum technického vzdělávání Ostrov – provádění stavby“ .</t>
  </si>
  <si>
    <r>
      <t xml:space="preserve">Dne 9.1.2014 ÚOHS vyměřil pokutu ve výši 300.000,00 Kč. ÚOHS 29.12.2014 zamítnul rozklad, rozhodnutí o pokutě nabylo právní moci, pokuta uhrazena 23.2.2015. Dne 24.2.2015 podaná správní žaloba na Krajský soud v Brně, dne 24.6.2015 doručeno stanovisko žalované strany. Dne 8.7. 2015 byla odeslána replika na Krajský soud v Brně. </t>
    </r>
    <r>
      <rPr>
        <b/>
        <sz val="11"/>
        <color theme="1"/>
        <rFont val="Calibri"/>
        <family val="2"/>
        <charset val="238"/>
        <scheme val="minor"/>
      </rPr>
      <t xml:space="preserve">Dne 30.6.2016 doručen rozsudek Krajského soudu v  Brně čj. 30 Af 15/2015-53 ze dne 16.6.2016 o zamítnutí správní žaloby. </t>
    </r>
    <r>
      <rPr>
        <sz val="11"/>
        <color theme="1"/>
        <rFont val="Calibri"/>
        <family val="2"/>
        <charset val="238"/>
        <scheme val="minor"/>
      </rPr>
      <t xml:space="preserve">RKK rozhodla usnesením č. RK 788/07/16 z 11.7.2016 o nepodání kasační stížnosti - ukončení právní obrany.
</t>
    </r>
    <r>
      <rPr>
        <b/>
        <sz val="11"/>
        <color theme="1"/>
        <rFont val="Calibri"/>
        <family val="2"/>
        <charset val="238"/>
        <scheme val="minor"/>
      </rPr>
      <t xml:space="preserve">RKK usnesením č. RK 444/04/18 ze dne 23.4.2018 schválila soudní vymáhání pohledávky ve výši 300.000,00 Kč po mandatáři Veřejné zakázky s.r.o. </t>
    </r>
  </si>
  <si>
    <t>Rada KK usnesením č. RK 47/01/19 ze dne 28.1.2019 uložila řediteli PČG řešit finanční postihy jako škodní případ. Protokol o škodě zpracoval ředitel PČG dne 31.12022. Škodní komise projednala škodu dne 8.2.2022, viz protokol o jednání škodní komise č. j. KK/761/FI/22. Škodní komise  vzhledem k nejednotné a neustálené rozhodovací praxi doporučila škodu po administrátorovi veřejných zakázek (APDM) nevymáhat. Projednáno v Radě KK dne 7.3.2022 a s návrhem neuložit žádnou náhradu škody.</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</si>
  <si>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</si>
  <si>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1.12.2017 rozhodl odvolací orgán o zrušení PV 6/2014, který činil po prominutí 1.699.600 Kč;
dne 12.12.2017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rFont val="Calibri"/>
        <family val="2"/>
        <charset val="238"/>
      </rPr>
      <t>Dne 26.3.2021 podaná k Městskému soudu v Praze žaloba na nečinnost MFČR, po změně žaloby ze dne 1.12.2021 na ÚRR. Dne 18. 1. 2022 Městský soud v Praze Rozsudkem č. j. 3A 36/2021 – 100 vyhověl KSÚS  a uložil MMR  povinnost rozhodnout. MMR podala dne 26.1.2022 Kasační stížnost na NSS.
OČEKÁVÁME ROZSUDEK O KASACI A ROZHODNUTÍ O ŽÁDOSTI O VRÁCENÍ VRATITELNÉHO PŘEPLATKU U PV č.2/2014, 3/2014 A 5/2014</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</si>
  <si>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Dne 26.3.2021 podaná k Městskému soudu v Praze žaloba na nečinnost MFČR, po změně žaloby ze dne 1.12.2021 na ÚRR. Dne 18.1.2022 Městský soud v Praze Rozsudkem č.j. 3A 36/2021-100 vyhověl KSÚS a uložil MMR rozhodnout. Dne 26.1.2022 podalo MMR kasační stížnost k NSS.
OČEKÁVÁME ROZSUDEK NNS O KASACI A ROZHODNUTÍ  O ŽÁDOSTI O VRÁCENÍ VRATITELNÉHO PŘEPLATKU U PV č. 9/2014 </t>
    </r>
  </si>
  <si>
    <t>pochybení ve 4 veřejných zakázkách -netransparentní hodnotící kritéria; netransparentní hodnocení nabídek a jeho nepřezkoumatelnost; dodatečné stavební práce realizované bez zadávacího řízení; neoprávněné použití JŘBU</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</si>
  <si>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t>
    </r>
    <r>
      <rPr>
        <b/>
        <sz val="11"/>
        <color rgb="FFFF0000"/>
        <rFont val="Calibri"/>
        <family val="2"/>
        <charset val="238"/>
      </rPr>
      <t xml:space="preserve"> </t>
    </r>
    <r>
      <rPr>
        <b/>
        <sz val="11"/>
        <rFont val="Calibri"/>
        <family val="2"/>
        <charset val="238"/>
      </rPr>
      <t>Dne 18.2.2022 podala škola na Městský soud v Praze žalobu na nečinnost MMR.
OČEKÁVÁME ROZSUDEK SOUDU A VYPLACENÍ VRATITELNÉHO PŘEPLATKU</t>
    </r>
  </si>
  <si>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</si>
  <si>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 xml:space="preserve">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Dne 26. 1. 2022 podaná správní žaloba proti neprominutí odvodu, viz RK 57/01/22 ze dne 24.1.2022.
</t>
    </r>
    <r>
      <rPr>
        <b/>
        <sz val="11"/>
        <rFont val="Calibri"/>
        <family val="2"/>
        <charset val="238"/>
        <scheme val="minor"/>
      </rPr>
      <t>OČEKÁVÁME ROZSUDEK VE VĚCI SPRÁVNÍ ŽALOBY PROTI ZAMÍTAVÉMU ROZHODNUTÍ O PROMINUTÍ</t>
    </r>
    <r>
      <rPr>
        <sz val="11"/>
        <rFont val="Calibri"/>
        <family val="2"/>
        <charset val="238"/>
        <scheme val="minor"/>
      </rPr>
      <t xml:space="preserve">
</t>
    </r>
    <r>
      <rPr>
        <b/>
        <sz val="11"/>
        <rFont val="Calibri"/>
        <family val="2"/>
        <charset val="238"/>
        <scheme val="minor"/>
      </rPr>
      <t/>
    </r>
  </si>
  <si>
    <t>zadání dodatečných stavebních prací formou JŘBU v rozporu s § 23 odst.7 písm. a) ZVZ  - vícepráce nad rámec smlouvy;
čerpání rezervy na nezpůsobilé výdaje</t>
  </si>
  <si>
    <t>penále vyměřené k platebnímu výměru č. 3/2017 ze dne 16.3.2017</t>
  </si>
  <si>
    <t>pochybení ve 2 veřejných zakázkách -netransparentní hodnotící kritéria; netransparentní hodnocení nabídek; netransparentní a diskriminační hodnotící kritéria</t>
  </si>
  <si>
    <r>
      <t xml:space="preserve">Dne 30.7.2014 ÚRR zahájil daňové řízení, 19.8.2014 zasláno na ÚRR podání ve věci daňového řízení. Dne  </t>
    </r>
    <r>
      <rPr>
        <sz val="11"/>
        <rFont val="Calibri"/>
        <family val="2"/>
        <charset val="238"/>
      </rPr>
      <t>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t>
    </r>
    <r>
      <rPr>
        <b/>
        <sz val="11"/>
        <rFont val="Calibri"/>
        <family val="2"/>
        <charset val="238"/>
      </rPr>
      <t xml:space="preserve"> 27.11.2020 škola uhradila odvod ve výši 68.797 Kč. </t>
    </r>
    <r>
      <rPr>
        <sz val="11"/>
        <rFont val="Calibri"/>
        <family val="2"/>
        <charset val="238"/>
      </rPr>
      <t xml:space="preserve">Dne 4. 12.2020 doručeno Rozhodnutí o odvolání proti PV 21/2020 - odvolání se zamítá a napadené rozhodnutí se potvrzuje. </t>
    </r>
    <r>
      <rPr>
        <b/>
        <sz val="11"/>
        <rFont val="Calibri"/>
        <family val="2"/>
        <charset val="238"/>
      </rPr>
      <t xml:space="preserve">Odvod ve výši 88.653.154,- Kč škola uhradila dne 17.12.2020. Dne 3.2.2021 škola podala správní žalobu na Městský soud v Praze, který ji postoupil dne 11.2.2021 na Krajský soud v Ústí. </t>
    </r>
    <r>
      <rPr>
        <sz val="11"/>
        <rFont val="Calibri"/>
        <family val="2"/>
        <charset val="238"/>
      </rPr>
      <t xml:space="preserve"> Dne 15.12.2021 RRRSZ neprominula odvody za porušení rozp.kázně, viz rozhodnutí čj. RRSZ 4367/2021 a RRSZ 4268/2021 z 14.12.2021, dne 28. 1. 2022 podané správní žaloby proti rozhodnutím o neprominutí odvodu, viz RK 58/01/22 ze dne 24.1.2022. 
</t>
    </r>
    <r>
      <rPr>
        <b/>
        <sz val="11"/>
        <rFont val="Calibri"/>
        <family val="2"/>
        <charset val="238"/>
      </rPr>
      <t>OČEKÁVÁME ROZSUDEK KRAJSKÉHO  SOUDU O SPRÁVNÍ ŽALOBĚ (PV č. 21/2015) A ROZSUDKY O SPRÁVNÍCH ŽALOBÁCH VE VĚCI NEPROMINUTÍ ODVODU</t>
    </r>
  </si>
  <si>
    <t>neponížení požadovaných nákladů o výzisky z prodeje vyfrézovaného materiálu</t>
  </si>
  <si>
    <t xml:space="preserve">neponížení požadovaných nákladů o výzisky z prodeje vyfrézovaného materiálu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</si>
  <si>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</si>
  <si>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Dne  24.8.2020 PČG obdrželo Rozhodnutí  ministryně financí o zamítnutí rozkladu.</t>
    </r>
    <r>
      <rPr>
        <b/>
        <sz val="11"/>
        <rFont val="Calibri"/>
        <family val="2"/>
        <charset val="238"/>
        <scheme val="minor"/>
      </rPr>
      <t xml:space="preserve"> Dne 15.12.2021 doručeno Rozhodnutí  MFČR čj. MF-9030/2019/1203-39 - spor zamítnut. Rada KK usnesením č. RK 59/01/22 schválila nepodání správní žaloby.
KONEĆNÝ STAV - ŠKOLA BUDE ŘEŠIT FINANČNÍ POSTIH JAKO ŠKODU PO DORUČENÉM ROZHODNUTÍ O ODVOLÁNÍ K PV č. 15/2018.</t>
    </r>
  </si>
  <si>
    <t>předpoklad vyměření penále až do výše odvodu - dosud nevyměřeno</t>
  </si>
  <si>
    <t>podstatná změna závazku ze smlouvy na veřejnou zakázku, kdy při zvýšení /snížení ceny na školení překročil zadavatel 10 % původní hodnoty závazku</t>
  </si>
  <si>
    <r>
      <t xml:space="preserve">Dne 12.6.2019 doručeno z MPSV Oznámení o nevyplacení dotace ve výši 414.621.75 Kč, ZZS KK podala dne 4.7.2019 námitky. 1.9.2019 námitky ministryní zamítnuty a dne 4.9.2019 obdržela ZZS KK informaci o neproplacení dotace v uvedené výši. Proti neproplacení dotace podala ZZS KK dne 29.10.2019 správní žalobu a v případě úspěchu požádá o vrácení dotace. Městský soud v Praze Rozsudkem č.j.9A 143/2019-75 ze dne 26.10.2021  rozhodl ve prospěch ZZS, napadené rozhodnutí se zrušuje a věc se vrací žalovanému (MPSV) k dalšímu řízení. Dne 9.11.2021 podalo MPSV kasační stížnost k NSS, kterou doplnilo dne 23.11.2021. ZZS se ke kasaci vyjádřilo dne 10.12.2021. 
</t>
    </r>
    <r>
      <rPr>
        <b/>
        <sz val="11"/>
        <rFont val="Calibri"/>
        <family val="2"/>
        <charset val="238"/>
        <scheme val="minor"/>
      </rPr>
      <t>OČEKÁVÁME ROZHODNUTÍ NSS O KASAČNÍ STÍŽNOSTI</t>
    </r>
  </si>
  <si>
    <r>
      <t xml:space="preserve">Dne 24.9.2014 obdržela ZZS KK od MPSV výzvu k vrácení dotace ve výši 326.184,99 Kč, kterou uhradila dne 18.10.2019  a zamezila daňovému řízení a vyměření penále, dne 21.10.2019 odeslán dopis o Zaplacení výzvy s výhradou. V případě úspěchu ve správní žalobě, požádá ZZS o vrácení dotace. Městský soud v Praze rozhodl dne 26.10.2021 ve prospěch ZZS, napadené rozhodnutí se vrací zpět na MPSV. Dne 9.11.2021 podalo MPSV kasační stížnost k NSS.
</t>
    </r>
    <r>
      <rPr>
        <b/>
        <sz val="11"/>
        <rFont val="Calibri"/>
        <family val="2"/>
        <charset val="238"/>
        <scheme val="minor"/>
      </rPr>
      <t>OČEKÁVÁME ROZHODNUTÍ NSS O KASAČNÍ STÍŽNOSTI</t>
    </r>
  </si>
  <si>
    <r>
      <t xml:space="preserve">2019 - 2020
</t>
    </r>
    <r>
      <rPr>
        <sz val="11"/>
        <color rgb="FF0070C0"/>
        <rFont val="Calibri"/>
        <family val="2"/>
        <charset val="238"/>
        <scheme val="minor"/>
      </rPr>
      <t>dosud nevyúčtovaný projekt</t>
    </r>
  </si>
  <si>
    <t>KKN a.s.
SOFTWARUM s.r.o.</t>
  </si>
  <si>
    <t xml:space="preserve">poskytovatel dotace proplatil v rámci I. etapy projektu pouze dotaci za plánované výdaje ve výši 21.796,541 Kč a neproplatil skutečně vynaložené výdaje, které ani nepřevedl do II. etapy projektu, čímž krátil dotaci o 6.000.052,08 Kč </t>
  </si>
  <si>
    <r>
      <rPr>
        <sz val="11"/>
        <rFont val="Calibri"/>
        <family val="2"/>
        <charset val="238"/>
        <scheme val="minor"/>
      </rPr>
      <t xml:space="preserve">Původně jednoetapový projekt, byl na žádost poskytovatele dotace rozdělen na dvě etapy, přičemž etapy projektu nebyly shodné s rozdělením veřejných zakázek a poskytovatel dotace v I. etapě neproplatil požadovanou dotaci, ale jen dotaci plánovanou, přičemž ji neproplatil ani ve II. etapě. KKN dne 12. 6.2018 podala na CRR žádost o přehodnocení postupu, odpověď až dne 8.7.2020 - zamítnuto. Dne 9.9.2020 podala KKN správní žalobu. Městský soud v Praze žalobu zamítl - viz rozsudek  č.j. A 54/2020-182 ze dne 12.4.2021. Dne 27.4.2021 podala KKN kasační stížnost. Dne 21.10.2021  NSS rozsudkem č.j. 4 AFs 121/2021-71 rozhodl o podané kasační stížnosti ve věci KKN a.s. vs. CRR ČR a kasační stížnost KKN zamítl. Veškeré dostupné právní možnosti byly použity, ale  bezúspěšně.
</t>
    </r>
    <r>
      <rPr>
        <b/>
        <sz val="11"/>
        <rFont val="Calibri"/>
        <family val="2"/>
        <charset val="238"/>
        <scheme val="minor"/>
      </rPr>
      <t>ODBOR ZDRAVOTNICTVÍ PŘEDLOŽÍ VYÚČTOVÁNÍ PROJEKTU ZKK V MĚSÍCI 4/2022
KKN BUDE ŘEŠIT FINANČNÍ POSTIH JAKO ŠKODU</t>
    </r>
  </si>
  <si>
    <t xml:space="preserve">diskriminační požadavky v rámci technických kvalifikačních předpokladů (znalost hospodaření krajských úřadů, ISO, architekt WAN/MAN zkušenosti) </t>
  </si>
  <si>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 r.o. a Mgr. Michala Bernáška - advokáta PFI s.r.o.
</t>
    </r>
    <r>
      <rPr>
        <b/>
        <sz val="11"/>
        <rFont val="Calibri"/>
        <family val="2"/>
        <charset val="238"/>
        <scheme val="minor"/>
      </rPr>
      <t>KONEČNÝ STAV - PŘEDÁNO K VYMÁHÁNÍ OLP</t>
    </r>
  </si>
  <si>
    <t>pochybení v zakázce "Lineární urychlovač pro nemocnici v Chebu - přístavba zázemí" - změna zadávacích podmínek v důsledku podstatné změny smlouvy dodatkem měnícím podmínky ve Smlouvě o dílo</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</si>
  <si>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Dne 8.2.2022 podal KK Žádost o prominutí odvodu a penále  GFŘ prostřednictvím FÚ č.j. KK/20/HK/22 ze dne 8.2.2022 a doplnění důkazů č.j. KK/896/FI/22 ze dne 14.2.2022 dle usnesení Rady KK č. RK 56/01/22 ze dne 24.1.2022.
</t>
    </r>
    <r>
      <rPr>
        <b/>
        <sz val="11"/>
        <rFont val="Calibri"/>
        <family val="2"/>
        <charset val="238"/>
        <scheme val="minor"/>
      </rPr>
      <t>OČEKÁVÁME ROZHODNUTÍ GFŘ O PODANÉ ŽÁDOSTI O PROMINUTÍ ODVODU A PENÁLE</t>
    </r>
  </si>
  <si>
    <t>široké vymezení předmětu veřejné zakázky; 
TDS - fakturované výdaje nejsou v souladu s nabídkou</t>
  </si>
  <si>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Dne 7.3.2022 doručeno vyjádření MFČR ze dne 25.2.2022 k podané žalobě.
</t>
    </r>
    <r>
      <rPr>
        <b/>
        <sz val="11"/>
        <rFont val="Calibri"/>
        <family val="2"/>
        <charset val="238"/>
      </rPr>
      <t>OČEKÁVÁME ROZSUDEK SOUDU VE VĚCI SPRÁVNÍ ŽALOBY</t>
    </r>
  </si>
  <si>
    <t>Tabulka  B1</t>
  </si>
  <si>
    <t>Tabulka  B2</t>
  </si>
  <si>
    <t>vyřazení k 01.04.2022</t>
  </si>
  <si>
    <t>zadavatel postupoval v rozporu § 48 odst. 8 ve spojení s § 48 odst. 2 zákona č. 134/2016 Sb. (ZZVZ), když nevyloučil z účasti vybraného dodavatele (prokazování technické kvalifikace prostřednictvím poddodavatele FIRESTA-Fišer) - sankce 10% bylo po rozhodnutí o námitkách snížena na 5% z hodnoty veřejné zakázky</t>
  </si>
  <si>
    <r>
      <rPr>
        <sz val="11"/>
        <rFont val="Calibri"/>
        <family val="2"/>
        <charset val="238"/>
        <scheme val="minor"/>
      </rPr>
      <t>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 
Dne 1. 4. 2022 obdržela KSÚS Rozhodnutí č. j.  MMR-93862/2021-26 ze dne 31. 3. 2022 - snížení finanční opravy z 10% na 5%. Možnost podání správní žaloby. Další postup KSÚS bude Radě KK předložen samostatným materiálem dne 25.4.2022.</t>
    </r>
    <r>
      <rPr>
        <b/>
        <sz val="11"/>
        <rFont val="Calibri"/>
        <family val="2"/>
        <charset val="238"/>
        <scheme val="minor"/>
      </rPr>
      <t xml:space="preserve">
OČEKÁVÁME VRATKU Z MMR  VE VÝŠi 9.973.327,76 KČ A VÝZVU K  ĆÁSTEČNÉMU VRÁCENÍ DOTACE VE VÝŠI 2.775.316,65 KČ</t>
    </r>
  </si>
  <si>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Dne7.4.2022 bylo škole doručeno Rozhodnutí č.j.MF-6505/2019/1203-8, kterým zamítlo podané odvolání proti PV č. 15/2018. PV je splatný dne 22.4.2022. 
</t>
    </r>
    <r>
      <rPr>
        <b/>
        <sz val="11"/>
        <color indexed="8"/>
        <rFont val="Calibri"/>
        <family val="2"/>
        <charset val="238"/>
      </rPr>
      <t>Další postup RKK 14.4.2022 - nepodání správní žaloby a podání žádosti o prominutí odvodu a  dosud nevyměřeného penále.</t>
    </r>
  </si>
  <si>
    <t>aktualizace k 12.4.2022</t>
  </si>
  <si>
    <t>aktualizace k 12. 4.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</si>
</sst>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9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rgb="FFFF0000"/>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i/>
      <sz val="1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b/>
      <sz val="11"/>
      <color indexed="8"/>
      <name val="Calibri"/>
      <family val="2"/>
      <charset val="238"/>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color rgb="FF0070C0"/>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7030A0"/>
      <name val="Calibri"/>
      <family val="2"/>
      <charset val="238"/>
      <scheme val="minor"/>
    </font>
    <font>
      <i/>
      <sz val="9"/>
      <name val="Calibri"/>
      <family val="2"/>
      <charset val="238"/>
      <scheme val="minor"/>
    </font>
    <font>
      <i/>
      <sz val="9"/>
      <color theme="1"/>
      <name val="Calibri"/>
      <family val="2"/>
      <charset val="238"/>
      <scheme val="minor"/>
    </font>
    <font>
      <sz val="11"/>
      <color rgb="FF0070C0"/>
      <name val="Calibri"/>
      <family val="2"/>
      <scheme val="minor"/>
    </font>
    <font>
      <sz val="11"/>
      <color theme="9" tint="-0.249977111117893"/>
      <name val="Calibri"/>
      <family val="2"/>
      <scheme val="minor"/>
    </font>
    <font>
      <b/>
      <sz val="11"/>
      <color rgb="FFFF0000"/>
      <name val="Calibri"/>
      <family val="2"/>
      <charset val="238"/>
    </font>
    <font>
      <b/>
      <sz val="14"/>
      <color rgb="FF0070C0"/>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8"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33">
    <xf numFmtId="0" fontId="0" fillId="0" borderId="0"/>
    <xf numFmtId="0" fontId="27" fillId="0" borderId="0"/>
    <xf numFmtId="0" fontId="25" fillId="0" borderId="0"/>
    <xf numFmtId="0" fontId="28" fillId="0" borderId="0"/>
    <xf numFmtId="0" fontId="29" fillId="0" borderId="0"/>
    <xf numFmtId="0" fontId="24" fillId="0" borderId="0"/>
    <xf numFmtId="0" fontId="23" fillId="0" borderId="0"/>
    <xf numFmtId="0" fontId="22" fillId="0" borderId="0"/>
    <xf numFmtId="0" fontId="21" fillId="0" borderId="0"/>
    <xf numFmtId="0" fontId="20" fillId="0" borderId="0"/>
    <xf numFmtId="0" fontId="20" fillId="0" borderId="0"/>
    <xf numFmtId="0" fontId="20" fillId="0" borderId="0"/>
    <xf numFmtId="0" fontId="18" fillId="0" borderId="0"/>
    <xf numFmtId="0" fontId="18" fillId="0" borderId="0"/>
    <xf numFmtId="0" fontId="18" fillId="0" borderId="0"/>
    <xf numFmtId="0" fontId="17" fillId="0" borderId="0"/>
    <xf numFmtId="0" fontId="17" fillId="0" borderId="0"/>
    <xf numFmtId="0" fontId="17" fillId="0" borderId="0"/>
    <xf numFmtId="0" fontId="16" fillId="0" borderId="0"/>
    <xf numFmtId="0" fontId="16" fillId="0" borderId="0"/>
    <xf numFmtId="0" fontId="14" fillId="0" borderId="0"/>
    <xf numFmtId="0" fontId="14" fillId="0" borderId="0"/>
    <xf numFmtId="0" fontId="14" fillId="0" borderId="0"/>
    <xf numFmtId="0" fontId="12" fillId="0" borderId="0"/>
    <xf numFmtId="0" fontId="12" fillId="0" borderId="0"/>
    <xf numFmtId="0" fontId="8" fillId="0" borderId="0"/>
    <xf numFmtId="0" fontId="8" fillId="0" borderId="0"/>
    <xf numFmtId="0" fontId="8" fillId="0" borderId="0"/>
    <xf numFmtId="0" fontId="8" fillId="0" borderId="0"/>
    <xf numFmtId="0" fontId="5" fillId="0" borderId="0"/>
    <xf numFmtId="0" fontId="5" fillId="0" borderId="0"/>
    <xf numFmtId="0" fontId="4" fillId="0" borderId="0"/>
    <xf numFmtId="0" fontId="4" fillId="0" borderId="0"/>
  </cellStyleXfs>
  <cellXfs count="811">
    <xf numFmtId="0" fontId="0" fillId="0" borderId="0" xfId="0"/>
    <xf numFmtId="164" fontId="0" fillId="0" borderId="0" xfId="0" applyNumberFormat="1" applyFill="1" applyBorder="1" applyAlignment="1">
      <alignment vertical="center" wrapText="1"/>
    </xf>
    <xf numFmtId="0" fontId="31" fillId="0" borderId="31" xfId="0" applyFont="1" applyFill="1" applyBorder="1" applyAlignment="1">
      <alignment vertical="center" wrapText="1"/>
    </xf>
    <xf numFmtId="0" fontId="31" fillId="0" borderId="3" xfId="0" applyFont="1" applyFill="1" applyBorder="1" applyAlignment="1">
      <alignment vertical="center" wrapText="1"/>
    </xf>
    <xf numFmtId="10" fontId="31" fillId="0" borderId="1" xfId="0" applyNumberFormat="1" applyFont="1" applyFill="1" applyBorder="1" applyAlignment="1">
      <alignment horizontal="center" vertical="center"/>
    </xf>
    <xf numFmtId="0" fontId="41" fillId="0" borderId="0" xfId="0" applyFont="1" applyFill="1" applyBorder="1" applyAlignment="1"/>
    <xf numFmtId="0" fontId="42" fillId="0" borderId="0" xfId="0" applyFont="1" applyFill="1" applyBorder="1" applyAlignment="1">
      <alignment horizontal="left"/>
    </xf>
    <xf numFmtId="0" fontId="42" fillId="0" borderId="0" xfId="0" applyFont="1" applyFill="1" applyBorder="1" applyAlignment="1">
      <alignment horizontal="right"/>
    </xf>
    <xf numFmtId="0" fontId="43" fillId="0" borderId="0" xfId="0" applyFont="1" applyFill="1" applyBorder="1" applyAlignment="1">
      <alignment horizontal="left"/>
    </xf>
    <xf numFmtId="0" fontId="42" fillId="0" borderId="0" xfId="0" applyFont="1" applyFill="1" applyBorder="1" applyAlignment="1"/>
    <xf numFmtId="0" fontId="44" fillId="0" borderId="0" xfId="0" applyFont="1" applyAlignment="1">
      <alignment horizontal="right"/>
    </xf>
    <xf numFmtId="0" fontId="36" fillId="3" borderId="44" xfId="0" applyFont="1" applyFill="1" applyBorder="1" applyAlignment="1">
      <alignment horizontal="left" vertical="center" wrapText="1"/>
    </xf>
    <xf numFmtId="0" fontId="47" fillId="3" borderId="19" xfId="0" applyFont="1" applyFill="1" applyBorder="1" applyAlignment="1">
      <alignment horizontal="center" vertical="center" wrapText="1"/>
    </xf>
    <xf numFmtId="0" fontId="47" fillId="3" borderId="7" xfId="0" applyFont="1" applyFill="1" applyBorder="1" applyAlignment="1">
      <alignment horizontal="center" vertical="center" wrapText="1"/>
    </xf>
    <xf numFmtId="0" fontId="48" fillId="3" borderId="7" xfId="0" applyFont="1" applyFill="1" applyBorder="1" applyAlignment="1">
      <alignment horizontal="center" vertical="center" wrapText="1"/>
    </xf>
    <xf numFmtId="0" fontId="47" fillId="3" borderId="8" xfId="0" applyFont="1" applyFill="1" applyBorder="1" applyAlignment="1">
      <alignment horizontal="center" vertical="center" wrapText="1"/>
    </xf>
    <xf numFmtId="0" fontId="47" fillId="3" borderId="32" xfId="0" applyFont="1" applyFill="1" applyBorder="1" applyAlignment="1">
      <alignment horizontal="center" vertical="center" wrapText="1"/>
    </xf>
    <xf numFmtId="0" fontId="47" fillId="3" borderId="47" xfId="0" applyFont="1" applyFill="1" applyBorder="1" applyAlignment="1">
      <alignment horizontal="center" vertical="center" wrapText="1"/>
    </xf>
    <xf numFmtId="0" fontId="47" fillId="3" borderId="33" xfId="0" applyFont="1" applyFill="1" applyBorder="1" applyAlignment="1">
      <alignment horizontal="center" vertical="center" wrapText="1"/>
    </xf>
    <xf numFmtId="0" fontId="47" fillId="3" borderId="16" xfId="0" applyFont="1" applyFill="1" applyBorder="1" applyAlignment="1">
      <alignment horizontal="center" vertical="center" wrapText="1"/>
    </xf>
    <xf numFmtId="4" fontId="49" fillId="0" borderId="48" xfId="0" applyNumberFormat="1" applyFont="1" applyFill="1" applyBorder="1" applyAlignment="1">
      <alignment horizontal="right" vertical="center" wrapText="1"/>
    </xf>
    <xf numFmtId="4" fontId="0" fillId="0" borderId="0" xfId="0" applyNumberFormat="1"/>
    <xf numFmtId="4" fontId="50" fillId="0" borderId="22" xfId="0" applyNumberFormat="1" applyFont="1" applyFill="1" applyBorder="1" applyAlignment="1">
      <alignment horizontal="right" vertical="center" wrapText="1"/>
    </xf>
    <xf numFmtId="4" fontId="51" fillId="0" borderId="18" xfId="0" applyNumberFormat="1" applyFont="1" applyFill="1" applyBorder="1" applyAlignment="1">
      <alignment horizontal="right" vertical="top" wrapText="1"/>
    </xf>
    <xf numFmtId="4" fontId="31" fillId="0" borderId="17" xfId="0" applyNumberFormat="1" applyFont="1" applyFill="1" applyBorder="1" applyAlignment="1">
      <alignment horizontal="right" vertical="center"/>
    </xf>
    <xf numFmtId="4" fontId="49" fillId="0" borderId="17" xfId="0" applyNumberFormat="1" applyFont="1" applyFill="1" applyBorder="1" applyAlignment="1">
      <alignment horizontal="right" vertical="center" wrapText="1"/>
    </xf>
    <xf numFmtId="0" fontId="0" fillId="0" borderId="0" xfId="0" applyBorder="1"/>
    <xf numFmtId="4" fontId="49" fillId="0" borderId="22" xfId="0" applyNumberFormat="1" applyFont="1" applyFill="1" applyBorder="1" applyAlignment="1">
      <alignment horizontal="right" vertical="center" wrapText="1"/>
    </xf>
    <xf numFmtId="4" fontId="51" fillId="0" borderId="49" xfId="0" applyNumberFormat="1" applyFont="1" applyFill="1" applyBorder="1" applyAlignment="1">
      <alignment horizontal="right" vertical="top" wrapText="1"/>
    </xf>
    <xf numFmtId="4" fontId="34" fillId="0" borderId="22" xfId="0" applyNumberFormat="1" applyFont="1" applyFill="1" applyBorder="1" applyAlignment="1">
      <alignment vertical="center" wrapText="1"/>
    </xf>
    <xf numFmtId="4" fontId="33" fillId="0" borderId="22" xfId="0" applyNumberFormat="1" applyFont="1" applyFill="1" applyBorder="1" applyAlignment="1">
      <alignment horizontal="right" wrapText="1"/>
    </xf>
    <xf numFmtId="4" fontId="39" fillId="0" borderId="18" xfId="0" applyNumberFormat="1" applyFont="1" applyFill="1" applyBorder="1" applyAlignment="1">
      <alignment horizontal="right" vertical="top" wrapText="1"/>
    </xf>
    <xf numFmtId="4" fontId="31" fillId="0" borderId="15" xfId="0" applyNumberFormat="1" applyFont="1" applyFill="1" applyBorder="1" applyAlignment="1">
      <alignment horizontal="right" vertical="center" wrapText="1"/>
    </xf>
    <xf numFmtId="4" fontId="53" fillId="0" borderId="17" xfId="0" applyNumberFormat="1" applyFont="1" applyFill="1" applyBorder="1" applyAlignment="1">
      <alignment horizontal="right" vertical="center" wrapText="1"/>
    </xf>
    <xf numFmtId="4" fontId="31" fillId="0" borderId="31" xfId="0" applyNumberFormat="1" applyFont="1" applyFill="1" applyBorder="1" applyAlignment="1">
      <alignment horizontal="right" vertical="center" wrapText="1"/>
    </xf>
    <xf numFmtId="4" fontId="34" fillId="0" borderId="17" xfId="0" applyNumberFormat="1" applyFont="1" applyFill="1" applyBorder="1" applyAlignment="1">
      <alignment horizontal="right" vertical="center" wrapText="1"/>
    </xf>
    <xf numFmtId="4" fontId="53" fillId="0" borderId="17" xfId="0" applyNumberFormat="1" applyFont="1" applyFill="1" applyBorder="1" applyAlignment="1">
      <alignment horizontal="right" vertical="center"/>
    </xf>
    <xf numFmtId="4" fontId="34" fillId="0" borderId="17" xfId="0" applyNumberFormat="1" applyFont="1" applyFill="1" applyBorder="1" applyAlignment="1">
      <alignment horizontal="right" vertical="center"/>
    </xf>
    <xf numFmtId="4" fontId="31" fillId="0" borderId="31" xfId="0" applyNumberFormat="1" applyFont="1" applyFill="1" applyBorder="1" applyAlignment="1">
      <alignment vertical="center"/>
    </xf>
    <xf numFmtId="4" fontId="31" fillId="0" borderId="20" xfId="0" applyNumberFormat="1" applyFont="1" applyFill="1" applyBorder="1" applyAlignment="1">
      <alignment vertical="center"/>
    </xf>
    <xf numFmtId="0" fontId="32" fillId="0" borderId="31" xfId="0" applyFont="1" applyFill="1" applyBorder="1" applyAlignment="1">
      <alignment vertical="center" wrapText="1"/>
    </xf>
    <xf numFmtId="4" fontId="31" fillId="0" borderId="51" xfId="0" applyNumberFormat="1" applyFont="1" applyFill="1" applyBorder="1" applyAlignment="1">
      <alignment vertical="center"/>
    </xf>
    <xf numFmtId="4" fontId="53" fillId="0" borderId="18" xfId="0" applyNumberFormat="1" applyFont="1" applyFill="1" applyBorder="1" applyAlignment="1">
      <alignment horizontal="right" vertical="center" wrapText="1"/>
    </xf>
    <xf numFmtId="4" fontId="0" fillId="0" borderId="0" xfId="0" applyNumberFormat="1" applyBorder="1" applyAlignment="1">
      <alignment vertical="center"/>
    </xf>
    <xf numFmtId="0" fontId="26" fillId="0" borderId="57" xfId="0" applyFont="1" applyBorder="1" applyAlignment="1">
      <alignment horizontal="center" vertical="center"/>
    </xf>
    <xf numFmtId="0" fontId="54" fillId="0" borderId="41" xfId="0" applyFont="1" applyFill="1" applyBorder="1" applyAlignment="1">
      <alignment horizontal="right" vertical="center" wrapText="1"/>
    </xf>
    <xf numFmtId="4" fontId="31" fillId="0" borderId="51" xfId="0" applyNumberFormat="1" applyFont="1" applyFill="1" applyBorder="1" applyAlignment="1">
      <alignment horizontal="center" vertical="center"/>
    </xf>
    <xf numFmtId="4" fontId="55" fillId="0" borderId="49" xfId="0" applyNumberFormat="1" applyFont="1" applyFill="1" applyBorder="1" applyAlignment="1">
      <alignment vertical="center"/>
    </xf>
    <xf numFmtId="4" fontId="31" fillId="0" borderId="0" xfId="0" applyNumberFormat="1" applyFont="1" applyFill="1" applyBorder="1" applyAlignment="1">
      <alignment horizontal="center" vertical="center" wrapText="1"/>
    </xf>
    <xf numFmtId="0" fontId="31" fillId="0" borderId="51" xfId="0" applyFont="1" applyFill="1" applyBorder="1" applyAlignment="1">
      <alignment horizontal="center" vertical="center"/>
    </xf>
    <xf numFmtId="0" fontId="26" fillId="0" borderId="56" xfId="0" applyFont="1" applyBorder="1" applyAlignment="1">
      <alignment horizontal="center" vertical="center"/>
    </xf>
    <xf numFmtId="0" fontId="54" fillId="0" borderId="14" xfId="0" applyFont="1" applyFill="1" applyBorder="1" applyAlignment="1">
      <alignment horizontal="right" vertical="center" wrapText="1"/>
    </xf>
    <xf numFmtId="4" fontId="31" fillId="0" borderId="31" xfId="0" applyNumberFormat="1" applyFont="1" applyFill="1" applyBorder="1" applyAlignment="1">
      <alignment horizontal="center" vertical="center"/>
    </xf>
    <xf numFmtId="4" fontId="31" fillId="0" borderId="27" xfId="0" applyNumberFormat="1" applyFont="1" applyFill="1" applyBorder="1" applyAlignment="1">
      <alignment horizontal="center" vertical="center" wrapText="1"/>
    </xf>
    <xf numFmtId="0" fontId="31" fillId="0" borderId="31" xfId="0" applyFont="1" applyFill="1" applyBorder="1" applyAlignment="1">
      <alignment horizontal="center" vertical="center"/>
    </xf>
    <xf numFmtId="0" fontId="26" fillId="0" borderId="29" xfId="0" applyFont="1" applyBorder="1" applyAlignment="1">
      <alignment horizontal="center" vertical="center"/>
    </xf>
    <xf numFmtId="0" fontId="26" fillId="0" borderId="13" xfId="0" applyFont="1" applyBorder="1" applyAlignment="1">
      <alignment horizontal="right" vertical="center" wrapText="1"/>
    </xf>
    <xf numFmtId="4" fontId="31" fillId="0" borderId="60" xfId="0" applyNumberFormat="1" applyFont="1" applyBorder="1" applyAlignment="1">
      <alignment horizontal="center" vertical="center"/>
    </xf>
    <xf numFmtId="4" fontId="59" fillId="0" borderId="25" xfId="0" applyNumberFormat="1" applyFont="1" applyBorder="1" applyAlignment="1">
      <alignment vertical="center"/>
    </xf>
    <xf numFmtId="4" fontId="26" fillId="0" borderId="13"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31" fillId="0" borderId="0" xfId="0" applyFont="1" applyAlignment="1">
      <alignment horizontal="left" vertical="center"/>
    </xf>
    <xf numFmtId="0" fontId="0" fillId="0" borderId="0" xfId="0" applyAlignment="1">
      <alignment horizontal="center" vertical="center"/>
    </xf>
    <xf numFmtId="4" fontId="60" fillId="0" borderId="0" xfId="0" applyNumberFormat="1" applyFont="1" applyAlignment="1">
      <alignment horizontal="center" vertical="center"/>
    </xf>
    <xf numFmtId="4" fontId="0" fillId="0" borderId="0" xfId="0" applyNumberFormat="1" applyAlignment="1">
      <alignment vertical="center"/>
    </xf>
    <xf numFmtId="0" fontId="26" fillId="0" borderId="0" xfId="0" applyFont="1"/>
    <xf numFmtId="0" fontId="26"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31" fillId="0" borderId="0" xfId="0" applyFont="1" applyAlignment="1">
      <alignment horizontal="left"/>
    </xf>
    <xf numFmtId="4" fontId="30" fillId="0" borderId="0" xfId="0" applyNumberFormat="1" applyFont="1" applyBorder="1" applyAlignment="1">
      <alignment horizontal="right" vertical="center" wrapText="1"/>
    </xf>
    <xf numFmtId="10" fontId="30" fillId="0" borderId="0" xfId="0" applyNumberFormat="1" applyFont="1" applyBorder="1" applyAlignment="1">
      <alignment horizontal="center" vertical="center" wrapText="1"/>
    </xf>
    <xf numFmtId="0" fontId="0" fillId="0" borderId="0" xfId="0" applyFill="1" applyBorder="1" applyAlignment="1">
      <alignment horizontal="left" vertical="center" wrapText="1"/>
    </xf>
    <xf numFmtId="4" fontId="55" fillId="0" borderId="0" xfId="0" applyNumberFormat="1" applyFont="1" applyFill="1" applyBorder="1" applyAlignment="1">
      <alignment vertical="center"/>
    </xf>
    <xf numFmtId="4" fontId="56" fillId="0" borderId="0" xfId="0" applyNumberFormat="1" applyFont="1" applyFill="1" applyBorder="1" applyAlignment="1">
      <alignment horizontal="right" vertical="center"/>
    </xf>
    <xf numFmtId="4" fontId="59" fillId="0" borderId="0" xfId="0" applyNumberFormat="1" applyFont="1" applyBorder="1" applyAlignment="1">
      <alignment vertical="center"/>
    </xf>
    <xf numFmtId="4" fontId="26"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62" fillId="0" borderId="0" xfId="0" applyNumberFormat="1" applyFont="1" applyFill="1" applyBorder="1" applyAlignment="1">
      <alignment horizontal="right" vertical="center"/>
    </xf>
    <xf numFmtId="0" fontId="26" fillId="0" borderId="0" xfId="0" applyFont="1" applyFill="1" applyAlignment="1">
      <alignment vertical="center"/>
    </xf>
    <xf numFmtId="4" fontId="31" fillId="0" borderId="1" xfId="0" applyNumberFormat="1" applyFont="1" applyFill="1" applyBorder="1" applyAlignment="1">
      <alignment vertical="center"/>
    </xf>
    <xf numFmtId="4" fontId="31" fillId="0" borderId="1" xfId="0" applyNumberFormat="1" applyFont="1" applyBorder="1" applyAlignment="1">
      <alignment horizontal="right" vertical="center"/>
    </xf>
    <xf numFmtId="0" fontId="21" fillId="0" borderId="0" xfId="8" applyBorder="1" applyAlignment="1">
      <alignment vertical="center" wrapText="1"/>
    </xf>
    <xf numFmtId="0" fontId="21" fillId="0" borderId="0" xfId="8" applyFont="1" applyBorder="1" applyAlignment="1">
      <alignment vertical="center" wrapText="1"/>
    </xf>
    <xf numFmtId="0" fontId="21" fillId="0" borderId="0" xfId="8" applyBorder="1" applyAlignment="1">
      <alignment horizontal="left" vertical="center" wrapText="1"/>
    </xf>
    <xf numFmtId="164" fontId="0" fillId="0" borderId="0" xfId="0" applyNumberFormat="1" applyFill="1" applyBorder="1" applyAlignment="1">
      <alignment horizontal="center" vertical="center" wrapText="1"/>
    </xf>
    <xf numFmtId="164" fontId="30" fillId="0" borderId="0" xfId="0" applyNumberFormat="1" applyFont="1" applyFill="1" applyBorder="1" applyAlignment="1">
      <alignment horizontal="center" vertical="center"/>
    </xf>
    <xf numFmtId="0" fontId="21" fillId="0" borderId="0" xfId="8" applyBorder="1"/>
    <xf numFmtId="0" fontId="21" fillId="0" borderId="0" xfId="8"/>
    <xf numFmtId="0" fontId="21" fillId="0" borderId="0" xfId="8" applyBorder="1" applyAlignment="1">
      <alignment horizontal="center"/>
    </xf>
    <xf numFmtId="0" fontId="21" fillId="0" borderId="0" xfId="8" applyBorder="1" applyAlignment="1">
      <alignment horizontal="center" vertical="center"/>
    </xf>
    <xf numFmtId="0" fontId="63" fillId="5" borderId="21" xfId="8" applyFont="1" applyFill="1" applyBorder="1" applyAlignment="1">
      <alignment horizontal="center" vertical="center" wrapText="1"/>
    </xf>
    <xf numFmtId="0" fontId="31" fillId="0" borderId="28" xfId="0" applyFont="1" applyBorder="1" applyAlignment="1">
      <alignment vertical="center" wrapText="1"/>
    </xf>
    <xf numFmtId="0" fontId="31" fillId="0" borderId="28" xfId="0" applyFont="1" applyFill="1" applyBorder="1" applyAlignment="1">
      <alignment vertical="center" wrapText="1"/>
    </xf>
    <xf numFmtId="0" fontId="21" fillId="0" borderId="0" xfId="8" applyFont="1"/>
    <xf numFmtId="164" fontId="26" fillId="5" borderId="1" xfId="0" applyNumberFormat="1" applyFont="1" applyFill="1" applyBorder="1" applyAlignment="1">
      <alignment vertical="center" wrapText="1"/>
    </xf>
    <xf numFmtId="0" fontId="21" fillId="0" borderId="0" xfId="8" applyAlignment="1">
      <alignment horizontal="center"/>
    </xf>
    <xf numFmtId="0" fontId="21" fillId="0" borderId="0" xfId="8" applyAlignment="1">
      <alignment horizontal="center" vertical="center"/>
    </xf>
    <xf numFmtId="0" fontId="46" fillId="4" borderId="1" xfId="8" applyFont="1" applyFill="1" applyBorder="1" applyAlignment="1">
      <alignment horizontal="center" vertical="center" wrapText="1"/>
    </xf>
    <xf numFmtId="0" fontId="46" fillId="4" borderId="2" xfId="8" applyFont="1" applyFill="1" applyBorder="1" applyAlignment="1">
      <alignment horizontal="center" vertical="center" wrapText="1"/>
    </xf>
    <xf numFmtId="0" fontId="46" fillId="4" borderId="14" xfId="8" applyFont="1" applyFill="1" applyBorder="1" applyAlignment="1">
      <alignment horizontal="center" vertical="center" wrapText="1"/>
    </xf>
    <xf numFmtId="0" fontId="63" fillId="4" borderId="5" xfId="8" applyFont="1" applyFill="1" applyBorder="1" applyAlignment="1">
      <alignment horizontal="center" vertical="center" wrapText="1"/>
    </xf>
    <xf numFmtId="0" fontId="63" fillId="4" borderId="4" xfId="8" applyFont="1" applyFill="1" applyBorder="1" applyAlignment="1">
      <alignment horizontal="center" vertical="center" wrapText="1"/>
    </xf>
    <xf numFmtId="0" fontId="63" fillId="4" borderId="21" xfId="8" applyFont="1" applyFill="1" applyBorder="1" applyAlignment="1">
      <alignment horizontal="center" vertical="center" wrapText="1"/>
    </xf>
    <xf numFmtId="0" fontId="63" fillId="4" borderId="11" xfId="8" applyFont="1" applyFill="1" applyBorder="1" applyAlignment="1">
      <alignment horizontal="center" vertical="center" wrapText="1"/>
    </xf>
    <xf numFmtId="0" fontId="26" fillId="4" borderId="1" xfId="8" applyFont="1" applyFill="1" applyBorder="1" applyAlignment="1">
      <alignment vertical="center" wrapText="1"/>
    </xf>
    <xf numFmtId="164" fontId="26" fillId="4" borderId="1" xfId="0" applyNumberFormat="1" applyFont="1" applyFill="1" applyBorder="1" applyAlignment="1">
      <alignment vertical="center" wrapText="1"/>
    </xf>
    <xf numFmtId="164" fontId="26" fillId="4" borderId="1" xfId="0" applyNumberFormat="1" applyFont="1" applyFill="1" applyBorder="1" applyAlignment="1">
      <alignment horizontal="left" vertical="center" wrapText="1"/>
    </xf>
    <xf numFmtId="10" fontId="21" fillId="4" borderId="1" xfId="0" applyNumberFormat="1" applyFont="1" applyFill="1" applyBorder="1" applyAlignment="1">
      <alignment horizontal="center" vertical="center" wrapText="1"/>
    </xf>
    <xf numFmtId="164" fontId="21" fillId="4" borderId="1" xfId="0" applyNumberFormat="1" applyFont="1" applyFill="1" applyBorder="1" applyAlignment="1">
      <alignment vertical="center" wrapText="1"/>
    </xf>
    <xf numFmtId="4" fontId="64" fillId="0" borderId="0" xfId="0" applyNumberFormat="1" applyFont="1"/>
    <xf numFmtId="0" fontId="63" fillId="4" borderId="1" xfId="8" applyFont="1" applyFill="1" applyBorder="1" applyAlignment="1">
      <alignment horizontal="center" vertical="center" wrapText="1"/>
    </xf>
    <xf numFmtId="164" fontId="21" fillId="0" borderId="0" xfId="8" applyNumberFormat="1" applyAlignment="1">
      <alignment horizontal="center"/>
    </xf>
    <xf numFmtId="0" fontId="66" fillId="0" borderId="0" xfId="8" applyFont="1"/>
    <xf numFmtId="4" fontId="31" fillId="0" borderId="3" xfId="0" applyNumberFormat="1" applyFont="1" applyFill="1" applyBorder="1" applyAlignment="1">
      <alignment vertical="center"/>
    </xf>
    <xf numFmtId="10" fontId="35" fillId="4" borderId="1" xfId="0" applyNumberFormat="1" applyFont="1" applyFill="1" applyBorder="1" applyAlignment="1">
      <alignment horizontal="center" vertical="center"/>
    </xf>
    <xf numFmtId="0" fontId="38" fillId="4" borderId="63" xfId="0" applyFont="1" applyFill="1" applyBorder="1" applyAlignment="1">
      <alignment vertical="center" wrapText="1"/>
    </xf>
    <xf numFmtId="0" fontId="38" fillId="4" borderId="45" xfId="0" applyFont="1" applyFill="1" applyBorder="1" applyAlignment="1">
      <alignment vertical="center" wrapText="1"/>
    </xf>
    <xf numFmtId="0" fontId="47" fillId="4" borderId="7" xfId="0" applyFont="1" applyFill="1" applyBorder="1" applyAlignment="1">
      <alignment horizontal="center" vertical="center" wrapText="1"/>
    </xf>
    <xf numFmtId="0" fontId="47" fillId="4" borderId="7" xfId="0" applyFont="1" applyFill="1" applyBorder="1" applyAlignment="1">
      <alignment horizontal="left" vertical="center" wrapText="1"/>
    </xf>
    <xf numFmtId="0" fontId="47" fillId="4" borderId="8" xfId="0" applyFont="1" applyFill="1" applyBorder="1" applyAlignment="1">
      <alignment horizontal="center" vertical="center" wrapText="1"/>
    </xf>
    <xf numFmtId="0" fontId="47" fillId="4" borderId="32" xfId="0" applyFont="1" applyFill="1" applyBorder="1" applyAlignment="1">
      <alignment horizontal="center" vertical="center" wrapText="1"/>
    </xf>
    <xf numFmtId="0" fontId="47" fillId="4" borderId="30" xfId="0" applyFont="1" applyFill="1" applyBorder="1" applyAlignment="1">
      <alignment horizontal="center" vertical="center" wrapText="1"/>
    </xf>
    <xf numFmtId="0" fontId="47" fillId="4" borderId="19" xfId="0" applyFont="1" applyFill="1" applyBorder="1" applyAlignment="1">
      <alignment horizontal="center" vertical="center" wrapText="1"/>
    </xf>
    <xf numFmtId="4" fontId="31" fillId="2" borderId="31" xfId="0" applyNumberFormat="1" applyFont="1" applyFill="1" applyBorder="1" applyAlignment="1">
      <alignment horizontal="right" vertical="center"/>
    </xf>
    <xf numFmtId="4" fontId="31" fillId="2" borderId="28" xfId="0" applyNumberFormat="1" applyFont="1" applyFill="1" applyBorder="1" applyAlignment="1">
      <alignment horizontal="right" vertical="center"/>
    </xf>
    <xf numFmtId="4" fontId="31" fillId="2" borderId="56" xfId="0" applyNumberFormat="1" applyFont="1" applyFill="1" applyBorder="1" applyAlignment="1">
      <alignment horizontal="right" vertical="center"/>
    </xf>
    <xf numFmtId="0" fontId="31" fillId="0" borderId="0" xfId="0" applyFont="1" applyFill="1" applyBorder="1" applyAlignment="1">
      <alignment vertical="center" wrapText="1"/>
    </xf>
    <xf numFmtId="4" fontId="31" fillId="2" borderId="14" xfId="0" applyNumberFormat="1" applyFont="1" applyFill="1" applyBorder="1" applyAlignment="1">
      <alignment horizontal="right" vertical="center"/>
    </xf>
    <xf numFmtId="4" fontId="26" fillId="4" borderId="65" xfId="0" applyNumberFormat="1" applyFont="1" applyFill="1" applyBorder="1" applyAlignment="1">
      <alignment horizontal="right" vertical="center"/>
    </xf>
    <xf numFmtId="4" fontId="26" fillId="4" borderId="69" xfId="0" applyNumberFormat="1" applyFont="1" applyFill="1" applyBorder="1" applyAlignment="1">
      <alignment horizontal="right" vertical="center"/>
    </xf>
    <xf numFmtId="4" fontId="26" fillId="4" borderId="70" xfId="0" applyNumberFormat="1" applyFont="1" applyFill="1" applyBorder="1" applyAlignment="1">
      <alignment horizontal="right" vertical="center"/>
    </xf>
    <xf numFmtId="4" fontId="26" fillId="4" borderId="64" xfId="0" applyNumberFormat="1" applyFont="1" applyFill="1" applyBorder="1" applyAlignment="1">
      <alignment horizontal="right" vertical="center"/>
    </xf>
    <xf numFmtId="10" fontId="35" fillId="4" borderId="69" xfId="0" applyNumberFormat="1" applyFont="1" applyFill="1" applyBorder="1" applyAlignment="1">
      <alignment horizontal="center" vertical="center" wrapText="1"/>
    </xf>
    <xf numFmtId="0" fontId="26" fillId="0" borderId="4" xfId="0" applyFont="1" applyBorder="1" applyAlignment="1">
      <alignment horizontal="center" vertical="center"/>
    </xf>
    <xf numFmtId="0" fontId="55" fillId="0" borderId="15" xfId="0" applyFont="1" applyFill="1" applyBorder="1" applyAlignment="1">
      <alignment horizontal="right" vertical="center" wrapText="1"/>
    </xf>
    <xf numFmtId="0" fontId="31" fillId="0" borderId="15"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55" xfId="0" applyFont="1" applyFill="1" applyBorder="1" applyAlignment="1">
      <alignment horizontal="center" vertical="center"/>
    </xf>
    <xf numFmtId="0" fontId="31" fillId="0" borderId="55" xfId="0" applyFont="1" applyFill="1" applyBorder="1" applyAlignment="1">
      <alignment horizontal="center" vertical="center"/>
    </xf>
    <xf numFmtId="0" fontId="31" fillId="0" borderId="43" xfId="0" applyFont="1" applyFill="1" applyBorder="1" applyAlignment="1">
      <alignment horizontal="center" vertical="center"/>
    </xf>
    <xf numFmtId="4" fontId="55" fillId="0" borderId="11" xfId="0" applyNumberFormat="1" applyFont="1" applyFill="1" applyBorder="1" applyAlignment="1">
      <alignment vertical="center"/>
    </xf>
    <xf numFmtId="4" fontId="31" fillId="0" borderId="4" xfId="0" applyNumberFormat="1" applyFont="1" applyFill="1" applyBorder="1" applyAlignment="1">
      <alignment horizontal="center" vertical="center" wrapText="1"/>
    </xf>
    <xf numFmtId="4" fontId="31" fillId="0" borderId="43" xfId="0" applyNumberFormat="1" applyFont="1" applyFill="1" applyBorder="1" applyAlignment="1">
      <alignment horizontal="center" vertical="center" wrapText="1"/>
    </xf>
    <xf numFmtId="0" fontId="26" fillId="0" borderId="14" xfId="0" applyFont="1" applyBorder="1" applyAlignment="1">
      <alignment horizontal="right" vertical="center" wrapText="1"/>
    </xf>
    <xf numFmtId="0" fontId="31" fillId="0" borderId="20" xfId="0" applyFont="1" applyBorder="1" applyAlignment="1">
      <alignment horizontal="center" vertical="center"/>
    </xf>
    <xf numFmtId="0" fontId="31" fillId="0" borderId="31" xfId="0" applyFont="1" applyBorder="1" applyAlignment="1">
      <alignment horizontal="center" vertical="center"/>
    </xf>
    <xf numFmtId="4" fontId="59" fillId="0" borderId="28" xfId="0" applyNumberFormat="1" applyFont="1" applyFill="1" applyBorder="1" applyAlignment="1">
      <alignment vertical="center"/>
    </xf>
    <xf numFmtId="4" fontId="26" fillId="0" borderId="2" xfId="0" applyNumberFormat="1" applyFont="1" applyFill="1" applyBorder="1" applyAlignment="1">
      <alignment vertical="center"/>
    </xf>
    <xf numFmtId="0" fontId="67" fillId="0" borderId="0" xfId="0" applyFont="1" applyBorder="1" applyAlignment="1">
      <alignment horizontal="center" vertical="center"/>
    </xf>
    <xf numFmtId="0" fontId="0" fillId="0" borderId="0" xfId="0" applyBorder="1" applyAlignment="1">
      <alignment horizontal="left" vertical="center" wrapText="1"/>
    </xf>
    <xf numFmtId="4" fontId="30" fillId="0" borderId="0" xfId="0" applyNumberFormat="1" applyFont="1" applyFill="1" applyBorder="1" applyAlignment="1">
      <alignment horizontal="right" vertical="center" wrapText="1"/>
    </xf>
    <xf numFmtId="4" fontId="39" fillId="0" borderId="0" xfId="0" applyNumberFormat="1" applyFont="1" applyFill="1" applyBorder="1" applyAlignment="1">
      <alignment horizontal="center" vertical="center"/>
    </xf>
    <xf numFmtId="4" fontId="39" fillId="0" borderId="0" xfId="0" applyNumberFormat="1" applyFont="1" applyBorder="1" applyAlignment="1">
      <alignment vertical="center"/>
    </xf>
    <xf numFmtId="4" fontId="39" fillId="0" borderId="0" xfId="0" applyNumberFormat="1" applyFont="1" applyBorder="1" applyAlignment="1">
      <alignment horizontal="right" vertical="center" wrapText="1"/>
    </xf>
    <xf numFmtId="4" fontId="0" fillId="0" borderId="0" xfId="0" applyNumberFormat="1" applyFill="1"/>
    <xf numFmtId="4" fontId="31" fillId="0" borderId="53" xfId="0" applyNumberFormat="1" applyFont="1" applyFill="1" applyBorder="1" applyAlignment="1">
      <alignment vertical="center"/>
    </xf>
    <xf numFmtId="4" fontId="53" fillId="0" borderId="22" xfId="0" applyNumberFormat="1" applyFont="1" applyFill="1" applyBorder="1" applyAlignment="1">
      <alignment horizontal="right" vertical="center" wrapText="1"/>
    </xf>
    <xf numFmtId="4" fontId="31" fillId="0" borderId="52" xfId="0" applyNumberFormat="1" applyFont="1" applyFill="1" applyBorder="1" applyAlignment="1">
      <alignment vertical="center"/>
    </xf>
    <xf numFmtId="10" fontId="31" fillId="0" borderId="53" xfId="0" applyNumberFormat="1" applyFont="1" applyFill="1" applyBorder="1" applyAlignment="1">
      <alignment horizontal="center" vertical="center"/>
    </xf>
    <xf numFmtId="0" fontId="31" fillId="0" borderId="53" xfId="0" applyFont="1" applyFill="1" applyBorder="1" applyAlignment="1">
      <alignment vertical="center" wrapText="1"/>
    </xf>
    <xf numFmtId="4" fontId="31" fillId="0" borderId="14" xfId="0" applyNumberFormat="1" applyFont="1" applyFill="1" applyBorder="1" applyAlignment="1">
      <alignment vertical="center" wrapText="1"/>
    </xf>
    <xf numFmtId="0" fontId="65" fillId="0" borderId="0" xfId="8" applyFont="1"/>
    <xf numFmtId="0" fontId="65" fillId="0" borderId="0" xfId="0" applyFont="1" applyFill="1"/>
    <xf numFmtId="0" fontId="68" fillId="0" borderId="0" xfId="0" applyFont="1" applyFill="1" applyBorder="1" applyAlignment="1"/>
    <xf numFmtId="0" fontId="46" fillId="5" borderId="1" xfId="5" applyFont="1" applyFill="1" applyBorder="1" applyAlignment="1">
      <alignment horizontal="center" vertical="center" wrapText="1"/>
    </xf>
    <xf numFmtId="0" fontId="46" fillId="4" borderId="1" xfId="5" applyFont="1" applyFill="1" applyBorder="1" applyAlignment="1">
      <alignment horizontal="center" vertical="center" wrapText="1"/>
    </xf>
    <xf numFmtId="0" fontId="0" fillId="0" borderId="1" xfId="0" applyBorder="1" applyAlignment="1">
      <alignment vertical="center" wrapText="1"/>
    </xf>
    <xf numFmtId="4" fontId="21" fillId="5" borderId="1" xfId="0" applyNumberFormat="1" applyFont="1" applyFill="1" applyBorder="1" applyAlignment="1">
      <alignment horizontal="right" vertical="center"/>
    </xf>
    <xf numFmtId="0" fontId="26" fillId="4" borderId="5" xfId="8" applyFont="1" applyFill="1" applyBorder="1" applyAlignment="1">
      <alignment vertical="center" wrapText="1"/>
    </xf>
    <xf numFmtId="164" fontId="21" fillId="0" borderId="0" xfId="8" applyNumberFormat="1"/>
    <xf numFmtId="164" fontId="26" fillId="4" borderId="1" xfId="0" applyNumberFormat="1" applyFont="1" applyFill="1" applyBorder="1" applyAlignment="1">
      <alignment horizontal="right" vertical="center" wrapText="1"/>
    </xf>
    <xf numFmtId="10" fontId="31" fillId="0" borderId="31" xfId="0" applyNumberFormat="1" applyFont="1" applyFill="1" applyBorder="1" applyAlignment="1">
      <alignment horizontal="center" vertical="center"/>
    </xf>
    <xf numFmtId="4" fontId="34" fillId="0" borderId="1" xfId="0" applyNumberFormat="1" applyFont="1" applyFill="1" applyBorder="1" applyAlignment="1">
      <alignment horizontal="right" vertical="center"/>
    </xf>
    <xf numFmtId="4" fontId="34" fillId="0" borderId="3" xfId="0" applyNumberFormat="1" applyFont="1" applyFill="1" applyBorder="1" applyAlignment="1">
      <alignment horizontal="right" vertical="center"/>
    </xf>
    <xf numFmtId="0" fontId="26" fillId="3" borderId="70" xfId="0" applyFont="1" applyFill="1" applyBorder="1" applyAlignment="1">
      <alignment horizontal="center" vertical="center"/>
    </xf>
    <xf numFmtId="0" fontId="26" fillId="3" borderId="66" xfId="0" applyFont="1" applyFill="1" applyBorder="1" applyAlignment="1">
      <alignment vertical="center" wrapText="1"/>
    </xf>
    <xf numFmtId="0" fontId="26" fillId="3" borderId="66" xfId="0" applyFont="1" applyFill="1" applyBorder="1" applyAlignment="1">
      <alignment horizontal="left" vertical="center" wrapText="1"/>
    </xf>
    <xf numFmtId="4" fontId="26" fillId="3" borderId="71" xfId="0" applyNumberFormat="1" applyFont="1" applyFill="1" applyBorder="1" applyAlignment="1">
      <alignment horizontal="right" vertical="center"/>
    </xf>
    <xf numFmtId="4" fontId="35" fillId="3" borderId="66" xfId="0" applyNumberFormat="1" applyFont="1" applyFill="1" applyBorder="1" applyAlignment="1">
      <alignment horizontal="left" vertical="center"/>
    </xf>
    <xf numFmtId="4" fontId="26" fillId="3" borderId="69" xfId="0" applyNumberFormat="1" applyFont="1" applyFill="1" applyBorder="1" applyAlignment="1">
      <alignment horizontal="right" vertical="center"/>
    </xf>
    <xf numFmtId="4" fontId="26" fillId="3" borderId="70" xfId="0" applyNumberFormat="1" applyFont="1" applyFill="1" applyBorder="1" applyAlignment="1">
      <alignment horizontal="right" vertical="center"/>
    </xf>
    <xf numFmtId="4" fontId="26" fillId="3" borderId="64" xfId="0" applyNumberFormat="1" applyFont="1" applyFill="1" applyBorder="1" applyAlignment="1">
      <alignment horizontal="right" vertical="center"/>
    </xf>
    <xf numFmtId="10" fontId="26" fillId="3" borderId="69" xfId="0" applyNumberFormat="1" applyFont="1" applyFill="1" applyBorder="1" applyAlignment="1">
      <alignment horizontal="center" vertical="center"/>
    </xf>
    <xf numFmtId="4" fontId="56" fillId="0" borderId="14" xfId="0" applyNumberFormat="1" applyFont="1" applyFill="1" applyBorder="1" applyAlignment="1">
      <alignment horizontal="right" vertical="center"/>
    </xf>
    <xf numFmtId="0" fontId="65" fillId="0" borderId="0" xfId="18" applyFont="1"/>
    <xf numFmtId="0" fontId="16" fillId="0" borderId="0" xfId="18" applyBorder="1" applyAlignment="1">
      <alignment vertical="center" wrapText="1"/>
    </xf>
    <xf numFmtId="0" fontId="16" fillId="0" borderId="0" xfId="18" applyFont="1" applyBorder="1" applyAlignment="1">
      <alignment vertical="center" wrapText="1"/>
    </xf>
    <xf numFmtId="0" fontId="16" fillId="0" borderId="0" xfId="18" applyBorder="1" applyAlignment="1">
      <alignment horizontal="left" vertical="center" wrapText="1"/>
    </xf>
    <xf numFmtId="164" fontId="30" fillId="0" borderId="0" xfId="0" applyNumberFormat="1" applyFont="1" applyFill="1" applyBorder="1" applyAlignment="1">
      <alignment vertical="center"/>
    </xf>
    <xf numFmtId="0" fontId="16" fillId="0" borderId="0" xfId="18"/>
    <xf numFmtId="0" fontId="16" fillId="0" borderId="0" xfId="18" applyBorder="1"/>
    <xf numFmtId="0" fontId="36" fillId="3" borderId="1" xfId="18" applyFont="1" applyFill="1" applyBorder="1" applyAlignment="1">
      <alignment horizontal="center" vertical="center" wrapText="1"/>
    </xf>
    <xf numFmtId="0" fontId="36" fillId="3" borderId="2" xfId="18" applyFont="1" applyFill="1" applyBorder="1" applyAlignment="1">
      <alignment horizontal="center" vertical="center" wrapText="1"/>
    </xf>
    <xf numFmtId="0" fontId="36" fillId="5" borderId="1" xfId="18" applyFont="1" applyFill="1" applyBorder="1" applyAlignment="1">
      <alignment horizontal="center" vertical="center" wrapText="1"/>
    </xf>
    <xf numFmtId="0" fontId="36" fillId="3" borderId="14" xfId="18" applyFont="1" applyFill="1" applyBorder="1" applyAlignment="1">
      <alignment horizontal="center" vertical="center" wrapText="1"/>
    </xf>
    <xf numFmtId="0" fontId="38" fillId="3" borderId="5" xfId="18" applyFont="1" applyFill="1" applyBorder="1" applyAlignment="1">
      <alignment horizontal="center" vertical="center" wrapText="1"/>
    </xf>
    <xf numFmtId="0" fontId="38" fillId="3" borderId="4" xfId="18" applyFont="1" applyFill="1" applyBorder="1" applyAlignment="1">
      <alignment horizontal="center" vertical="center" wrapText="1"/>
    </xf>
    <xf numFmtId="0" fontId="38" fillId="5" borderId="5" xfId="18" applyFont="1" applyFill="1" applyBorder="1" applyAlignment="1">
      <alignment horizontal="center" vertical="center" wrapText="1"/>
    </xf>
    <xf numFmtId="0" fontId="38" fillId="3" borderId="11" xfId="18" applyFont="1" applyFill="1" applyBorder="1" applyAlignment="1">
      <alignment horizontal="center" vertical="center" wrapText="1"/>
    </xf>
    <xf numFmtId="0" fontId="26" fillId="3" borderId="9" xfId="18" applyFont="1" applyFill="1" applyBorder="1" applyAlignment="1">
      <alignment vertical="center" wrapText="1"/>
    </xf>
    <xf numFmtId="0" fontId="26" fillId="3" borderId="13" xfId="18" applyFont="1" applyFill="1" applyBorder="1" applyAlignment="1">
      <alignment vertical="center" wrapText="1"/>
    </xf>
    <xf numFmtId="164" fontId="26" fillId="3" borderId="10" xfId="0" applyNumberFormat="1" applyFont="1" applyFill="1" applyBorder="1" applyAlignment="1">
      <alignment vertical="center" wrapText="1"/>
    </xf>
    <xf numFmtId="10" fontId="16" fillId="3" borderId="9" xfId="0" applyNumberFormat="1" applyFont="1" applyFill="1" applyBorder="1" applyAlignment="1">
      <alignment horizontal="center" vertical="center" wrapText="1"/>
    </xf>
    <xf numFmtId="164" fontId="26" fillId="5" borderId="10" xfId="0" applyNumberFormat="1" applyFont="1" applyFill="1" applyBorder="1" applyAlignment="1">
      <alignment vertical="center" wrapText="1"/>
    </xf>
    <xf numFmtId="164" fontId="16" fillId="3" borderId="10" xfId="0" applyNumberFormat="1" applyFont="1" applyFill="1" applyBorder="1" applyAlignment="1">
      <alignment vertical="center" wrapText="1"/>
    </xf>
    <xf numFmtId="4" fontId="16" fillId="0" borderId="0" xfId="18" applyNumberFormat="1"/>
    <xf numFmtId="4" fontId="31" fillId="0" borderId="43" xfId="0" applyNumberFormat="1" applyFont="1" applyFill="1" applyBorder="1" applyAlignment="1">
      <alignment vertical="center"/>
    </xf>
    <xf numFmtId="0" fontId="31" fillId="0" borderId="2" xfId="0" applyFont="1" applyFill="1" applyBorder="1" applyAlignment="1">
      <alignment horizontal="left" vertical="center" wrapText="1"/>
    </xf>
    <xf numFmtId="0" fontId="0" fillId="0" borderId="1" xfId="0" applyBorder="1" applyAlignment="1">
      <alignment horizontal="left" vertical="center" wrapText="1"/>
    </xf>
    <xf numFmtId="0" fontId="26" fillId="4" borderId="1" xfId="8" applyFont="1" applyFill="1" applyBorder="1" applyAlignment="1">
      <alignment horizontal="center" vertical="center"/>
    </xf>
    <xf numFmtId="0" fontId="13" fillId="0" borderId="1" xfId="8" applyFont="1" applyFill="1" applyBorder="1" applyAlignment="1">
      <alignment horizontal="left" vertical="center" wrapText="1"/>
    </xf>
    <xf numFmtId="0" fontId="73" fillId="0" borderId="0" xfId="0" applyFont="1"/>
    <xf numFmtId="0" fontId="73" fillId="0" borderId="0" xfId="0" applyFont="1" applyAlignment="1">
      <alignment horizontal="right"/>
    </xf>
    <xf numFmtId="0" fontId="74" fillId="5" borderId="11" xfId="0" applyFont="1" applyFill="1" applyBorder="1" applyAlignment="1">
      <alignment horizontal="left" vertical="center" wrapText="1"/>
    </xf>
    <xf numFmtId="0" fontId="74" fillId="5" borderId="5" xfId="0" applyFont="1" applyFill="1" applyBorder="1" applyAlignment="1">
      <alignment horizontal="left" vertical="center" wrapText="1"/>
    </xf>
    <xf numFmtId="0" fontId="74" fillId="5" borderId="4" xfId="0" applyFont="1" applyFill="1" applyBorder="1" applyAlignment="1">
      <alignment horizontal="left" vertical="center" wrapText="1"/>
    </xf>
    <xf numFmtId="4" fontId="76" fillId="4" borderId="57" xfId="0" applyNumberFormat="1" applyFont="1" applyFill="1" applyBorder="1" applyAlignment="1">
      <alignment horizontal="right" vertical="center"/>
    </xf>
    <xf numFmtId="4" fontId="76" fillId="5" borderId="74" xfId="0" applyNumberFormat="1" applyFont="1" applyFill="1" applyBorder="1" applyAlignment="1">
      <alignment horizontal="right" vertical="center"/>
    </xf>
    <xf numFmtId="4" fontId="79" fillId="8" borderId="75" xfId="0" applyNumberFormat="1" applyFont="1" applyFill="1" applyBorder="1" applyAlignment="1">
      <alignment horizontal="right" vertical="center"/>
    </xf>
    <xf numFmtId="4" fontId="76" fillId="5" borderId="61" xfId="0" applyNumberFormat="1" applyFont="1" applyFill="1" applyBorder="1" applyAlignment="1">
      <alignment horizontal="right" vertical="center"/>
    </xf>
    <xf numFmtId="4" fontId="76" fillId="5" borderId="62" xfId="0" applyNumberFormat="1" applyFont="1" applyFill="1" applyBorder="1" applyAlignment="1">
      <alignment horizontal="right" vertical="center"/>
    </xf>
    <xf numFmtId="10" fontId="77" fillId="5" borderId="18" xfId="0" applyNumberFormat="1" applyFont="1" applyFill="1" applyBorder="1" applyAlignment="1">
      <alignment horizontal="center" vertical="center"/>
    </xf>
    <xf numFmtId="0" fontId="0" fillId="0" borderId="76" xfId="0" applyFill="1" applyBorder="1" applyAlignment="1">
      <alignment vertical="center"/>
    </xf>
    <xf numFmtId="10" fontId="80" fillId="0" borderId="0" xfId="0" applyNumberFormat="1" applyFont="1" applyFill="1" applyBorder="1" applyAlignment="1">
      <alignment horizontal="center" vertical="center"/>
    </xf>
    <xf numFmtId="0" fontId="0" fillId="0" borderId="0" xfId="0" applyFill="1" applyBorder="1"/>
    <xf numFmtId="0" fontId="65" fillId="0" borderId="0" xfId="0" applyFont="1" applyFill="1" applyBorder="1" applyAlignment="1">
      <alignment vertical="center"/>
    </xf>
    <xf numFmtId="0" fontId="80" fillId="0" borderId="0" xfId="0" applyFont="1" applyFill="1" applyBorder="1" applyAlignment="1">
      <alignment horizontal="left" vertical="center" wrapText="1"/>
    </xf>
    <xf numFmtId="4" fontId="80" fillId="0" borderId="0" xfId="0" applyNumberFormat="1" applyFont="1" applyFill="1" applyBorder="1" applyAlignment="1">
      <alignment horizontal="right" vertical="center"/>
    </xf>
    <xf numFmtId="0" fontId="81" fillId="0" borderId="0" xfId="0" applyFont="1" applyFill="1" applyBorder="1" applyAlignment="1">
      <alignment horizontal="left" vertical="center" wrapText="1"/>
    </xf>
    <xf numFmtId="4" fontId="81" fillId="0" borderId="0" xfId="0" applyNumberFormat="1" applyFont="1" applyFill="1" applyBorder="1" applyAlignment="1">
      <alignment horizontal="right" vertical="center"/>
    </xf>
    <xf numFmtId="4" fontId="73" fillId="0" borderId="0" xfId="0" applyNumberFormat="1" applyFont="1" applyFill="1" applyBorder="1" applyAlignment="1">
      <alignment horizontal="right" vertical="center"/>
    </xf>
    <xf numFmtId="10" fontId="81" fillId="0" borderId="0" xfId="0" applyNumberFormat="1" applyFont="1" applyFill="1" applyBorder="1" applyAlignment="1">
      <alignment horizontal="center" vertical="center"/>
    </xf>
    <xf numFmtId="0" fontId="73" fillId="0" borderId="0" xfId="0" applyFont="1" applyFill="1" applyBorder="1" applyAlignment="1">
      <alignment horizontal="right"/>
    </xf>
    <xf numFmtId="0" fontId="76" fillId="0" borderId="2" xfId="0" applyFont="1" applyFill="1" applyBorder="1" applyAlignment="1">
      <alignment horizontal="right" vertical="center" wrapText="1"/>
    </xf>
    <xf numFmtId="0" fontId="76" fillId="0" borderId="2" xfId="0" applyFont="1" applyFill="1" applyBorder="1" applyAlignment="1">
      <alignment horizontal="left" vertical="center" wrapText="1"/>
    </xf>
    <xf numFmtId="4" fontId="78" fillId="0" borderId="2" xfId="0" applyNumberFormat="1" applyFont="1" applyFill="1" applyBorder="1" applyAlignment="1">
      <alignment horizontal="right" vertical="center"/>
    </xf>
    <xf numFmtId="4" fontId="79" fillId="0" borderId="2" xfId="0" applyNumberFormat="1" applyFont="1" applyFill="1" applyBorder="1" applyAlignment="1">
      <alignment horizontal="right" vertical="center"/>
    </xf>
    <xf numFmtId="4" fontId="76" fillId="8" borderId="2" xfId="0" applyNumberFormat="1" applyFont="1" applyFill="1" applyBorder="1" applyAlignment="1">
      <alignment horizontal="right" vertical="center"/>
    </xf>
    <xf numFmtId="0" fontId="77" fillId="0" borderId="0" xfId="0" applyFont="1"/>
    <xf numFmtId="10" fontId="77" fillId="0" borderId="0" xfId="0" applyNumberFormat="1" applyFont="1"/>
    <xf numFmtId="0" fontId="77" fillId="0" borderId="1" xfId="0" applyFont="1" applyBorder="1" applyAlignment="1">
      <alignment horizontal="center" vertical="top"/>
    </xf>
    <xf numFmtId="0" fontId="76" fillId="3" borderId="14" xfId="0" applyFont="1" applyFill="1" applyBorder="1" applyAlignment="1">
      <alignment horizontal="left" vertical="center" wrapText="1"/>
    </xf>
    <xf numFmtId="4" fontId="76" fillId="3" borderId="1" xfId="0" applyNumberFormat="1" applyFont="1" applyFill="1" applyBorder="1" applyAlignment="1">
      <alignment horizontal="right" vertical="center"/>
    </xf>
    <xf numFmtId="4" fontId="34" fillId="0" borderId="18" xfId="0" applyNumberFormat="1" applyFont="1" applyFill="1" applyBorder="1" applyAlignment="1">
      <alignment horizontal="right" vertical="center" wrapText="1"/>
    </xf>
    <xf numFmtId="4" fontId="34" fillId="2" borderId="17" xfId="0" applyNumberFormat="1" applyFont="1" applyFill="1" applyBorder="1" applyAlignment="1">
      <alignment vertical="center" wrapText="1"/>
    </xf>
    <xf numFmtId="0" fontId="31" fillId="0" borderId="17" xfId="0" applyFont="1" applyBorder="1" applyAlignment="1">
      <alignment vertical="center" wrapText="1"/>
    </xf>
    <xf numFmtId="4" fontId="12" fillId="0" borderId="1" xfId="0" applyNumberFormat="1" applyFont="1" applyFill="1" applyBorder="1" applyAlignment="1">
      <alignment horizontal="right" vertical="center"/>
    </xf>
    <xf numFmtId="4" fontId="34" fillId="0" borderId="63" xfId="0" applyNumberFormat="1" applyFont="1" applyFill="1" applyBorder="1" applyAlignment="1">
      <alignment horizontal="right" vertical="center"/>
    </xf>
    <xf numFmtId="4" fontId="53" fillId="0" borderId="17" xfId="0" applyNumberFormat="1" applyFont="1" applyFill="1" applyBorder="1" applyAlignment="1">
      <alignment vertical="center" wrapText="1"/>
    </xf>
    <xf numFmtId="4" fontId="26" fillId="6" borderId="69" xfId="0" applyNumberFormat="1" applyFont="1" applyFill="1" applyBorder="1" applyAlignment="1">
      <alignment horizontal="right" vertical="center"/>
    </xf>
    <xf numFmtId="10" fontId="19" fillId="0" borderId="4" xfId="0" applyNumberFormat="1" applyFont="1" applyFill="1" applyBorder="1" applyAlignment="1">
      <alignment horizontal="center" vertical="center" wrapText="1"/>
    </xf>
    <xf numFmtId="164" fontId="19" fillId="5" borderId="5" xfId="0" applyNumberFormat="1" applyFont="1" applyFill="1" applyBorder="1" applyAlignment="1">
      <alignment horizontal="right" vertical="center" wrapText="1"/>
    </xf>
    <xf numFmtId="10" fontId="35" fillId="3" borderId="9" xfId="0" applyNumberFormat="1" applyFont="1" applyFill="1" applyBorder="1" applyAlignment="1">
      <alignment horizontal="center" vertical="center"/>
    </xf>
    <xf numFmtId="4" fontId="0" fillId="0" borderId="0" xfId="0" applyNumberFormat="1" applyFill="1" applyAlignment="1">
      <alignment horizontal="center" vertical="center"/>
    </xf>
    <xf numFmtId="4" fontId="26" fillId="0" borderId="0" xfId="0" applyNumberFormat="1" applyFont="1" applyFill="1" applyAlignment="1">
      <alignment vertical="center"/>
    </xf>
    <xf numFmtId="4" fontId="21" fillId="0" borderId="1" xfId="8" applyNumberFormat="1" applyFont="1" applyFill="1" applyBorder="1" applyAlignment="1">
      <alignment horizontal="right" vertical="center"/>
    </xf>
    <xf numFmtId="4" fontId="0" fillId="0" borderId="5" xfId="0" applyNumberFormat="1" applyBorder="1" applyAlignment="1">
      <alignment horizontal="center" vertical="center" wrapText="1"/>
    </xf>
    <xf numFmtId="4" fontId="31" fillId="0" borderId="1" xfId="0" applyNumberFormat="1" applyFont="1" applyFill="1" applyBorder="1" applyAlignment="1">
      <alignment horizontal="right" vertical="center" wrapText="1"/>
    </xf>
    <xf numFmtId="0" fontId="31" fillId="0" borderId="2" xfId="0" applyFont="1" applyFill="1" applyBorder="1" applyAlignment="1">
      <alignment vertical="center" wrapText="1"/>
    </xf>
    <xf numFmtId="0" fontId="30" fillId="0" borderId="1" xfId="0" applyFont="1" applyBorder="1" applyAlignment="1">
      <alignment vertical="center" wrapText="1"/>
    </xf>
    <xf numFmtId="4" fontId="76" fillId="4" borderId="15" xfId="0" applyNumberFormat="1" applyFont="1" applyFill="1" applyBorder="1" applyAlignment="1">
      <alignment horizontal="right" vertical="center"/>
    </xf>
    <xf numFmtId="0" fontId="75" fillId="5" borderId="32" xfId="0" applyFont="1" applyFill="1" applyBorder="1" applyAlignment="1">
      <alignment horizontal="center" vertical="center" wrapText="1"/>
    </xf>
    <xf numFmtId="0" fontId="75" fillId="5" borderId="19" xfId="0" applyFont="1" applyFill="1" applyBorder="1" applyAlignment="1">
      <alignment horizontal="center" vertical="center" wrapText="1"/>
    </xf>
    <xf numFmtId="0" fontId="75" fillId="5" borderId="7" xfId="0" applyFont="1" applyFill="1" applyBorder="1" applyAlignment="1">
      <alignment horizontal="center" vertical="center" wrapText="1"/>
    </xf>
    <xf numFmtId="0" fontId="75" fillId="5" borderId="8" xfId="0" applyFont="1" applyFill="1" applyBorder="1" applyAlignment="1">
      <alignment horizontal="center" vertical="center" wrapText="1"/>
    </xf>
    <xf numFmtId="4" fontId="76" fillId="4" borderId="18" xfId="0" applyNumberFormat="1" applyFont="1" applyFill="1" applyBorder="1" applyAlignment="1">
      <alignment horizontal="center" vertical="center"/>
    </xf>
    <xf numFmtId="4" fontId="76" fillId="4" borderId="25" xfId="0" applyNumberFormat="1" applyFont="1" applyFill="1" applyBorder="1" applyAlignment="1">
      <alignment horizontal="center" vertical="center"/>
    </xf>
    <xf numFmtId="4" fontId="77" fillId="0" borderId="25" xfId="0" applyNumberFormat="1" applyFont="1" applyBorder="1" applyAlignment="1">
      <alignment horizontal="center" vertical="center"/>
    </xf>
    <xf numFmtId="10" fontId="77" fillId="0" borderId="25" xfId="0" applyNumberFormat="1" applyFont="1" applyFill="1" applyBorder="1" applyAlignment="1">
      <alignment horizontal="center" vertical="center"/>
    </xf>
    <xf numFmtId="0" fontId="78" fillId="0" borderId="16" xfId="0" applyFont="1" applyFill="1" applyBorder="1" applyAlignment="1">
      <alignment horizontal="left" vertical="center" wrapText="1"/>
    </xf>
    <xf numFmtId="4" fontId="77" fillId="0" borderId="60" xfId="0" applyNumberFormat="1" applyFont="1" applyBorder="1" applyAlignment="1">
      <alignment horizontal="right" vertical="center"/>
    </xf>
    <xf numFmtId="4" fontId="77" fillId="0" borderId="12" xfId="0" applyNumberFormat="1" applyFont="1" applyBorder="1" applyAlignment="1">
      <alignment horizontal="right" vertical="center"/>
    </xf>
    <xf numFmtId="4" fontId="77" fillId="0" borderId="10" xfId="0" applyNumberFormat="1" applyFont="1" applyBorder="1" applyAlignment="1">
      <alignment horizontal="right" vertical="center"/>
    </xf>
    <xf numFmtId="4" fontId="77" fillId="0" borderId="0" xfId="0" applyNumberFormat="1" applyFont="1" applyFill="1" applyBorder="1" applyAlignment="1">
      <alignment horizontal="left" vertical="center" wrapText="1"/>
    </xf>
    <xf numFmtId="0" fontId="76" fillId="0" borderId="0" xfId="0" applyFont="1" applyFill="1" applyBorder="1" applyAlignment="1">
      <alignment horizontal="left" vertical="center" wrapText="1"/>
    </xf>
    <xf numFmtId="4" fontId="76" fillId="0" borderId="0" xfId="0" applyNumberFormat="1" applyFont="1" applyFill="1" applyBorder="1" applyAlignment="1">
      <alignment horizontal="right" vertical="center"/>
    </xf>
    <xf numFmtId="4" fontId="77" fillId="0" borderId="9" xfId="0" applyNumberFormat="1" applyFont="1" applyBorder="1" applyAlignment="1">
      <alignment horizontal="center" vertical="center"/>
    </xf>
    <xf numFmtId="4" fontId="79" fillId="3" borderId="11" xfId="0" applyNumberFormat="1" applyFont="1" applyFill="1" applyBorder="1" applyAlignment="1">
      <alignment horizontal="right" vertical="center"/>
    </xf>
    <xf numFmtId="4" fontId="76" fillId="4" borderId="11" xfId="0" applyNumberFormat="1" applyFont="1" applyFill="1" applyBorder="1" applyAlignment="1">
      <alignment horizontal="right" vertical="center"/>
    </xf>
    <xf numFmtId="0" fontId="75" fillId="5" borderId="22" xfId="0" applyFont="1" applyFill="1" applyBorder="1" applyAlignment="1">
      <alignment horizontal="center" vertical="center" wrapText="1"/>
    </xf>
    <xf numFmtId="4" fontId="76" fillId="4" borderId="73" xfId="0" applyNumberFormat="1" applyFont="1" applyFill="1" applyBorder="1" applyAlignment="1">
      <alignment horizontal="right" vertical="center"/>
    </xf>
    <xf numFmtId="4" fontId="82" fillId="0" borderId="4" xfId="0" applyNumberFormat="1" applyFont="1" applyFill="1" applyBorder="1" applyAlignment="1">
      <alignment horizontal="right" vertical="center"/>
    </xf>
    <xf numFmtId="0" fontId="77" fillId="0" borderId="1" xfId="0" applyFont="1" applyFill="1" applyBorder="1" applyAlignment="1">
      <alignment horizontal="center" vertical="top" wrapText="1"/>
    </xf>
    <xf numFmtId="0" fontId="44" fillId="0" borderId="0" xfId="0" applyFont="1" applyFill="1"/>
    <xf numFmtId="0" fontId="76" fillId="0" borderId="0" xfId="0" applyFont="1"/>
    <xf numFmtId="0" fontId="76" fillId="0" borderId="0" xfId="0" applyFont="1" applyFill="1" applyBorder="1" applyAlignment="1">
      <alignment vertical="center"/>
    </xf>
    <xf numFmtId="4" fontId="79" fillId="8" borderId="73" xfId="0" applyNumberFormat="1" applyFont="1" applyFill="1" applyBorder="1" applyAlignment="1">
      <alignment horizontal="right" vertical="center"/>
    </xf>
    <xf numFmtId="4" fontId="83" fillId="0" borderId="2" xfId="0" applyNumberFormat="1" applyFont="1" applyFill="1" applyBorder="1" applyAlignment="1">
      <alignment horizontal="right" vertical="center"/>
    </xf>
    <xf numFmtId="4" fontId="76" fillId="0" borderId="2" xfId="0" applyNumberFormat="1" applyFont="1" applyFill="1" applyBorder="1" applyAlignment="1">
      <alignment horizontal="right" vertical="center"/>
    </xf>
    <xf numFmtId="0" fontId="76" fillId="4" borderId="13" xfId="0" applyFont="1" applyFill="1" applyBorder="1" applyAlignment="1">
      <alignment horizontal="left" vertical="center" wrapText="1"/>
    </xf>
    <xf numFmtId="4" fontId="76" fillId="4" borderId="60" xfId="0" applyNumberFormat="1" applyFont="1" applyFill="1" applyBorder="1" applyAlignment="1">
      <alignment horizontal="right" vertical="center"/>
    </xf>
    <xf numFmtId="4" fontId="76" fillId="4" borderId="72" xfId="0" applyNumberFormat="1" applyFont="1" applyFill="1" applyBorder="1" applyAlignment="1">
      <alignment horizontal="right" vertical="center"/>
    </xf>
    <xf numFmtId="4" fontId="76" fillId="4" borderId="10" xfId="0" applyNumberFormat="1" applyFont="1" applyFill="1" applyBorder="1" applyAlignment="1">
      <alignment horizontal="right" vertical="center"/>
    </xf>
    <xf numFmtId="4" fontId="76" fillId="4" borderId="9" xfId="0" applyNumberFormat="1" applyFont="1" applyFill="1" applyBorder="1" applyAlignment="1">
      <alignment horizontal="right" vertical="center"/>
    </xf>
    <xf numFmtId="0" fontId="75" fillId="0" borderId="14" xfId="0" applyFont="1" applyFill="1" applyBorder="1" applyAlignment="1">
      <alignment horizontal="left" vertical="center" wrapText="1"/>
    </xf>
    <xf numFmtId="4" fontId="75" fillId="0" borderId="31" xfId="0" applyNumberFormat="1" applyFont="1" applyFill="1" applyBorder="1" applyAlignment="1">
      <alignment horizontal="right" vertical="center"/>
    </xf>
    <xf numFmtId="4" fontId="75" fillId="0" borderId="11" xfId="0" applyNumberFormat="1" applyFont="1" applyFill="1" applyBorder="1" applyAlignment="1">
      <alignment horizontal="right" vertical="center"/>
    </xf>
    <xf numFmtId="4" fontId="75" fillId="0" borderId="1" xfId="0" applyNumberFormat="1" applyFont="1" applyFill="1" applyBorder="1" applyAlignment="1">
      <alignment horizontal="right" vertical="center"/>
    </xf>
    <xf numFmtId="4" fontId="75" fillId="0" borderId="2" xfId="0" applyNumberFormat="1" applyFont="1" applyFill="1" applyBorder="1" applyAlignment="1">
      <alignment horizontal="right" vertical="center"/>
    </xf>
    <xf numFmtId="4" fontId="75" fillId="0" borderId="17" xfId="0" applyNumberFormat="1" applyFont="1" applyFill="1" applyBorder="1" applyAlignment="1">
      <alignment horizontal="center" vertical="center"/>
    </xf>
    <xf numFmtId="165" fontId="76" fillId="4" borderId="18" xfId="0" applyNumberFormat="1" applyFont="1" applyFill="1" applyBorder="1" applyAlignment="1">
      <alignment horizontal="center" vertical="center"/>
    </xf>
    <xf numFmtId="165" fontId="75" fillId="0" borderId="17" xfId="0" applyNumberFormat="1" applyFont="1" applyFill="1" applyBorder="1" applyAlignment="1">
      <alignment horizontal="center" vertical="center"/>
    </xf>
    <xf numFmtId="165" fontId="76" fillId="4" borderId="25" xfId="0" applyNumberFormat="1" applyFont="1" applyFill="1" applyBorder="1" applyAlignment="1">
      <alignment horizontal="center" vertical="center"/>
    </xf>
    <xf numFmtId="0" fontId="0" fillId="0" borderId="3" xfId="0" applyBorder="1" applyAlignment="1">
      <alignment horizontal="left" vertical="center" wrapText="1"/>
    </xf>
    <xf numFmtId="0" fontId="79" fillId="0" borderId="14" xfId="0" applyFont="1" applyFill="1" applyBorder="1" applyAlignment="1">
      <alignment horizontal="left" vertical="center" wrapText="1"/>
    </xf>
    <xf numFmtId="4" fontId="79" fillId="0" borderId="31" xfId="0" applyNumberFormat="1" applyFont="1" applyFill="1" applyBorder="1" applyAlignment="1">
      <alignment horizontal="right" vertical="center"/>
    </xf>
    <xf numFmtId="4" fontId="79" fillId="0" borderId="56" xfId="0" applyNumberFormat="1" applyFont="1" applyFill="1" applyBorder="1" applyAlignment="1">
      <alignment horizontal="right" vertical="center"/>
    </xf>
    <xf numFmtId="4" fontId="79" fillId="0" borderId="1" xfId="0" applyNumberFormat="1" applyFont="1" applyFill="1" applyBorder="1" applyAlignment="1">
      <alignment horizontal="right" vertical="center"/>
    </xf>
    <xf numFmtId="4" fontId="79" fillId="0" borderId="20" xfId="0" applyNumberFormat="1" applyFont="1" applyFill="1" applyBorder="1" applyAlignment="1">
      <alignment horizontal="right" vertical="center"/>
    </xf>
    <xf numFmtId="4" fontId="79" fillId="0" borderId="17" xfId="0" applyNumberFormat="1" applyFont="1" applyFill="1" applyBorder="1" applyAlignment="1">
      <alignment horizontal="center" vertical="center"/>
    </xf>
    <xf numFmtId="165" fontId="79" fillId="0" borderId="17" xfId="0" applyNumberFormat="1" applyFont="1" applyFill="1" applyBorder="1" applyAlignment="1">
      <alignment horizontal="center" vertical="center"/>
    </xf>
    <xf numFmtId="0" fontId="9" fillId="2" borderId="3" xfId="0" applyFont="1" applyFill="1" applyBorder="1" applyAlignment="1">
      <alignment horizontal="left" vertical="center" wrapText="1"/>
    </xf>
    <xf numFmtId="0" fontId="9" fillId="0" borderId="2" xfId="0" applyFont="1" applyFill="1" applyBorder="1" applyAlignment="1">
      <alignment horizontal="left" vertical="center" wrapText="1"/>
    </xf>
    <xf numFmtId="4" fontId="31" fillId="0" borderId="28" xfId="0" applyNumberFormat="1" applyFont="1" applyBorder="1" applyAlignment="1">
      <alignment horizontal="right" vertical="center"/>
    </xf>
    <xf numFmtId="4" fontId="9" fillId="2" borderId="1" xfId="0" applyNumberFormat="1" applyFont="1" applyFill="1" applyBorder="1" applyAlignment="1">
      <alignment horizontal="right" vertical="center"/>
    </xf>
    <xf numFmtId="0" fontId="9" fillId="0" borderId="3" xfId="8" applyFont="1" applyFill="1" applyBorder="1" applyAlignment="1">
      <alignment horizontal="left" vertical="center" wrapText="1"/>
    </xf>
    <xf numFmtId="4" fontId="9" fillId="0" borderId="1" xfId="0" applyNumberFormat="1" applyFont="1" applyFill="1" applyBorder="1" applyAlignment="1">
      <alignment horizontal="right" vertical="center"/>
    </xf>
    <xf numFmtId="4" fontId="31" fillId="0" borderId="2" xfId="0" applyNumberFormat="1" applyFont="1" applyFill="1" applyBorder="1" applyAlignment="1">
      <alignment horizontal="right" vertical="center" wrapText="1"/>
    </xf>
    <xf numFmtId="4" fontId="31" fillId="0" borderId="1" xfId="0" applyNumberFormat="1" applyFont="1" applyFill="1" applyBorder="1" applyAlignment="1">
      <alignment horizontal="right" vertical="center"/>
    </xf>
    <xf numFmtId="0" fontId="9" fillId="0" borderId="1" xfId="0" applyFont="1" applyFill="1" applyBorder="1" applyAlignment="1">
      <alignment vertical="center" wrapText="1"/>
    </xf>
    <xf numFmtId="0" fontId="36" fillId="0" borderId="17" xfId="0" applyFont="1" applyFill="1" applyBorder="1" applyAlignment="1">
      <alignment vertical="center" wrapText="1"/>
    </xf>
    <xf numFmtId="0" fontId="36" fillId="0" borderId="28" xfId="0" applyFont="1" applyFill="1" applyBorder="1" applyAlignment="1">
      <alignment vertical="center" wrapText="1"/>
    </xf>
    <xf numFmtId="0" fontId="36" fillId="5" borderId="1" xfId="25" applyFont="1" applyFill="1" applyBorder="1" applyAlignment="1">
      <alignment horizontal="center" vertical="center" wrapText="1"/>
    </xf>
    <xf numFmtId="0" fontId="36" fillId="0" borderId="2" xfId="25" applyFont="1" applyFill="1" applyBorder="1" applyAlignment="1">
      <alignment horizontal="center" vertical="center" wrapText="1"/>
    </xf>
    <xf numFmtId="0" fontId="36" fillId="0" borderId="17" xfId="25" applyFont="1" applyFill="1" applyBorder="1" applyAlignment="1">
      <alignment horizontal="center" vertical="center" wrapText="1"/>
    </xf>
    <xf numFmtId="0" fontId="36" fillId="0" borderId="27" xfId="25" applyFont="1" applyFill="1" applyBorder="1" applyAlignment="1">
      <alignment horizontal="center" vertical="center" wrapText="1"/>
    </xf>
    <xf numFmtId="0" fontId="84" fillId="0" borderId="19" xfId="0" applyFont="1" applyFill="1" applyBorder="1" applyAlignment="1">
      <alignment horizontal="center" vertical="center" wrapText="1"/>
    </xf>
    <xf numFmtId="0" fontId="84" fillId="0" borderId="7" xfId="0" applyFont="1" applyFill="1" applyBorder="1" applyAlignment="1">
      <alignment horizontal="center" vertical="center" wrapText="1"/>
    </xf>
    <xf numFmtId="0" fontId="84" fillId="5" borderId="7" xfId="0" applyFont="1" applyFill="1" applyBorder="1" applyAlignment="1">
      <alignment horizontal="center" vertical="center" wrapText="1"/>
    </xf>
    <xf numFmtId="0" fontId="84" fillId="0" borderId="8" xfId="0" applyFont="1" applyFill="1" applyBorder="1" applyAlignment="1">
      <alignment horizontal="center" vertical="center" wrapText="1"/>
    </xf>
    <xf numFmtId="0" fontId="85" fillId="0" borderId="33" xfId="0" applyFont="1" applyBorder="1" applyAlignment="1">
      <alignment horizontal="center" vertical="center"/>
    </xf>
    <xf numFmtId="165" fontId="26" fillId="5" borderId="9" xfId="0" applyNumberFormat="1" applyFont="1" applyFill="1" applyBorder="1" applyAlignment="1">
      <alignment horizontal="center" vertical="center"/>
    </xf>
    <xf numFmtId="0" fontId="0" fillId="0" borderId="0" xfId="0" applyFill="1" applyBorder="1" applyAlignment="1">
      <alignment vertical="center"/>
    </xf>
    <xf numFmtId="0" fontId="86" fillId="0" borderId="0" xfId="0" applyFont="1"/>
    <xf numFmtId="0" fontId="36" fillId="5" borderId="31" xfId="0" applyFont="1" applyFill="1" applyBorder="1" applyAlignment="1">
      <alignment horizontal="left" vertical="center" wrapText="1"/>
    </xf>
    <xf numFmtId="0" fontId="36" fillId="5" borderId="28" xfId="0" applyFont="1" applyFill="1" applyBorder="1" applyAlignment="1">
      <alignment horizontal="left" vertical="center" wrapText="1"/>
    </xf>
    <xf numFmtId="0" fontId="36" fillId="5" borderId="27" xfId="0" applyFont="1" applyFill="1" applyBorder="1" applyAlignment="1">
      <alignment horizontal="left" vertical="center" wrapText="1"/>
    </xf>
    <xf numFmtId="0" fontId="84" fillId="2" borderId="56" xfId="0" applyFont="1" applyFill="1" applyBorder="1" applyAlignment="1">
      <alignment horizontal="center" vertical="center" wrapText="1"/>
    </xf>
    <xf numFmtId="0" fontId="84" fillId="2" borderId="31" xfId="0" applyFont="1" applyFill="1" applyBorder="1" applyAlignment="1">
      <alignment horizontal="center" vertical="center" wrapText="1"/>
    </xf>
    <xf numFmtId="0" fontId="84" fillId="2" borderId="28" xfId="0" applyFont="1" applyFill="1" applyBorder="1" applyAlignment="1">
      <alignment horizontal="center" vertical="center" wrapText="1"/>
    </xf>
    <xf numFmtId="0" fontId="84" fillId="2" borderId="27" xfId="0" applyFont="1" applyFill="1" applyBorder="1" applyAlignment="1">
      <alignment horizontal="center" vertical="center" wrapText="1"/>
    </xf>
    <xf numFmtId="0" fontId="84" fillId="5" borderId="28" xfId="0" applyFont="1" applyFill="1" applyBorder="1" applyAlignment="1">
      <alignment horizontal="center" vertical="center" wrapText="1"/>
    </xf>
    <xf numFmtId="165" fontId="26" fillId="5" borderId="26" xfId="0" applyNumberFormat="1" applyFont="1" applyFill="1" applyBorder="1" applyAlignment="1">
      <alignment horizontal="center" vertical="center"/>
    </xf>
    <xf numFmtId="0" fontId="64" fillId="0" borderId="0" xfId="0" applyFont="1"/>
    <xf numFmtId="0" fontId="87" fillId="0" borderId="0" xfId="0" applyFont="1" applyFill="1" applyAlignment="1">
      <alignment horizontal="right"/>
    </xf>
    <xf numFmtId="0" fontId="64" fillId="0" borderId="0" xfId="0" applyFont="1" applyAlignment="1">
      <alignment horizontal="right"/>
    </xf>
    <xf numFmtId="0" fontId="87" fillId="0" borderId="0" xfId="0" applyFont="1" applyFill="1"/>
    <xf numFmtId="4" fontId="64" fillId="0" borderId="0" xfId="0" applyNumberFormat="1" applyFont="1" applyBorder="1"/>
    <xf numFmtId="4" fontId="26"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xf>
    <xf numFmtId="10" fontId="8" fillId="0" borderId="0" xfId="0" applyNumberFormat="1" applyFont="1" applyFill="1" applyBorder="1" applyAlignment="1">
      <alignment horizontal="center" vertical="center"/>
    </xf>
    <xf numFmtId="4" fontId="8" fillId="0" borderId="0" xfId="0" applyNumberFormat="1" applyFont="1" applyFill="1" applyBorder="1" applyAlignment="1">
      <alignment vertical="center"/>
    </xf>
    <xf numFmtId="4" fontId="26" fillId="0" borderId="0" xfId="0" applyNumberFormat="1" applyFont="1" applyFill="1" applyBorder="1" applyAlignment="1">
      <alignment vertical="center"/>
    </xf>
    <xf numFmtId="0" fontId="65" fillId="0" borderId="0" xfId="26" applyFont="1"/>
    <xf numFmtId="4" fontId="31" fillId="0" borderId="31" xfId="0" applyNumberFormat="1" applyFont="1" applyFill="1" applyBorder="1" applyAlignment="1">
      <alignment vertical="center" wrapText="1"/>
    </xf>
    <xf numFmtId="4" fontId="31" fillId="0" borderId="43" xfId="0" applyNumberFormat="1" applyFont="1" applyFill="1" applyBorder="1" applyAlignment="1">
      <alignment vertical="center" wrapText="1"/>
    </xf>
    <xf numFmtId="0" fontId="31" fillId="0" borderId="43" xfId="0" applyFont="1" applyFill="1" applyBorder="1" applyAlignment="1">
      <alignment vertical="center" wrapText="1"/>
    </xf>
    <xf numFmtId="0" fontId="0" fillId="0" borderId="0" xfId="0" applyFill="1" applyAlignment="1">
      <alignment horizontal="right"/>
    </xf>
    <xf numFmtId="0" fontId="31" fillId="0" borderId="0" xfId="0" applyFont="1" applyFill="1" applyAlignment="1">
      <alignment horizontal="left"/>
    </xf>
    <xf numFmtId="4" fontId="34" fillId="0" borderId="0" xfId="0" applyNumberFormat="1" applyFont="1" applyFill="1" applyBorder="1" applyAlignment="1">
      <alignment vertical="center"/>
    </xf>
    <xf numFmtId="4" fontId="34" fillId="0" borderId="28" xfId="0" applyNumberFormat="1" applyFont="1" applyFill="1" applyBorder="1" applyAlignment="1">
      <alignment horizontal="right" vertical="center"/>
    </xf>
    <xf numFmtId="4" fontId="31" fillId="0" borderId="31" xfId="0" applyNumberFormat="1" applyFont="1" applyFill="1" applyBorder="1" applyAlignment="1">
      <alignment horizontal="right" vertical="center"/>
    </xf>
    <xf numFmtId="4" fontId="31" fillId="0" borderId="2" xfId="0" applyNumberFormat="1" applyFont="1" applyFill="1" applyBorder="1" applyAlignment="1">
      <alignment horizontal="right" vertical="center"/>
    </xf>
    <xf numFmtId="4" fontId="31" fillId="0" borderId="28" xfId="0" applyNumberFormat="1" applyFont="1" applyFill="1" applyBorder="1" applyAlignment="1">
      <alignment horizontal="right" vertical="center"/>
    </xf>
    <xf numFmtId="0" fontId="7" fillId="0" borderId="1" xfId="8" applyFont="1" applyBorder="1" applyAlignment="1">
      <alignment horizontal="center" vertical="center"/>
    </xf>
    <xf numFmtId="0" fontId="7" fillId="2" borderId="1" xfId="0" applyFont="1" applyFill="1" applyBorder="1" applyAlignment="1">
      <alignment horizontal="left" vertical="center" wrapText="1"/>
    </xf>
    <xf numFmtId="4" fontId="39" fillId="0" borderId="1" xfId="8" applyNumberFormat="1" applyFont="1" applyFill="1" applyBorder="1" applyAlignment="1">
      <alignment horizontal="right" vertical="center"/>
    </xf>
    <xf numFmtId="0" fontId="31" fillId="0" borderId="1" xfId="0" applyFont="1" applyFill="1" applyBorder="1" applyAlignment="1">
      <alignment horizontal="left" vertical="center" wrapText="1"/>
    </xf>
    <xf numFmtId="164" fontId="10" fillId="0" borderId="5" xfId="0" applyNumberFormat="1" applyFont="1" applyFill="1" applyBorder="1" applyAlignment="1">
      <alignment horizontal="right" vertical="center" wrapText="1"/>
    </xf>
    <xf numFmtId="164" fontId="11" fillId="0" borderId="5" xfId="0" applyNumberFormat="1" applyFont="1" applyFill="1" applyBorder="1" applyAlignment="1">
      <alignment horizontal="right" vertical="center" wrapText="1"/>
    </xf>
    <xf numFmtId="164" fontId="19" fillId="0" borderId="1" xfId="0" applyNumberFormat="1" applyFont="1" applyFill="1" applyBorder="1" applyAlignment="1">
      <alignment horizontal="right" vertical="center" wrapText="1"/>
    </xf>
    <xf numFmtId="164" fontId="19" fillId="0" borderId="5" xfId="0" applyNumberFormat="1" applyFont="1" applyFill="1" applyBorder="1" applyAlignment="1">
      <alignment horizontal="right" vertical="center" wrapText="1"/>
    </xf>
    <xf numFmtId="164" fontId="26" fillId="3" borderId="12" xfId="0" applyNumberFormat="1" applyFont="1" applyFill="1" applyBorder="1" applyAlignment="1">
      <alignment horizontal="right" vertical="center" wrapText="1"/>
    </xf>
    <xf numFmtId="0" fontId="6" fillId="0" borderId="2" xfId="0" applyFont="1" applyFill="1" applyBorder="1" applyAlignment="1">
      <alignment horizontal="left" vertical="center" wrapText="1"/>
    </xf>
    <xf numFmtId="0" fontId="6" fillId="2" borderId="2" xfId="0" applyFont="1" applyFill="1" applyBorder="1" applyAlignment="1">
      <alignment vertical="center" wrapText="1"/>
    </xf>
    <xf numFmtId="0" fontId="6" fillId="2" borderId="2" xfId="0" applyFont="1" applyFill="1" applyBorder="1" applyAlignment="1">
      <alignment horizontal="left" vertical="center" wrapText="1"/>
    </xf>
    <xf numFmtId="10" fontId="6" fillId="0" borderId="1" xfId="0" applyNumberFormat="1" applyFont="1" applyFill="1" applyBorder="1" applyAlignment="1">
      <alignment horizontal="left" vertical="center" wrapText="1"/>
    </xf>
    <xf numFmtId="0" fontId="6" fillId="0" borderId="5" xfId="8" applyFont="1" applyFill="1" applyBorder="1" applyAlignment="1">
      <alignment horizontal="left" vertical="center" wrapText="1"/>
    </xf>
    <xf numFmtId="0" fontId="31" fillId="0" borderId="2" xfId="0" applyFont="1" applyFill="1" applyBorder="1" applyAlignment="1">
      <alignment horizontal="center" vertical="center" wrapText="1"/>
    </xf>
    <xf numFmtId="164" fontId="6" fillId="0" borderId="5" xfId="0" applyNumberFormat="1" applyFont="1" applyFill="1" applyBorder="1" applyAlignment="1">
      <alignment horizontal="center" vertical="center" wrapText="1"/>
    </xf>
    <xf numFmtId="0" fontId="9" fillId="0" borderId="5" xfId="0" applyFont="1" applyFill="1" applyBorder="1" applyAlignment="1">
      <alignment vertical="center" wrapText="1"/>
    </xf>
    <xf numFmtId="0" fontId="9" fillId="0" borderId="1" xfId="0" applyFont="1" applyFill="1" applyBorder="1" applyAlignment="1">
      <alignment horizontal="left" vertical="center" wrapText="1"/>
    </xf>
    <xf numFmtId="4" fontId="86" fillId="0" borderId="0" xfId="0" applyNumberFormat="1" applyFont="1"/>
    <xf numFmtId="4" fontId="76" fillId="5" borderId="48" xfId="0" applyNumberFormat="1" applyFont="1" applyFill="1" applyBorder="1" applyAlignment="1">
      <alignment horizontal="center" vertical="center"/>
    </xf>
    <xf numFmtId="0" fontId="75" fillId="9" borderId="14" xfId="0" applyFont="1" applyFill="1" applyBorder="1" applyAlignment="1">
      <alignment horizontal="left" vertical="center" wrapText="1"/>
    </xf>
    <xf numFmtId="4" fontId="75" fillId="9" borderId="31" xfId="0" applyNumberFormat="1" applyFont="1" applyFill="1" applyBorder="1" applyAlignment="1">
      <alignment horizontal="right" vertical="center"/>
    </xf>
    <xf numFmtId="4" fontId="75" fillId="9" borderId="11" xfId="0" applyNumberFormat="1" applyFont="1" applyFill="1" applyBorder="1" applyAlignment="1">
      <alignment horizontal="right" vertical="center"/>
    </xf>
    <xf numFmtId="4" fontId="75" fillId="9" borderId="1" xfId="0" applyNumberFormat="1" applyFont="1" applyFill="1" applyBorder="1" applyAlignment="1">
      <alignment horizontal="right" vertical="center"/>
    </xf>
    <xf numFmtId="4" fontId="75" fillId="9" borderId="2" xfId="0" applyNumberFormat="1" applyFont="1" applyFill="1" applyBorder="1" applyAlignment="1">
      <alignment horizontal="right" vertical="center"/>
    </xf>
    <xf numFmtId="4" fontId="75" fillId="9" borderId="17" xfId="0" applyNumberFormat="1" applyFont="1" applyFill="1" applyBorder="1" applyAlignment="1">
      <alignment horizontal="center" vertical="center"/>
    </xf>
    <xf numFmtId="165" fontId="75" fillId="9" borderId="17" xfId="0" applyNumberFormat="1" applyFont="1" applyFill="1" applyBorder="1" applyAlignment="1">
      <alignment horizontal="center" vertical="center"/>
    </xf>
    <xf numFmtId="4" fontId="78" fillId="7" borderId="28" xfId="0" applyNumberFormat="1" applyFont="1" applyFill="1" applyBorder="1" applyAlignment="1">
      <alignment horizontal="right" vertical="center"/>
    </xf>
    <xf numFmtId="4" fontId="78" fillId="7" borderId="30" xfId="0" applyNumberFormat="1" applyFont="1" applyFill="1" applyBorder="1" applyAlignment="1">
      <alignment horizontal="right" vertical="center"/>
    </xf>
    <xf numFmtId="165" fontId="26" fillId="0" borderId="27" xfId="0" applyNumberFormat="1" applyFont="1" applyFill="1" applyBorder="1" applyAlignment="1">
      <alignment horizontal="center" vertical="center"/>
    </xf>
    <xf numFmtId="165" fontId="26" fillId="0" borderId="62" xfId="0" applyNumberFormat="1" applyFont="1" applyFill="1" applyBorder="1" applyAlignment="1">
      <alignment horizontal="center" vertical="center"/>
    </xf>
    <xf numFmtId="165" fontId="26" fillId="0" borderId="26" xfId="0" applyNumberFormat="1" applyFont="1" applyFill="1" applyBorder="1" applyAlignment="1">
      <alignment horizontal="center" vertical="center" wrapText="1"/>
    </xf>
    <xf numFmtId="4" fontId="26" fillId="0" borderId="28" xfId="0" applyNumberFormat="1" applyFont="1" applyFill="1" applyBorder="1" applyAlignment="1">
      <alignment horizontal="right" vertical="center"/>
    </xf>
    <xf numFmtId="4" fontId="8" fillId="0" borderId="79" xfId="0" applyNumberFormat="1" applyFont="1" applyFill="1" applyBorder="1" applyAlignment="1">
      <alignment horizontal="right" vertical="center"/>
    </xf>
    <xf numFmtId="4" fontId="8" fillId="0" borderId="26" xfId="0" applyNumberFormat="1" applyFont="1" applyFill="1" applyBorder="1" applyAlignment="1">
      <alignment horizontal="right" vertical="center"/>
    </xf>
    <xf numFmtId="4" fontId="8" fillId="0" borderId="27" xfId="0" applyNumberFormat="1" applyFont="1" applyFill="1" applyBorder="1" applyAlignment="1">
      <alignment horizontal="right" vertical="center"/>
    </xf>
    <xf numFmtId="4" fontId="26" fillId="5" borderId="26" xfId="0" applyNumberFormat="1" applyFont="1" applyFill="1" applyBorder="1" applyAlignment="1">
      <alignment horizontal="right" vertical="center"/>
    </xf>
    <xf numFmtId="4" fontId="26" fillId="5" borderId="12" xfId="0" applyNumberFormat="1" applyFont="1" applyFill="1" applyBorder="1" applyAlignment="1">
      <alignment horizontal="right" vertical="center"/>
    </xf>
    <xf numFmtId="4" fontId="8" fillId="0" borderId="56" xfId="0" applyNumberFormat="1" applyFont="1" applyFill="1" applyBorder="1" applyAlignment="1">
      <alignment horizontal="right" vertical="center" wrapText="1"/>
    </xf>
    <xf numFmtId="4" fontId="8" fillId="0" borderId="31" xfId="0" applyNumberFormat="1" applyFont="1" applyFill="1" applyBorder="1" applyAlignment="1">
      <alignment horizontal="right" vertical="center" wrapText="1"/>
    </xf>
    <xf numFmtId="4" fontId="8" fillId="0" borderId="28" xfId="0" applyNumberFormat="1" applyFont="1" applyFill="1" applyBorder="1" applyAlignment="1">
      <alignment horizontal="right" vertical="center"/>
    </xf>
    <xf numFmtId="4" fontId="8" fillId="0" borderId="30" xfId="0" applyNumberFormat="1" applyFont="1" applyFill="1" applyBorder="1" applyAlignment="1">
      <alignment horizontal="right" vertical="center"/>
    </xf>
    <xf numFmtId="4" fontId="26" fillId="5" borderId="29" xfId="0" applyNumberFormat="1" applyFont="1" applyFill="1" applyBorder="1" applyAlignment="1">
      <alignment horizontal="right" vertical="center"/>
    </xf>
    <xf numFmtId="4" fontId="35" fillId="5" borderId="60" xfId="0" applyNumberFormat="1" applyFont="1" applyFill="1" applyBorder="1" applyAlignment="1">
      <alignment horizontal="right" vertical="center"/>
    </xf>
    <xf numFmtId="4" fontId="8" fillId="0" borderId="48" xfId="0" applyNumberFormat="1" applyFont="1" applyFill="1" applyBorder="1" applyAlignment="1">
      <alignment horizontal="right" vertical="center"/>
    </xf>
    <xf numFmtId="4" fontId="8" fillId="0" borderId="61" xfId="0" applyNumberFormat="1" applyFont="1" applyFill="1" applyBorder="1" applyAlignment="1">
      <alignment horizontal="right" vertical="center"/>
    </xf>
    <xf numFmtId="4" fontId="26" fillId="5" borderId="61" xfId="0" applyNumberFormat="1" applyFont="1" applyFill="1" applyBorder="1" applyAlignment="1">
      <alignment horizontal="right" vertical="center"/>
    </xf>
    <xf numFmtId="4" fontId="8" fillId="0" borderId="25" xfId="0" applyNumberFormat="1" applyFont="1" applyFill="1" applyBorder="1" applyAlignment="1">
      <alignment horizontal="right" vertical="center"/>
    </xf>
    <xf numFmtId="4" fontId="8" fillId="0" borderId="10" xfId="0" applyNumberFormat="1" applyFont="1" applyFill="1" applyBorder="1" applyAlignment="1">
      <alignment horizontal="right" vertical="center"/>
    </xf>
    <xf numFmtId="4" fontId="26" fillId="5" borderId="10" xfId="0" applyNumberFormat="1" applyFont="1" applyFill="1" applyBorder="1" applyAlignment="1">
      <alignment horizontal="right" vertical="center"/>
    </xf>
    <xf numFmtId="4" fontId="26" fillId="5" borderId="25" xfId="0" applyNumberFormat="1" applyFont="1" applyFill="1" applyBorder="1" applyAlignment="1">
      <alignment horizontal="right" vertical="center"/>
    </xf>
    <xf numFmtId="4" fontId="26" fillId="5" borderId="80" xfId="0" applyNumberFormat="1" applyFont="1" applyFill="1" applyBorder="1" applyAlignment="1">
      <alignment horizontal="right" vertical="center"/>
    </xf>
    <xf numFmtId="4" fontId="26" fillId="5" borderId="64" xfId="0" applyNumberFormat="1" applyFont="1" applyFill="1" applyBorder="1" applyAlignment="1">
      <alignment horizontal="right" vertical="center"/>
    </xf>
    <xf numFmtId="4" fontId="31" fillId="0" borderId="43" xfId="0" applyNumberFormat="1" applyFont="1" applyFill="1" applyBorder="1" applyAlignment="1">
      <alignment horizontal="right" vertical="center" wrapText="1"/>
    </xf>
    <xf numFmtId="0" fontId="36" fillId="4" borderId="53" xfId="0" applyFont="1" applyFill="1" applyBorder="1" applyAlignment="1">
      <alignment vertical="center" wrapText="1"/>
    </xf>
    <xf numFmtId="0" fontId="31" fillId="0" borderId="53" xfId="0" applyFont="1" applyFill="1" applyBorder="1" applyAlignment="1">
      <alignment horizontal="left" vertical="center" wrapText="1"/>
    </xf>
    <xf numFmtId="0" fontId="31" fillId="0" borderId="51" xfId="0" applyFont="1" applyFill="1" applyBorder="1" applyAlignment="1">
      <alignment horizontal="left" vertical="center" wrapText="1"/>
    </xf>
    <xf numFmtId="0" fontId="36" fillId="3" borderId="17" xfId="0" applyFont="1" applyFill="1" applyBorder="1" applyAlignment="1">
      <alignment horizontal="left" vertical="center" wrapText="1"/>
    </xf>
    <xf numFmtId="0" fontId="36" fillId="3" borderId="4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46" xfId="0" applyFont="1" applyFill="1" applyBorder="1" applyAlignment="1">
      <alignment vertical="center" wrapText="1"/>
    </xf>
    <xf numFmtId="4" fontId="4" fillId="0" borderId="43" xfId="0" applyNumberFormat="1" applyFont="1" applyFill="1" applyBorder="1" applyAlignment="1">
      <alignment vertical="center"/>
    </xf>
    <xf numFmtId="10" fontId="4" fillId="0" borderId="43"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27" xfId="0" applyFont="1" applyFill="1" applyBorder="1" applyAlignment="1">
      <alignment vertical="center" wrapText="1"/>
    </xf>
    <xf numFmtId="4" fontId="4" fillId="0" borderId="31" xfId="0" applyNumberFormat="1" applyFont="1" applyFill="1" applyBorder="1" applyAlignment="1">
      <alignment horizontal="right" vertical="center" wrapText="1"/>
    </xf>
    <xf numFmtId="4" fontId="4" fillId="0" borderId="20" xfId="0" applyNumberFormat="1" applyFont="1" applyFill="1" applyBorder="1" applyAlignment="1">
      <alignment horizontal="right" vertical="center" wrapText="1"/>
    </xf>
    <xf numFmtId="10" fontId="4" fillId="0" borderId="53" xfId="0" applyNumberFormat="1" applyFont="1" applyFill="1" applyBorder="1" applyAlignment="1">
      <alignment vertical="center"/>
    </xf>
    <xf numFmtId="4" fontId="4" fillId="0" borderId="14" xfId="0" applyNumberFormat="1" applyFont="1" applyFill="1" applyBorder="1" applyAlignment="1">
      <alignment horizontal="right" vertical="center" wrapText="1"/>
    </xf>
    <xf numFmtId="0" fontId="4" fillId="0" borderId="27" xfId="0" applyFont="1" applyFill="1" applyBorder="1" applyAlignment="1">
      <alignment horizontal="left" vertical="center" wrapText="1"/>
    </xf>
    <xf numFmtId="10" fontId="4" fillId="0" borderId="31" xfId="0" applyNumberFormat="1" applyFont="1" applyFill="1" applyBorder="1" applyAlignment="1">
      <alignment horizontal="center" vertical="center"/>
    </xf>
    <xf numFmtId="0" fontId="4" fillId="0" borderId="2" xfId="0" applyFont="1" applyFill="1" applyBorder="1" applyAlignment="1">
      <alignment horizontal="left" vertical="center" wrapText="1"/>
    </xf>
    <xf numFmtId="4" fontId="4" fillId="0" borderId="14" xfId="0" applyNumberFormat="1" applyFont="1" applyFill="1" applyBorder="1" applyAlignment="1">
      <alignment horizontal="right" vertical="center"/>
    </xf>
    <xf numFmtId="0" fontId="4" fillId="0" borderId="31" xfId="0" applyFont="1" applyFill="1" applyBorder="1" applyAlignment="1">
      <alignment vertical="center" wrapText="1"/>
    </xf>
    <xf numFmtId="0" fontId="4" fillId="0" borderId="22" xfId="0" applyFont="1" applyFill="1" applyBorder="1" applyAlignment="1">
      <alignment horizontal="center" vertical="center"/>
    </xf>
    <xf numFmtId="0" fontId="4" fillId="0" borderId="3" xfId="0" applyFont="1" applyFill="1" applyBorder="1" applyAlignment="1">
      <alignment vertical="center"/>
    </xf>
    <xf numFmtId="0" fontId="4" fillId="0" borderId="3" xfId="0" applyFont="1" applyFill="1" applyBorder="1" applyAlignment="1">
      <alignment vertical="center" wrapText="1"/>
    </xf>
    <xf numFmtId="0" fontId="4" fillId="0" borderId="21" xfId="0" applyFont="1" applyFill="1" applyBorder="1" applyAlignment="1">
      <alignment horizontal="left" vertical="center" wrapText="1"/>
    </xf>
    <xf numFmtId="4" fontId="4" fillId="0" borderId="15" xfId="0" applyNumberFormat="1" applyFont="1" applyFill="1" applyBorder="1" applyAlignment="1">
      <alignment vertical="center"/>
    </xf>
    <xf numFmtId="0" fontId="4" fillId="0" borderId="5" xfId="0" applyFont="1" applyFill="1" applyBorder="1" applyAlignment="1">
      <alignment vertical="center" wrapText="1"/>
    </xf>
    <xf numFmtId="0" fontId="4" fillId="0" borderId="22" xfId="31" applyFont="1" applyFill="1" applyBorder="1" applyAlignment="1">
      <alignment horizontal="center" vertical="center" wrapText="1"/>
    </xf>
    <xf numFmtId="0" fontId="4" fillId="0" borderId="3" xfId="31" applyFont="1" applyFill="1" applyBorder="1" applyAlignment="1">
      <alignment vertical="center" wrapText="1"/>
    </xf>
    <xf numFmtId="4" fontId="4" fillId="0" borderId="31" xfId="0" applyNumberFormat="1" applyFont="1" applyFill="1" applyBorder="1" applyAlignment="1">
      <alignment vertical="center"/>
    </xf>
    <xf numFmtId="4" fontId="4" fillId="0" borderId="56" xfId="0" applyNumberFormat="1" applyFont="1" applyFill="1" applyBorder="1" applyAlignment="1">
      <alignment vertical="center"/>
    </xf>
    <xf numFmtId="4" fontId="4" fillId="0" borderId="14" xfId="0" applyNumberFormat="1" applyFont="1" applyFill="1" applyBorder="1" applyAlignment="1">
      <alignment vertical="center"/>
    </xf>
    <xf numFmtId="0" fontId="4" fillId="0" borderId="3" xfId="0" applyFont="1" applyBorder="1" applyAlignment="1">
      <alignment vertical="center" wrapText="1"/>
    </xf>
    <xf numFmtId="0" fontId="4" fillId="0"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4" fontId="4" fillId="0" borderId="31" xfId="0" applyNumberFormat="1" applyFont="1" applyFill="1" applyBorder="1" applyAlignment="1">
      <alignment horizontal="right" vertical="center"/>
    </xf>
    <xf numFmtId="4" fontId="4" fillId="0" borderId="1" xfId="0" applyNumberFormat="1" applyFont="1" applyFill="1" applyBorder="1" applyAlignment="1">
      <alignment horizontal="right" vertical="center"/>
    </xf>
    <xf numFmtId="10" fontId="4" fillId="0" borderId="53" xfId="0" applyNumberFormat="1" applyFont="1" applyFill="1" applyBorder="1" applyAlignment="1">
      <alignment horizontal="center" vertical="center"/>
    </xf>
    <xf numFmtId="4" fontId="4" fillId="0" borderId="31" xfId="0" applyNumberFormat="1" applyFont="1" applyBorder="1" applyAlignment="1">
      <alignment horizontal="right" vertical="center"/>
    </xf>
    <xf numFmtId="4" fontId="4" fillId="0" borderId="3" xfId="0" applyNumberFormat="1" applyFont="1" applyFill="1" applyBorder="1" applyAlignment="1">
      <alignment horizontal="right" vertical="center"/>
    </xf>
    <xf numFmtId="4" fontId="4" fillId="0" borderId="76" xfId="0" applyNumberFormat="1" applyFont="1" applyFill="1" applyBorder="1" applyAlignment="1">
      <alignment horizontal="right" vertical="center"/>
    </xf>
    <xf numFmtId="0" fontId="4" fillId="0" borderId="25" xfId="31" applyFont="1" applyFill="1" applyBorder="1" applyAlignment="1">
      <alignment horizontal="center" vertical="center" wrapText="1"/>
    </xf>
    <xf numFmtId="0" fontId="4" fillId="0" borderId="10" xfId="31" applyFont="1" applyFill="1" applyBorder="1" applyAlignment="1">
      <alignment vertical="center" wrapText="1"/>
    </xf>
    <xf numFmtId="0" fontId="4" fillId="0" borderId="10" xfId="0" applyFont="1" applyFill="1" applyBorder="1" applyAlignment="1">
      <alignment vertical="center" wrapText="1"/>
    </xf>
    <xf numFmtId="0" fontId="31" fillId="0" borderId="10" xfId="0" applyFont="1" applyFill="1" applyBorder="1" applyAlignment="1">
      <alignment vertical="center" wrapText="1"/>
    </xf>
    <xf numFmtId="0" fontId="4" fillId="0" borderId="10" xfId="0" applyFont="1" applyBorder="1" applyAlignment="1">
      <alignment vertical="center" wrapText="1"/>
    </xf>
    <xf numFmtId="164" fontId="39" fillId="0" borderId="10" xfId="0" applyNumberFormat="1" applyFont="1" applyFill="1" applyBorder="1" applyAlignment="1">
      <alignment vertical="center" wrapText="1"/>
    </xf>
    <xf numFmtId="4" fontId="31" fillId="0" borderId="10" xfId="0" applyNumberFormat="1" applyFont="1" applyFill="1" applyBorder="1" applyAlignment="1">
      <alignment vertical="center" wrapText="1"/>
    </xf>
    <xf numFmtId="0" fontId="31" fillId="0" borderId="26" xfId="0" applyFont="1" applyFill="1" applyBorder="1" applyAlignment="1">
      <alignment vertical="center" wrapText="1"/>
    </xf>
    <xf numFmtId="4" fontId="34" fillId="0" borderId="18" xfId="0" applyNumberFormat="1" applyFont="1" applyFill="1" applyBorder="1" applyAlignment="1">
      <alignment vertical="center" wrapText="1"/>
    </xf>
    <xf numFmtId="4" fontId="31" fillId="0" borderId="15" xfId="0" applyNumberFormat="1" applyFont="1" applyFill="1" applyBorder="1" applyAlignment="1">
      <alignment vertical="center" wrapText="1"/>
    </xf>
    <xf numFmtId="0" fontId="35" fillId="0" borderId="43" xfId="0" applyFont="1" applyFill="1" applyBorder="1" applyAlignment="1">
      <alignment vertical="center" wrapText="1"/>
    </xf>
    <xf numFmtId="0" fontId="4" fillId="3" borderId="66" xfId="0" applyFont="1" applyFill="1" applyBorder="1" applyAlignment="1">
      <alignment horizontal="left" vertical="center" wrapText="1"/>
    </xf>
    <xf numFmtId="0" fontId="4" fillId="3" borderId="66" xfId="0" applyFont="1" applyFill="1" applyBorder="1" applyAlignment="1">
      <alignment horizontal="left" vertical="center"/>
    </xf>
    <xf numFmtId="0" fontId="4" fillId="3" borderId="66" xfId="0" applyFont="1" applyFill="1" applyBorder="1" applyAlignment="1">
      <alignment horizontal="center" vertical="center"/>
    </xf>
    <xf numFmtId="0" fontId="4" fillId="3" borderId="68" xfId="0" applyFont="1" applyFill="1" applyBorder="1" applyAlignment="1">
      <alignment horizontal="center" vertical="center"/>
    </xf>
    <xf numFmtId="0" fontId="4" fillId="3" borderId="69" xfId="0" applyFont="1" applyFill="1" applyBorder="1" applyAlignment="1">
      <alignment horizontal="center" vertical="center"/>
    </xf>
    <xf numFmtId="0" fontId="4" fillId="0" borderId="43" xfId="0" applyFont="1" applyBorder="1" applyAlignment="1">
      <alignment horizontal="center" vertical="center"/>
    </xf>
    <xf numFmtId="0" fontId="4" fillId="0" borderId="51" xfId="0" applyFont="1" applyBorder="1" applyAlignment="1">
      <alignment horizontal="center" vertical="center"/>
    </xf>
    <xf numFmtId="0" fontId="4" fillId="0" borderId="60" xfId="0" applyFont="1" applyBorder="1" applyAlignment="1">
      <alignment horizontal="center" vertical="center"/>
    </xf>
    <xf numFmtId="0" fontId="4" fillId="0" borderId="32" xfId="0" applyFont="1" applyBorder="1" applyAlignment="1">
      <alignment horizontal="center" vertical="center"/>
    </xf>
    <xf numFmtId="4" fontId="4" fillId="0" borderId="0" xfId="0" applyNumberFormat="1" applyFont="1" applyFill="1" applyBorder="1" applyAlignment="1">
      <alignment horizontal="center" vertical="center"/>
    </xf>
    <xf numFmtId="0" fontId="4" fillId="2" borderId="1" xfId="0" applyFont="1" applyFill="1" applyBorder="1" applyAlignment="1">
      <alignment vertical="center" wrapText="1"/>
    </xf>
    <xf numFmtId="4" fontId="4" fillId="0" borderId="1" xfId="0" applyNumberFormat="1" applyFont="1" applyFill="1" applyBorder="1" applyAlignment="1">
      <alignment vertical="center"/>
    </xf>
    <xf numFmtId="0" fontId="31" fillId="0" borderId="27" xfId="32" applyFont="1" applyBorder="1" applyAlignment="1">
      <alignment vertical="center" wrapText="1"/>
    </xf>
    <xf numFmtId="4" fontId="4" fillId="2" borderId="31" xfId="0" applyNumberFormat="1" applyFont="1" applyFill="1" applyBorder="1" applyAlignment="1">
      <alignment vertical="center"/>
    </xf>
    <xf numFmtId="4" fontId="4" fillId="0" borderId="27" xfId="0" applyNumberFormat="1" applyFont="1" applyBorder="1" applyAlignment="1">
      <alignment vertical="center"/>
    </xf>
    <xf numFmtId="10" fontId="4" fillId="0" borderId="31" xfId="0" applyNumberFormat="1" applyFont="1" applyBorder="1" applyAlignment="1">
      <alignment vertical="center"/>
    </xf>
    <xf numFmtId="0" fontId="4" fillId="2" borderId="1" xfId="0" applyFont="1" applyFill="1" applyBorder="1" applyAlignment="1">
      <alignment horizontal="left" vertical="center" wrapText="1"/>
    </xf>
    <xf numFmtId="4" fontId="4" fillId="2" borderId="2" xfId="0" applyNumberFormat="1" applyFont="1" applyFill="1" applyBorder="1" applyAlignment="1">
      <alignment horizontal="right" vertical="center"/>
    </xf>
    <xf numFmtId="10" fontId="4" fillId="0" borderId="31" xfId="0" applyNumberFormat="1" applyFont="1" applyBorder="1" applyAlignment="1">
      <alignment horizontal="center" vertical="center"/>
    </xf>
    <xf numFmtId="0" fontId="4" fillId="2" borderId="2" xfId="0" applyFont="1" applyFill="1" applyBorder="1" applyAlignment="1">
      <alignment horizontal="left" vertical="center" wrapText="1"/>
    </xf>
    <xf numFmtId="0" fontId="4" fillId="2" borderId="50" xfId="0" applyFont="1" applyFill="1" applyBorder="1" applyAlignment="1">
      <alignment horizontal="left" vertical="center" wrapText="1"/>
    </xf>
    <xf numFmtId="0" fontId="4" fillId="2" borderId="24" xfId="0" applyFont="1" applyFill="1" applyBorder="1" applyAlignment="1">
      <alignment horizontal="left" vertical="center" wrapText="1"/>
    </xf>
    <xf numFmtId="4" fontId="4" fillId="0" borderId="27" xfId="0" applyNumberFormat="1" applyFont="1" applyFill="1" applyBorder="1" applyAlignment="1">
      <alignment horizontal="right" vertical="center"/>
    </xf>
    <xf numFmtId="0" fontId="4" fillId="4" borderId="65" xfId="0" applyFont="1" applyFill="1" applyBorder="1" applyAlignment="1">
      <alignment horizontal="center" vertical="center"/>
    </xf>
    <xf numFmtId="0" fontId="4" fillId="4" borderId="66" xfId="0" applyFont="1" applyFill="1" applyBorder="1" applyAlignment="1">
      <alignment horizontal="center" vertical="center"/>
    </xf>
    <xf numFmtId="0" fontId="4" fillId="4" borderId="68" xfId="0" applyFont="1" applyFill="1" applyBorder="1" applyAlignment="1">
      <alignment horizontal="center" vertical="center"/>
    </xf>
    <xf numFmtId="0" fontId="4" fillId="0" borderId="11" xfId="0" applyFont="1" applyBorder="1" applyAlignment="1">
      <alignment horizontal="center" vertical="center"/>
    </xf>
    <xf numFmtId="4" fontId="4" fillId="0" borderId="31" xfId="0" applyNumberFormat="1" applyFont="1" applyBorder="1" applyAlignment="1">
      <alignment horizontal="center" vertical="center"/>
    </xf>
    <xf numFmtId="0" fontId="4" fillId="0" borderId="28"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horizontal="center" vertical="center"/>
    </xf>
    <xf numFmtId="4" fontId="4" fillId="0" borderId="0" xfId="0" applyNumberFormat="1" applyFont="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65" fillId="0" borderId="0" xfId="0" applyFont="1"/>
    <xf numFmtId="4" fontId="8" fillId="0" borderId="44" xfId="0" applyNumberFormat="1" applyFont="1" applyFill="1" applyBorder="1" applyAlignment="1">
      <alignment vertical="center"/>
    </xf>
    <xf numFmtId="4" fontId="8" fillId="0" borderId="53" xfId="0" applyNumberFormat="1" applyFont="1" applyFill="1" applyBorder="1" applyAlignment="1">
      <alignment vertical="center"/>
    </xf>
    <xf numFmtId="4" fontId="8" fillId="0" borderId="45" xfId="0" applyNumberFormat="1" applyFont="1" applyFill="1" applyBorder="1" applyAlignment="1">
      <alignment vertical="center"/>
    </xf>
    <xf numFmtId="4" fontId="26" fillId="0" borderId="63" xfId="0" applyNumberFormat="1" applyFont="1" applyFill="1" applyBorder="1" applyAlignment="1">
      <alignment vertical="center"/>
    </xf>
    <xf numFmtId="4" fontId="8" fillId="0" borderId="29" xfId="0" applyNumberFormat="1" applyFont="1" applyFill="1" applyBorder="1" applyAlignment="1">
      <alignment vertical="center"/>
    </xf>
    <xf numFmtId="4" fontId="8" fillId="0" borderId="60" xfId="0" applyNumberFormat="1" applyFont="1" applyFill="1" applyBorder="1" applyAlignment="1">
      <alignment vertical="center"/>
    </xf>
    <xf numFmtId="4" fontId="8" fillId="0" borderId="26" xfId="0" applyNumberFormat="1" applyFont="1" applyFill="1" applyBorder="1" applyAlignment="1">
      <alignment vertical="center"/>
    </xf>
    <xf numFmtId="4" fontId="26" fillId="0" borderId="12" xfId="0" applyNumberFormat="1" applyFont="1" applyFill="1" applyBorder="1" applyAlignment="1">
      <alignment vertical="center"/>
    </xf>
    <xf numFmtId="165" fontId="26" fillId="0" borderId="26" xfId="0" applyNumberFormat="1" applyFont="1" applyFill="1" applyBorder="1" applyAlignment="1">
      <alignment vertical="center"/>
    </xf>
    <xf numFmtId="10" fontId="3" fillId="0" borderId="31" xfId="0" applyNumberFormat="1" applyFont="1" applyFill="1" applyBorder="1" applyAlignment="1">
      <alignment horizontal="center" vertical="center"/>
    </xf>
    <xf numFmtId="4" fontId="3" fillId="0" borderId="43" xfId="0" applyNumberFormat="1" applyFont="1" applyFill="1" applyBorder="1" applyAlignment="1">
      <alignment vertical="center"/>
    </xf>
    <xf numFmtId="4" fontId="3" fillId="0" borderId="14" xfId="0" applyNumberFormat="1" applyFont="1" applyFill="1" applyBorder="1" applyAlignment="1">
      <alignment horizontal="right" vertical="center"/>
    </xf>
    <xf numFmtId="0" fontId="3" fillId="0" borderId="31" xfId="0" applyFont="1" applyFill="1" applyBorder="1" applyAlignment="1">
      <alignment vertical="center" wrapText="1"/>
    </xf>
    <xf numFmtId="165" fontId="26" fillId="0" borderId="45" xfId="0" applyNumberFormat="1" applyFont="1" applyFill="1" applyBorder="1" applyAlignment="1">
      <alignment horizontal="center" vertical="center"/>
    </xf>
    <xf numFmtId="0" fontId="75" fillId="5" borderId="8" xfId="0" applyFont="1" applyFill="1" applyBorder="1" applyAlignment="1">
      <alignment horizontal="center" vertical="center" wrapText="1"/>
    </xf>
    <xf numFmtId="0" fontId="75" fillId="5" borderId="16" xfId="0" applyFont="1" applyFill="1" applyBorder="1" applyAlignment="1">
      <alignment horizontal="center" vertical="center" wrapText="1"/>
    </xf>
    <xf numFmtId="0" fontId="76" fillId="4" borderId="5" xfId="0" applyFont="1" applyFill="1" applyBorder="1" applyAlignment="1">
      <alignment horizontal="left" vertical="center" wrapText="1"/>
    </xf>
    <xf numFmtId="0" fontId="76" fillId="4" borderId="4" xfId="0" applyFont="1" applyFill="1" applyBorder="1" applyAlignment="1">
      <alignment horizontal="left" vertical="center" wrapText="1"/>
    </xf>
    <xf numFmtId="0" fontId="76" fillId="3" borderId="24" xfId="0" applyFont="1" applyFill="1" applyBorder="1" applyAlignment="1">
      <alignment horizontal="left" vertical="center" wrapText="1"/>
    </xf>
    <xf numFmtId="0" fontId="76" fillId="3" borderId="54" xfId="0" applyFont="1" applyFill="1" applyBorder="1" applyAlignment="1">
      <alignment horizontal="left" vertical="center" wrapText="1"/>
    </xf>
    <xf numFmtId="4" fontId="76" fillId="3" borderId="58" xfId="0" applyNumberFormat="1" applyFont="1" applyFill="1" applyBorder="1" applyAlignment="1">
      <alignment horizontal="right" vertical="center"/>
    </xf>
    <xf numFmtId="4" fontId="76" fillId="3" borderId="57" xfId="0" applyNumberFormat="1" applyFont="1" applyFill="1" applyBorder="1" applyAlignment="1">
      <alignment horizontal="right" vertical="center"/>
    </xf>
    <xf numFmtId="0" fontId="78" fillId="7" borderId="2" xfId="0" applyFont="1" applyFill="1" applyBorder="1" applyAlignment="1">
      <alignment horizontal="left" vertical="center" wrapText="1"/>
    </xf>
    <xf numFmtId="0" fontId="78" fillId="7" borderId="20" xfId="0" applyFont="1" applyFill="1" applyBorder="1" applyAlignment="1">
      <alignment horizontal="left" vertical="center" wrapText="1"/>
    </xf>
    <xf numFmtId="0" fontId="76" fillId="0" borderId="6" xfId="0" applyFont="1" applyFill="1" applyBorder="1" applyAlignment="1">
      <alignment horizontal="center" vertical="center" wrapText="1"/>
    </xf>
    <xf numFmtId="0" fontId="76" fillId="0" borderId="24" xfId="0" applyFont="1" applyFill="1" applyBorder="1" applyAlignment="1">
      <alignment horizontal="center" vertical="center" wrapText="1"/>
    </xf>
    <xf numFmtId="0" fontId="76" fillId="0" borderId="9" xfId="0" applyFont="1" applyFill="1" applyBorder="1" applyAlignment="1">
      <alignment horizontal="center" vertical="center" wrapText="1"/>
    </xf>
    <xf numFmtId="0" fontId="61" fillId="0" borderId="0" xfId="0" applyFont="1" applyAlignment="1">
      <alignment horizontal="center" wrapText="1"/>
    </xf>
    <xf numFmtId="0" fontId="74" fillId="5" borderId="1" xfId="0" applyFont="1" applyFill="1" applyBorder="1" applyAlignment="1">
      <alignment horizontal="left" vertical="center" wrapText="1"/>
    </xf>
    <xf numFmtId="0" fontId="74" fillId="5" borderId="2" xfId="0" applyFont="1" applyFill="1" applyBorder="1" applyAlignment="1">
      <alignment horizontal="left" vertical="center" wrapText="1"/>
    </xf>
    <xf numFmtId="0" fontId="74" fillId="5" borderId="31" xfId="0" applyFont="1" applyFill="1" applyBorder="1" applyAlignment="1">
      <alignment horizontal="left" vertical="center" wrapText="1"/>
    </xf>
    <xf numFmtId="0" fontId="74" fillId="5" borderId="56" xfId="0" applyFont="1" applyFill="1" applyBorder="1" applyAlignment="1">
      <alignment horizontal="center" vertical="center" wrapText="1"/>
    </xf>
    <xf numFmtId="0" fontId="74" fillId="5" borderId="14" xfId="0" applyFont="1" applyFill="1" applyBorder="1" applyAlignment="1">
      <alignment horizontal="center" vertical="center" wrapText="1"/>
    </xf>
    <xf numFmtId="0" fontId="74" fillId="5" borderId="20" xfId="0" applyFont="1" applyFill="1" applyBorder="1" applyAlignment="1">
      <alignment horizontal="center" vertical="center" wrapText="1"/>
    </xf>
    <xf numFmtId="0" fontId="74" fillId="5" borderId="17" xfId="0" applyFont="1" applyFill="1" applyBorder="1" applyAlignment="1">
      <alignment horizontal="left" vertical="center" wrapText="1"/>
    </xf>
    <xf numFmtId="0" fontId="89" fillId="0" borderId="0" xfId="0" applyFont="1" applyFill="1" applyAlignment="1">
      <alignment horizontal="right" indent="1"/>
    </xf>
    <xf numFmtId="0" fontId="76" fillId="0" borderId="1" xfId="0" applyFont="1" applyBorder="1" applyAlignment="1">
      <alignment horizontal="left" vertical="top" wrapText="1"/>
    </xf>
    <xf numFmtId="0" fontId="77" fillId="0" borderId="1" xfId="0" applyFont="1" applyBorder="1" applyAlignment="1">
      <alignment horizontal="left" vertical="top" wrapText="1"/>
    </xf>
    <xf numFmtId="0" fontId="77" fillId="0" borderId="2" xfId="0" applyFont="1" applyBorder="1" applyAlignment="1">
      <alignment horizontal="left" vertical="top" wrapText="1"/>
    </xf>
    <xf numFmtId="0" fontId="77" fillId="0" borderId="14" xfId="0" applyFont="1" applyBorder="1" applyAlignment="1">
      <alignment horizontal="left" vertical="top" wrapText="1"/>
    </xf>
    <xf numFmtId="0" fontId="77" fillId="0" borderId="28" xfId="0" applyFont="1" applyBorder="1" applyAlignment="1">
      <alignment horizontal="left" vertical="top" wrapText="1"/>
    </xf>
    <xf numFmtId="0" fontId="76" fillId="5" borderId="2" xfId="0" applyFont="1" applyFill="1" applyBorder="1" applyAlignment="1">
      <alignment horizontal="left" vertical="center" wrapText="1"/>
    </xf>
    <xf numFmtId="0" fontId="76" fillId="5" borderId="14" xfId="0" applyFont="1" applyFill="1" applyBorder="1" applyAlignment="1">
      <alignment horizontal="left" vertical="center" wrapText="1"/>
    </xf>
    <xf numFmtId="0" fontId="76" fillId="5" borderId="28" xfId="0" applyFont="1" applyFill="1" applyBorder="1" applyAlignment="1">
      <alignment horizontal="left" vertical="center" wrapText="1"/>
    </xf>
    <xf numFmtId="4" fontId="77" fillId="0" borderId="1" xfId="0" applyNumberFormat="1" applyFont="1" applyFill="1" applyBorder="1" applyAlignment="1">
      <alignment horizontal="left" vertical="center" wrapText="1"/>
    </xf>
    <xf numFmtId="4" fontId="76" fillId="3" borderId="53" xfId="0" applyNumberFormat="1" applyFont="1" applyFill="1" applyBorder="1" applyAlignment="1">
      <alignment horizontal="right" vertical="center"/>
    </xf>
    <xf numFmtId="4" fontId="76" fillId="3" borderId="60" xfId="0" applyNumberFormat="1" applyFont="1" applyFill="1" applyBorder="1" applyAlignment="1">
      <alignment horizontal="right" vertical="center"/>
    </xf>
    <xf numFmtId="4" fontId="76" fillId="3" borderId="22" xfId="0" applyNumberFormat="1" applyFont="1" applyFill="1" applyBorder="1" applyAlignment="1">
      <alignment horizontal="right" vertical="center"/>
    </xf>
    <xf numFmtId="4" fontId="76" fillId="3" borderId="25" xfId="0" applyNumberFormat="1" applyFont="1" applyFill="1" applyBorder="1" applyAlignment="1">
      <alignment horizontal="right" vertical="center"/>
    </xf>
    <xf numFmtId="4" fontId="76" fillId="3" borderId="45" xfId="0" applyNumberFormat="1" applyFont="1" applyFill="1" applyBorder="1" applyAlignment="1">
      <alignment horizontal="right" vertical="center"/>
    </xf>
    <xf numFmtId="4" fontId="76" fillId="3" borderId="26" xfId="0" applyNumberFormat="1" applyFont="1" applyFill="1" applyBorder="1" applyAlignment="1">
      <alignment horizontal="right" vertical="center"/>
    </xf>
    <xf numFmtId="4" fontId="76" fillId="3" borderId="53" xfId="0" applyNumberFormat="1" applyFont="1" applyFill="1" applyBorder="1" applyAlignment="1">
      <alignment horizontal="center" vertical="center"/>
    </xf>
    <xf numFmtId="4" fontId="76" fillId="3" borderId="60" xfId="0" applyNumberFormat="1" applyFont="1" applyFill="1" applyBorder="1" applyAlignment="1">
      <alignment horizontal="center" vertical="center"/>
    </xf>
    <xf numFmtId="165" fontId="76" fillId="3" borderId="22" xfId="0" applyNumberFormat="1" applyFont="1" applyFill="1" applyBorder="1" applyAlignment="1">
      <alignment horizontal="center" vertical="center"/>
    </xf>
    <xf numFmtId="165" fontId="76" fillId="3" borderId="25" xfId="0" applyNumberFormat="1" applyFont="1" applyFill="1" applyBorder="1" applyAlignment="1">
      <alignment horizontal="center" vertical="center"/>
    </xf>
    <xf numFmtId="4" fontId="76" fillId="0" borderId="14" xfId="0" applyNumberFormat="1" applyFont="1" applyFill="1" applyBorder="1" applyAlignment="1">
      <alignment horizontal="left" vertical="center"/>
    </xf>
    <xf numFmtId="4" fontId="76" fillId="0" borderId="28" xfId="0" applyNumberFormat="1" applyFont="1" applyFill="1" applyBorder="1" applyAlignment="1">
      <alignment horizontal="left" vertical="center"/>
    </xf>
    <xf numFmtId="4" fontId="82" fillId="0" borderId="14" xfId="0" applyNumberFormat="1" applyFont="1" applyFill="1" applyBorder="1" applyAlignment="1">
      <alignment horizontal="left" vertical="center" wrapText="1"/>
    </xf>
    <xf numFmtId="4" fontId="82" fillId="0" borderId="28" xfId="0" applyNumberFormat="1" applyFont="1" applyFill="1" applyBorder="1" applyAlignment="1">
      <alignment horizontal="left" vertical="center" wrapText="1"/>
    </xf>
    <xf numFmtId="0" fontId="76" fillId="0" borderId="9" xfId="0" applyFont="1" applyBorder="1" applyAlignment="1">
      <alignment horizontal="left" vertical="center" wrapText="1"/>
    </xf>
    <xf numFmtId="0" fontId="76" fillId="0" borderId="13" xfId="0" applyFont="1" applyBorder="1" applyAlignment="1">
      <alignment horizontal="left" vertical="center" wrapText="1"/>
    </xf>
    <xf numFmtId="0" fontId="76" fillId="5" borderId="61" xfId="0" applyFont="1" applyFill="1" applyBorder="1" applyAlignment="1">
      <alignment horizontal="left" vertical="center" wrapText="1"/>
    </xf>
    <xf numFmtId="0" fontId="76" fillId="5" borderId="62" xfId="0" applyFont="1" applyFill="1" applyBorder="1" applyAlignment="1">
      <alignment horizontal="left" vertical="center" wrapText="1"/>
    </xf>
    <xf numFmtId="0" fontId="26" fillId="0" borderId="0" xfId="0" applyFont="1" applyFill="1" applyBorder="1" applyAlignment="1">
      <alignment horizontal="left" wrapText="1"/>
    </xf>
    <xf numFmtId="4" fontId="79" fillId="0" borderId="2" xfId="0" applyNumberFormat="1" applyFont="1" applyFill="1" applyBorder="1" applyAlignment="1">
      <alignment horizontal="left" vertical="center"/>
    </xf>
    <xf numFmtId="4" fontId="79" fillId="0" borderId="14" xfId="0" applyNumberFormat="1" applyFont="1" applyFill="1" applyBorder="1" applyAlignment="1">
      <alignment horizontal="left" vertical="center"/>
    </xf>
    <xf numFmtId="4" fontId="76" fillId="3" borderId="0" xfId="0" applyNumberFormat="1" applyFont="1" applyFill="1" applyBorder="1" applyAlignment="1">
      <alignment horizontal="right" vertical="center"/>
    </xf>
    <xf numFmtId="4" fontId="76" fillId="3" borderId="15" xfId="0" applyNumberFormat="1" applyFont="1" applyFill="1" applyBorder="1" applyAlignment="1">
      <alignment horizontal="right" vertical="center"/>
    </xf>
    <xf numFmtId="4" fontId="76" fillId="3" borderId="51" xfId="0" applyNumberFormat="1" applyFont="1" applyFill="1" applyBorder="1" applyAlignment="1">
      <alignment horizontal="center" vertical="center"/>
    </xf>
    <xf numFmtId="4" fontId="76" fillId="3" borderId="43" xfId="0" applyNumberFormat="1" applyFont="1" applyFill="1" applyBorder="1" applyAlignment="1">
      <alignment horizontal="center" vertical="center"/>
    </xf>
    <xf numFmtId="165" fontId="76" fillId="3" borderId="49" xfId="0" applyNumberFormat="1" applyFont="1" applyFill="1" applyBorder="1" applyAlignment="1">
      <alignment horizontal="center" vertical="center"/>
    </xf>
    <xf numFmtId="165" fontId="76" fillId="3" borderId="18" xfId="0" applyNumberFormat="1" applyFont="1" applyFill="1" applyBorder="1" applyAlignment="1">
      <alignment horizontal="center" vertical="center"/>
    </xf>
    <xf numFmtId="4" fontId="76" fillId="3" borderId="77" xfId="0" applyNumberFormat="1" applyFont="1" applyFill="1" applyBorder="1" applyAlignment="1">
      <alignment horizontal="right" vertical="center"/>
    </xf>
    <xf numFmtId="4" fontId="76" fillId="3" borderId="78" xfId="0" applyNumberFormat="1" applyFont="1" applyFill="1" applyBorder="1" applyAlignment="1">
      <alignment horizontal="right" vertical="center"/>
    </xf>
    <xf numFmtId="4" fontId="79" fillId="0" borderId="28" xfId="0" applyNumberFormat="1" applyFont="1" applyFill="1" applyBorder="1" applyAlignment="1">
      <alignment horizontal="left" vertical="center"/>
    </xf>
    <xf numFmtId="4" fontId="77" fillId="0" borderId="28" xfId="0" applyNumberFormat="1" applyFont="1" applyFill="1" applyBorder="1" applyAlignment="1">
      <alignment horizontal="left" vertical="center" wrapText="1"/>
    </xf>
    <xf numFmtId="4" fontId="78" fillId="0" borderId="14" xfId="0" applyNumberFormat="1" applyFont="1" applyFill="1" applyBorder="1" applyAlignment="1">
      <alignment horizontal="left" vertical="center"/>
    </xf>
    <xf numFmtId="4" fontId="78" fillId="0" borderId="28" xfId="0" applyNumberFormat="1" applyFont="1" applyFill="1" applyBorder="1" applyAlignment="1">
      <alignment horizontal="left" vertical="center"/>
    </xf>
    <xf numFmtId="4" fontId="83" fillId="0" borderId="14" xfId="0" applyNumberFormat="1" applyFont="1" applyFill="1" applyBorder="1" applyAlignment="1">
      <alignment horizontal="left" vertical="center" wrapText="1"/>
    </xf>
    <xf numFmtId="4" fontId="83" fillId="0" borderId="28" xfId="0" applyNumberFormat="1" applyFont="1" applyFill="1" applyBorder="1" applyAlignment="1">
      <alignment horizontal="left" vertical="center" wrapText="1"/>
    </xf>
    <xf numFmtId="0" fontId="26" fillId="5" borderId="25"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36" fillId="5" borderId="27" xfId="0" applyFont="1" applyFill="1" applyBorder="1" applyAlignment="1">
      <alignment horizontal="left" vertical="center" wrapText="1"/>
    </xf>
    <xf numFmtId="0" fontId="84" fillId="2" borderId="17" xfId="0" applyFont="1" applyFill="1" applyBorder="1" applyAlignment="1">
      <alignment horizontal="center" vertical="center" wrapText="1"/>
    </xf>
    <xf numFmtId="0" fontId="84" fillId="2" borderId="2" xfId="0" applyFont="1" applyFill="1" applyBorder="1" applyAlignment="1">
      <alignment horizontal="center" vertical="center" wrapText="1"/>
    </xf>
    <xf numFmtId="0" fontId="26" fillId="4" borderId="17" xfId="0" applyFont="1" applyFill="1" applyBorder="1" applyAlignment="1">
      <alignment horizontal="left" vertical="center" wrapText="1"/>
    </xf>
    <xf numFmtId="0" fontId="26" fillId="4" borderId="2" xfId="0" applyFont="1" applyFill="1" applyBorder="1" applyAlignment="1">
      <alignment horizontal="left" vertical="center" wrapText="1"/>
    </xf>
    <xf numFmtId="0" fontId="26" fillId="3" borderId="17" xfId="0" applyFont="1" applyFill="1" applyBorder="1" applyAlignment="1">
      <alignment horizontal="left" vertical="center" wrapText="1"/>
    </xf>
    <xf numFmtId="0" fontId="26" fillId="3" borderId="2" xfId="0" applyFont="1" applyFill="1" applyBorder="1" applyAlignment="1">
      <alignment horizontal="left" vertical="center" wrapText="1"/>
    </xf>
    <xf numFmtId="0" fontId="26" fillId="7" borderId="47" xfId="0" applyFont="1" applyFill="1" applyBorder="1" applyAlignment="1">
      <alignment horizontal="left" vertical="center" wrapText="1"/>
    </xf>
    <xf numFmtId="0" fontId="26" fillId="7" borderId="23" xfId="0" applyFont="1" applyFill="1" applyBorder="1" applyAlignment="1">
      <alignment horizontal="left" vertical="center" wrapText="1"/>
    </xf>
    <xf numFmtId="0" fontId="36" fillId="5" borderId="81" xfId="0" applyFont="1" applyFill="1" applyBorder="1" applyAlignment="1">
      <alignment horizontal="left" vertical="center" wrapText="1"/>
    </xf>
    <xf numFmtId="0" fontId="36" fillId="5" borderId="82" xfId="0" applyFont="1" applyFill="1" applyBorder="1" applyAlignment="1">
      <alignment horizontal="left" vertical="center" wrapText="1"/>
    </xf>
    <xf numFmtId="0" fontId="36" fillId="5" borderId="58" xfId="0" applyFont="1" applyFill="1" applyBorder="1" applyAlignment="1">
      <alignment horizontal="left" vertical="center" wrapText="1"/>
    </xf>
    <xf numFmtId="0" fontId="36" fillId="5" borderId="54" xfId="0" applyFont="1" applyFill="1" applyBorder="1" applyAlignment="1">
      <alignment horizontal="left" vertical="center" wrapText="1"/>
    </xf>
    <xf numFmtId="0" fontId="36" fillId="5" borderId="57" xfId="0" applyFont="1" applyFill="1" applyBorder="1" applyAlignment="1">
      <alignment horizontal="left" vertical="center" wrapText="1"/>
    </xf>
    <xf numFmtId="0" fontId="36" fillId="5" borderId="55" xfId="0" applyFont="1" applyFill="1" applyBorder="1" applyAlignment="1">
      <alignment horizontal="left" vertical="center" wrapText="1"/>
    </xf>
    <xf numFmtId="0" fontId="26" fillId="0" borderId="48" xfId="0" applyFont="1" applyBorder="1" applyAlignment="1">
      <alignment horizontal="center" vertical="center"/>
    </xf>
    <xf numFmtId="0" fontId="26" fillId="0" borderId="61" xfId="0" applyFont="1" applyBorder="1" applyAlignment="1">
      <alignment horizontal="center" vertical="center"/>
    </xf>
    <xf numFmtId="0" fontId="26" fillId="0" borderId="79" xfId="0" applyFont="1" applyBorder="1" applyAlignment="1">
      <alignment horizontal="center" vertical="center"/>
    </xf>
    <xf numFmtId="0" fontId="36" fillId="5" borderId="56" xfId="0" applyFont="1" applyFill="1" applyBorder="1" applyAlignment="1">
      <alignment horizontal="left" vertical="center" wrapText="1"/>
    </xf>
    <xf numFmtId="0" fontId="36" fillId="5" borderId="17"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6" fillId="5" borderId="27" xfId="0" applyFont="1" applyFill="1" applyBorder="1" applyAlignment="1">
      <alignment horizontal="center" vertical="center" wrapText="1"/>
    </xf>
    <xf numFmtId="0" fontId="36" fillId="5" borderId="28" xfId="0" applyFont="1" applyFill="1" applyBorder="1" applyAlignment="1">
      <alignment horizontal="left" vertical="center" wrapText="1"/>
    </xf>
    <xf numFmtId="0" fontId="84" fillId="0" borderId="19" xfId="0" applyFont="1" applyFill="1" applyBorder="1" applyAlignment="1">
      <alignment horizontal="center" vertical="center" wrapText="1"/>
    </xf>
    <xf numFmtId="0" fontId="84" fillId="0" borderId="8" xfId="0" applyFont="1" applyFill="1" applyBorder="1" applyAlignment="1">
      <alignment horizontal="center" vertical="center" wrapText="1"/>
    </xf>
    <xf numFmtId="0" fontId="26" fillId="4" borderId="18" xfId="0" applyFont="1" applyFill="1" applyBorder="1" applyAlignment="1">
      <alignment horizontal="left" vertical="center" wrapText="1"/>
    </xf>
    <xf numFmtId="0" fontId="26" fillId="4" borderId="4" xfId="0" applyFont="1" applyFill="1" applyBorder="1" applyAlignment="1">
      <alignment horizontal="left" vertical="center" wrapText="1"/>
    </xf>
    <xf numFmtId="0" fontId="26" fillId="3" borderId="19" xfId="0" applyFont="1" applyFill="1" applyBorder="1" applyAlignment="1">
      <alignment horizontal="left" vertical="center" wrapText="1"/>
    </xf>
    <xf numFmtId="0" fontId="26" fillId="3" borderId="8" xfId="0" applyFont="1" applyFill="1" applyBorder="1" applyAlignment="1">
      <alignment horizontal="left" vertical="center" wrapText="1"/>
    </xf>
    <xf numFmtId="0" fontId="44" fillId="0" borderId="0" xfId="0" applyFont="1" applyAlignment="1">
      <alignment horizontal="left" vertical="center" wrapText="1"/>
    </xf>
    <xf numFmtId="0" fontId="36" fillId="0" borderId="17"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61" fillId="0" borderId="0" xfId="0" applyFont="1" applyAlignment="1">
      <alignment horizontal="center" vertical="center"/>
    </xf>
    <xf numFmtId="0" fontId="0" fillId="0" borderId="38" xfId="0" applyBorder="1" applyAlignment="1">
      <alignment horizontal="center"/>
    </xf>
    <xf numFmtId="0" fontId="0" fillId="0" borderId="40" xfId="0" applyBorder="1" applyAlignment="1">
      <alignment horizontal="center"/>
    </xf>
    <xf numFmtId="0" fontId="26" fillId="0" borderId="38" xfId="0" applyFont="1" applyBorder="1" applyAlignment="1">
      <alignment horizontal="center" vertical="center"/>
    </xf>
    <xf numFmtId="0" fontId="26" fillId="0" borderId="39" xfId="0" applyFont="1" applyBorder="1" applyAlignment="1">
      <alignment horizontal="center" vertical="center"/>
    </xf>
    <xf numFmtId="0" fontId="89" fillId="0" borderId="0" xfId="0" applyFont="1" applyFill="1" applyAlignment="1">
      <alignment horizontal="center"/>
    </xf>
    <xf numFmtId="4" fontId="21" fillId="0" borderId="3" xfId="8" applyNumberFormat="1" applyFont="1" applyFill="1" applyBorder="1" applyAlignment="1">
      <alignment horizontal="right" vertical="center"/>
    </xf>
    <xf numFmtId="4" fontId="21" fillId="0" borderId="5" xfId="8" applyNumberFormat="1" applyFont="1" applyFill="1" applyBorder="1" applyAlignment="1">
      <alignment horizontal="right" vertical="center"/>
    </xf>
    <xf numFmtId="0" fontId="26" fillId="4" borderId="3" xfId="8" applyFont="1" applyFill="1" applyBorder="1" applyAlignment="1">
      <alignment horizontal="center" vertical="center"/>
    </xf>
    <xf numFmtId="0" fontId="26" fillId="4" borderId="5" xfId="8" applyFont="1" applyFill="1" applyBorder="1" applyAlignment="1">
      <alignment horizontal="center" vertical="center"/>
    </xf>
    <xf numFmtId="0" fontId="13" fillId="0" borderId="3" xfId="8" applyFont="1" applyFill="1" applyBorder="1" applyAlignment="1">
      <alignment horizontal="left" vertical="center" wrapText="1"/>
    </xf>
    <xf numFmtId="0" fontId="13" fillId="0" borderId="5" xfId="8" applyFont="1"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7" fillId="0" borderId="3" xfId="8" applyFont="1" applyFill="1" applyBorder="1" applyAlignment="1">
      <alignment horizontal="left" vertical="center" wrapText="1"/>
    </xf>
    <xf numFmtId="0" fontId="9" fillId="0" borderId="5" xfId="8"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4" fontId="15" fillId="0" borderId="3" xfId="0" applyNumberFormat="1" applyFont="1" applyBorder="1" applyAlignment="1">
      <alignment horizontal="right" vertical="center"/>
    </xf>
    <xf numFmtId="4" fontId="15" fillId="0" borderId="21" xfId="0" applyNumberFormat="1" applyFont="1" applyBorder="1" applyAlignment="1">
      <alignment horizontal="right" vertical="center"/>
    </xf>
    <xf numFmtId="4" fontId="15" fillId="0" borderId="5" xfId="0" applyNumberFormat="1" applyFont="1" applyBorder="1" applyAlignment="1">
      <alignment horizontal="right" vertical="center"/>
    </xf>
    <xf numFmtId="0" fontId="26" fillId="3" borderId="3" xfId="18" applyFont="1" applyFill="1" applyBorder="1" applyAlignment="1">
      <alignment horizontal="center" vertical="center"/>
    </xf>
    <xf numFmtId="0" fontId="26" fillId="3" borderId="21" xfId="18" applyFont="1" applyFill="1" applyBorder="1" applyAlignment="1">
      <alignment horizontal="center" vertical="center"/>
    </xf>
    <xf numFmtId="0" fontId="26" fillId="3" borderId="5" xfId="18" applyFont="1" applyFill="1" applyBorder="1" applyAlignment="1">
      <alignment horizontal="center" vertical="center"/>
    </xf>
    <xf numFmtId="0" fontId="9" fillId="0" borderId="3"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26" fillId="4" borderId="65" xfId="0" applyFont="1" applyFill="1" applyBorder="1" applyAlignment="1">
      <alignment horizontal="left" vertical="center" wrapText="1"/>
    </xf>
    <xf numFmtId="0" fontId="0" fillId="0" borderId="66" xfId="0" applyBorder="1" applyAlignment="1">
      <alignment horizontal="left" vertical="center"/>
    </xf>
    <xf numFmtId="0" fontId="0" fillId="0" borderId="67" xfId="0" applyBorder="1" applyAlignment="1">
      <alignment horizontal="left" vertical="center"/>
    </xf>
    <xf numFmtId="0" fontId="55" fillId="0" borderId="15"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55"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5" xfId="0" applyFont="1" applyFill="1" applyBorder="1" applyAlignment="1">
      <alignment horizontal="left" vertical="center" wrapText="1"/>
    </xf>
    <xf numFmtId="4" fontId="4" fillId="0" borderId="3" xfId="0" applyNumberFormat="1" applyFont="1" applyFill="1" applyBorder="1" applyAlignment="1">
      <alignment horizontal="right" vertical="center" wrapText="1"/>
    </xf>
    <xf numFmtId="4" fontId="4" fillId="0" borderId="21" xfId="0" applyNumberFormat="1" applyFont="1" applyFill="1" applyBorder="1" applyAlignment="1">
      <alignment horizontal="right" vertical="center" wrapText="1"/>
    </xf>
    <xf numFmtId="4" fontId="4" fillId="0" borderId="5" xfId="0" applyNumberFormat="1" applyFont="1" applyFill="1" applyBorder="1" applyAlignment="1">
      <alignment horizontal="right" vertical="center" wrapText="1"/>
    </xf>
    <xf numFmtId="0" fontId="4" fillId="0" borderId="3"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5" xfId="0" applyFont="1" applyFill="1" applyBorder="1" applyAlignment="1">
      <alignment horizontal="center" vertical="center" wrapText="1"/>
    </xf>
    <xf numFmtId="10" fontId="4" fillId="0" borderId="53" xfId="0" applyNumberFormat="1" applyFont="1" applyBorder="1" applyAlignment="1">
      <alignment horizontal="center" vertical="center"/>
    </xf>
    <xf numFmtId="10" fontId="4" fillId="0" borderId="43" xfId="0" applyNumberFormat="1" applyFont="1" applyBorder="1" applyAlignment="1">
      <alignment horizontal="center" vertical="center"/>
    </xf>
    <xf numFmtId="0" fontId="31" fillId="2" borderId="22" xfId="0" applyFont="1" applyFill="1" applyBorder="1" applyAlignment="1">
      <alignment horizontal="left" vertical="center" wrapText="1"/>
    </xf>
    <xf numFmtId="0" fontId="31" fillId="2" borderId="18" xfId="0" applyFont="1" applyFill="1" applyBorder="1" applyAlignment="1">
      <alignment horizontal="left" vertical="center" wrapText="1"/>
    </xf>
    <xf numFmtId="4" fontId="4" fillId="0" borderId="53" xfId="0" applyNumberFormat="1" applyFont="1" applyFill="1" applyBorder="1" applyAlignment="1">
      <alignment horizontal="right" vertical="center"/>
    </xf>
    <xf numFmtId="4" fontId="4" fillId="0" borderId="43" xfId="0" applyNumberFormat="1" applyFont="1" applyFill="1" applyBorder="1" applyAlignment="1">
      <alignment horizontal="right" vertical="center"/>
    </xf>
    <xf numFmtId="4" fontId="4" fillId="2" borderId="53" xfId="0" applyNumberFormat="1" applyFont="1" applyFill="1" applyBorder="1" applyAlignment="1">
      <alignment horizontal="right" vertical="center"/>
    </xf>
    <xf numFmtId="4" fontId="4" fillId="2" borderId="43" xfId="0" applyNumberFormat="1" applyFont="1" applyFill="1" applyBorder="1" applyAlignment="1">
      <alignment horizontal="right" vertical="center"/>
    </xf>
    <xf numFmtId="4" fontId="34" fillId="2" borderId="22" xfId="0" applyNumberFormat="1" applyFont="1" applyFill="1" applyBorder="1" applyAlignment="1">
      <alignment horizontal="right" vertical="center"/>
    </xf>
    <xf numFmtId="4" fontId="34" fillId="2" borderId="18" xfId="0" applyNumberFormat="1" applyFont="1" applyFill="1" applyBorder="1" applyAlignment="1">
      <alignment horizontal="right" vertical="center"/>
    </xf>
    <xf numFmtId="4" fontId="4" fillId="2" borderId="45" xfId="0" applyNumberFormat="1" applyFont="1" applyFill="1" applyBorder="1" applyAlignment="1">
      <alignment horizontal="right" vertical="center"/>
    </xf>
    <xf numFmtId="4" fontId="4" fillId="2" borderId="46" xfId="0" applyNumberFormat="1" applyFont="1" applyFill="1" applyBorder="1" applyAlignment="1">
      <alignment horizontal="right" vertical="center"/>
    </xf>
    <xf numFmtId="0" fontId="4" fillId="0" borderId="45" xfId="0" applyFont="1" applyFill="1" applyBorder="1" applyAlignment="1">
      <alignment horizontal="left" vertical="center" wrapText="1"/>
    </xf>
    <xf numFmtId="0" fontId="4" fillId="0" borderId="46" xfId="0" applyFont="1" applyFill="1" applyBorder="1" applyAlignment="1">
      <alignment horizontal="left" vertical="center" wrapText="1"/>
    </xf>
    <xf numFmtId="4" fontId="31" fillId="0" borderId="53" xfId="0" applyNumberFormat="1" applyFont="1" applyFill="1" applyBorder="1" applyAlignment="1">
      <alignment horizontal="right" vertical="center" wrapText="1"/>
    </xf>
    <xf numFmtId="4" fontId="31" fillId="0" borderId="43" xfId="0" applyNumberFormat="1" applyFont="1" applyFill="1" applyBorder="1" applyAlignment="1">
      <alignment horizontal="right" vertical="center" wrapText="1"/>
    </xf>
    <xf numFmtId="4" fontId="34" fillId="2" borderId="22" xfId="0" applyNumberFormat="1" applyFont="1" applyFill="1" applyBorder="1" applyAlignment="1">
      <alignment horizontal="right" vertical="center" wrapText="1"/>
    </xf>
    <xf numFmtId="4" fontId="34" fillId="2" borderId="18" xfId="0" applyNumberFormat="1" applyFont="1" applyFill="1" applyBorder="1" applyAlignment="1">
      <alignment horizontal="right" vertical="center" wrapText="1"/>
    </xf>
    <xf numFmtId="4" fontId="31" fillId="0" borderId="3" xfId="0" applyNumberFormat="1" applyFont="1" applyFill="1" applyBorder="1" applyAlignment="1">
      <alignment horizontal="left" vertical="center"/>
    </xf>
    <xf numFmtId="4" fontId="31" fillId="0" borderId="5" xfId="0" applyNumberFormat="1" applyFont="1" applyFill="1" applyBorder="1" applyAlignment="1">
      <alignment horizontal="left" vertical="center"/>
    </xf>
    <xf numFmtId="0" fontId="26" fillId="4" borderId="56" xfId="0" applyFont="1" applyFill="1" applyBorder="1" applyAlignment="1">
      <alignment horizontal="center" vertical="center" wrapText="1"/>
    </xf>
    <xf numFmtId="0" fontId="26" fillId="4" borderId="14" xfId="0" applyFont="1" applyFill="1" applyBorder="1" applyAlignment="1">
      <alignment horizontal="center" vertical="center" wrapText="1"/>
    </xf>
    <xf numFmtId="0" fontId="26" fillId="4" borderId="20" xfId="0" applyFont="1" applyFill="1" applyBorder="1" applyAlignment="1">
      <alignment horizontal="center" vertical="center" wrapText="1"/>
    </xf>
    <xf numFmtId="0" fontId="36" fillId="4" borderId="53" xfId="0" applyFont="1" applyFill="1" applyBorder="1" applyAlignment="1">
      <alignment vertical="center" wrapText="1"/>
    </xf>
    <xf numFmtId="0" fontId="36" fillId="4" borderId="51" xfId="0" applyFont="1" applyFill="1" applyBorder="1" applyAlignment="1">
      <alignment vertical="center" wrapText="1"/>
    </xf>
    <xf numFmtId="0" fontId="45" fillId="4" borderId="1" xfId="0" applyFont="1" applyFill="1" applyBorder="1" applyAlignment="1">
      <alignment horizontal="left" vertical="center" wrapText="1"/>
    </xf>
    <xf numFmtId="0" fontId="45" fillId="4" borderId="3" xfId="0" applyFont="1" applyFill="1" applyBorder="1" applyAlignment="1">
      <alignment horizontal="left" vertical="center" wrapText="1"/>
    </xf>
    <xf numFmtId="4" fontId="31" fillId="0" borderId="45" xfId="0" applyNumberFormat="1" applyFont="1" applyFill="1" applyBorder="1" applyAlignment="1">
      <alignment horizontal="right" vertical="center" wrapText="1"/>
    </xf>
    <xf numFmtId="4" fontId="31" fillId="0" borderId="46" xfId="0" applyNumberFormat="1" applyFont="1" applyFill="1" applyBorder="1" applyAlignment="1">
      <alignment horizontal="right" vertical="center" wrapText="1"/>
    </xf>
    <xf numFmtId="0" fontId="36" fillId="4" borderId="22" xfId="0" applyFont="1" applyFill="1" applyBorder="1" applyAlignment="1">
      <alignment vertical="center" wrapText="1"/>
    </xf>
    <xf numFmtId="0" fontId="36" fillId="4" borderId="49" xfId="0" applyFont="1" applyFill="1" applyBorder="1" applyAlignment="1">
      <alignment vertical="center" wrapText="1"/>
    </xf>
    <xf numFmtId="0" fontId="36" fillId="4" borderId="1" xfId="0" applyFont="1" applyFill="1" applyBorder="1" applyAlignment="1">
      <alignment vertical="center" wrapText="1"/>
    </xf>
    <xf numFmtId="0" fontId="36" fillId="4" borderId="3" xfId="0" applyFont="1" applyFill="1" applyBorder="1" applyAlignment="1">
      <alignment vertical="center" wrapText="1"/>
    </xf>
    <xf numFmtId="0" fontId="0" fillId="0" borderId="5" xfId="0" applyBorder="1" applyAlignment="1">
      <alignment vertical="center" wrapText="1"/>
    </xf>
    <xf numFmtId="0" fontId="36" fillId="4" borderId="2" xfId="0" applyFont="1" applyFill="1" applyBorder="1" applyAlignment="1">
      <alignment vertical="center" wrapText="1"/>
    </xf>
    <xf numFmtId="0" fontId="36" fillId="4" borderId="6" xfId="0" applyFont="1" applyFill="1" applyBorder="1" applyAlignment="1">
      <alignment vertical="center" wrapText="1"/>
    </xf>
    <xf numFmtId="0" fontId="36" fillId="4" borderId="31" xfId="0" applyFont="1" applyFill="1" applyBorder="1" applyAlignment="1">
      <alignment vertical="center" wrapText="1"/>
    </xf>
    <xf numFmtId="0" fontId="36" fillId="4" borderId="3" xfId="0" applyFont="1" applyFill="1" applyBorder="1" applyAlignment="1">
      <alignment horizontal="center" vertical="center" textRotation="90" wrapText="1"/>
    </xf>
    <xf numFmtId="0" fontId="36" fillId="4" borderId="5" xfId="0" applyFont="1" applyFill="1" applyBorder="1" applyAlignment="1">
      <alignment horizontal="center" vertical="center" textRotation="90" wrapText="1"/>
    </xf>
    <xf numFmtId="0" fontId="35" fillId="0" borderId="53" xfId="0" applyFont="1" applyFill="1" applyBorder="1" applyAlignment="1">
      <alignment horizontal="left" vertical="center" wrapText="1"/>
    </xf>
    <xf numFmtId="0" fontId="35" fillId="0" borderId="43" xfId="0" applyFont="1" applyFill="1" applyBorder="1" applyAlignment="1">
      <alignment horizontal="left" vertical="center" wrapText="1"/>
    </xf>
    <xf numFmtId="4" fontId="31" fillId="0" borderId="3" xfId="0" applyNumberFormat="1" applyFont="1" applyFill="1" applyBorder="1" applyAlignment="1">
      <alignment horizontal="right" vertical="center"/>
    </xf>
    <xf numFmtId="4" fontId="31" fillId="0" borderId="21" xfId="0" applyNumberFormat="1" applyFont="1" applyFill="1" applyBorder="1" applyAlignment="1">
      <alignment horizontal="right" vertical="center"/>
    </xf>
    <xf numFmtId="4" fontId="31" fillId="0" borderId="5" xfId="0" applyNumberFormat="1" applyFont="1" applyFill="1" applyBorder="1" applyAlignment="1">
      <alignment horizontal="right" vertical="center"/>
    </xf>
    <xf numFmtId="4" fontId="4" fillId="0" borderId="3" xfId="0" applyNumberFormat="1" applyFont="1" applyBorder="1" applyAlignment="1">
      <alignment horizontal="right" vertical="center"/>
    </xf>
    <xf numFmtId="4" fontId="4" fillId="0" borderId="5" xfId="0" applyNumberFormat="1" applyFont="1" applyBorder="1" applyAlignment="1">
      <alignment horizontal="right" vertical="center"/>
    </xf>
    <xf numFmtId="0" fontId="4" fillId="0" borderId="22"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4" fillId="0" borderId="22" xfId="0" applyFont="1" applyFill="1" applyBorder="1" applyAlignment="1">
      <alignment horizontal="center" vertical="center"/>
    </xf>
    <xf numFmtId="0" fontId="4" fillId="0" borderId="18" xfId="0" applyFont="1" applyFill="1" applyBorder="1" applyAlignment="1">
      <alignment horizontal="center" vertical="center"/>
    </xf>
    <xf numFmtId="4" fontId="53" fillId="0" borderId="22" xfId="0" applyNumberFormat="1" applyFont="1" applyFill="1" applyBorder="1" applyAlignment="1">
      <alignment horizontal="right" vertical="center"/>
    </xf>
    <xf numFmtId="4" fontId="53" fillId="0" borderId="18" xfId="0" applyNumberFormat="1" applyFont="1" applyFill="1" applyBorder="1" applyAlignment="1">
      <alignment horizontal="right" vertical="center"/>
    </xf>
    <xf numFmtId="0" fontId="4" fillId="0" borderId="53"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26" fillId="2" borderId="13" xfId="0" applyFont="1" applyFill="1" applyBorder="1" applyAlignment="1">
      <alignment horizontal="left" vertical="center" wrapText="1"/>
    </xf>
    <xf numFmtId="0" fontId="26" fillId="2" borderId="59" xfId="0" applyFont="1" applyFill="1" applyBorder="1" applyAlignment="1">
      <alignment horizontal="left" vertical="center" wrapText="1"/>
    </xf>
    <xf numFmtId="0" fontId="4" fillId="0" borderId="0" xfId="0" applyFont="1" applyFill="1" applyBorder="1" applyAlignment="1">
      <alignment horizontal="left" vertical="top" wrapText="1"/>
    </xf>
    <xf numFmtId="164" fontId="39" fillId="0" borderId="3" xfId="0" applyNumberFormat="1" applyFont="1" applyFill="1" applyBorder="1" applyAlignment="1">
      <alignment horizontal="right" vertical="center" wrapText="1"/>
    </xf>
    <xf numFmtId="164" fontId="39" fillId="0" borderId="21" xfId="0" applyNumberFormat="1" applyFont="1" applyFill="1" applyBorder="1" applyAlignment="1">
      <alignment horizontal="right" vertical="center" wrapText="1"/>
    </xf>
    <xf numFmtId="164" fontId="39" fillId="0" borderId="5" xfId="0" applyNumberFormat="1" applyFont="1" applyFill="1" applyBorder="1" applyAlignment="1">
      <alignment horizontal="right" vertical="center" wrapText="1"/>
    </xf>
    <xf numFmtId="4" fontId="31" fillId="0" borderId="3" xfId="0" applyNumberFormat="1" applyFont="1" applyFill="1" applyBorder="1" applyAlignment="1">
      <alignment horizontal="left" vertical="center" wrapText="1"/>
    </xf>
    <xf numFmtId="4" fontId="31" fillId="0" borderId="21" xfId="0" applyNumberFormat="1" applyFont="1" applyFill="1" applyBorder="1" applyAlignment="1">
      <alignment horizontal="left" vertical="center" wrapText="1"/>
    </xf>
    <xf numFmtId="4" fontId="31" fillId="0" borderId="5" xfId="0" applyNumberFormat="1" applyFont="1" applyFill="1" applyBorder="1" applyAlignment="1">
      <alignment horizontal="left" vertical="center" wrapText="1"/>
    </xf>
    <xf numFmtId="0" fontId="31" fillId="0" borderId="45" xfId="0" applyFont="1" applyFill="1" applyBorder="1" applyAlignment="1">
      <alignment horizontal="left" vertical="center" wrapText="1"/>
    </xf>
    <xf numFmtId="0" fontId="31" fillId="0" borderId="50" xfId="0" applyFont="1" applyFill="1" applyBorder="1" applyAlignment="1">
      <alignment horizontal="left" vertical="center" wrapText="1"/>
    </xf>
    <xf numFmtId="0" fontId="31" fillId="0" borderId="46" xfId="0" applyFont="1" applyFill="1" applyBorder="1" applyAlignment="1">
      <alignment horizontal="left" vertical="center" wrapText="1"/>
    </xf>
    <xf numFmtId="0" fontId="55" fillId="0" borderId="39" xfId="0" applyFont="1" applyFill="1" applyBorder="1" applyAlignment="1">
      <alignment horizontal="left" vertical="center" wrapText="1"/>
    </xf>
    <xf numFmtId="0" fontId="55" fillId="0" borderId="40" xfId="0" applyFont="1" applyFill="1" applyBorder="1" applyAlignment="1">
      <alignment horizontal="left" vertical="center" wrapText="1"/>
    </xf>
    <xf numFmtId="0" fontId="55" fillId="0" borderId="14" xfId="0" applyFont="1" applyFill="1" applyBorder="1" applyAlignment="1">
      <alignment horizontal="left" vertical="center" wrapText="1"/>
    </xf>
    <xf numFmtId="0" fontId="55" fillId="0" borderId="20" xfId="0" applyFont="1" applyFill="1" applyBorder="1" applyAlignment="1">
      <alignment horizontal="left" vertical="center" wrapText="1"/>
    </xf>
    <xf numFmtId="0" fontId="4" fillId="0" borderId="22" xfId="31" applyFont="1" applyFill="1" applyBorder="1" applyAlignment="1">
      <alignment horizontal="center" vertical="center" wrapText="1"/>
    </xf>
    <xf numFmtId="0" fontId="4" fillId="0" borderId="49" xfId="31" applyFont="1" applyFill="1" applyBorder="1" applyAlignment="1">
      <alignment horizontal="center" vertical="center" wrapText="1"/>
    </xf>
    <xf numFmtId="0" fontId="4" fillId="0" borderId="18" xfId="31" applyFont="1" applyFill="1" applyBorder="1" applyAlignment="1">
      <alignment horizontal="center" vertical="center" wrapText="1"/>
    </xf>
    <xf numFmtId="0" fontId="4" fillId="0" borderId="3" xfId="31" applyFont="1" applyFill="1" applyBorder="1" applyAlignment="1">
      <alignment horizontal="left" vertical="center" wrapText="1"/>
    </xf>
    <xf numFmtId="0" fontId="4" fillId="0" borderId="21" xfId="31" applyFont="1" applyFill="1" applyBorder="1" applyAlignment="1">
      <alignment horizontal="left" vertical="center" wrapText="1"/>
    </xf>
    <xf numFmtId="0" fontId="4" fillId="0" borderId="5" xfId="31" applyFont="1" applyFill="1" applyBorder="1" applyAlignment="1">
      <alignment horizontal="left" vertical="center" wrapText="1"/>
    </xf>
    <xf numFmtId="0" fontId="31" fillId="0" borderId="21"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21" xfId="0" applyFont="1" applyBorder="1" applyAlignment="1">
      <alignment horizontal="left" vertical="center" wrapText="1"/>
    </xf>
    <xf numFmtId="0" fontId="4" fillId="0" borderId="5" xfId="0" applyFont="1" applyBorder="1" applyAlignment="1">
      <alignment horizontal="left" vertical="center" wrapText="1"/>
    </xf>
    <xf numFmtId="4" fontId="4" fillId="0" borderId="45" xfId="0" applyNumberFormat="1" applyFont="1" applyFill="1" applyBorder="1" applyAlignment="1">
      <alignment horizontal="right" vertical="center"/>
    </xf>
    <xf numFmtId="4" fontId="4" fillId="0" borderId="46" xfId="0" applyNumberFormat="1" applyFont="1" applyFill="1" applyBorder="1" applyAlignment="1">
      <alignment horizontal="right" vertical="center"/>
    </xf>
    <xf numFmtId="10" fontId="4" fillId="0" borderId="53" xfId="0" applyNumberFormat="1" applyFont="1" applyFill="1" applyBorder="1" applyAlignment="1">
      <alignment horizontal="center" vertical="center"/>
    </xf>
    <xf numFmtId="10" fontId="4" fillId="0" borderId="43" xfId="0" applyNumberFormat="1" applyFont="1" applyFill="1" applyBorder="1" applyAlignment="1">
      <alignment horizontal="center" vertical="center"/>
    </xf>
    <xf numFmtId="0" fontId="31" fillId="0" borderId="53" xfId="0" applyFont="1" applyFill="1" applyBorder="1" applyAlignment="1">
      <alignment horizontal="left" vertical="center" wrapText="1"/>
    </xf>
    <xf numFmtId="0" fontId="31" fillId="0" borderId="43" xfId="0" applyFont="1" applyFill="1" applyBorder="1" applyAlignment="1">
      <alignment horizontal="left" vertical="center" wrapText="1"/>
    </xf>
    <xf numFmtId="4" fontId="4" fillId="0" borderId="50" xfId="0" applyNumberFormat="1" applyFont="1" applyFill="1" applyBorder="1" applyAlignment="1">
      <alignment horizontal="right" vertical="center"/>
    </xf>
    <xf numFmtId="10" fontId="4" fillId="0" borderId="51" xfId="0" applyNumberFormat="1" applyFont="1" applyFill="1" applyBorder="1" applyAlignment="1">
      <alignment horizontal="center" vertical="center"/>
    </xf>
    <xf numFmtId="0" fontId="31" fillId="0" borderId="51" xfId="0" applyFont="1" applyFill="1" applyBorder="1" applyAlignment="1">
      <alignment horizontal="left" vertical="center" wrapText="1"/>
    </xf>
    <xf numFmtId="0" fontId="4" fillId="0" borderId="50" xfId="0" applyFont="1" applyFill="1" applyBorder="1" applyAlignment="1">
      <alignment horizontal="left" vertical="center" wrapText="1"/>
    </xf>
    <xf numFmtId="4" fontId="4" fillId="0" borderId="51" xfId="0" applyNumberFormat="1" applyFont="1" applyFill="1" applyBorder="1" applyAlignment="1">
      <alignment horizontal="right" vertical="center"/>
    </xf>
    <xf numFmtId="4" fontId="4" fillId="0" borderId="21" xfId="0" applyNumberFormat="1" applyFont="1" applyBorder="1" applyAlignment="1">
      <alignment horizontal="right" vertical="center"/>
    </xf>
    <xf numFmtId="0" fontId="4" fillId="0" borderId="1"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49" xfId="0" applyFont="1" applyFill="1" applyBorder="1" applyAlignment="1">
      <alignment horizontal="center" vertical="center"/>
    </xf>
    <xf numFmtId="4" fontId="4" fillId="0" borderId="1" xfId="0" applyNumberFormat="1" applyFont="1" applyFill="1" applyBorder="1" applyAlignment="1">
      <alignment horizontal="right" vertical="center" wrapText="1"/>
    </xf>
    <xf numFmtId="0" fontId="4" fillId="0" borderId="35" xfId="0" applyFont="1" applyFill="1" applyBorder="1" applyAlignment="1">
      <alignment horizontal="left" vertical="center" wrapText="1"/>
    </xf>
    <xf numFmtId="0" fontId="4" fillId="0" borderId="42" xfId="0" applyFont="1" applyFill="1" applyBorder="1" applyAlignment="1">
      <alignment horizontal="left" vertical="center" wrapText="1"/>
    </xf>
    <xf numFmtId="4" fontId="4" fillId="0" borderId="37" xfId="0" applyNumberFormat="1" applyFont="1" applyFill="1" applyBorder="1" applyAlignment="1">
      <alignment horizontal="right" vertical="center"/>
    </xf>
    <xf numFmtId="0" fontId="4" fillId="0" borderId="52"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26" fillId="3" borderId="38" xfId="0" applyFont="1" applyFill="1" applyBorder="1" applyAlignment="1">
      <alignment horizontal="center" vertical="center" wrapText="1"/>
    </xf>
    <xf numFmtId="0" fontId="26" fillId="3" borderId="39" xfId="0" applyFont="1" applyFill="1" applyBorder="1" applyAlignment="1">
      <alignment horizontal="center" vertical="center" wrapText="1"/>
    </xf>
    <xf numFmtId="0" fontId="26" fillId="3" borderId="40" xfId="0" applyFont="1" applyFill="1" applyBorder="1" applyAlignment="1">
      <alignment horizontal="center" vertical="center" wrapText="1"/>
    </xf>
    <xf numFmtId="0" fontId="36" fillId="3" borderId="41" xfId="0" applyFont="1" applyFill="1" applyBorder="1" applyAlignment="1">
      <alignment horizontal="left" vertical="center" wrapText="1"/>
    </xf>
    <xf numFmtId="0" fontId="36" fillId="3" borderId="15" xfId="0" applyFont="1" applyFill="1" applyBorder="1" applyAlignment="1">
      <alignment horizontal="left" vertical="center" wrapText="1"/>
    </xf>
    <xf numFmtId="0" fontId="36" fillId="3" borderId="42" xfId="0" applyFont="1" applyFill="1" applyBorder="1" applyAlignment="1">
      <alignment horizontal="left" vertical="center" wrapText="1"/>
    </xf>
    <xf numFmtId="0" fontId="36" fillId="3" borderId="46" xfId="0" applyFont="1" applyFill="1" applyBorder="1" applyAlignment="1">
      <alignment horizontal="left" vertical="center" wrapText="1"/>
    </xf>
    <xf numFmtId="0" fontId="4" fillId="0" borderId="34" xfId="0" applyFont="1" applyFill="1" applyBorder="1" applyAlignment="1">
      <alignment horizontal="center" vertical="center"/>
    </xf>
    <xf numFmtId="0" fontId="4" fillId="0" borderId="35" xfId="0" applyFont="1" applyFill="1" applyBorder="1" applyAlignment="1">
      <alignment horizontal="left" vertical="center"/>
    </xf>
    <xf numFmtId="0" fontId="4" fillId="0" borderId="21" xfId="0" applyFont="1" applyFill="1" applyBorder="1" applyAlignment="1">
      <alignment horizontal="left" vertical="center"/>
    </xf>
    <xf numFmtId="0" fontId="4" fillId="0" borderId="5" xfId="0" applyFont="1" applyFill="1" applyBorder="1" applyAlignment="1">
      <alignment horizontal="left" vertical="center"/>
    </xf>
    <xf numFmtId="0" fontId="4" fillId="0" borderId="35" xfId="31" applyFont="1" applyBorder="1" applyAlignment="1">
      <alignment horizontal="left" vertical="center" wrapText="1"/>
    </xf>
    <xf numFmtId="0" fontId="4" fillId="0" borderId="21" xfId="31" applyFont="1" applyBorder="1" applyAlignment="1">
      <alignment horizontal="left" vertical="center" wrapText="1"/>
    </xf>
    <xf numFmtId="0" fontId="4" fillId="0" borderId="5" xfId="31" applyFont="1" applyBorder="1" applyAlignment="1">
      <alignment horizontal="left" vertical="center" wrapText="1"/>
    </xf>
    <xf numFmtId="0" fontId="4" fillId="0" borderId="35" xfId="0" applyFont="1" applyBorder="1" applyAlignment="1">
      <alignment horizontal="left" vertical="center" wrapText="1"/>
    </xf>
    <xf numFmtId="4" fontId="4" fillId="0" borderId="35" xfId="0" applyNumberFormat="1" applyFont="1" applyBorder="1" applyAlignment="1">
      <alignment horizontal="right" vertical="center"/>
    </xf>
    <xf numFmtId="4" fontId="36" fillId="3" borderId="35" xfId="0" applyNumberFormat="1" applyFont="1" applyFill="1" applyBorder="1" applyAlignment="1">
      <alignment horizontal="left" vertical="center" wrapText="1"/>
    </xf>
    <xf numFmtId="4" fontId="36" fillId="3" borderId="5" xfId="0" applyNumberFormat="1" applyFont="1" applyFill="1" applyBorder="1" applyAlignment="1">
      <alignment horizontal="left" vertical="center" wrapText="1"/>
    </xf>
    <xf numFmtId="4" fontId="46" fillId="3" borderId="35" xfId="0" applyNumberFormat="1" applyFont="1" applyFill="1" applyBorder="1" applyAlignment="1">
      <alignment horizontal="center" vertical="center" wrapText="1"/>
    </xf>
    <xf numFmtId="4" fontId="46" fillId="3" borderId="5" xfId="0" applyNumberFormat="1" applyFont="1" applyFill="1" applyBorder="1" applyAlignment="1">
      <alignment horizontal="center" vertical="center" wrapText="1"/>
    </xf>
    <xf numFmtId="0" fontId="36" fillId="3" borderId="35" xfId="0" applyFont="1" applyFill="1" applyBorder="1" applyAlignment="1">
      <alignment horizontal="left" vertical="center" wrapText="1"/>
    </xf>
    <xf numFmtId="0" fontId="36" fillId="3" borderId="5" xfId="0" applyFont="1" applyFill="1" applyBorder="1" applyAlignment="1">
      <alignment horizontal="left" vertical="center" wrapText="1"/>
    </xf>
    <xf numFmtId="0" fontId="36" fillId="3" borderId="36" xfId="0" applyFont="1" applyFill="1" applyBorder="1" applyAlignment="1">
      <alignment horizontal="left" vertical="center" wrapText="1"/>
    </xf>
    <xf numFmtId="0" fontId="36" fillId="3" borderId="4" xfId="0" applyFont="1" applyFill="1" applyBorder="1" applyAlignment="1">
      <alignment horizontal="left" vertical="center" wrapText="1"/>
    </xf>
    <xf numFmtId="0" fontId="36" fillId="3" borderId="37" xfId="0" applyFont="1" applyFill="1" applyBorder="1" applyAlignment="1">
      <alignment horizontal="left" vertical="center" wrapText="1"/>
    </xf>
    <xf numFmtId="0" fontId="36" fillId="3" borderId="43" xfId="0" applyFont="1" applyFill="1" applyBorder="1" applyAlignment="1">
      <alignment horizontal="left" vertical="center" wrapText="1"/>
    </xf>
    <xf numFmtId="0" fontId="36" fillId="3" borderId="34" xfId="0" applyFont="1" applyFill="1" applyBorder="1" applyAlignment="1">
      <alignment horizontal="center" vertical="center" textRotation="90" wrapText="1"/>
    </xf>
    <xf numFmtId="0" fontId="36" fillId="3" borderId="18" xfId="0" applyFont="1" applyFill="1" applyBorder="1" applyAlignment="1">
      <alignment horizontal="center" vertical="center" textRotation="90" wrapText="1"/>
    </xf>
    <xf numFmtId="0" fontId="45" fillId="3" borderId="35" xfId="0" applyFont="1" applyFill="1" applyBorder="1" applyAlignment="1">
      <alignment horizontal="left" vertical="center" wrapText="1"/>
    </xf>
    <xf numFmtId="0" fontId="45" fillId="3" borderId="5" xfId="0" applyFont="1" applyFill="1" applyBorder="1" applyAlignment="1">
      <alignment horizontal="left" vertical="center" wrapText="1"/>
    </xf>
    <xf numFmtId="4" fontId="4" fillId="0" borderId="42" xfId="0" applyNumberFormat="1" applyFont="1" applyFill="1" applyBorder="1" applyAlignment="1">
      <alignment vertical="center"/>
    </xf>
    <xf numFmtId="4" fontId="0" fillId="0" borderId="50" xfId="0" applyNumberFormat="1" applyBorder="1" applyAlignment="1">
      <alignment vertical="center"/>
    </xf>
    <xf numFmtId="4" fontId="0" fillId="0" borderId="46" xfId="0" applyNumberFormat="1" applyBorder="1" applyAlignment="1">
      <alignment vertical="center"/>
    </xf>
    <xf numFmtId="10" fontId="4" fillId="0" borderId="37" xfId="0" applyNumberFormat="1" applyFont="1" applyFill="1" applyBorder="1" applyAlignment="1">
      <alignment horizontal="center" vertical="center"/>
    </xf>
  </cellXfs>
  <cellStyles count="33">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3" xfId="17"/>
    <cellStyle name="Normální 5 2 2 3 4" xfId="20"/>
    <cellStyle name="Normální 5 2 2 3 5" xfId="24"/>
    <cellStyle name="Normální 5 2 2 3 6" xfId="27"/>
    <cellStyle name="Normální 5 2 2 3 7" xfId="30"/>
    <cellStyle name="Normální 5 2 2 3 8" xfId="31"/>
    <cellStyle name="Normální 5 2 2 4" xfId="19"/>
    <cellStyle name="Normální 5 2 3" xfId="9"/>
    <cellStyle name="Normální 5 2 3 2" xfId="12"/>
    <cellStyle name="Normální 5 2 3 3" xfId="15"/>
    <cellStyle name="Normální 5 2 3 4" xfId="21"/>
    <cellStyle name="Normální 5 3" xfId="10"/>
    <cellStyle name="Normální 5 3 2" xfId="13"/>
    <cellStyle name="Normální 5 3 3" xfId="16"/>
    <cellStyle name="Normální 5 3 4" xfId="22"/>
    <cellStyle name="Normální 5 3 5" xfId="23"/>
    <cellStyle name="Normální 5 3 6" xfId="28"/>
    <cellStyle name="Normální 5 3 7" xfId="29"/>
    <cellStyle name="Normální 5 3 8" xfId="32"/>
    <cellStyle name="Normální 5 4" xfId="18"/>
    <cellStyle name="Normální 5 4 2" xfId="26"/>
    <cellStyle name="Normální 5 5" xfId="25"/>
  </cellStyles>
  <dxfs count="0"/>
  <tableStyles count="0" defaultTableStyle="TableStyleMedium2" defaultPivotStyle="PivotStyleMedium9"/>
  <colors>
    <mruColors>
      <color rgb="FFFF0000"/>
      <color rgb="FFFF505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topLeftCell="A7" zoomScale="70" zoomScaleNormal="70" workbookViewId="0">
      <selection activeCell="J14" sqref="J14:J23"/>
    </sheetView>
  </sheetViews>
  <sheetFormatPr defaultRowHeight="15" x14ac:dyDescent="0.25"/>
  <cols>
    <col min="1" max="1" width="10.85546875" customWidth="1"/>
    <col min="2" max="2" width="27.5703125" customWidth="1"/>
    <col min="3" max="3" width="21.7109375" customWidth="1"/>
    <col min="4" max="8" width="19.7109375" customWidth="1"/>
    <col min="10" max="10" width="22.42578125" customWidth="1"/>
    <col min="11" max="11" width="40.42578125" customWidth="1"/>
  </cols>
  <sheetData>
    <row r="1" spans="1:10" ht="57" customHeight="1" x14ac:dyDescent="0.4">
      <c r="A1" s="541" t="s">
        <v>180</v>
      </c>
      <c r="B1" s="541"/>
      <c r="C1" s="541"/>
      <c r="D1" s="541"/>
      <c r="E1" s="541"/>
      <c r="F1" s="541"/>
      <c r="G1" s="541"/>
      <c r="H1" s="541"/>
    </row>
    <row r="2" spans="1:10" ht="21" customHeight="1" x14ac:dyDescent="0.3">
      <c r="G2" s="549" t="s">
        <v>339</v>
      </c>
      <c r="H2" s="549"/>
    </row>
    <row r="3" spans="1:10" ht="15.75" x14ac:dyDescent="0.25">
      <c r="A3" s="294" t="s">
        <v>181</v>
      </c>
      <c r="B3" s="221"/>
      <c r="C3" s="221"/>
      <c r="D3" s="221"/>
      <c r="E3" s="221"/>
      <c r="F3" s="221"/>
      <c r="G3" s="221"/>
      <c r="H3" s="222" t="s">
        <v>182</v>
      </c>
    </row>
    <row r="4" spans="1:10" ht="32.25" customHeight="1" x14ac:dyDescent="0.25">
      <c r="A4" s="542" t="s">
        <v>1</v>
      </c>
      <c r="B4" s="543"/>
      <c r="C4" s="544" t="s">
        <v>48</v>
      </c>
      <c r="D4" s="545" t="s">
        <v>49</v>
      </c>
      <c r="E4" s="546"/>
      <c r="F4" s="547"/>
      <c r="G4" s="548" t="s">
        <v>219</v>
      </c>
      <c r="H4" s="548" t="s">
        <v>220</v>
      </c>
    </row>
    <row r="5" spans="1:10" ht="70.900000000000006" customHeight="1" x14ac:dyDescent="0.25">
      <c r="A5" s="542"/>
      <c r="B5" s="543"/>
      <c r="C5" s="544"/>
      <c r="D5" s="223" t="s">
        <v>52</v>
      </c>
      <c r="E5" s="224" t="s">
        <v>223</v>
      </c>
      <c r="F5" s="225" t="s">
        <v>222</v>
      </c>
      <c r="G5" s="548"/>
      <c r="H5" s="548"/>
    </row>
    <row r="6" spans="1:10" ht="30" customHeight="1" thickBot="1" x14ac:dyDescent="0.3">
      <c r="A6" s="528" t="s">
        <v>2</v>
      </c>
      <c r="B6" s="529"/>
      <c r="C6" s="271" t="s">
        <v>3</v>
      </c>
      <c r="D6" s="289" t="s">
        <v>217</v>
      </c>
      <c r="E6" s="273" t="s">
        <v>5</v>
      </c>
      <c r="F6" s="274" t="s">
        <v>6</v>
      </c>
      <c r="G6" s="272" t="s">
        <v>218</v>
      </c>
      <c r="H6" s="272" t="s">
        <v>221</v>
      </c>
    </row>
    <row r="7" spans="1:10" ht="37.15" customHeight="1" thickBot="1" x14ac:dyDescent="0.3">
      <c r="A7" s="530" t="s">
        <v>204</v>
      </c>
      <c r="B7" s="531"/>
      <c r="C7" s="226">
        <f>C12+C13</f>
        <v>251090459.67999998</v>
      </c>
      <c r="D7" s="290">
        <f>D12+D13</f>
        <v>55361046.159999996</v>
      </c>
      <c r="E7" s="288">
        <f>E12+E13</f>
        <v>55361046.159999996</v>
      </c>
      <c r="F7" s="270">
        <f>F12+F13</f>
        <v>0</v>
      </c>
      <c r="G7" s="275">
        <f>G12+G13</f>
        <v>195729413.51999998</v>
      </c>
      <c r="H7" s="310">
        <f>G7/C7</f>
        <v>0.77951752435933097</v>
      </c>
      <c r="J7" s="392"/>
    </row>
    <row r="8" spans="1:10" ht="15.75" x14ac:dyDescent="0.25">
      <c r="A8" s="538" t="s">
        <v>77</v>
      </c>
      <c r="B8" s="394" t="s">
        <v>335</v>
      </c>
      <c r="C8" s="395">
        <v>11941641.970000001</v>
      </c>
      <c r="D8" s="396">
        <v>604924.37</v>
      </c>
      <c r="E8" s="397">
        <v>604924.37</v>
      </c>
      <c r="F8" s="398">
        <v>0</v>
      </c>
      <c r="G8" s="399">
        <v>11336717.600000001</v>
      </c>
      <c r="H8" s="400">
        <v>0.94934328365230669</v>
      </c>
      <c r="J8" s="343"/>
    </row>
    <row r="9" spans="1:10" ht="18.399999999999999" customHeight="1" x14ac:dyDescent="0.25">
      <c r="A9" s="539"/>
      <c r="B9" s="304" t="s">
        <v>233</v>
      </c>
      <c r="C9" s="305">
        <v>76605501.930000007</v>
      </c>
      <c r="D9" s="306">
        <v>7591001</v>
      </c>
      <c r="E9" s="307">
        <v>7591001</v>
      </c>
      <c r="F9" s="308">
        <v>0</v>
      </c>
      <c r="G9" s="309">
        <v>69014500.930000007</v>
      </c>
      <c r="H9" s="311">
        <v>0.90090788770059305</v>
      </c>
      <c r="J9" s="343"/>
    </row>
    <row r="10" spans="1:10" ht="18.399999999999999" customHeight="1" x14ac:dyDescent="0.25">
      <c r="A10" s="539"/>
      <c r="B10" s="304" t="s">
        <v>234</v>
      </c>
      <c r="C10" s="305">
        <v>104321626.48999999</v>
      </c>
      <c r="D10" s="306">
        <v>6636420.4800000004</v>
      </c>
      <c r="E10" s="307">
        <v>6636420.4800000004</v>
      </c>
      <c r="F10" s="308">
        <v>0</v>
      </c>
      <c r="G10" s="309">
        <v>97685206.00999999</v>
      </c>
      <c r="H10" s="311">
        <v>0.93638499797895547</v>
      </c>
      <c r="J10" s="343"/>
    </row>
    <row r="11" spans="1:10" ht="15.75" x14ac:dyDescent="0.25">
      <c r="A11" s="539"/>
      <c r="B11" s="304" t="s">
        <v>235</v>
      </c>
      <c r="C11" s="305">
        <v>21187467.819999997</v>
      </c>
      <c r="D11" s="306">
        <v>3494478.8400000003</v>
      </c>
      <c r="E11" s="307">
        <v>3494478.8400000003</v>
      </c>
      <c r="F11" s="308">
        <v>0</v>
      </c>
      <c r="G11" s="309">
        <v>17692988.979999997</v>
      </c>
      <c r="H11" s="311">
        <v>0.83506859480860796</v>
      </c>
      <c r="J11" s="343"/>
    </row>
    <row r="12" spans="1:10" ht="31.5" x14ac:dyDescent="0.25">
      <c r="A12" s="539"/>
      <c r="B12" s="314" t="s">
        <v>232</v>
      </c>
      <c r="C12" s="315">
        <v>214056238.20999998</v>
      </c>
      <c r="D12" s="316">
        <v>18326824.690000001</v>
      </c>
      <c r="E12" s="317">
        <v>18326824.690000001</v>
      </c>
      <c r="F12" s="318">
        <v>0</v>
      </c>
      <c r="G12" s="319">
        <v>195729413.51999998</v>
      </c>
      <c r="H12" s="320">
        <v>0.9143831320065503</v>
      </c>
      <c r="J12" s="343"/>
    </row>
    <row r="13" spans="1:10" ht="37.5" customHeight="1" thickBot="1" x14ac:dyDescent="0.3">
      <c r="A13" s="540"/>
      <c r="B13" s="299" t="s">
        <v>183</v>
      </c>
      <c r="C13" s="300">
        <v>37034221.469999999</v>
      </c>
      <c r="D13" s="301">
        <v>37034221.469999999</v>
      </c>
      <c r="E13" s="302">
        <v>37034221.469999999</v>
      </c>
      <c r="F13" s="303">
        <v>0</v>
      </c>
      <c r="G13" s="276">
        <v>0</v>
      </c>
      <c r="H13" s="312">
        <v>0</v>
      </c>
      <c r="J13" s="343"/>
    </row>
    <row r="14" spans="1:10" ht="45" customHeight="1" x14ac:dyDescent="0.25">
      <c r="A14" s="532" t="s">
        <v>205</v>
      </c>
      <c r="B14" s="533"/>
      <c r="C14" s="534">
        <f>C20+C21</f>
        <v>1001492602.3800001</v>
      </c>
      <c r="D14" s="586">
        <f>D20+D21</f>
        <v>299225192.38999999</v>
      </c>
      <c r="E14" s="287">
        <f>E20+E21</f>
        <v>335542494.99000001</v>
      </c>
      <c r="F14" s="580">
        <f>F20+F21</f>
        <v>2775316.65</v>
      </c>
      <c r="G14" s="582">
        <f>G20+G21</f>
        <v>702267409.99000013</v>
      </c>
      <c r="H14" s="584">
        <f>G14/C14</f>
        <v>0.70122076620545637</v>
      </c>
      <c r="J14" s="392"/>
    </row>
    <row r="15" spans="1:10" ht="30" customHeight="1" thickBot="1" x14ac:dyDescent="0.3">
      <c r="A15" s="536" t="s">
        <v>184</v>
      </c>
      <c r="B15" s="537"/>
      <c r="C15" s="535"/>
      <c r="D15" s="587"/>
      <c r="E15" s="401">
        <v>-39092619.25</v>
      </c>
      <c r="F15" s="581"/>
      <c r="G15" s="583"/>
      <c r="H15" s="585"/>
      <c r="J15" s="21"/>
    </row>
    <row r="16" spans="1:10" ht="15.75" x14ac:dyDescent="0.25">
      <c r="A16" s="538" t="s">
        <v>77</v>
      </c>
      <c r="B16" s="394" t="s">
        <v>335</v>
      </c>
      <c r="C16" s="395">
        <f>'A2_PO_vyřazení_1.4.2022 '!J12</f>
        <v>89473176.879999995</v>
      </c>
      <c r="D16" s="396">
        <f>'A2_PO_vyřazení_1.4.2022 '!K12</f>
        <v>1292120.8799999999</v>
      </c>
      <c r="E16" s="397">
        <f>'A2_PO_vyřazení_1.4.2022 '!K12</f>
        <v>1292120.8799999999</v>
      </c>
      <c r="F16" s="398">
        <v>0</v>
      </c>
      <c r="G16" s="399">
        <f>'A2_PO_vyřazení_1.4.2022 '!L12</f>
        <v>88181056</v>
      </c>
      <c r="H16" s="400">
        <f>'A2_PO_vyřazení_1.4.2022 '!M12</f>
        <v>0.98555856710293221</v>
      </c>
    </row>
    <row r="17" spans="1:11" ht="15.75" x14ac:dyDescent="0.25">
      <c r="A17" s="539"/>
      <c r="B17" s="304" t="s">
        <v>233</v>
      </c>
      <c r="C17" s="305">
        <v>96180191.329999998</v>
      </c>
      <c r="D17" s="306">
        <v>91927709.819999993</v>
      </c>
      <c r="E17" s="307">
        <v>91927709.819999993</v>
      </c>
      <c r="F17" s="308">
        <v>0</v>
      </c>
      <c r="G17" s="309">
        <v>4252481.5100000054</v>
      </c>
      <c r="H17" s="311">
        <v>4.4213693601518077E-2</v>
      </c>
    </row>
    <row r="18" spans="1:11" ht="17.649999999999999" customHeight="1" x14ac:dyDescent="0.25">
      <c r="A18" s="539"/>
      <c r="B18" s="304" t="s">
        <v>234</v>
      </c>
      <c r="C18" s="305">
        <v>8678834.4600000009</v>
      </c>
      <c r="D18" s="306">
        <v>393513.53</v>
      </c>
      <c r="E18" s="307">
        <v>393513.53</v>
      </c>
      <c r="F18" s="308">
        <v>0</v>
      </c>
      <c r="G18" s="309">
        <v>8285320.9300000006</v>
      </c>
      <c r="H18" s="311">
        <v>0.95465825142607919</v>
      </c>
    </row>
    <row r="19" spans="1:11" ht="15.75" x14ac:dyDescent="0.25">
      <c r="A19" s="539"/>
      <c r="B19" s="304" t="s">
        <v>235</v>
      </c>
      <c r="C19" s="305">
        <v>71321160.010000005</v>
      </c>
      <c r="D19" s="306">
        <v>32504964.609999999</v>
      </c>
      <c r="E19" s="307">
        <v>32504964.609999999</v>
      </c>
      <c r="F19" s="308">
        <v>0</v>
      </c>
      <c r="G19" s="309">
        <v>38816195.400000006</v>
      </c>
      <c r="H19" s="311">
        <v>0.54424514960998327</v>
      </c>
    </row>
    <row r="20" spans="1:11" ht="31.5" x14ac:dyDescent="0.25">
      <c r="A20" s="539"/>
      <c r="B20" s="314" t="s">
        <v>232</v>
      </c>
      <c r="C20" s="315">
        <f>C16+C17+C18+C19</f>
        <v>265653362.68000001</v>
      </c>
      <c r="D20" s="316">
        <f>D16+D17+D18+D19</f>
        <v>126118308.83999999</v>
      </c>
      <c r="E20" s="317">
        <f>E16+E17+E18+E19</f>
        <v>126118308.83999999</v>
      </c>
      <c r="F20" s="318">
        <f>F16+F19</f>
        <v>0</v>
      </c>
      <c r="G20" s="319">
        <f>C20-D20</f>
        <v>139535053.84000003</v>
      </c>
      <c r="H20" s="320">
        <f>G20/C20</f>
        <v>0.52525235303752127</v>
      </c>
      <c r="J20" s="21"/>
      <c r="K20" s="21"/>
    </row>
    <row r="21" spans="1:11" ht="34.5" customHeight="1" x14ac:dyDescent="0.25">
      <c r="A21" s="539"/>
      <c r="B21" s="251" t="s">
        <v>183</v>
      </c>
      <c r="C21" s="559">
        <f>B2_PO_sledování!L38</f>
        <v>735839239.70000005</v>
      </c>
      <c r="D21" s="561">
        <f>B2_PO_sledování!M38</f>
        <v>173106883.55000001</v>
      </c>
      <c r="E21" s="252">
        <f>B2_PO_sledování!N38</f>
        <v>209424186.15000001</v>
      </c>
      <c r="F21" s="563">
        <f>B2_PO_sledování!O38</f>
        <v>2775316.65</v>
      </c>
      <c r="G21" s="565">
        <f>C21-D21</f>
        <v>562732356.1500001</v>
      </c>
      <c r="H21" s="567">
        <f>G21/C21</f>
        <v>0.76474904542930433</v>
      </c>
      <c r="J21" s="21"/>
    </row>
    <row r="22" spans="1:11" ht="22.15" customHeight="1" thickBot="1" x14ac:dyDescent="0.3">
      <c r="A22" s="540"/>
      <c r="B22" s="279" t="s">
        <v>185</v>
      </c>
      <c r="C22" s="560"/>
      <c r="D22" s="562"/>
      <c r="E22" s="402">
        <v>-39092619.25</v>
      </c>
      <c r="F22" s="564"/>
      <c r="G22" s="566"/>
      <c r="H22" s="568"/>
    </row>
    <row r="23" spans="1:11" ht="49.5" customHeight="1" thickBot="1" x14ac:dyDescent="0.3">
      <c r="A23" s="573" t="s">
        <v>186</v>
      </c>
      <c r="B23" s="574"/>
      <c r="C23" s="280">
        <v>2065000000</v>
      </c>
      <c r="D23" s="281">
        <v>307867530</v>
      </c>
      <c r="E23" s="282">
        <v>307867530</v>
      </c>
      <c r="F23" s="286" t="s">
        <v>76</v>
      </c>
      <c r="G23" s="277" t="s">
        <v>76</v>
      </c>
      <c r="H23" s="278" t="s">
        <v>76</v>
      </c>
    </row>
    <row r="24" spans="1:11" ht="32.25" customHeight="1" x14ac:dyDescent="0.25">
      <c r="A24" s="575" t="s">
        <v>0</v>
      </c>
      <c r="B24" s="576"/>
      <c r="C24" s="227">
        <f>C7+C14+C23</f>
        <v>3317583062.0600004</v>
      </c>
      <c r="D24" s="228">
        <f>D7+D14+D23</f>
        <v>662453768.54999995</v>
      </c>
      <c r="E24" s="229">
        <f>E7+E14+E15+E23</f>
        <v>659678451.89999998</v>
      </c>
      <c r="F24" s="230">
        <f>F7+F14</f>
        <v>2775316.65</v>
      </c>
      <c r="G24" s="393">
        <f>G7+G14</f>
        <v>897996823.51000011</v>
      </c>
      <c r="H24" s="231" t="s">
        <v>76</v>
      </c>
    </row>
    <row r="25" spans="1:11" s="82" customFormat="1" x14ac:dyDescent="0.25">
      <c r="A25" s="88"/>
      <c r="B25" s="232"/>
      <c r="C25" s="232"/>
      <c r="D25" s="232"/>
      <c r="E25" s="232"/>
      <c r="F25" s="87"/>
      <c r="G25" s="233"/>
      <c r="H25" s="234"/>
    </row>
    <row r="26" spans="1:11" s="82" customFormat="1" ht="12.6" customHeight="1" x14ac:dyDescent="0.25">
      <c r="A26" s="577"/>
      <c r="B26" s="577"/>
      <c r="C26" s="577"/>
      <c r="D26" s="577"/>
      <c r="E26" s="577"/>
      <c r="F26" s="87"/>
      <c r="G26" s="233"/>
      <c r="H26" s="234"/>
    </row>
    <row r="27" spans="1:11" s="82" customFormat="1" ht="23.25" x14ac:dyDescent="0.25">
      <c r="A27" s="235" t="s">
        <v>224</v>
      </c>
      <c r="B27" s="236"/>
      <c r="C27" s="237"/>
      <c r="D27" s="237"/>
      <c r="E27" s="87"/>
      <c r="F27" s="87"/>
      <c r="G27" s="233"/>
      <c r="H27" s="234"/>
    </row>
    <row r="28" spans="1:11" s="82" customFormat="1" ht="15" customHeight="1" x14ac:dyDescent="0.25">
      <c r="A28" s="236"/>
      <c r="B28" s="236"/>
      <c r="C28" s="237"/>
      <c r="D28" s="237"/>
      <c r="E28" s="87"/>
      <c r="F28" s="87"/>
      <c r="G28" s="233"/>
      <c r="H28" s="234"/>
    </row>
    <row r="29" spans="1:11" s="82" customFormat="1" ht="14.25" customHeight="1" thickBot="1" x14ac:dyDescent="0.3">
      <c r="A29" s="294" t="s">
        <v>187</v>
      </c>
      <c r="B29" s="238"/>
      <c r="C29" s="239"/>
      <c r="D29" s="239"/>
      <c r="E29" s="240"/>
      <c r="F29" s="240"/>
      <c r="G29" s="241"/>
      <c r="H29" s="242"/>
    </row>
    <row r="30" spans="1:11" s="82" customFormat="1" ht="33" customHeight="1" thickBot="1" x14ac:dyDescent="0.3">
      <c r="A30" s="578" t="s">
        <v>188</v>
      </c>
      <c r="B30" s="579"/>
      <c r="C30" s="579"/>
      <c r="D30" s="296">
        <f>D7+D14</f>
        <v>354586238.54999995</v>
      </c>
      <c r="E30" s="589" t="s">
        <v>230</v>
      </c>
      <c r="F30" s="558"/>
      <c r="G30" s="558"/>
      <c r="H30" s="558"/>
      <c r="J30" s="164"/>
      <c r="K30" s="164"/>
    </row>
    <row r="31" spans="1:11" s="82" customFormat="1" ht="45.6" customHeight="1" x14ac:dyDescent="0.25">
      <c r="A31" s="243" t="s">
        <v>77</v>
      </c>
      <c r="B31" s="571" t="s">
        <v>189</v>
      </c>
      <c r="C31" s="572"/>
      <c r="D31" s="291">
        <f>D12+D20+'B1_KK_sledování '!N18+B2_PO_sledování!N39+B2_PO_sledování!N40</f>
        <v>359140771.30000001</v>
      </c>
      <c r="E31" s="558" t="s">
        <v>190</v>
      </c>
      <c r="F31" s="558"/>
      <c r="G31" s="558"/>
      <c r="H31" s="558"/>
      <c r="K31" s="164"/>
    </row>
    <row r="32" spans="1:11" s="82" customFormat="1" ht="30" customHeight="1" x14ac:dyDescent="0.25">
      <c r="A32" s="244"/>
      <c r="B32" s="590" t="s">
        <v>185</v>
      </c>
      <c r="C32" s="591"/>
      <c r="D32" s="245">
        <v>-39092619.25</v>
      </c>
      <c r="E32" s="558" t="s">
        <v>191</v>
      </c>
      <c r="F32" s="558"/>
      <c r="G32" s="558"/>
      <c r="H32" s="558"/>
      <c r="J32" s="164"/>
    </row>
    <row r="33" spans="1:10" s="82" customFormat="1" ht="30" customHeight="1" x14ac:dyDescent="0.25">
      <c r="A33" s="244"/>
      <c r="B33" s="592" t="s">
        <v>192</v>
      </c>
      <c r="C33" s="593"/>
      <c r="D33" s="297">
        <f>'B1_KK_sledování '!N19+B2_PO_sledování!N41</f>
        <v>31762769.850000001</v>
      </c>
      <c r="E33" s="558" t="s">
        <v>190</v>
      </c>
      <c r="F33" s="558"/>
      <c r="G33" s="558"/>
      <c r="H33" s="558"/>
    </row>
    <row r="34" spans="1:10" s="82" customFormat="1" ht="30" customHeight="1" x14ac:dyDescent="0.25">
      <c r="A34" s="244"/>
      <c r="B34" s="569" t="s">
        <v>193</v>
      </c>
      <c r="C34" s="570"/>
      <c r="D34" s="298">
        <f>B2_PO_sledování!O41</f>
        <v>2775316.65</v>
      </c>
      <c r="E34" s="558" t="s">
        <v>190</v>
      </c>
      <c r="F34" s="558"/>
      <c r="G34" s="558"/>
      <c r="H34" s="558"/>
      <c r="J34" s="164"/>
    </row>
    <row r="35" spans="1:10" s="82" customFormat="1" ht="30" customHeight="1" x14ac:dyDescent="0.25">
      <c r="A35" s="578" t="s">
        <v>194</v>
      </c>
      <c r="B35" s="579"/>
      <c r="C35" s="588"/>
      <c r="D35" s="246">
        <v>307867530</v>
      </c>
      <c r="E35" s="558" t="s">
        <v>195</v>
      </c>
      <c r="F35" s="558"/>
      <c r="G35" s="558"/>
      <c r="H35" s="558"/>
    </row>
    <row r="36" spans="1:10" s="82" customFormat="1" ht="49.5" customHeight="1" x14ac:dyDescent="0.25">
      <c r="A36" s="555" t="s">
        <v>196</v>
      </c>
      <c r="B36" s="556"/>
      <c r="C36" s="557"/>
      <c r="D36" s="247">
        <f>D24</f>
        <v>662453768.54999995</v>
      </c>
      <c r="E36" s="558" t="s">
        <v>231</v>
      </c>
      <c r="F36" s="558"/>
      <c r="G36" s="558"/>
      <c r="H36" s="558"/>
    </row>
    <row r="37" spans="1:10" s="82" customFormat="1" ht="15.75" x14ac:dyDescent="0.25">
      <c r="A37" s="284"/>
      <c r="B37" s="284"/>
      <c r="C37" s="284"/>
      <c r="D37" s="285"/>
      <c r="E37" s="283"/>
      <c r="F37" s="283"/>
      <c r="G37" s="283"/>
      <c r="H37" s="283"/>
    </row>
    <row r="38" spans="1:10" ht="18.75" x14ac:dyDescent="0.3">
      <c r="A38" s="295" t="s">
        <v>197</v>
      </c>
      <c r="B38" s="293"/>
      <c r="C38" s="248"/>
      <c r="D38" s="248"/>
      <c r="E38" s="248"/>
      <c r="F38" s="248"/>
      <c r="G38" s="249"/>
      <c r="H38" s="248"/>
    </row>
    <row r="39" spans="1:10" ht="64.150000000000006" customHeight="1" x14ac:dyDescent="0.25">
      <c r="A39" s="250" t="s">
        <v>3</v>
      </c>
      <c r="B39" s="550" t="s">
        <v>198</v>
      </c>
      <c r="C39" s="550"/>
      <c r="D39" s="551" t="s">
        <v>199</v>
      </c>
      <c r="E39" s="551"/>
      <c r="F39" s="551"/>
      <c r="G39" s="551"/>
      <c r="H39" s="551"/>
    </row>
    <row r="40" spans="1:10" ht="41.65" customHeight="1" x14ac:dyDescent="0.25">
      <c r="A40" s="250" t="s">
        <v>4</v>
      </c>
      <c r="B40" s="550" t="s">
        <v>200</v>
      </c>
      <c r="C40" s="550"/>
      <c r="D40" s="552" t="s">
        <v>225</v>
      </c>
      <c r="E40" s="553"/>
      <c r="F40" s="553"/>
      <c r="G40" s="553"/>
      <c r="H40" s="554"/>
    </row>
    <row r="41" spans="1:10" ht="98.65" customHeight="1" x14ac:dyDescent="0.25">
      <c r="A41" s="250" t="s">
        <v>5</v>
      </c>
      <c r="B41" s="550" t="s">
        <v>201</v>
      </c>
      <c r="C41" s="550"/>
      <c r="D41" s="551" t="s">
        <v>226</v>
      </c>
      <c r="E41" s="551"/>
      <c r="F41" s="551"/>
      <c r="G41" s="551"/>
      <c r="H41" s="551"/>
    </row>
    <row r="42" spans="1:10" ht="53.65" customHeight="1" x14ac:dyDescent="0.25">
      <c r="A42" s="250" t="s">
        <v>6</v>
      </c>
      <c r="B42" s="550" t="s">
        <v>202</v>
      </c>
      <c r="C42" s="550"/>
      <c r="D42" s="551" t="s">
        <v>203</v>
      </c>
      <c r="E42" s="551"/>
      <c r="F42" s="551"/>
      <c r="G42" s="551"/>
      <c r="H42" s="551"/>
    </row>
    <row r="43" spans="1:10" ht="40.15" customHeight="1" x14ac:dyDescent="0.25">
      <c r="A43" s="292" t="s">
        <v>228</v>
      </c>
      <c r="B43" s="550" t="s">
        <v>227</v>
      </c>
      <c r="C43" s="550"/>
      <c r="D43" s="551" t="s">
        <v>229</v>
      </c>
      <c r="E43" s="551"/>
      <c r="F43" s="551"/>
      <c r="G43" s="551"/>
      <c r="H43" s="551"/>
    </row>
  </sheetData>
  <mergeCells count="50">
    <mergeCell ref="F14:F15"/>
    <mergeCell ref="G14:G15"/>
    <mergeCell ref="H14:H15"/>
    <mergeCell ref="D14:D15"/>
    <mergeCell ref="A35:C35"/>
    <mergeCell ref="E35:H35"/>
    <mergeCell ref="E30:H30"/>
    <mergeCell ref="B32:C32"/>
    <mergeCell ref="E32:H32"/>
    <mergeCell ref="B33:C33"/>
    <mergeCell ref="E33:H33"/>
    <mergeCell ref="A16:A22"/>
    <mergeCell ref="A36:C36"/>
    <mergeCell ref="E36:H36"/>
    <mergeCell ref="C21:C22"/>
    <mergeCell ref="D21:D22"/>
    <mergeCell ref="F21:F22"/>
    <mergeCell ref="G21:G22"/>
    <mergeCell ref="H21:H22"/>
    <mergeCell ref="B34:C34"/>
    <mergeCell ref="E34:H34"/>
    <mergeCell ref="B31:C31"/>
    <mergeCell ref="E31:H31"/>
    <mergeCell ref="A23:B23"/>
    <mergeCell ref="A24:B24"/>
    <mergeCell ref="A26:E26"/>
    <mergeCell ref="A30:C30"/>
    <mergeCell ref="B43:C43"/>
    <mergeCell ref="D43:H43"/>
    <mergeCell ref="B39:C39"/>
    <mergeCell ref="D39:H39"/>
    <mergeCell ref="B40:C40"/>
    <mergeCell ref="D40:H40"/>
    <mergeCell ref="B41:C41"/>
    <mergeCell ref="D41:H41"/>
    <mergeCell ref="B42:C42"/>
    <mergeCell ref="D42:H42"/>
    <mergeCell ref="A1:H1"/>
    <mergeCell ref="A4:B5"/>
    <mergeCell ref="C4:C5"/>
    <mergeCell ref="D4:F4"/>
    <mergeCell ref="G4:G5"/>
    <mergeCell ref="H4:H5"/>
    <mergeCell ref="G2:H2"/>
    <mergeCell ref="A6:B6"/>
    <mergeCell ref="A7:B7"/>
    <mergeCell ref="A14:B14"/>
    <mergeCell ref="C14:C15"/>
    <mergeCell ref="A15:B15"/>
    <mergeCell ref="A8:A13"/>
  </mergeCells>
  <printOptions horizontalCentered="1"/>
  <pageMargins left="0.51181102362204722" right="0.51181102362204722" top="0.74803149606299213" bottom="0.74803149606299213" header="0.31496062992125984" footer="0.31496062992125984"/>
  <pageSetup paperSize="9" scale="48" orientation="portrait" horizontalDpi="4294967293" verticalDpi="4294967293" r:id="rId1"/>
  <headerFooter>
    <oddFooter xml:space="preserve">&amp;R&amp;12Zpracoval odbor finanční, stav k 1. 4. 2022, aktualizace k 12. 4. 2022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L45"/>
  <sheetViews>
    <sheetView zoomScale="70" zoomScaleNormal="70" workbookViewId="0">
      <selection activeCell="E21" sqref="E21:F21"/>
    </sheetView>
  </sheetViews>
  <sheetFormatPr defaultRowHeight="15" x14ac:dyDescent="0.25"/>
  <cols>
    <col min="1" max="1" width="14.28515625" customWidth="1"/>
    <col min="2" max="2" width="17.140625" customWidth="1"/>
    <col min="3" max="3" width="18.7109375" customWidth="1"/>
    <col min="4" max="4" width="19.5703125" customWidth="1"/>
    <col min="5" max="5" width="17.5703125" customWidth="1"/>
    <col min="6" max="7" width="16.7109375" customWidth="1"/>
    <col min="8" max="8" width="16.140625" customWidth="1"/>
    <col min="9" max="9" width="17.28515625" customWidth="1"/>
    <col min="10" max="10" width="7" customWidth="1"/>
    <col min="11" max="11" width="14.7109375" customWidth="1"/>
    <col min="12" max="12" width="10.85546875" bestFit="1" customWidth="1"/>
  </cols>
  <sheetData>
    <row r="1" spans="1:12" ht="31.9" customHeight="1" x14ac:dyDescent="0.25">
      <c r="A1" s="628" t="s">
        <v>243</v>
      </c>
      <c r="B1" s="628"/>
      <c r="C1" s="628"/>
      <c r="D1" s="628"/>
      <c r="E1" s="628"/>
      <c r="F1" s="628"/>
      <c r="G1" s="628"/>
      <c r="H1" s="628"/>
    </row>
    <row r="2" spans="1:12" ht="18.75" x14ac:dyDescent="0.3">
      <c r="G2" s="633" t="s">
        <v>340</v>
      </c>
      <c r="H2" s="633"/>
    </row>
    <row r="3" spans="1:12" ht="25.9" customHeight="1" x14ac:dyDescent="0.25">
      <c r="A3" s="625" t="s">
        <v>244</v>
      </c>
      <c r="B3" s="625"/>
      <c r="C3" s="625"/>
      <c r="D3" s="625"/>
      <c r="E3" s="625"/>
      <c r="F3" s="625"/>
      <c r="G3" s="625"/>
      <c r="H3" s="625"/>
    </row>
    <row r="4" spans="1:12" ht="8.4499999999999993" customHeight="1" thickBot="1" x14ac:dyDescent="0.3">
      <c r="B4" s="72"/>
    </row>
    <row r="5" spans="1:12" ht="24" customHeight="1" x14ac:dyDescent="0.25">
      <c r="A5" s="629"/>
      <c r="B5" s="630"/>
      <c r="C5" s="631" t="s">
        <v>245</v>
      </c>
      <c r="D5" s="632"/>
      <c r="E5" s="632"/>
      <c r="F5" s="632"/>
      <c r="G5" s="611" t="s">
        <v>246</v>
      </c>
      <c r="H5" s="613"/>
    </row>
    <row r="6" spans="1:12" ht="63.6" customHeight="1" x14ac:dyDescent="0.25">
      <c r="A6" s="626" t="s">
        <v>1</v>
      </c>
      <c r="B6" s="627"/>
      <c r="C6" s="330" t="s">
        <v>247</v>
      </c>
      <c r="D6" s="331" t="s">
        <v>38</v>
      </c>
      <c r="E6" s="332" t="s">
        <v>248</v>
      </c>
      <c r="F6" s="333" t="s">
        <v>249</v>
      </c>
      <c r="G6" s="334" t="s">
        <v>31</v>
      </c>
      <c r="H6" s="335" t="s">
        <v>19</v>
      </c>
    </row>
    <row r="7" spans="1:12" ht="24.75" thickBot="1" x14ac:dyDescent="0.3">
      <c r="A7" s="619" t="s">
        <v>2</v>
      </c>
      <c r="B7" s="620"/>
      <c r="C7" s="336" t="s">
        <v>6</v>
      </c>
      <c r="D7" s="337" t="s">
        <v>7</v>
      </c>
      <c r="E7" s="338" t="s">
        <v>250</v>
      </c>
      <c r="F7" s="339" t="s">
        <v>251</v>
      </c>
      <c r="G7" s="336" t="s">
        <v>10</v>
      </c>
      <c r="H7" s="340" t="s">
        <v>11</v>
      </c>
    </row>
    <row r="8" spans="1:12" ht="34.9" customHeight="1" x14ac:dyDescent="0.25">
      <c r="A8" s="621" t="s">
        <v>252</v>
      </c>
      <c r="B8" s="622"/>
      <c r="C8" s="418">
        <f>A1_KK_vyřazení_1.4.20221_!J9</f>
        <v>11941641.970000001</v>
      </c>
      <c r="D8" s="419">
        <f>A1_KK_vyřazení_1.4.20221_!K9</f>
        <v>604924.37</v>
      </c>
      <c r="E8" s="420">
        <f>A1_KK_vyřazení_1.4.20221_!L9</f>
        <v>11336717.600000001</v>
      </c>
      <c r="F8" s="404">
        <f>A1_KK_vyřazení_1.4.20221_!M9</f>
        <v>0.94934328365230669</v>
      </c>
      <c r="G8" s="418">
        <f>A1_KK_vyřazení_1.4.20221_!O9</f>
        <v>604924.37</v>
      </c>
      <c r="H8" s="407">
        <f>A1_KK_vyřazení_1.4.20221_!Q9</f>
        <v>686500</v>
      </c>
    </row>
    <row r="9" spans="1:12" ht="34.9" customHeight="1" thickBot="1" x14ac:dyDescent="0.3">
      <c r="A9" s="623" t="s">
        <v>253</v>
      </c>
      <c r="B9" s="624"/>
      <c r="C9" s="421">
        <f>'A2_PO_vyřazení_1.4.2022 '!J12</f>
        <v>89473176.879999995</v>
      </c>
      <c r="D9" s="422">
        <f>'A2_PO_vyřazení_1.4.2022 '!K12</f>
        <v>1292120.8799999999</v>
      </c>
      <c r="E9" s="423">
        <f>'A2_PO_vyřazení_1.4.2022 '!L12</f>
        <v>88181056</v>
      </c>
      <c r="F9" s="405">
        <f>'A2_PO_vyřazení_1.4.2022 '!M12</f>
        <v>0.98555856710293221</v>
      </c>
      <c r="G9" s="421">
        <f>'A2_PO_vyřazení_1.4.2022 '!O12</f>
        <v>1292120.8799999999</v>
      </c>
      <c r="H9" s="408">
        <f>'A2_PO_vyřazení_1.4.2022 '!Q12</f>
        <v>0</v>
      </c>
    </row>
    <row r="10" spans="1:12" ht="34.9" customHeight="1" thickBot="1" x14ac:dyDescent="0.3">
      <c r="A10" s="594" t="s">
        <v>0</v>
      </c>
      <c r="B10" s="595"/>
      <c r="C10" s="424">
        <f t="shared" ref="C10:H10" si="0">SUM(C8:C9)</f>
        <v>101414818.84999999</v>
      </c>
      <c r="D10" s="423">
        <f t="shared" si="0"/>
        <v>1897045.25</v>
      </c>
      <c r="E10" s="423">
        <f t="shared" si="0"/>
        <v>99517773.599999994</v>
      </c>
      <c r="F10" s="341">
        <f>E10/C10</f>
        <v>0.98129420067489481</v>
      </c>
      <c r="G10" s="425">
        <f t="shared" si="0"/>
        <v>1897045.25</v>
      </c>
      <c r="H10" s="426">
        <f t="shared" si="0"/>
        <v>686500</v>
      </c>
    </row>
    <row r="11" spans="1:12" s="82" customFormat="1" x14ac:dyDescent="0.25">
      <c r="A11" s="88"/>
      <c r="B11" s="342"/>
      <c r="C11" s="342"/>
      <c r="D11" s="342"/>
      <c r="E11" s="342"/>
      <c r="F11" s="87"/>
      <c r="G11" s="87"/>
    </row>
    <row r="12" spans="1:12" s="82" customFormat="1" x14ac:dyDescent="0.25">
      <c r="A12" s="88"/>
      <c r="B12" s="342"/>
      <c r="C12" s="342"/>
      <c r="D12" s="342"/>
      <c r="E12" s="342"/>
      <c r="F12" s="87"/>
      <c r="G12" s="87"/>
    </row>
    <row r="13" spans="1:12" x14ac:dyDescent="0.25">
      <c r="A13" s="69"/>
      <c r="G13" s="21"/>
      <c r="K13" s="343"/>
      <c r="L13" s="343"/>
    </row>
    <row r="14" spans="1:12" ht="18.75" x14ac:dyDescent="0.25">
      <c r="A14" s="625" t="s">
        <v>254</v>
      </c>
      <c r="B14" s="625"/>
      <c r="C14" s="625"/>
      <c r="D14" s="625"/>
      <c r="E14" s="625"/>
      <c r="F14" s="625"/>
      <c r="G14" s="625"/>
      <c r="H14" s="625"/>
      <c r="J14" s="343"/>
      <c r="K14" s="343"/>
      <c r="L14" s="343"/>
    </row>
    <row r="15" spans="1:12" ht="15.75" thickBot="1" x14ac:dyDescent="0.3">
      <c r="A15" s="69"/>
      <c r="E15" s="343"/>
      <c r="J15" s="343"/>
      <c r="K15" s="343"/>
      <c r="L15" s="343"/>
    </row>
    <row r="16" spans="1:12" ht="28.9" customHeight="1" x14ac:dyDescent="0.25">
      <c r="A16" s="605" t="s">
        <v>1</v>
      </c>
      <c r="B16" s="606"/>
      <c r="C16" s="611" t="s">
        <v>245</v>
      </c>
      <c r="D16" s="612"/>
      <c r="E16" s="612"/>
      <c r="F16" s="612"/>
      <c r="G16" s="612"/>
      <c r="H16" s="613"/>
    </row>
    <row r="17" spans="1:8" ht="34.9" customHeight="1" x14ac:dyDescent="0.25">
      <c r="A17" s="607"/>
      <c r="B17" s="608"/>
      <c r="C17" s="614" t="s">
        <v>255</v>
      </c>
      <c r="D17" s="615" t="s">
        <v>49</v>
      </c>
      <c r="E17" s="616"/>
      <c r="F17" s="617"/>
      <c r="G17" s="618" t="s">
        <v>256</v>
      </c>
      <c r="H17" s="596" t="s">
        <v>257</v>
      </c>
    </row>
    <row r="18" spans="1:8" ht="120" x14ac:dyDescent="0.25">
      <c r="A18" s="609"/>
      <c r="B18" s="610"/>
      <c r="C18" s="614"/>
      <c r="D18" s="344" t="s">
        <v>52</v>
      </c>
      <c r="E18" s="345" t="s">
        <v>258</v>
      </c>
      <c r="F18" s="346" t="s">
        <v>259</v>
      </c>
      <c r="G18" s="618"/>
      <c r="H18" s="596"/>
    </row>
    <row r="19" spans="1:8" ht="24" x14ac:dyDescent="0.25">
      <c r="A19" s="597" t="s">
        <v>2</v>
      </c>
      <c r="B19" s="598"/>
      <c r="C19" s="347" t="s">
        <v>6</v>
      </c>
      <c r="D19" s="348" t="s">
        <v>260</v>
      </c>
      <c r="E19" s="349" t="s">
        <v>60</v>
      </c>
      <c r="F19" s="350" t="s">
        <v>261</v>
      </c>
      <c r="G19" s="351" t="s">
        <v>262</v>
      </c>
      <c r="H19" s="350" t="s">
        <v>263</v>
      </c>
    </row>
    <row r="20" spans="1:8" ht="34.9" customHeight="1" x14ac:dyDescent="0.25">
      <c r="A20" s="599" t="s">
        <v>264</v>
      </c>
      <c r="B20" s="600"/>
      <c r="C20" s="412">
        <f>'B1_KK_sledování '!L17</f>
        <v>37034221.469999999</v>
      </c>
      <c r="D20" s="413">
        <f>'B1_KK_sledování '!M17</f>
        <v>37034221.469999999</v>
      </c>
      <c r="E20" s="414">
        <f>'B1_KK_sledování '!N17</f>
        <v>37034221.469999999</v>
      </c>
      <c r="F20" s="409">
        <f>'B1_KK_sledování '!O17</f>
        <v>0</v>
      </c>
      <c r="G20" s="406">
        <f>C20-D20</f>
        <v>0</v>
      </c>
      <c r="H20" s="403">
        <f>G20/C20</f>
        <v>0</v>
      </c>
    </row>
    <row r="21" spans="1:8" ht="34.9" customHeight="1" x14ac:dyDescent="0.25">
      <c r="A21" s="601" t="s">
        <v>265</v>
      </c>
      <c r="B21" s="602"/>
      <c r="C21" s="514">
        <f>B2_PO_sledování!L38</f>
        <v>735839239.70000005</v>
      </c>
      <c r="D21" s="515">
        <f>B2_PO_sledování!M38</f>
        <v>173106883.55000001</v>
      </c>
      <c r="E21" s="414">
        <f>B2_PO_sledování!N38</f>
        <v>209424186.15000001</v>
      </c>
      <c r="F21" s="516">
        <f>B2_PO_sledování!O38</f>
        <v>2775316.65</v>
      </c>
      <c r="G21" s="517">
        <f>C21-D21</f>
        <v>562732356.1500001</v>
      </c>
      <c r="H21" s="527">
        <f>G21/C21</f>
        <v>0.76474904542930433</v>
      </c>
    </row>
    <row r="22" spans="1:8" ht="34.9" customHeight="1" thickBot="1" x14ac:dyDescent="0.3">
      <c r="A22" s="603" t="s">
        <v>266</v>
      </c>
      <c r="B22" s="604"/>
      <c r="C22" s="518"/>
      <c r="D22" s="519"/>
      <c r="E22" s="415">
        <f>-(B2_PO_sledování!N40)</f>
        <v>-39092619.25</v>
      </c>
      <c r="F22" s="520"/>
      <c r="G22" s="521"/>
      <c r="H22" s="522"/>
    </row>
    <row r="23" spans="1:8" ht="34.9" customHeight="1" thickBot="1" x14ac:dyDescent="0.3">
      <c r="A23" s="594" t="s">
        <v>0</v>
      </c>
      <c r="B23" s="595"/>
      <c r="C23" s="416">
        <f t="shared" ref="C23:G23" si="1">SUM(C20:C22)</f>
        <v>772873461.17000008</v>
      </c>
      <c r="D23" s="417">
        <f t="shared" si="1"/>
        <v>210141105.02000001</v>
      </c>
      <c r="E23" s="411">
        <f t="shared" si="1"/>
        <v>207365788.37</v>
      </c>
      <c r="F23" s="410">
        <f t="shared" si="1"/>
        <v>2775316.65</v>
      </c>
      <c r="G23" s="411">
        <f t="shared" si="1"/>
        <v>562732356.1500001</v>
      </c>
      <c r="H23" s="352">
        <f>D23/C23</f>
        <v>0.2718958737461134</v>
      </c>
    </row>
    <row r="27" spans="1:8" x14ac:dyDescent="0.25">
      <c r="E27" s="21"/>
    </row>
    <row r="28" spans="1:8" x14ac:dyDescent="0.25">
      <c r="D28" s="353"/>
      <c r="E28" s="119"/>
      <c r="G28" s="343"/>
    </row>
    <row r="29" spans="1:8" x14ac:dyDescent="0.25">
      <c r="D29" s="343"/>
      <c r="E29" s="343"/>
      <c r="F29" s="343"/>
    </row>
    <row r="30" spans="1:8" x14ac:dyDescent="0.25">
      <c r="D30" s="343"/>
      <c r="E30" s="354"/>
      <c r="F30" s="355"/>
      <c r="G30" s="353"/>
    </row>
    <row r="31" spans="1:8" x14ac:dyDescent="0.25">
      <c r="D31" s="343"/>
      <c r="E31" s="356"/>
      <c r="F31" s="119"/>
      <c r="G31" s="353"/>
    </row>
    <row r="32" spans="1:8" x14ac:dyDescent="0.25">
      <c r="D32" s="343"/>
      <c r="E32" s="356"/>
      <c r="F32" s="119"/>
      <c r="G32" s="353"/>
    </row>
    <row r="33" spans="2:7" x14ac:dyDescent="0.25">
      <c r="D33" s="343"/>
      <c r="E33" s="356"/>
      <c r="F33" s="119"/>
      <c r="G33" s="353"/>
    </row>
    <row r="34" spans="2:7" x14ac:dyDescent="0.25">
      <c r="D34" s="343"/>
      <c r="E34" s="356"/>
      <c r="F34" s="357"/>
      <c r="G34" s="353"/>
    </row>
    <row r="35" spans="2:7" x14ac:dyDescent="0.25">
      <c r="C35" s="358"/>
      <c r="D35" s="358"/>
      <c r="E35" s="359"/>
      <c r="F35" s="360"/>
    </row>
    <row r="36" spans="2:7" x14ac:dyDescent="0.25">
      <c r="C36" s="361"/>
      <c r="D36" s="362"/>
      <c r="E36" s="359"/>
      <c r="F36" s="360"/>
    </row>
    <row r="37" spans="2:7" x14ac:dyDescent="0.25">
      <c r="C37" s="361"/>
      <c r="D37" s="362"/>
      <c r="E37" s="359"/>
      <c r="F37" s="361"/>
    </row>
    <row r="38" spans="2:7" x14ac:dyDescent="0.25">
      <c r="C38" s="21"/>
      <c r="D38" s="21"/>
      <c r="E38" s="21"/>
      <c r="F38" s="360"/>
    </row>
    <row r="45" spans="2:7" ht="23.25" x14ac:dyDescent="0.35">
      <c r="B45" s="363"/>
    </row>
  </sheetData>
  <mergeCells count="23">
    <mergeCell ref="A6:B6"/>
    <mergeCell ref="A1:H1"/>
    <mergeCell ref="A3:H3"/>
    <mergeCell ref="A5:B5"/>
    <mergeCell ref="C5:F5"/>
    <mergeCell ref="G5:H5"/>
    <mergeCell ref="G2:H2"/>
    <mergeCell ref="A7:B7"/>
    <mergeCell ref="A8:B8"/>
    <mergeCell ref="A9:B9"/>
    <mergeCell ref="A10:B10"/>
    <mergeCell ref="A14:H14"/>
    <mergeCell ref="A23:B23"/>
    <mergeCell ref="H17:H18"/>
    <mergeCell ref="A19:B19"/>
    <mergeCell ref="A20:B20"/>
    <mergeCell ref="A21:B21"/>
    <mergeCell ref="A22:B22"/>
    <mergeCell ref="A16:B18"/>
    <mergeCell ref="C16:H16"/>
    <mergeCell ref="C17:C18"/>
    <mergeCell ref="D17:F17"/>
    <mergeCell ref="G17:G18"/>
  </mergeCells>
  <printOptions horizontalCentered="1"/>
  <pageMargins left="0.70866141732283472" right="0.70866141732283472" top="0.74803149606299213" bottom="0.74803149606299213" header="0.31496062992125984" footer="0.31496062992125984"/>
  <pageSetup paperSize="9" scale="63" orientation="portrait" horizontalDpi="4294967293" verticalDpi="4294967293" r:id="rId1"/>
  <headerFooter>
    <oddFooter>&amp;R&amp;12Zpracoval odbor finanční, stav k 1. 4. 2022, aktualizace k 12. 4.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Q16"/>
  <sheetViews>
    <sheetView zoomScale="65" zoomScaleNormal="65" zoomScaleSheetLayoutView="71" workbookViewId="0">
      <pane xSplit="1" ySplit="5" topLeftCell="B6" activePane="bottomRight" state="frozen"/>
      <selection pane="topRight" activeCell="B1" sqref="B1"/>
      <selection pane="bottomLeft" activeCell="A7" sqref="A7"/>
      <selection pane="bottomRight" activeCell="E6" sqref="E6:E7"/>
    </sheetView>
  </sheetViews>
  <sheetFormatPr defaultColWidth="9.140625" defaultRowHeight="15" x14ac:dyDescent="0.25"/>
  <cols>
    <col min="1" max="2" width="9.28515625" style="97" customWidth="1"/>
    <col min="3" max="3" width="36.42578125" style="97" customWidth="1"/>
    <col min="4" max="4" width="12.85546875" style="97" customWidth="1"/>
    <col min="5" max="5" width="11.42578125" style="97" customWidth="1"/>
    <col min="6" max="7" width="16.28515625" style="97" customWidth="1"/>
    <col min="8" max="8" width="13.140625" style="97" customWidth="1"/>
    <col min="9" max="9" width="33.28515625" style="97" customWidth="1"/>
    <col min="10" max="10" width="15.42578125" style="97" customWidth="1"/>
    <col min="11" max="11" width="13.7109375" style="97" customWidth="1"/>
    <col min="12" max="13" width="14.85546875" style="97" customWidth="1"/>
    <col min="14" max="14" width="51.7109375" style="97" customWidth="1"/>
    <col min="15" max="15" width="18.28515625" style="105" customWidth="1"/>
    <col min="16" max="16" width="46" style="97" customWidth="1"/>
    <col min="17" max="17" width="14.85546875" style="106" customWidth="1"/>
    <col min="18" max="16384" width="9.140625" style="97"/>
  </cols>
  <sheetData>
    <row r="1" spans="1:17" ht="24" customHeight="1" x14ac:dyDescent="0.35">
      <c r="A1" s="171" t="s">
        <v>89</v>
      </c>
      <c r="B1" s="91"/>
      <c r="C1" s="92"/>
      <c r="D1" s="93"/>
      <c r="E1" s="93"/>
      <c r="F1" s="93"/>
      <c r="G1" s="93"/>
      <c r="H1" s="93"/>
      <c r="I1" s="93"/>
      <c r="J1" s="93"/>
      <c r="K1" s="93"/>
      <c r="L1" s="93"/>
      <c r="M1" s="93"/>
      <c r="N1" s="1"/>
      <c r="O1" s="94"/>
      <c r="P1" s="1"/>
      <c r="Q1" s="95"/>
    </row>
    <row r="2" spans="1:17" ht="40.15" customHeight="1" x14ac:dyDescent="0.35">
      <c r="A2" s="122" t="s">
        <v>95</v>
      </c>
      <c r="B2" s="91"/>
      <c r="C2" s="92"/>
      <c r="D2" s="93"/>
      <c r="E2" s="93"/>
      <c r="F2" s="93"/>
      <c r="G2" s="93"/>
      <c r="H2" s="93"/>
      <c r="I2" s="93"/>
      <c r="J2" s="93"/>
      <c r="K2" s="93"/>
      <c r="L2" s="93"/>
      <c r="M2" s="93"/>
      <c r="N2" s="1"/>
      <c r="O2" s="94"/>
      <c r="P2" s="1"/>
      <c r="Q2" s="95"/>
    </row>
    <row r="3" spans="1:17" ht="9" customHeight="1" x14ac:dyDescent="0.25">
      <c r="A3" s="96"/>
      <c r="B3" s="96"/>
      <c r="C3" s="96"/>
      <c r="D3" s="96"/>
      <c r="E3" s="96"/>
      <c r="F3" s="96"/>
      <c r="G3" s="96"/>
      <c r="H3" s="96"/>
      <c r="I3" s="96"/>
      <c r="J3" s="96"/>
      <c r="K3" s="96"/>
      <c r="L3" s="96"/>
      <c r="M3" s="96"/>
      <c r="N3" s="96"/>
      <c r="O3" s="98"/>
      <c r="P3" s="96"/>
      <c r="Q3" s="99"/>
    </row>
    <row r="4" spans="1:17" ht="121.5" customHeight="1" x14ac:dyDescent="0.25">
      <c r="A4" s="107" t="s">
        <v>13</v>
      </c>
      <c r="B4" s="107" t="s">
        <v>1</v>
      </c>
      <c r="C4" s="107" t="s">
        <v>33</v>
      </c>
      <c r="D4" s="107" t="s">
        <v>35</v>
      </c>
      <c r="E4" s="107" t="s">
        <v>101</v>
      </c>
      <c r="F4" s="108" t="s">
        <v>87</v>
      </c>
      <c r="G4" s="108" t="s">
        <v>237</v>
      </c>
      <c r="H4" s="107" t="s">
        <v>23</v>
      </c>
      <c r="I4" s="107" t="s">
        <v>25</v>
      </c>
      <c r="J4" s="107" t="s">
        <v>21</v>
      </c>
      <c r="K4" s="107" t="s">
        <v>38</v>
      </c>
      <c r="L4" s="174" t="s">
        <v>96</v>
      </c>
      <c r="M4" s="175" t="s">
        <v>97</v>
      </c>
      <c r="N4" s="107" t="s">
        <v>34</v>
      </c>
      <c r="O4" s="107" t="s">
        <v>31</v>
      </c>
      <c r="P4" s="109" t="s">
        <v>20</v>
      </c>
      <c r="Q4" s="107" t="s">
        <v>19</v>
      </c>
    </row>
    <row r="5" spans="1:17" ht="18" customHeight="1" x14ac:dyDescent="0.25">
      <c r="A5" s="110" t="s">
        <v>2</v>
      </c>
      <c r="B5" s="110" t="s">
        <v>3</v>
      </c>
      <c r="C5" s="110" t="s">
        <v>4</v>
      </c>
      <c r="D5" s="110" t="s">
        <v>5</v>
      </c>
      <c r="E5" s="110" t="s">
        <v>6</v>
      </c>
      <c r="F5" s="111" t="s">
        <v>7</v>
      </c>
      <c r="G5" s="110" t="s">
        <v>8</v>
      </c>
      <c r="H5" s="120" t="s">
        <v>9</v>
      </c>
      <c r="I5" s="112" t="s">
        <v>10</v>
      </c>
      <c r="J5" s="112" t="s">
        <v>11</v>
      </c>
      <c r="K5" s="112" t="s">
        <v>12</v>
      </c>
      <c r="L5" s="100" t="s">
        <v>14</v>
      </c>
      <c r="M5" s="110" t="s">
        <v>15</v>
      </c>
      <c r="N5" s="110" t="s">
        <v>16</v>
      </c>
      <c r="O5" s="113" t="s">
        <v>17</v>
      </c>
      <c r="P5" s="110" t="s">
        <v>22</v>
      </c>
      <c r="Q5" s="110" t="s">
        <v>39</v>
      </c>
    </row>
    <row r="6" spans="1:17" ht="408.6" customHeight="1" x14ac:dyDescent="0.25">
      <c r="A6" s="636" t="s">
        <v>179</v>
      </c>
      <c r="B6" s="638" t="s">
        <v>82</v>
      </c>
      <c r="C6" s="640" t="s">
        <v>93</v>
      </c>
      <c r="D6" s="642" t="s">
        <v>284</v>
      </c>
      <c r="E6" s="638" t="s">
        <v>106</v>
      </c>
      <c r="F6" s="634">
        <v>87687163</v>
      </c>
      <c r="G6" s="634">
        <v>74477012.620000005</v>
      </c>
      <c r="H6" s="321" t="s">
        <v>165</v>
      </c>
      <c r="I6" s="383" t="s">
        <v>289</v>
      </c>
      <c r="J6" s="256">
        <v>11209644.800000001</v>
      </c>
      <c r="K6" s="90">
        <v>0</v>
      </c>
      <c r="L6" s="177">
        <f>J6-K6</f>
        <v>11209644.800000001</v>
      </c>
      <c r="M6" s="4">
        <f>L6/J6</f>
        <v>1</v>
      </c>
      <c r="N6" s="101" t="s">
        <v>280</v>
      </c>
      <c r="O6" s="266" t="s">
        <v>278</v>
      </c>
      <c r="P6" s="374" t="s">
        <v>279</v>
      </c>
      <c r="Q6" s="266" t="s">
        <v>279</v>
      </c>
    </row>
    <row r="7" spans="1:17" ht="105" x14ac:dyDescent="0.25">
      <c r="A7" s="637"/>
      <c r="B7" s="639"/>
      <c r="C7" s="641"/>
      <c r="D7" s="643"/>
      <c r="E7" s="639"/>
      <c r="F7" s="635"/>
      <c r="G7" s="635"/>
      <c r="H7" s="321" t="s">
        <v>174</v>
      </c>
      <c r="I7" s="383" t="s">
        <v>293</v>
      </c>
      <c r="J7" s="324">
        <v>127072.8</v>
      </c>
      <c r="K7" s="373">
        <v>0</v>
      </c>
      <c r="L7" s="177">
        <f>J7-K7</f>
        <v>127072.8</v>
      </c>
      <c r="M7" s="4">
        <f>L7/J7</f>
        <v>1</v>
      </c>
      <c r="N7" s="101" t="s">
        <v>281</v>
      </c>
      <c r="O7" s="266" t="s">
        <v>277</v>
      </c>
      <c r="P7" s="374" t="s">
        <v>279</v>
      </c>
      <c r="Q7" s="266" t="s">
        <v>279</v>
      </c>
    </row>
    <row r="8" spans="1:17" ht="210" x14ac:dyDescent="0.25">
      <c r="A8" s="219" t="s">
        <v>236</v>
      </c>
      <c r="B8" s="220" t="s">
        <v>82</v>
      </c>
      <c r="C8" s="176" t="s">
        <v>177</v>
      </c>
      <c r="D8" s="387" t="s">
        <v>292</v>
      </c>
      <c r="E8" s="325" t="s">
        <v>123</v>
      </c>
      <c r="F8" s="265">
        <v>11405686.25</v>
      </c>
      <c r="G8" s="376">
        <v>10835401.93</v>
      </c>
      <c r="H8" s="313" t="s">
        <v>178</v>
      </c>
      <c r="I8" s="385" t="s">
        <v>288</v>
      </c>
      <c r="J8" s="326">
        <v>604924.37</v>
      </c>
      <c r="K8" s="323">
        <v>604924.37</v>
      </c>
      <c r="L8" s="177">
        <f>J8-K8</f>
        <v>0</v>
      </c>
      <c r="M8" s="4">
        <f>L8/J8</f>
        <v>0</v>
      </c>
      <c r="N8" s="101" t="s">
        <v>282</v>
      </c>
      <c r="O8" s="323">
        <v>604924.37</v>
      </c>
      <c r="P8" s="375" t="s">
        <v>283</v>
      </c>
      <c r="Q8" s="378">
        <v>686500</v>
      </c>
    </row>
    <row r="9" spans="1:17" ht="32.25" customHeight="1" x14ac:dyDescent="0.25">
      <c r="A9" s="114" t="s">
        <v>0</v>
      </c>
      <c r="B9" s="114"/>
      <c r="C9" s="114"/>
      <c r="D9" s="178"/>
      <c r="E9" s="114"/>
      <c r="F9" s="115">
        <f>SUM(F6:F8)</f>
        <v>99092849.25</v>
      </c>
      <c r="G9" s="115">
        <f>SUM(G6:G8)</f>
        <v>85312414.550000012</v>
      </c>
      <c r="H9" s="116"/>
      <c r="I9" s="117"/>
      <c r="J9" s="115">
        <f>SUM(J6:J8)</f>
        <v>11941641.970000001</v>
      </c>
      <c r="K9" s="115">
        <f>SUM(K6:K8)</f>
        <v>604924.37</v>
      </c>
      <c r="L9" s="104">
        <f>SUM(L6:L8)</f>
        <v>11336717.600000001</v>
      </c>
      <c r="M9" s="124">
        <f>L9/J9</f>
        <v>0.94934328365230669</v>
      </c>
      <c r="N9" s="114"/>
      <c r="O9" s="180">
        <f>SUM(O6:O8)</f>
        <v>604924.37</v>
      </c>
      <c r="P9" s="118"/>
      <c r="Q9" s="180">
        <f>SUM(Q6:Q8)</f>
        <v>686500</v>
      </c>
    </row>
    <row r="11" spans="1:17" x14ac:dyDescent="0.25">
      <c r="B11" s="103"/>
    </row>
    <row r="12" spans="1:17" x14ac:dyDescent="0.25">
      <c r="O12" s="121"/>
    </row>
    <row r="16" spans="1:17" x14ac:dyDescent="0.25">
      <c r="K16" s="179"/>
      <c r="L16" s="179"/>
    </row>
  </sheetData>
  <autoFilter ref="A5:Q9"/>
  <mergeCells count="7">
    <mergeCell ref="G6:G7"/>
    <mergeCell ref="A6:A7"/>
    <mergeCell ref="B6:B7"/>
    <mergeCell ref="C6:C7"/>
    <mergeCell ref="D6:D7"/>
    <mergeCell ref="E6:E7"/>
    <mergeCell ref="F6:F7"/>
  </mergeCells>
  <printOptions horizontalCentered="1"/>
  <pageMargins left="0.51181102362204722" right="0.31496062992125984" top="0.74803149606299213" bottom="0.74803149606299213" header="0.31496062992125984" footer="0.31496062992125984"/>
  <pageSetup paperSize="8" scale="57" fitToHeight="0" orientation="landscape" horizontalDpi="4294967293" verticalDpi="4294967293" r:id="rId1"/>
  <headerFooter>
    <oddFooter>&amp;CStránka &amp;P z &amp;N&amp;RZpracoval odbor finanční, stav k 1. 4. 2022</oddFooter>
  </headerFooter>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Q22"/>
  <sheetViews>
    <sheetView zoomScale="56" zoomScaleNormal="56" workbookViewId="0">
      <pane xSplit="1" ySplit="5" topLeftCell="B6" activePane="bottomRight" state="frozen"/>
      <selection activeCell="B14" sqref="B14"/>
      <selection pane="topRight" activeCell="B14" sqref="B14"/>
      <selection pane="bottomLeft" activeCell="B14" sqref="B14"/>
      <selection pane="bottomRight" activeCell="K24" sqref="K24"/>
    </sheetView>
  </sheetViews>
  <sheetFormatPr defaultColWidth="9.140625" defaultRowHeight="15" x14ac:dyDescent="0.25"/>
  <cols>
    <col min="1" max="1" width="9.28515625" style="199" customWidth="1"/>
    <col min="2" max="2" width="13.28515625" style="199" customWidth="1"/>
    <col min="3" max="3" width="36.42578125" style="199" customWidth="1"/>
    <col min="4" max="4" width="12.85546875" style="199" customWidth="1"/>
    <col min="5" max="5" width="11.42578125" style="199" customWidth="1"/>
    <col min="6" max="7" width="16.28515625" style="199" customWidth="1"/>
    <col min="8" max="8" width="13.140625" style="199" customWidth="1"/>
    <col min="9" max="9" width="33.28515625" style="199" customWidth="1"/>
    <col min="10" max="10" width="14" style="199" customWidth="1"/>
    <col min="11" max="11" width="15.42578125" style="199" customWidth="1"/>
    <col min="12" max="12" width="15" style="199" customWidth="1"/>
    <col min="13" max="13" width="12.42578125" style="199" customWidth="1"/>
    <col min="14" max="14" width="51.5703125" style="199" customWidth="1"/>
    <col min="15" max="15" width="19.140625" style="199" customWidth="1"/>
    <col min="16" max="16" width="37.140625" style="199" customWidth="1"/>
    <col min="17" max="17" width="14.85546875" style="199" customWidth="1"/>
    <col min="18" max="16384" width="9.140625" style="199"/>
  </cols>
  <sheetData>
    <row r="1" spans="1:17" ht="23.25" x14ac:dyDescent="0.35">
      <c r="A1" s="194" t="s">
        <v>166</v>
      </c>
      <c r="B1" s="195"/>
      <c r="C1" s="196"/>
      <c r="D1" s="197"/>
      <c r="E1" s="197"/>
      <c r="F1" s="197"/>
      <c r="G1" s="197"/>
      <c r="H1" s="197"/>
      <c r="I1" s="197"/>
      <c r="J1" s="197"/>
      <c r="K1" s="197"/>
      <c r="L1" s="197"/>
      <c r="M1" s="197"/>
      <c r="N1" s="1"/>
      <c r="O1" s="1"/>
      <c r="P1" s="1"/>
      <c r="Q1" s="198"/>
    </row>
    <row r="2" spans="1:17" ht="35.450000000000003" customHeight="1" x14ac:dyDescent="0.35">
      <c r="A2" s="194" t="s">
        <v>167</v>
      </c>
      <c r="B2" s="195"/>
      <c r="C2" s="196"/>
      <c r="D2" s="197"/>
      <c r="E2" s="197"/>
      <c r="F2" s="197"/>
      <c r="G2" s="197"/>
      <c r="H2" s="197"/>
      <c r="I2" s="197"/>
      <c r="J2" s="197"/>
      <c r="K2" s="197"/>
      <c r="L2" s="197"/>
      <c r="M2" s="197"/>
      <c r="N2" s="1"/>
      <c r="O2" s="1"/>
      <c r="P2" s="1"/>
      <c r="Q2" s="198"/>
    </row>
    <row r="3" spans="1:17" ht="9" customHeight="1" x14ac:dyDescent="0.25">
      <c r="A3" s="200"/>
      <c r="B3" s="200"/>
      <c r="C3" s="200"/>
      <c r="D3" s="200"/>
      <c r="E3" s="200"/>
      <c r="F3" s="200"/>
      <c r="G3" s="200"/>
      <c r="H3" s="200"/>
      <c r="I3" s="200"/>
      <c r="J3" s="200"/>
      <c r="K3" s="200"/>
      <c r="L3" s="200"/>
      <c r="M3" s="200"/>
      <c r="N3" s="200"/>
      <c r="O3" s="200"/>
      <c r="P3" s="200"/>
      <c r="Q3" s="200"/>
    </row>
    <row r="4" spans="1:17" ht="121.5" customHeight="1" x14ac:dyDescent="0.25">
      <c r="A4" s="201" t="s">
        <v>13</v>
      </c>
      <c r="B4" s="201" t="s">
        <v>1</v>
      </c>
      <c r="C4" s="201" t="s">
        <v>33</v>
      </c>
      <c r="D4" s="201" t="s">
        <v>35</v>
      </c>
      <c r="E4" s="201" t="s">
        <v>168</v>
      </c>
      <c r="F4" s="202" t="s">
        <v>169</v>
      </c>
      <c r="G4" s="202" t="s">
        <v>40</v>
      </c>
      <c r="H4" s="201" t="s">
        <v>23</v>
      </c>
      <c r="I4" s="201" t="s">
        <v>25</v>
      </c>
      <c r="J4" s="201" t="s">
        <v>21</v>
      </c>
      <c r="K4" s="201" t="s">
        <v>38</v>
      </c>
      <c r="L4" s="203" t="s">
        <v>170</v>
      </c>
      <c r="M4" s="201" t="s">
        <v>171</v>
      </c>
      <c r="N4" s="201" t="s">
        <v>34</v>
      </c>
      <c r="O4" s="201" t="s">
        <v>31</v>
      </c>
      <c r="P4" s="204" t="s">
        <v>20</v>
      </c>
      <c r="Q4" s="201" t="s">
        <v>19</v>
      </c>
    </row>
    <row r="5" spans="1:17" ht="18" customHeight="1" x14ac:dyDescent="0.25">
      <c r="A5" s="205" t="s">
        <v>2</v>
      </c>
      <c r="B5" s="205" t="s">
        <v>3</v>
      </c>
      <c r="C5" s="205" t="s">
        <v>4</v>
      </c>
      <c r="D5" s="205" t="s">
        <v>5</v>
      </c>
      <c r="E5" s="205" t="s">
        <v>6</v>
      </c>
      <c r="F5" s="206" t="s">
        <v>7</v>
      </c>
      <c r="G5" s="205" t="s">
        <v>8</v>
      </c>
      <c r="H5" s="205" t="s">
        <v>9</v>
      </c>
      <c r="I5" s="205" t="s">
        <v>10</v>
      </c>
      <c r="J5" s="205" t="s">
        <v>11</v>
      </c>
      <c r="K5" s="205" t="s">
        <v>12</v>
      </c>
      <c r="L5" s="207" t="s">
        <v>14</v>
      </c>
      <c r="M5" s="205" t="s">
        <v>15</v>
      </c>
      <c r="N5" s="205" t="s">
        <v>16</v>
      </c>
      <c r="O5" s="205" t="s">
        <v>17</v>
      </c>
      <c r="P5" s="208" t="s">
        <v>22</v>
      </c>
      <c r="Q5" s="205" t="s">
        <v>39</v>
      </c>
    </row>
    <row r="6" spans="1:17" ht="255" x14ac:dyDescent="0.25">
      <c r="A6" s="649" t="s">
        <v>239</v>
      </c>
      <c r="B6" s="652" t="s">
        <v>238</v>
      </c>
      <c r="C6" s="652" t="s">
        <v>172</v>
      </c>
      <c r="D6" s="652" t="s">
        <v>137</v>
      </c>
      <c r="E6" s="652" t="s">
        <v>126</v>
      </c>
      <c r="F6" s="646">
        <v>433013258.18000001</v>
      </c>
      <c r="G6" s="646">
        <v>370953454.17000002</v>
      </c>
      <c r="H6" s="217" t="s">
        <v>173</v>
      </c>
      <c r="I6" s="383" t="s">
        <v>287</v>
      </c>
      <c r="J6" s="327">
        <v>68797</v>
      </c>
      <c r="K6" s="328">
        <v>6880</v>
      </c>
      <c r="L6" s="261">
        <f t="shared" ref="L6:L11" si="0">J6-K6</f>
        <v>61917</v>
      </c>
      <c r="M6" s="260">
        <f t="shared" ref="M6:M11" si="1">L6/J6</f>
        <v>0.89999563934473892</v>
      </c>
      <c r="N6" s="384" t="s">
        <v>285</v>
      </c>
      <c r="O6" s="328">
        <v>6880</v>
      </c>
      <c r="P6" s="383" t="s">
        <v>298</v>
      </c>
      <c r="Q6" s="378">
        <v>0</v>
      </c>
    </row>
    <row r="7" spans="1:17" ht="225" x14ac:dyDescent="0.25">
      <c r="A7" s="650"/>
      <c r="B7" s="653"/>
      <c r="C7" s="653"/>
      <c r="D7" s="653"/>
      <c r="E7" s="653"/>
      <c r="F7" s="647"/>
      <c r="G7" s="647"/>
      <c r="H7" s="217" t="s">
        <v>173</v>
      </c>
      <c r="I7" s="383" t="s">
        <v>286</v>
      </c>
      <c r="J7" s="327">
        <v>88653154</v>
      </c>
      <c r="K7" s="328">
        <v>750000</v>
      </c>
      <c r="L7" s="261">
        <f t="shared" si="0"/>
        <v>87903154</v>
      </c>
      <c r="M7" s="260">
        <f t="shared" si="1"/>
        <v>0.9915400641019495</v>
      </c>
      <c r="N7" s="383" t="s">
        <v>299</v>
      </c>
      <c r="O7" s="328">
        <v>750000</v>
      </c>
      <c r="P7" s="644" t="s">
        <v>300</v>
      </c>
      <c r="Q7" s="379">
        <v>0</v>
      </c>
    </row>
    <row r="8" spans="1:17" ht="225" x14ac:dyDescent="0.25">
      <c r="A8" s="651"/>
      <c r="B8" s="654"/>
      <c r="C8" s="654"/>
      <c r="D8" s="654"/>
      <c r="E8" s="654"/>
      <c r="F8" s="648"/>
      <c r="G8" s="648"/>
      <c r="H8" s="377" t="s">
        <v>139</v>
      </c>
      <c r="I8" s="383" t="s">
        <v>301</v>
      </c>
      <c r="J8" s="327">
        <v>300000</v>
      </c>
      <c r="K8" s="328">
        <v>300000</v>
      </c>
      <c r="L8" s="261">
        <f t="shared" si="0"/>
        <v>0</v>
      </c>
      <c r="M8" s="260">
        <f t="shared" si="1"/>
        <v>0</v>
      </c>
      <c r="N8" s="383" t="s">
        <v>302</v>
      </c>
      <c r="O8" s="328">
        <v>300000</v>
      </c>
      <c r="P8" s="645"/>
      <c r="Q8" s="379">
        <v>0</v>
      </c>
    </row>
    <row r="9" spans="1:17" ht="210" x14ac:dyDescent="0.25">
      <c r="A9" s="649" t="s">
        <v>240</v>
      </c>
      <c r="B9" s="652" t="s">
        <v>242</v>
      </c>
      <c r="C9" s="652" t="s">
        <v>74</v>
      </c>
      <c r="D9" s="652" t="s">
        <v>148</v>
      </c>
      <c r="E9" s="652" t="s">
        <v>126</v>
      </c>
      <c r="F9" s="646">
        <v>50983386.560000002</v>
      </c>
      <c r="G9" s="646">
        <f>'A2_PO_vyřazení_1.4.2022 '!O12</f>
        <v>1292120.8799999999</v>
      </c>
      <c r="H9" s="329" t="s">
        <v>116</v>
      </c>
      <c r="I9" s="322" t="s">
        <v>241</v>
      </c>
      <c r="J9" s="89">
        <v>234240.88</v>
      </c>
      <c r="K9" s="89">
        <v>234240.88</v>
      </c>
      <c r="L9" s="261">
        <f t="shared" si="0"/>
        <v>0</v>
      </c>
      <c r="M9" s="260">
        <f t="shared" si="1"/>
        <v>0</v>
      </c>
      <c r="N9" s="384" t="s">
        <v>294</v>
      </c>
      <c r="O9" s="89">
        <v>234240.88</v>
      </c>
      <c r="P9" s="268" t="s">
        <v>303</v>
      </c>
      <c r="Q9" s="380"/>
    </row>
    <row r="10" spans="1:17" ht="75" x14ac:dyDescent="0.25">
      <c r="A10" s="650"/>
      <c r="B10" s="653"/>
      <c r="C10" s="653"/>
      <c r="D10" s="653"/>
      <c r="E10" s="653"/>
      <c r="F10" s="647"/>
      <c r="G10" s="647"/>
      <c r="H10" s="390" t="s">
        <v>174</v>
      </c>
      <c r="I10" s="383" t="s">
        <v>290</v>
      </c>
      <c r="J10" s="89">
        <v>215985</v>
      </c>
      <c r="K10" s="89">
        <v>0</v>
      </c>
      <c r="L10" s="261">
        <f t="shared" si="0"/>
        <v>215985</v>
      </c>
      <c r="M10" s="260">
        <f t="shared" si="1"/>
        <v>1</v>
      </c>
      <c r="N10" s="384" t="s">
        <v>295</v>
      </c>
      <c r="O10" s="266" t="s">
        <v>277</v>
      </c>
      <c r="P10" s="388" t="s">
        <v>279</v>
      </c>
      <c r="Q10" s="389" t="s">
        <v>279</v>
      </c>
    </row>
    <row r="11" spans="1:17" ht="180" x14ac:dyDescent="0.25">
      <c r="A11" s="651"/>
      <c r="B11" s="654"/>
      <c r="C11" s="654"/>
      <c r="D11" s="654"/>
      <c r="E11" s="654"/>
      <c r="F11" s="648"/>
      <c r="G11" s="648"/>
      <c r="H11" s="391" t="s">
        <v>139</v>
      </c>
      <c r="I11" s="383" t="s">
        <v>291</v>
      </c>
      <c r="J11" s="267">
        <v>1000</v>
      </c>
      <c r="K11" s="267">
        <v>1000</v>
      </c>
      <c r="L11" s="261">
        <f t="shared" si="0"/>
        <v>0</v>
      </c>
      <c r="M11" s="260">
        <f t="shared" si="1"/>
        <v>0</v>
      </c>
      <c r="N11" s="386" t="s">
        <v>296</v>
      </c>
      <c r="O11" s="267">
        <v>1000</v>
      </c>
      <c r="P11" s="269" t="s">
        <v>297</v>
      </c>
      <c r="Q11" s="381">
        <v>0</v>
      </c>
    </row>
    <row r="12" spans="1:17" ht="32.25" customHeight="1" thickBot="1" x14ac:dyDescent="0.3">
      <c r="A12" s="209" t="s">
        <v>0</v>
      </c>
      <c r="B12" s="210"/>
      <c r="C12" s="210"/>
      <c r="D12" s="210"/>
      <c r="E12" s="210"/>
      <c r="F12" s="211">
        <f>SUM(F6:F11)</f>
        <v>483996644.74000001</v>
      </c>
      <c r="G12" s="211">
        <f>SUM(G6:G11)</f>
        <v>372245575.05000001</v>
      </c>
      <c r="H12" s="211"/>
      <c r="I12" s="212"/>
      <c r="J12" s="211">
        <f>SUM(J6:J11)</f>
        <v>89473176.879999995</v>
      </c>
      <c r="K12" s="211">
        <f>SUM(K6:K11)</f>
        <v>1292120.8799999999</v>
      </c>
      <c r="L12" s="213">
        <f>SUM(L6:L11)</f>
        <v>88181056</v>
      </c>
      <c r="M12" s="262">
        <f t="shared" ref="M12" si="2">L12/J12</f>
        <v>0.98555856710293221</v>
      </c>
      <c r="N12" s="209"/>
      <c r="O12" s="211">
        <f>SUM(O6:O11)</f>
        <v>1292120.8799999999</v>
      </c>
      <c r="P12" s="214"/>
      <c r="Q12" s="382">
        <f>SUM(Q6:Q11)</f>
        <v>0</v>
      </c>
    </row>
    <row r="17" spans="10:13" x14ac:dyDescent="0.25">
      <c r="J17" s="215"/>
      <c r="K17" s="215"/>
      <c r="L17" s="215"/>
      <c r="M17" s="215"/>
    </row>
    <row r="18" spans="10:13" x14ac:dyDescent="0.25">
      <c r="J18" s="215"/>
      <c r="K18" s="215"/>
      <c r="L18" s="215"/>
      <c r="M18" s="215"/>
    </row>
    <row r="19" spans="10:13" x14ac:dyDescent="0.25">
      <c r="J19" s="215"/>
      <c r="K19" s="215"/>
      <c r="L19" s="215"/>
      <c r="M19" s="215"/>
    </row>
    <row r="20" spans="10:13" x14ac:dyDescent="0.25">
      <c r="J20" s="215"/>
      <c r="K20" s="215"/>
      <c r="L20" s="215"/>
      <c r="M20" s="215"/>
    </row>
    <row r="21" spans="10:13" x14ac:dyDescent="0.25">
      <c r="J21" s="215"/>
      <c r="K21" s="215"/>
      <c r="L21" s="215"/>
      <c r="M21" s="215"/>
    </row>
    <row r="22" spans="10:13" x14ac:dyDescent="0.25">
      <c r="J22" s="215"/>
      <c r="K22" s="215"/>
      <c r="L22" s="215"/>
      <c r="M22" s="215"/>
    </row>
  </sheetData>
  <autoFilter ref="A5:Q12"/>
  <mergeCells count="15">
    <mergeCell ref="P7:P8"/>
    <mergeCell ref="F9:F11"/>
    <mergeCell ref="G9:G11"/>
    <mergeCell ref="A9:A11"/>
    <mergeCell ref="B9:B11"/>
    <mergeCell ref="C9:C11"/>
    <mergeCell ref="D9:D11"/>
    <mergeCell ref="E9:E11"/>
    <mergeCell ref="A6:A8"/>
    <mergeCell ref="G6:G8"/>
    <mergeCell ref="F6:F8"/>
    <mergeCell ref="E6:E8"/>
    <mergeCell ref="B6:B8"/>
    <mergeCell ref="C6:C8"/>
    <mergeCell ref="D6:D8"/>
  </mergeCells>
  <printOptions horizontalCentered="1"/>
  <pageMargins left="0.51181102362204722" right="0.31496062992125984" top="0.74803149606299213" bottom="0.74803149606299213" header="0.31496062992125984" footer="0.31496062992125984"/>
  <pageSetup paperSize="8" scale="58" fitToHeight="0" orientation="landscape" horizontalDpi="4294967293" verticalDpi="4294967293" r:id="rId1"/>
  <headerFooter>
    <oddFooter>&amp;CStránka &amp;P z &amp;N&amp;RZpracoval odbor finanční, stav k 1. 4. 2022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68"/>
  <sheetViews>
    <sheetView topLeftCell="A4" zoomScale="59" zoomScaleNormal="59" zoomScaleSheetLayoutView="42" zoomScalePageLayoutView="70" workbookViewId="0">
      <selection activeCell="C1" sqref="C1"/>
    </sheetView>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2" ht="26.45" customHeight="1" x14ac:dyDescent="0.35">
      <c r="A1" s="513" t="s">
        <v>333</v>
      </c>
      <c r="B1" s="513"/>
    </row>
    <row r="2" spans="1:22" ht="33" customHeight="1" x14ac:dyDescent="0.35">
      <c r="A2" s="172" t="s">
        <v>98</v>
      </c>
      <c r="C2" s="83"/>
      <c r="D2" s="83"/>
      <c r="E2" s="83"/>
      <c r="F2" s="83"/>
      <c r="G2" s="83"/>
      <c r="H2" s="83"/>
      <c r="I2" s="83"/>
      <c r="J2" s="83"/>
      <c r="K2" s="83"/>
      <c r="L2" s="83"/>
      <c r="M2" s="83"/>
      <c r="N2" s="83"/>
      <c r="O2" s="83"/>
      <c r="P2" s="83"/>
      <c r="Q2" s="10"/>
    </row>
    <row r="3" spans="1:22" ht="10.15" customHeight="1" x14ac:dyDescent="0.35">
      <c r="A3" s="172"/>
      <c r="C3" s="83"/>
      <c r="D3" s="83"/>
      <c r="E3" s="83"/>
      <c r="F3" s="83"/>
      <c r="G3" s="83"/>
      <c r="H3" s="83"/>
      <c r="I3" s="83"/>
      <c r="J3" s="83"/>
      <c r="K3" s="83"/>
      <c r="L3" s="83"/>
      <c r="M3" s="83"/>
      <c r="N3" s="83"/>
      <c r="O3" s="83"/>
      <c r="P3" s="83"/>
      <c r="Q3" s="10"/>
    </row>
    <row r="4" spans="1:22" ht="38.25" customHeight="1" x14ac:dyDescent="0.25">
      <c r="A4" s="707" t="s">
        <v>41</v>
      </c>
      <c r="B4" s="701" t="s">
        <v>42</v>
      </c>
      <c r="C4" s="701" t="s">
        <v>33</v>
      </c>
      <c r="D4" s="702" t="s">
        <v>43</v>
      </c>
      <c r="E4" s="701" t="s">
        <v>44</v>
      </c>
      <c r="F4" s="695" t="s">
        <v>90</v>
      </c>
      <c r="G4" s="701" t="s">
        <v>18</v>
      </c>
      <c r="H4" s="702" t="s">
        <v>46</v>
      </c>
      <c r="I4" s="701" t="s">
        <v>47</v>
      </c>
      <c r="J4" s="701" t="s">
        <v>23</v>
      </c>
      <c r="K4" s="704" t="s">
        <v>25</v>
      </c>
      <c r="L4" s="706" t="s">
        <v>48</v>
      </c>
      <c r="M4" s="690" t="s">
        <v>49</v>
      </c>
      <c r="N4" s="691"/>
      <c r="O4" s="692"/>
      <c r="P4" s="693" t="s">
        <v>206</v>
      </c>
      <c r="Q4" s="699" t="s">
        <v>51</v>
      </c>
    </row>
    <row r="5" spans="1:22" ht="90" x14ac:dyDescent="0.25">
      <c r="A5" s="708"/>
      <c r="B5" s="702"/>
      <c r="C5" s="702"/>
      <c r="D5" s="703"/>
      <c r="E5" s="702"/>
      <c r="F5" s="696"/>
      <c r="G5" s="702"/>
      <c r="H5" s="703"/>
      <c r="I5" s="702"/>
      <c r="J5" s="702"/>
      <c r="K5" s="705"/>
      <c r="L5" s="693"/>
      <c r="M5" s="428" t="s">
        <v>52</v>
      </c>
      <c r="N5" s="125" t="s">
        <v>91</v>
      </c>
      <c r="O5" s="126" t="s">
        <v>92</v>
      </c>
      <c r="P5" s="694"/>
      <c r="Q5" s="700"/>
    </row>
    <row r="6" spans="1:22" ht="26.25" customHeight="1" thickBot="1" x14ac:dyDescent="0.3">
      <c r="A6" s="127" t="s">
        <v>54</v>
      </c>
      <c r="B6" s="127" t="s">
        <v>55</v>
      </c>
      <c r="C6" s="127" t="s">
        <v>56</v>
      </c>
      <c r="D6" s="127" t="s">
        <v>57</v>
      </c>
      <c r="E6" s="127" t="s">
        <v>58</v>
      </c>
      <c r="F6" s="128" t="s">
        <v>59</v>
      </c>
      <c r="G6" s="127" t="s">
        <v>60</v>
      </c>
      <c r="H6" s="127" t="s">
        <v>61</v>
      </c>
      <c r="I6" s="127" t="s">
        <v>62</v>
      </c>
      <c r="J6" s="127" t="s">
        <v>63</v>
      </c>
      <c r="K6" s="129" t="s">
        <v>64</v>
      </c>
      <c r="L6" s="130" t="s">
        <v>65</v>
      </c>
      <c r="M6" s="130" t="s">
        <v>66</v>
      </c>
      <c r="N6" s="131" t="s">
        <v>67</v>
      </c>
      <c r="O6" s="129" t="s">
        <v>68</v>
      </c>
      <c r="P6" s="130" t="s">
        <v>69</v>
      </c>
      <c r="Q6" s="132" t="s">
        <v>207</v>
      </c>
    </row>
    <row r="7" spans="1:22" ht="389.1" customHeight="1" x14ac:dyDescent="0.25">
      <c r="A7" s="437">
        <v>19</v>
      </c>
      <c r="B7" s="489" t="s">
        <v>82</v>
      </c>
      <c r="C7" s="489" t="s">
        <v>84</v>
      </c>
      <c r="D7" s="489" t="s">
        <v>107</v>
      </c>
      <c r="E7" s="489" t="s">
        <v>108</v>
      </c>
      <c r="F7" s="489" t="s">
        <v>109</v>
      </c>
      <c r="G7" s="490">
        <v>144128467</v>
      </c>
      <c r="H7" s="489" t="s">
        <v>110</v>
      </c>
      <c r="I7" s="489" t="s">
        <v>105</v>
      </c>
      <c r="J7" s="489" t="s">
        <v>83</v>
      </c>
      <c r="K7" s="491" t="s">
        <v>327</v>
      </c>
      <c r="L7" s="492">
        <v>9222024</v>
      </c>
      <c r="M7" s="492">
        <f t="shared" ref="M7:M8" si="0">N7+O7</f>
        <v>9222024</v>
      </c>
      <c r="N7" s="254">
        <v>9222024</v>
      </c>
      <c r="O7" s="493">
        <v>0</v>
      </c>
      <c r="P7" s="494">
        <f t="shared" ref="P7:P8" si="1">M7/L7</f>
        <v>1</v>
      </c>
      <c r="Q7" s="255" t="s">
        <v>328</v>
      </c>
    </row>
    <row r="8" spans="1:22" ht="364.9" customHeight="1" x14ac:dyDescent="0.25">
      <c r="A8" s="667">
        <v>26</v>
      </c>
      <c r="B8" s="661" t="s">
        <v>82</v>
      </c>
      <c r="C8" s="661" t="s">
        <v>88</v>
      </c>
      <c r="D8" s="661" t="s">
        <v>111</v>
      </c>
      <c r="E8" s="661" t="s">
        <v>112</v>
      </c>
      <c r="F8" s="661" t="s">
        <v>113</v>
      </c>
      <c r="G8" s="688">
        <v>32851203.190000001</v>
      </c>
      <c r="H8" s="661" t="s">
        <v>114</v>
      </c>
      <c r="I8" s="661" t="s">
        <v>115</v>
      </c>
      <c r="J8" s="661" t="s">
        <v>116</v>
      </c>
      <c r="K8" s="682" t="s">
        <v>117</v>
      </c>
      <c r="L8" s="684">
        <v>732271.43</v>
      </c>
      <c r="M8" s="676">
        <f t="shared" si="0"/>
        <v>732271.43</v>
      </c>
      <c r="N8" s="686">
        <v>732271.43</v>
      </c>
      <c r="O8" s="697">
        <v>0</v>
      </c>
      <c r="P8" s="670">
        <f t="shared" si="1"/>
        <v>1</v>
      </c>
      <c r="Q8" s="672" t="s">
        <v>273</v>
      </c>
    </row>
    <row r="9" spans="1:22" ht="272.10000000000002" customHeight="1" x14ac:dyDescent="0.25">
      <c r="A9" s="669"/>
      <c r="B9" s="663"/>
      <c r="C9" s="663"/>
      <c r="D9" s="663"/>
      <c r="E9" s="663"/>
      <c r="F9" s="663"/>
      <c r="G9" s="689"/>
      <c r="H9" s="663"/>
      <c r="I9" s="663"/>
      <c r="J9" s="663"/>
      <c r="K9" s="683"/>
      <c r="L9" s="685"/>
      <c r="M9" s="677"/>
      <c r="N9" s="687"/>
      <c r="O9" s="698"/>
      <c r="P9" s="671"/>
      <c r="Q9" s="673"/>
    </row>
    <row r="10" spans="1:22" ht="320.25" customHeight="1" x14ac:dyDescent="0.25">
      <c r="A10" s="667">
        <v>27</v>
      </c>
      <c r="B10" s="661" t="s">
        <v>82</v>
      </c>
      <c r="C10" s="661" t="s">
        <v>85</v>
      </c>
      <c r="D10" s="661" t="s">
        <v>111</v>
      </c>
      <c r="E10" s="661" t="s">
        <v>118</v>
      </c>
      <c r="F10" s="661" t="s">
        <v>119</v>
      </c>
      <c r="G10" s="664">
        <v>37057739.189999998</v>
      </c>
      <c r="H10" s="667" t="s">
        <v>104</v>
      </c>
      <c r="I10" s="667" t="s">
        <v>105</v>
      </c>
      <c r="J10" s="495" t="s">
        <v>70</v>
      </c>
      <c r="K10" s="445" t="s">
        <v>329</v>
      </c>
      <c r="L10" s="462">
        <v>5932671</v>
      </c>
      <c r="M10" s="462">
        <f>N10+O10</f>
        <v>5932671</v>
      </c>
      <c r="N10" s="370">
        <v>5932671</v>
      </c>
      <c r="O10" s="496">
        <v>0</v>
      </c>
      <c r="P10" s="497">
        <f t="shared" ref="P10:P17" si="2">M10/L10</f>
        <v>1</v>
      </c>
      <c r="Q10" s="102" t="s">
        <v>330</v>
      </c>
    </row>
    <row r="11" spans="1:22" ht="57" customHeight="1" x14ac:dyDescent="0.25">
      <c r="A11" s="669"/>
      <c r="B11" s="663"/>
      <c r="C11" s="663"/>
      <c r="D11" s="663"/>
      <c r="E11" s="663"/>
      <c r="F11" s="663"/>
      <c r="G11" s="666"/>
      <c r="H11" s="669"/>
      <c r="I11" s="669"/>
      <c r="J11" s="218" t="s">
        <v>120</v>
      </c>
      <c r="K11" s="498" t="s">
        <v>319</v>
      </c>
      <c r="L11" s="135">
        <v>0</v>
      </c>
      <c r="M11" s="133">
        <v>0</v>
      </c>
      <c r="N11" s="134">
        <v>0</v>
      </c>
      <c r="O11" s="134">
        <v>0</v>
      </c>
      <c r="P11" s="497">
        <v>0</v>
      </c>
      <c r="Q11" s="102" t="s">
        <v>274</v>
      </c>
    </row>
    <row r="12" spans="1:22" ht="409.6" customHeight="1" x14ac:dyDescent="0.25">
      <c r="A12" s="667">
        <v>28</v>
      </c>
      <c r="B12" s="667" t="s">
        <v>82</v>
      </c>
      <c r="C12" s="661" t="s">
        <v>86</v>
      </c>
      <c r="D12" s="661" t="s">
        <v>111</v>
      </c>
      <c r="E12" s="661" t="s">
        <v>121</v>
      </c>
      <c r="F12" s="661" t="s">
        <v>113</v>
      </c>
      <c r="G12" s="664">
        <v>135462141.78</v>
      </c>
      <c r="H12" s="661" t="s">
        <v>104</v>
      </c>
      <c r="I12" s="661" t="s">
        <v>105</v>
      </c>
      <c r="J12" s="640" t="s">
        <v>116</v>
      </c>
      <c r="K12" s="499" t="s">
        <v>122</v>
      </c>
      <c r="L12" s="674">
        <v>1779352.04</v>
      </c>
      <c r="M12" s="676">
        <f>N12+O12</f>
        <v>1779352.04</v>
      </c>
      <c r="N12" s="678">
        <v>1779352.04</v>
      </c>
      <c r="O12" s="680">
        <v>0</v>
      </c>
      <c r="P12" s="670">
        <f t="shared" si="2"/>
        <v>1</v>
      </c>
      <c r="Q12" s="672" t="s">
        <v>175</v>
      </c>
      <c r="T12" s="136"/>
      <c r="U12" s="26"/>
      <c r="V12" s="26"/>
    </row>
    <row r="13" spans="1:22" ht="223.9" customHeight="1" x14ac:dyDescent="0.25">
      <c r="A13" s="668"/>
      <c r="B13" s="668"/>
      <c r="C13" s="662"/>
      <c r="D13" s="662"/>
      <c r="E13" s="662"/>
      <c r="F13" s="662"/>
      <c r="G13" s="665"/>
      <c r="H13" s="662"/>
      <c r="I13" s="662"/>
      <c r="J13" s="641"/>
      <c r="K13" s="500"/>
      <c r="L13" s="675"/>
      <c r="M13" s="677"/>
      <c r="N13" s="679"/>
      <c r="O13" s="681"/>
      <c r="P13" s="671"/>
      <c r="Q13" s="673"/>
      <c r="T13" s="136"/>
      <c r="U13" s="26"/>
      <c r="V13" s="26"/>
    </row>
    <row r="14" spans="1:22" ht="198" customHeight="1" x14ac:dyDescent="0.25">
      <c r="A14" s="668"/>
      <c r="B14" s="668"/>
      <c r="C14" s="662"/>
      <c r="D14" s="662"/>
      <c r="E14" s="662"/>
      <c r="F14" s="662"/>
      <c r="G14" s="665"/>
      <c r="H14" s="662"/>
      <c r="I14" s="662"/>
      <c r="J14" s="218" t="s">
        <v>70</v>
      </c>
      <c r="K14" s="498" t="s">
        <v>331</v>
      </c>
      <c r="L14" s="371">
        <v>19367903</v>
      </c>
      <c r="M14" s="371">
        <f>N14+O14</f>
        <v>19367903</v>
      </c>
      <c r="N14" s="373">
        <v>19367903</v>
      </c>
      <c r="O14" s="372">
        <v>0</v>
      </c>
      <c r="P14" s="497">
        <f t="shared" si="2"/>
        <v>1</v>
      </c>
      <c r="Q14" s="102" t="s">
        <v>176</v>
      </c>
    </row>
    <row r="15" spans="1:22" ht="48.6" customHeight="1" x14ac:dyDescent="0.25">
      <c r="A15" s="668"/>
      <c r="B15" s="668"/>
      <c r="C15" s="662"/>
      <c r="D15" s="662"/>
      <c r="E15" s="662"/>
      <c r="F15" s="662"/>
      <c r="G15" s="665"/>
      <c r="H15" s="662"/>
      <c r="I15" s="662"/>
      <c r="J15" s="218" t="s">
        <v>120</v>
      </c>
      <c r="K15" s="498" t="s">
        <v>319</v>
      </c>
      <c r="L15" s="462">
        <v>0</v>
      </c>
      <c r="M15" s="462">
        <v>0</v>
      </c>
      <c r="N15" s="137">
        <v>0</v>
      </c>
      <c r="O15" s="501">
        <v>0</v>
      </c>
      <c r="P15" s="497">
        <v>0</v>
      </c>
      <c r="Q15" s="102" t="s">
        <v>275</v>
      </c>
    </row>
    <row r="16" spans="1:22" ht="53.45" customHeight="1" thickBot="1" x14ac:dyDescent="0.3">
      <c r="A16" s="669"/>
      <c r="B16" s="669"/>
      <c r="C16" s="663"/>
      <c r="D16" s="663"/>
      <c r="E16" s="663"/>
      <c r="F16" s="663"/>
      <c r="G16" s="666"/>
      <c r="H16" s="663"/>
      <c r="I16" s="663"/>
      <c r="J16" s="218" t="s">
        <v>120</v>
      </c>
      <c r="K16" s="498" t="s">
        <v>319</v>
      </c>
      <c r="L16" s="462">
        <v>0</v>
      </c>
      <c r="M16" s="462">
        <v>0</v>
      </c>
      <c r="N16" s="137">
        <v>0</v>
      </c>
      <c r="O16" s="501">
        <v>0</v>
      </c>
      <c r="P16" s="497">
        <v>0</v>
      </c>
      <c r="Q16" s="102" t="s">
        <v>276</v>
      </c>
    </row>
    <row r="17" spans="1:17" ht="32.25" customHeight="1" thickBot="1" x14ac:dyDescent="0.3">
      <c r="A17" s="655" t="s">
        <v>0</v>
      </c>
      <c r="B17" s="656"/>
      <c r="C17" s="656"/>
      <c r="D17" s="656"/>
      <c r="E17" s="656"/>
      <c r="F17" s="657"/>
      <c r="G17" s="138">
        <f>SUM(G7:G16)</f>
        <v>349499551.15999997</v>
      </c>
      <c r="H17" s="138"/>
      <c r="I17" s="502"/>
      <c r="J17" s="503"/>
      <c r="K17" s="504"/>
      <c r="L17" s="139">
        <f>SUM(L7:L16)</f>
        <v>37034221.469999999</v>
      </c>
      <c r="M17" s="139">
        <f>SUM(M7:M16)</f>
        <v>37034221.469999999</v>
      </c>
      <c r="N17" s="140">
        <f>SUM(N7:N16)</f>
        <v>37034221.469999999</v>
      </c>
      <c r="O17" s="141">
        <f>SUM(O7:O16)</f>
        <v>0</v>
      </c>
      <c r="P17" s="142">
        <f t="shared" si="2"/>
        <v>1</v>
      </c>
      <c r="Q17" s="504" t="s">
        <v>76</v>
      </c>
    </row>
    <row r="18" spans="1:17" ht="28.5" customHeight="1" x14ac:dyDescent="0.25">
      <c r="A18" s="143"/>
      <c r="B18" s="144" t="s">
        <v>77</v>
      </c>
      <c r="C18" s="658" t="s">
        <v>78</v>
      </c>
      <c r="D18" s="658"/>
      <c r="E18" s="658"/>
      <c r="F18" s="658"/>
      <c r="G18" s="145"/>
      <c r="H18" s="145"/>
      <c r="I18" s="146"/>
      <c r="J18" s="146"/>
      <c r="K18" s="147"/>
      <c r="L18" s="148" t="s">
        <v>76</v>
      </c>
      <c r="M18" s="149" t="s">
        <v>76</v>
      </c>
      <c r="N18" s="150">
        <f>N7+N8+N12+N10</f>
        <v>17666318.469999999</v>
      </c>
      <c r="O18" s="151" t="s">
        <v>76</v>
      </c>
      <c r="P18" s="152" t="s">
        <v>76</v>
      </c>
      <c r="Q18" s="505" t="s">
        <v>76</v>
      </c>
    </row>
    <row r="19" spans="1:17" ht="27" customHeight="1" x14ac:dyDescent="0.25">
      <c r="A19" s="143"/>
      <c r="B19" s="153" t="s">
        <v>77</v>
      </c>
      <c r="C19" s="659" t="s">
        <v>94</v>
      </c>
      <c r="D19" s="659"/>
      <c r="E19" s="659"/>
      <c r="F19" s="659"/>
      <c r="G19" s="659"/>
      <c r="H19" s="659"/>
      <c r="I19" s="659"/>
      <c r="J19" s="659"/>
      <c r="K19" s="660"/>
      <c r="L19" s="154" t="s">
        <v>76</v>
      </c>
      <c r="M19" s="155" t="s">
        <v>76</v>
      </c>
      <c r="N19" s="156">
        <f>N14</f>
        <v>19367903</v>
      </c>
      <c r="O19" s="157">
        <f>O17</f>
        <v>0</v>
      </c>
      <c r="P19" s="506" t="s">
        <v>76</v>
      </c>
      <c r="Q19" s="507" t="s">
        <v>76</v>
      </c>
    </row>
    <row r="20" spans="1:17" x14ac:dyDescent="0.25">
      <c r="A20" s="158"/>
      <c r="B20" s="508"/>
      <c r="C20" s="75"/>
      <c r="D20" s="75"/>
      <c r="E20" s="159"/>
      <c r="F20" s="509"/>
      <c r="G20" s="509"/>
      <c r="H20" s="509"/>
      <c r="I20" s="509"/>
      <c r="J20" s="509"/>
      <c r="K20" s="509"/>
      <c r="L20" s="509"/>
      <c r="M20" s="509"/>
      <c r="N20" s="510"/>
      <c r="O20" s="75"/>
      <c r="P20" s="75"/>
    </row>
    <row r="21" spans="1:17" x14ac:dyDescent="0.25">
      <c r="A21" s="158"/>
      <c r="B21" s="511"/>
      <c r="C21" s="160"/>
      <c r="D21" s="160"/>
      <c r="E21" s="77"/>
      <c r="F21" s="512"/>
      <c r="G21" s="512"/>
      <c r="H21" s="512"/>
      <c r="I21" s="512"/>
      <c r="J21" s="512"/>
      <c r="K21" s="512"/>
      <c r="L21" s="512"/>
      <c r="M21" s="161"/>
      <c r="N21" s="162"/>
      <c r="O21" s="163"/>
      <c r="P21" s="75"/>
    </row>
    <row r="22" spans="1:17" x14ac:dyDescent="0.25">
      <c r="A22" s="60"/>
      <c r="F22" s="83"/>
      <c r="G22" s="83"/>
      <c r="H22" s="83"/>
      <c r="I22" s="83"/>
      <c r="J22" s="83"/>
      <c r="K22" s="83"/>
      <c r="L22" s="83"/>
      <c r="M22" s="83"/>
      <c r="N22" s="21"/>
      <c r="O22" s="21"/>
      <c r="P22" s="21"/>
    </row>
    <row r="23" spans="1:17" x14ac:dyDescent="0.25">
      <c r="A23" s="60"/>
      <c r="F23" s="83"/>
      <c r="G23" s="83"/>
      <c r="H23" s="83"/>
      <c r="I23" s="83"/>
      <c r="J23" s="83"/>
      <c r="K23" s="83"/>
      <c r="L23" s="83"/>
      <c r="M23" s="83"/>
      <c r="N23" s="21"/>
      <c r="O23" s="21"/>
      <c r="P23" s="21"/>
    </row>
    <row r="24" spans="1:17" x14ac:dyDescent="0.25">
      <c r="A24" s="60"/>
      <c r="F24" s="83"/>
      <c r="G24" s="83"/>
      <c r="H24" s="83"/>
      <c r="I24" s="83"/>
      <c r="J24" s="83"/>
      <c r="K24" s="83"/>
      <c r="L24" s="83"/>
      <c r="M24" s="83"/>
      <c r="N24" s="21"/>
      <c r="O24" s="21"/>
      <c r="P24" s="21"/>
    </row>
    <row r="25" spans="1:17" x14ac:dyDescent="0.25">
      <c r="A25" s="60"/>
      <c r="F25" s="83"/>
      <c r="G25" s="83"/>
      <c r="H25" s="83"/>
      <c r="I25" s="83"/>
      <c r="J25" s="83"/>
      <c r="K25" s="83"/>
      <c r="L25" s="83"/>
      <c r="M25" s="83"/>
      <c r="N25" s="21"/>
      <c r="O25" s="21"/>
      <c r="P25" s="21"/>
    </row>
    <row r="26" spans="1:17" x14ac:dyDescent="0.25">
      <c r="A26" s="60"/>
      <c r="F26" s="83"/>
      <c r="G26" s="83"/>
      <c r="H26" s="83"/>
      <c r="I26" s="83"/>
      <c r="J26" s="83"/>
      <c r="K26" s="83"/>
      <c r="L26" s="83"/>
      <c r="M26" s="83"/>
      <c r="N26" s="21"/>
      <c r="O26" s="21"/>
      <c r="P26" s="21"/>
    </row>
    <row r="27" spans="1:17" x14ac:dyDescent="0.25">
      <c r="A27" s="60"/>
      <c r="F27" s="83"/>
      <c r="G27" s="83"/>
      <c r="H27" s="83"/>
      <c r="I27" s="83"/>
      <c r="J27" s="83"/>
      <c r="K27" s="83"/>
      <c r="L27" s="83"/>
      <c r="M27" s="83"/>
      <c r="N27" s="21"/>
      <c r="O27" s="21"/>
      <c r="P27" s="21"/>
    </row>
    <row r="28" spans="1:17" x14ac:dyDescent="0.25">
      <c r="A28" s="60"/>
      <c r="F28" s="83"/>
      <c r="G28" s="83"/>
      <c r="H28" s="83"/>
      <c r="I28" s="83"/>
      <c r="J28" s="83"/>
      <c r="K28" s="83"/>
      <c r="L28" s="83"/>
      <c r="M28" s="83"/>
      <c r="N28" s="21"/>
      <c r="O28" s="21"/>
      <c r="P28" s="21"/>
    </row>
    <row r="29" spans="1:17" x14ac:dyDescent="0.25">
      <c r="A29" s="60"/>
      <c r="F29" s="83"/>
      <c r="G29" s="83"/>
      <c r="H29" s="83"/>
      <c r="I29" s="83"/>
      <c r="J29" s="83"/>
      <c r="K29" s="83"/>
      <c r="L29" s="83"/>
      <c r="M29" s="83"/>
      <c r="N29" s="21"/>
      <c r="O29" s="21"/>
      <c r="P29" s="21"/>
    </row>
    <row r="30" spans="1:17" x14ac:dyDescent="0.25">
      <c r="A30" s="60"/>
      <c r="F30" s="83"/>
      <c r="G30" s="83"/>
      <c r="H30" s="83"/>
      <c r="I30" s="83"/>
      <c r="J30" s="83"/>
      <c r="K30" s="83"/>
      <c r="L30" s="83"/>
      <c r="M30" s="83"/>
      <c r="N30" s="21"/>
      <c r="O30" s="21"/>
      <c r="P30" s="21"/>
    </row>
    <row r="31" spans="1:17" x14ac:dyDescent="0.25">
      <c r="A31" s="60"/>
      <c r="F31" s="83"/>
      <c r="G31" s="83"/>
      <c r="H31" s="83"/>
      <c r="I31" s="83"/>
      <c r="J31" s="83"/>
      <c r="K31" s="83"/>
      <c r="L31" s="83"/>
      <c r="M31" s="83"/>
      <c r="N31" s="21"/>
      <c r="O31" s="21"/>
      <c r="P31" s="21"/>
    </row>
    <row r="32" spans="1:17" x14ac:dyDescent="0.25">
      <c r="A32" s="60"/>
      <c r="F32" s="83"/>
      <c r="G32" s="83"/>
      <c r="H32" s="83"/>
      <c r="I32" s="83"/>
      <c r="J32" s="83"/>
      <c r="K32" s="83"/>
      <c r="L32" s="83"/>
      <c r="M32" s="83"/>
      <c r="N32" s="21"/>
      <c r="O32" s="21"/>
      <c r="P32" s="21"/>
    </row>
    <row r="33" spans="1:16" x14ac:dyDescent="0.25">
      <c r="A33" s="60"/>
      <c r="F33" s="83"/>
      <c r="G33" s="83"/>
      <c r="H33" s="83"/>
      <c r="I33" s="83"/>
      <c r="J33" s="83"/>
      <c r="K33" s="83"/>
      <c r="L33" s="83"/>
      <c r="M33" s="83"/>
      <c r="N33" s="21"/>
      <c r="O33" s="21"/>
      <c r="P33" s="21"/>
    </row>
    <row r="34" spans="1:16" x14ac:dyDescent="0.25">
      <c r="A34" s="60"/>
      <c r="F34" s="83"/>
      <c r="G34" s="83"/>
      <c r="H34" s="83"/>
      <c r="I34" s="83"/>
      <c r="J34" s="83"/>
      <c r="K34" s="83"/>
      <c r="L34" s="83"/>
      <c r="M34" s="83"/>
      <c r="N34" s="21"/>
      <c r="O34" s="21"/>
      <c r="P34" s="21"/>
    </row>
    <row r="35" spans="1:16" x14ac:dyDescent="0.25">
      <c r="A35" s="60"/>
      <c r="F35" s="83"/>
      <c r="G35" s="83"/>
      <c r="H35" s="83"/>
      <c r="I35" s="83"/>
      <c r="J35" s="83"/>
      <c r="K35" s="83"/>
      <c r="L35" s="83"/>
      <c r="M35" s="83"/>
      <c r="N35" s="21"/>
      <c r="O35" s="21"/>
      <c r="P35" s="21"/>
    </row>
    <row r="36" spans="1:16" x14ac:dyDescent="0.25">
      <c r="A36" s="60"/>
      <c r="F36" s="83"/>
      <c r="G36" s="83"/>
      <c r="H36" s="83"/>
      <c r="I36" s="83"/>
      <c r="J36" s="83"/>
      <c r="K36" s="83"/>
      <c r="L36" s="83"/>
      <c r="M36" s="83"/>
      <c r="N36" s="21"/>
      <c r="O36" s="21"/>
      <c r="P36" s="21"/>
    </row>
    <row r="37" spans="1:16" x14ac:dyDescent="0.25">
      <c r="A37" s="60"/>
      <c r="F37" s="83"/>
      <c r="G37" s="83"/>
      <c r="H37" s="83"/>
      <c r="I37" s="83"/>
      <c r="J37" s="83"/>
      <c r="K37" s="83"/>
      <c r="L37" s="83"/>
      <c r="M37" s="83"/>
      <c r="N37" s="21"/>
      <c r="O37" s="21"/>
      <c r="P37" s="21"/>
    </row>
    <row r="38" spans="1:16" x14ac:dyDescent="0.25">
      <c r="A38" s="60"/>
      <c r="F38" s="83"/>
      <c r="G38" s="83"/>
      <c r="H38" s="83"/>
      <c r="I38" s="83"/>
      <c r="J38" s="83"/>
      <c r="K38" s="83"/>
      <c r="L38" s="83"/>
      <c r="M38" s="83"/>
      <c r="N38" s="21"/>
      <c r="O38" s="21"/>
      <c r="P38" s="21"/>
    </row>
    <row r="39" spans="1:16" x14ac:dyDescent="0.25">
      <c r="A39" s="60"/>
      <c r="F39" s="83"/>
      <c r="G39" s="83"/>
      <c r="H39" s="83"/>
      <c r="I39" s="83"/>
      <c r="J39" s="83"/>
      <c r="K39" s="83"/>
      <c r="L39" s="83"/>
      <c r="M39" s="83"/>
      <c r="N39" s="21"/>
      <c r="O39" s="21"/>
      <c r="P39" s="21"/>
    </row>
    <row r="40" spans="1:16" x14ac:dyDescent="0.25">
      <c r="A40" s="60"/>
      <c r="F40" s="83"/>
      <c r="G40" s="83"/>
      <c r="H40" s="83"/>
      <c r="I40" s="83"/>
      <c r="J40" s="83"/>
      <c r="K40" s="83"/>
      <c r="L40" s="83"/>
      <c r="M40" s="83"/>
      <c r="N40" s="21"/>
      <c r="O40" s="21"/>
      <c r="P40" s="21"/>
    </row>
    <row r="41" spans="1:16" x14ac:dyDescent="0.25">
      <c r="A41" s="60"/>
      <c r="F41" s="83"/>
      <c r="G41" s="83"/>
      <c r="H41" s="83"/>
      <c r="I41" s="83"/>
      <c r="J41" s="83"/>
      <c r="K41" s="83"/>
      <c r="L41" s="83"/>
      <c r="M41" s="83"/>
      <c r="N41" s="21"/>
      <c r="O41" s="21"/>
      <c r="P41" s="21"/>
    </row>
    <row r="42" spans="1:16" x14ac:dyDescent="0.25">
      <c r="A42" s="60"/>
      <c r="F42" s="83"/>
      <c r="G42" s="83"/>
      <c r="H42" s="83"/>
      <c r="I42" s="83"/>
      <c r="J42" s="83"/>
      <c r="K42" s="83"/>
      <c r="L42" s="83"/>
      <c r="M42" s="83"/>
      <c r="N42" s="21"/>
      <c r="O42" s="21"/>
      <c r="P42" s="21"/>
    </row>
    <row r="43" spans="1:16" x14ac:dyDescent="0.25">
      <c r="A43" s="60"/>
      <c r="F43" s="83"/>
      <c r="G43" s="83"/>
      <c r="H43" s="83"/>
      <c r="I43" s="83"/>
      <c r="J43" s="83"/>
      <c r="K43" s="83"/>
      <c r="L43" s="83"/>
      <c r="M43" s="83"/>
      <c r="N43" s="21"/>
      <c r="O43" s="21"/>
      <c r="P43" s="21"/>
    </row>
    <row r="44" spans="1:16" x14ac:dyDescent="0.25">
      <c r="A44" s="60"/>
      <c r="F44" s="83"/>
      <c r="G44" s="83"/>
      <c r="H44" s="83"/>
      <c r="I44" s="83"/>
      <c r="J44" s="83"/>
      <c r="K44" s="83"/>
      <c r="L44" s="83"/>
      <c r="M44" s="83"/>
      <c r="N44" s="21"/>
      <c r="O44" s="21"/>
      <c r="P44" s="21"/>
    </row>
    <row r="45" spans="1:16" x14ac:dyDescent="0.25">
      <c r="A45" s="60"/>
      <c r="F45" s="83"/>
      <c r="G45" s="83"/>
      <c r="H45" s="83"/>
      <c r="I45" s="83"/>
      <c r="J45" s="83"/>
      <c r="K45" s="83"/>
      <c r="L45" s="83"/>
      <c r="M45" s="83"/>
      <c r="N45" s="21"/>
      <c r="O45" s="21"/>
      <c r="P45" s="21"/>
    </row>
    <row r="46" spans="1:16" x14ac:dyDescent="0.25">
      <c r="A46" s="60"/>
      <c r="F46" s="83"/>
      <c r="G46" s="83"/>
      <c r="H46" s="83"/>
      <c r="I46" s="83"/>
      <c r="J46" s="83"/>
      <c r="K46" s="83"/>
      <c r="L46" s="83"/>
      <c r="M46" s="83"/>
      <c r="N46" s="21"/>
      <c r="O46" s="21"/>
      <c r="P46" s="21"/>
    </row>
    <row r="47" spans="1:16" x14ac:dyDescent="0.25">
      <c r="A47" s="60"/>
      <c r="F47" s="83"/>
      <c r="G47" s="83"/>
      <c r="H47" s="83"/>
      <c r="I47" s="83"/>
      <c r="J47" s="83"/>
      <c r="K47" s="83"/>
      <c r="L47" s="83"/>
      <c r="M47" s="83"/>
      <c r="N47" s="21"/>
      <c r="O47" s="21"/>
      <c r="P47" s="21"/>
    </row>
    <row r="48" spans="1:16" x14ac:dyDescent="0.25">
      <c r="A48" s="66"/>
      <c r="F48" s="83"/>
      <c r="G48" s="83"/>
      <c r="H48" s="83"/>
      <c r="I48" s="83"/>
      <c r="J48" s="83"/>
      <c r="K48" s="83"/>
      <c r="L48" s="83"/>
      <c r="M48" s="83"/>
      <c r="N48" s="21"/>
      <c r="O48" s="21"/>
      <c r="P48" s="21"/>
    </row>
    <row r="49" spans="1:16" x14ac:dyDescent="0.25">
      <c r="A49" s="66"/>
      <c r="F49" s="83"/>
      <c r="G49" s="83"/>
      <c r="H49" s="83"/>
      <c r="I49" s="83"/>
      <c r="J49" s="83"/>
      <c r="K49" s="83"/>
      <c r="L49" s="83"/>
      <c r="M49" s="83"/>
      <c r="N49" s="21"/>
      <c r="O49" s="21"/>
      <c r="P49" s="21"/>
    </row>
    <row r="50" spans="1:16" x14ac:dyDescent="0.25">
      <c r="A50" s="66"/>
      <c r="F50" s="83"/>
      <c r="G50" s="83"/>
      <c r="H50" s="83"/>
      <c r="I50" s="83"/>
      <c r="J50" s="83"/>
      <c r="K50" s="83"/>
      <c r="L50" s="83"/>
      <c r="M50" s="83"/>
      <c r="N50" s="21"/>
      <c r="O50" s="21"/>
      <c r="P50" s="21"/>
    </row>
    <row r="51" spans="1:16" x14ac:dyDescent="0.25">
      <c r="A51" s="66"/>
      <c r="F51" s="83"/>
      <c r="G51" s="83"/>
      <c r="H51" s="83"/>
      <c r="I51" s="83"/>
      <c r="J51" s="83"/>
      <c r="K51" s="83"/>
      <c r="L51" s="83"/>
      <c r="M51" s="83"/>
      <c r="N51" s="21"/>
      <c r="O51" s="21"/>
      <c r="P51" s="21"/>
    </row>
    <row r="52" spans="1:16" x14ac:dyDescent="0.25">
      <c r="F52" s="83"/>
      <c r="G52" s="83"/>
      <c r="H52" s="83"/>
      <c r="I52" s="83"/>
      <c r="J52" s="83"/>
      <c r="K52" s="83"/>
      <c r="L52" s="83"/>
      <c r="M52" s="83"/>
      <c r="N52" s="21"/>
      <c r="O52" s="21"/>
      <c r="P52" s="21"/>
    </row>
    <row r="53" spans="1:16" x14ac:dyDescent="0.25">
      <c r="F53" s="83"/>
      <c r="G53" s="83"/>
      <c r="H53" s="83"/>
      <c r="I53" s="83"/>
      <c r="J53" s="83"/>
      <c r="K53" s="83"/>
      <c r="L53" s="83"/>
      <c r="M53" s="83"/>
      <c r="N53" s="21"/>
      <c r="O53" s="21"/>
      <c r="P53" s="21"/>
    </row>
    <row r="54" spans="1:16" x14ac:dyDescent="0.25">
      <c r="F54" s="83"/>
      <c r="G54" s="83"/>
      <c r="H54" s="83"/>
      <c r="I54" s="83"/>
      <c r="J54" s="83"/>
      <c r="K54" s="83"/>
      <c r="L54" s="83"/>
      <c r="M54" s="83"/>
      <c r="N54" s="21"/>
      <c r="O54" s="21"/>
      <c r="P54" s="21"/>
    </row>
    <row r="55" spans="1:16" x14ac:dyDescent="0.25">
      <c r="F55" s="83"/>
      <c r="G55" s="83"/>
      <c r="H55" s="83"/>
      <c r="I55" s="83"/>
      <c r="J55" s="83"/>
      <c r="K55" s="83"/>
      <c r="L55" s="83"/>
      <c r="M55" s="83"/>
      <c r="N55" s="21"/>
      <c r="O55" s="21"/>
      <c r="P55" s="21"/>
    </row>
    <row r="56" spans="1:16" x14ac:dyDescent="0.25">
      <c r="F56" s="83"/>
      <c r="G56" s="83"/>
      <c r="H56" s="83"/>
      <c r="I56" s="83"/>
      <c r="J56" s="83"/>
      <c r="K56" s="83"/>
      <c r="L56" s="83"/>
      <c r="M56" s="83"/>
      <c r="N56" s="21"/>
      <c r="O56" s="21"/>
      <c r="P56" s="21"/>
    </row>
    <row r="57" spans="1:16" x14ac:dyDescent="0.25">
      <c r="F57" s="83"/>
      <c r="G57" s="83"/>
      <c r="H57" s="83"/>
      <c r="I57" s="83"/>
      <c r="J57" s="83"/>
      <c r="K57" s="83"/>
      <c r="L57" s="83"/>
      <c r="M57" s="83"/>
      <c r="N57" s="21"/>
      <c r="O57" s="21"/>
      <c r="P57" s="21"/>
    </row>
    <row r="58" spans="1:16" x14ac:dyDescent="0.25">
      <c r="F58" s="83"/>
      <c r="G58" s="83"/>
      <c r="H58" s="83"/>
      <c r="I58" s="83"/>
      <c r="J58" s="83"/>
      <c r="K58" s="83"/>
      <c r="L58" s="83"/>
      <c r="M58" s="83"/>
      <c r="N58" s="21"/>
      <c r="O58" s="21"/>
      <c r="P58" s="21"/>
    </row>
    <row r="59" spans="1:16" x14ac:dyDescent="0.25">
      <c r="F59" s="83"/>
      <c r="G59" s="83"/>
      <c r="H59" s="83"/>
      <c r="I59" s="83"/>
      <c r="J59" s="83"/>
      <c r="K59" s="83"/>
      <c r="L59" s="83"/>
      <c r="M59" s="83"/>
      <c r="N59" s="21"/>
      <c r="O59" s="21"/>
      <c r="P59" s="21"/>
    </row>
    <row r="60" spans="1:16" x14ac:dyDescent="0.25">
      <c r="F60" s="83"/>
      <c r="G60" s="83"/>
      <c r="H60" s="83"/>
      <c r="I60" s="83"/>
      <c r="J60" s="83"/>
      <c r="K60" s="83"/>
      <c r="L60" s="83"/>
      <c r="M60" s="83"/>
      <c r="N60" s="21"/>
      <c r="O60" s="21"/>
      <c r="P60" s="21"/>
    </row>
    <row r="61" spans="1:16" x14ac:dyDescent="0.25">
      <c r="F61" s="83"/>
      <c r="G61" s="83"/>
      <c r="H61" s="83"/>
      <c r="I61" s="83"/>
      <c r="J61" s="83"/>
      <c r="K61" s="83"/>
      <c r="L61" s="83"/>
      <c r="M61" s="83"/>
      <c r="N61" s="21"/>
      <c r="O61" s="21"/>
      <c r="P61" s="21"/>
    </row>
    <row r="62" spans="1:16" x14ac:dyDescent="0.25">
      <c r="F62" s="83"/>
      <c r="G62" s="83"/>
      <c r="H62" s="83"/>
      <c r="I62" s="83"/>
      <c r="J62" s="83"/>
      <c r="K62" s="83"/>
      <c r="L62" s="83"/>
      <c r="M62" s="83"/>
    </row>
    <row r="63" spans="1:16" x14ac:dyDescent="0.25">
      <c r="F63" s="83"/>
      <c r="G63" s="83"/>
      <c r="H63" s="83"/>
      <c r="I63" s="83"/>
      <c r="J63" s="83"/>
      <c r="K63" s="83"/>
      <c r="L63" s="83"/>
      <c r="M63" s="83"/>
    </row>
    <row r="64" spans="1:16" x14ac:dyDescent="0.25">
      <c r="F64" s="83"/>
      <c r="G64" s="83"/>
      <c r="H64" s="83"/>
      <c r="I64" s="83"/>
      <c r="J64" s="83"/>
      <c r="K64" s="83"/>
      <c r="L64" s="83"/>
      <c r="M64" s="83"/>
    </row>
    <row r="65" spans="6:13" x14ac:dyDescent="0.25">
      <c r="F65" s="83"/>
      <c r="G65" s="83"/>
      <c r="H65" s="83"/>
      <c r="I65" s="83"/>
      <c r="J65" s="83"/>
      <c r="K65" s="83"/>
      <c r="L65" s="83"/>
      <c r="M65" s="83"/>
    </row>
    <row r="66" spans="6:13" x14ac:dyDescent="0.25">
      <c r="F66" s="83"/>
      <c r="G66" s="83"/>
      <c r="H66" s="83"/>
      <c r="I66" s="83"/>
      <c r="J66" s="83"/>
      <c r="K66" s="83"/>
      <c r="L66" s="83"/>
      <c r="M66" s="83"/>
    </row>
    <row r="67" spans="6:13" x14ac:dyDescent="0.25">
      <c r="F67" s="83"/>
      <c r="G67" s="83"/>
      <c r="H67" s="83"/>
      <c r="I67" s="83"/>
      <c r="J67" s="83"/>
      <c r="K67" s="83"/>
      <c r="L67" s="83"/>
      <c r="M67" s="83"/>
    </row>
    <row r="68" spans="6:13" x14ac:dyDescent="0.25">
      <c r="F68" s="83"/>
      <c r="G68" s="83"/>
      <c r="H68" s="83"/>
      <c r="I68" s="83"/>
      <c r="J68" s="83"/>
      <c r="K68" s="83"/>
      <c r="L68" s="83"/>
      <c r="M68" s="83"/>
    </row>
  </sheetData>
  <autoFilter ref="A6:Q19"/>
  <mergeCells count="60">
    <mergeCell ref="A4:A5"/>
    <mergeCell ref="B4:B5"/>
    <mergeCell ref="C4:C5"/>
    <mergeCell ref="D4:D5"/>
    <mergeCell ref="E4:E5"/>
    <mergeCell ref="Q4:Q5"/>
    <mergeCell ref="G4:G5"/>
    <mergeCell ref="H4:H5"/>
    <mergeCell ref="I4:I5"/>
    <mergeCell ref="J4:J5"/>
    <mergeCell ref="K4:K5"/>
    <mergeCell ref="L4:L5"/>
    <mergeCell ref="F8:F9"/>
    <mergeCell ref="G8:G9"/>
    <mergeCell ref="H8:H9"/>
    <mergeCell ref="M4:O4"/>
    <mergeCell ref="P4:P5"/>
    <mergeCell ref="F4:F5"/>
    <mergeCell ref="O8:O9"/>
    <mergeCell ref="P8:P9"/>
    <mergeCell ref="A8:A9"/>
    <mergeCell ref="B8:B9"/>
    <mergeCell ref="C8:C9"/>
    <mergeCell ref="D8:D9"/>
    <mergeCell ref="E8:E9"/>
    <mergeCell ref="Q8:Q9"/>
    <mergeCell ref="A10:A11"/>
    <mergeCell ref="B10:B11"/>
    <mergeCell ref="C10:C11"/>
    <mergeCell ref="D10:D11"/>
    <mergeCell ref="E10:E11"/>
    <mergeCell ref="F10:F11"/>
    <mergeCell ref="G10:G11"/>
    <mergeCell ref="I8:I9"/>
    <mergeCell ref="J8:J9"/>
    <mergeCell ref="K8:K9"/>
    <mergeCell ref="L8:L9"/>
    <mergeCell ref="M8:M9"/>
    <mergeCell ref="N8:N9"/>
    <mergeCell ref="H10:H11"/>
    <mergeCell ref="I10:I11"/>
    <mergeCell ref="P12:P13"/>
    <mergeCell ref="Q12:Q13"/>
    <mergeCell ref="L12:L13"/>
    <mergeCell ref="M12:M13"/>
    <mergeCell ref="N12:N13"/>
    <mergeCell ref="O12:O13"/>
    <mergeCell ref="A17:F17"/>
    <mergeCell ref="C18:F18"/>
    <mergeCell ref="C19:K19"/>
    <mergeCell ref="I12:I16"/>
    <mergeCell ref="J12:J13"/>
    <mergeCell ref="F12:F16"/>
    <mergeCell ref="G12:G16"/>
    <mergeCell ref="H12:H16"/>
    <mergeCell ref="A12:A16"/>
    <mergeCell ref="B12:B16"/>
    <mergeCell ref="C12:C16"/>
    <mergeCell ref="D12:D16"/>
    <mergeCell ref="E12:E16"/>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4. 2022
</oddFooter>
  </headerFooter>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X100"/>
  <sheetViews>
    <sheetView tabSelected="1" topLeftCell="A34" zoomScale="58" zoomScaleNormal="58" zoomScaleSheetLayoutView="39" zoomScalePageLayoutView="55" workbookViewId="0">
      <selection activeCell="N35" sqref="N35:O36"/>
    </sheetView>
  </sheetViews>
  <sheetFormatPr defaultRowHeight="15" x14ac:dyDescent="0.25"/>
  <cols>
    <col min="1" max="1" width="4.7109375" customWidth="1"/>
    <col min="2" max="2" width="14.28515625" customWidth="1"/>
    <col min="3" max="3" width="23.42578125" style="72" customWidth="1"/>
    <col min="4" max="4" width="17.28515625" style="72" customWidth="1"/>
    <col min="5" max="5" width="11.7109375" style="72" customWidth="1"/>
    <col min="6" max="6" width="8.7109375" style="72" customWidth="1"/>
    <col min="7" max="7" width="18.7109375" style="73" customWidth="1"/>
    <col min="8" max="8" width="13.7109375" style="74"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72.7109375" customWidth="1"/>
    <col min="18" max="18" width="5.5703125" customWidth="1"/>
    <col min="19" max="19" width="13" bestFit="1" customWidth="1"/>
    <col min="20" max="20" width="11.7109375" bestFit="1" customWidth="1"/>
    <col min="21" max="21" width="12.28515625" bestFit="1"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76" ht="26.45" customHeight="1" x14ac:dyDescent="0.35">
      <c r="A1" s="513" t="s">
        <v>334</v>
      </c>
    </row>
    <row r="2" spans="1:76" ht="37.9" customHeight="1" x14ac:dyDescent="0.45">
      <c r="A2" s="173" t="s">
        <v>99</v>
      </c>
      <c r="C2" s="6"/>
      <c r="D2" s="6"/>
      <c r="E2" s="6"/>
      <c r="F2" s="6"/>
      <c r="G2" s="7"/>
      <c r="H2" s="8"/>
      <c r="I2" s="9"/>
      <c r="J2" s="9"/>
      <c r="K2" s="9"/>
      <c r="L2" s="9"/>
      <c r="M2" s="9"/>
      <c r="N2" s="9"/>
      <c r="O2" s="9"/>
      <c r="P2" s="9"/>
      <c r="Q2" s="10"/>
    </row>
    <row r="3" spans="1:76" ht="15" customHeight="1" thickBot="1" x14ac:dyDescent="0.5">
      <c r="B3" s="5"/>
      <c r="C3" s="6"/>
      <c r="D3" s="6"/>
      <c r="E3" s="6"/>
      <c r="F3" s="6"/>
      <c r="G3" s="7"/>
      <c r="H3" s="8"/>
      <c r="I3" s="9"/>
      <c r="J3" s="9"/>
      <c r="K3" s="9"/>
      <c r="L3" s="9"/>
      <c r="M3" s="9"/>
      <c r="N3" s="9"/>
      <c r="O3" s="9"/>
      <c r="P3" s="9"/>
      <c r="Q3" s="10"/>
    </row>
    <row r="4" spans="1:76" ht="39" customHeight="1" x14ac:dyDescent="0.25">
      <c r="A4" s="803" t="s">
        <v>41</v>
      </c>
      <c r="B4" s="797" t="s">
        <v>42</v>
      </c>
      <c r="C4" s="797" t="s">
        <v>33</v>
      </c>
      <c r="D4" s="797" t="s">
        <v>43</v>
      </c>
      <c r="E4" s="797" t="s">
        <v>44</v>
      </c>
      <c r="F4" s="805" t="s">
        <v>45</v>
      </c>
      <c r="G4" s="793" t="s">
        <v>18</v>
      </c>
      <c r="H4" s="795" t="s">
        <v>46</v>
      </c>
      <c r="I4" s="797" t="s">
        <v>47</v>
      </c>
      <c r="J4" s="797" t="s">
        <v>23</v>
      </c>
      <c r="K4" s="799" t="s">
        <v>25</v>
      </c>
      <c r="L4" s="801" t="s">
        <v>48</v>
      </c>
      <c r="M4" s="777" t="s">
        <v>49</v>
      </c>
      <c r="N4" s="778"/>
      <c r="O4" s="779"/>
      <c r="P4" s="780" t="s">
        <v>50</v>
      </c>
      <c r="Q4" s="782" t="s">
        <v>51</v>
      </c>
    </row>
    <row r="5" spans="1:76" ht="148.15" customHeight="1" x14ac:dyDescent="0.25">
      <c r="A5" s="804"/>
      <c r="B5" s="798"/>
      <c r="C5" s="798"/>
      <c r="D5" s="641"/>
      <c r="E5" s="798"/>
      <c r="F5" s="806"/>
      <c r="G5" s="794"/>
      <c r="H5" s="796"/>
      <c r="I5" s="798"/>
      <c r="J5" s="798"/>
      <c r="K5" s="800"/>
      <c r="L5" s="802"/>
      <c r="M5" s="11" t="s">
        <v>52</v>
      </c>
      <c r="N5" s="431" t="s">
        <v>91</v>
      </c>
      <c r="O5" s="432" t="s">
        <v>53</v>
      </c>
      <c r="P5" s="781"/>
      <c r="Q5" s="783"/>
    </row>
    <row r="6" spans="1:76" ht="32.450000000000003" customHeight="1" thickBot="1" x14ac:dyDescent="0.3">
      <c r="A6" s="12" t="s">
        <v>54</v>
      </c>
      <c r="B6" s="13" t="s">
        <v>55</v>
      </c>
      <c r="C6" s="13" t="s">
        <v>56</v>
      </c>
      <c r="D6" s="13" t="s">
        <v>57</v>
      </c>
      <c r="E6" s="13" t="s">
        <v>58</v>
      </c>
      <c r="F6" s="13" t="s">
        <v>59</v>
      </c>
      <c r="G6" s="13" t="s">
        <v>60</v>
      </c>
      <c r="H6" s="14" t="s">
        <v>61</v>
      </c>
      <c r="I6" s="13" t="s">
        <v>62</v>
      </c>
      <c r="J6" s="15" t="s">
        <v>63</v>
      </c>
      <c r="K6" s="15" t="s">
        <v>64</v>
      </c>
      <c r="L6" s="16" t="s">
        <v>65</v>
      </c>
      <c r="M6" s="17" t="s">
        <v>66</v>
      </c>
      <c r="N6" s="12" t="s">
        <v>67</v>
      </c>
      <c r="O6" s="18" t="s">
        <v>68</v>
      </c>
      <c r="P6" s="19" t="s">
        <v>69</v>
      </c>
      <c r="Q6" s="18" t="s">
        <v>207</v>
      </c>
    </row>
    <row r="7" spans="1:76" ht="198" customHeight="1" x14ac:dyDescent="0.25">
      <c r="A7" s="784">
        <v>1</v>
      </c>
      <c r="B7" s="785" t="s">
        <v>27</v>
      </c>
      <c r="C7" s="771" t="s">
        <v>26</v>
      </c>
      <c r="D7" s="771" t="s">
        <v>102</v>
      </c>
      <c r="E7" s="788" t="s">
        <v>125</v>
      </c>
      <c r="F7" s="791" t="s">
        <v>126</v>
      </c>
      <c r="G7" s="792">
        <v>362375172.18000001</v>
      </c>
      <c r="H7" s="771" t="s">
        <v>27</v>
      </c>
      <c r="I7" s="771" t="s">
        <v>103</v>
      </c>
      <c r="J7" s="771" t="s">
        <v>70</v>
      </c>
      <c r="K7" s="772" t="s">
        <v>304</v>
      </c>
      <c r="L7" s="773">
        <v>101386743</v>
      </c>
      <c r="M7" s="773">
        <f>N7+O7</f>
        <v>1004341.5</v>
      </c>
      <c r="N7" s="20">
        <v>1004341.5</v>
      </c>
      <c r="O7" s="807">
        <v>0</v>
      </c>
      <c r="P7" s="810">
        <f>M7/L7</f>
        <v>9.9060436333377432E-3</v>
      </c>
      <c r="Q7" s="767" t="s">
        <v>305</v>
      </c>
      <c r="R7" s="21"/>
    </row>
    <row r="8" spans="1:76" ht="121.9" customHeight="1" x14ac:dyDescent="0.25">
      <c r="A8" s="769"/>
      <c r="B8" s="786"/>
      <c r="C8" s="662"/>
      <c r="D8" s="662"/>
      <c r="E8" s="789"/>
      <c r="F8" s="752"/>
      <c r="G8" s="765"/>
      <c r="H8" s="662"/>
      <c r="I8" s="662"/>
      <c r="J8" s="662"/>
      <c r="K8" s="763"/>
      <c r="L8" s="764"/>
      <c r="M8" s="764"/>
      <c r="N8" s="22" t="s">
        <v>127</v>
      </c>
      <c r="O8" s="808"/>
      <c r="P8" s="761"/>
      <c r="Q8" s="768"/>
      <c r="R8" s="21"/>
    </row>
    <row r="9" spans="1:76" ht="199.15" customHeight="1" x14ac:dyDescent="0.25">
      <c r="A9" s="723"/>
      <c r="B9" s="787"/>
      <c r="C9" s="663"/>
      <c r="D9" s="663"/>
      <c r="E9" s="790"/>
      <c r="F9" s="753"/>
      <c r="G9" s="715"/>
      <c r="H9" s="663"/>
      <c r="I9" s="663"/>
      <c r="J9" s="663"/>
      <c r="K9" s="683"/>
      <c r="L9" s="675"/>
      <c r="M9" s="675"/>
      <c r="N9" s="23">
        <v>5641832.5</v>
      </c>
      <c r="O9" s="809"/>
      <c r="P9" s="757"/>
      <c r="Q9" s="727"/>
      <c r="R9" s="21"/>
    </row>
    <row r="10" spans="1:76" ht="59.45" customHeight="1" x14ac:dyDescent="0.25">
      <c r="A10" s="722">
        <v>2</v>
      </c>
      <c r="B10" s="766" t="s">
        <v>27</v>
      </c>
      <c r="C10" s="766" t="s">
        <v>71</v>
      </c>
      <c r="D10" s="766" t="s">
        <v>102</v>
      </c>
      <c r="E10" s="766" t="s">
        <v>128</v>
      </c>
      <c r="F10" s="766" t="s">
        <v>126</v>
      </c>
      <c r="G10" s="770">
        <v>462724796.58999997</v>
      </c>
      <c r="H10" s="766" t="s">
        <v>27</v>
      </c>
      <c r="I10" s="766" t="s">
        <v>129</v>
      </c>
      <c r="J10" s="766" t="s">
        <v>70</v>
      </c>
      <c r="K10" s="774" t="s">
        <v>130</v>
      </c>
      <c r="L10" s="674">
        <v>13225052</v>
      </c>
      <c r="M10" s="674">
        <f>N10+O10</f>
        <v>96798.25</v>
      </c>
      <c r="N10" s="25">
        <v>96798.25</v>
      </c>
      <c r="O10" s="754">
        <v>0</v>
      </c>
      <c r="P10" s="756">
        <f>M10/L10</f>
        <v>7.3193095951531988E-3</v>
      </c>
      <c r="Q10" s="726" t="s">
        <v>306</v>
      </c>
      <c r="R10" s="21"/>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row>
    <row r="11" spans="1:76" ht="69" customHeight="1" x14ac:dyDescent="0.25">
      <c r="A11" s="769"/>
      <c r="B11" s="766"/>
      <c r="C11" s="766"/>
      <c r="D11" s="766"/>
      <c r="E11" s="766"/>
      <c r="F11" s="766"/>
      <c r="G11" s="770"/>
      <c r="H11" s="766"/>
      <c r="I11" s="766"/>
      <c r="J11" s="766"/>
      <c r="K11" s="775"/>
      <c r="L11" s="764"/>
      <c r="M11" s="764"/>
      <c r="N11" s="27" t="s">
        <v>131</v>
      </c>
      <c r="O11" s="760"/>
      <c r="P11" s="761"/>
      <c r="Q11" s="768"/>
      <c r="R11" s="21"/>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row>
    <row r="12" spans="1:76" ht="128.44999999999999" customHeight="1" x14ac:dyDescent="0.25">
      <c r="A12" s="723"/>
      <c r="B12" s="766"/>
      <c r="C12" s="766"/>
      <c r="D12" s="766"/>
      <c r="E12" s="766"/>
      <c r="F12" s="766"/>
      <c r="G12" s="770"/>
      <c r="H12" s="766"/>
      <c r="I12" s="766"/>
      <c r="J12" s="766"/>
      <c r="K12" s="776"/>
      <c r="L12" s="675"/>
      <c r="M12" s="675"/>
      <c r="N12" s="28">
        <v>290394.75</v>
      </c>
      <c r="O12" s="755"/>
      <c r="P12" s="757"/>
      <c r="Q12" s="727"/>
      <c r="R12" s="21"/>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row>
    <row r="13" spans="1:76" ht="237" customHeight="1" x14ac:dyDescent="0.25">
      <c r="A13" s="716">
        <v>3</v>
      </c>
      <c r="B13" s="667" t="s">
        <v>28</v>
      </c>
      <c r="C13" s="661" t="s">
        <v>29</v>
      </c>
      <c r="D13" s="661" t="s">
        <v>132</v>
      </c>
      <c r="E13" s="661" t="s">
        <v>133</v>
      </c>
      <c r="F13" s="661" t="s">
        <v>126</v>
      </c>
      <c r="G13" s="714">
        <v>400418989.25999999</v>
      </c>
      <c r="H13" s="661" t="s">
        <v>134</v>
      </c>
      <c r="I13" s="661" t="s">
        <v>135</v>
      </c>
      <c r="J13" s="661" t="s">
        <v>70</v>
      </c>
      <c r="K13" s="682" t="s">
        <v>307</v>
      </c>
      <c r="L13" s="674">
        <v>178471075</v>
      </c>
      <c r="M13" s="674">
        <f>N13+O13</f>
        <v>11053466</v>
      </c>
      <c r="N13" s="29">
        <v>11053466</v>
      </c>
      <c r="O13" s="754">
        <v>0</v>
      </c>
      <c r="P13" s="756">
        <f>M13/L13</f>
        <v>6.1934215390365074E-2</v>
      </c>
      <c r="Q13" s="758" t="s">
        <v>308</v>
      </c>
      <c r="R13" s="21"/>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row>
    <row r="14" spans="1:76" ht="176.25" customHeight="1" x14ac:dyDescent="0.25">
      <c r="A14" s="717"/>
      <c r="B14" s="668"/>
      <c r="C14" s="662"/>
      <c r="D14" s="662"/>
      <c r="E14" s="662"/>
      <c r="F14" s="662"/>
      <c r="G14" s="765"/>
      <c r="H14" s="662"/>
      <c r="I14" s="662"/>
      <c r="J14" s="662"/>
      <c r="K14" s="763"/>
      <c r="L14" s="764"/>
      <c r="M14" s="764"/>
      <c r="N14" s="30" t="s">
        <v>136</v>
      </c>
      <c r="O14" s="760"/>
      <c r="P14" s="761"/>
      <c r="Q14" s="762"/>
      <c r="R14" s="21"/>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row>
    <row r="15" spans="1:76" ht="176.65" customHeight="1" x14ac:dyDescent="0.25">
      <c r="A15" s="717"/>
      <c r="B15" s="668"/>
      <c r="C15" s="662"/>
      <c r="D15" s="662"/>
      <c r="E15" s="662"/>
      <c r="F15" s="662"/>
      <c r="G15" s="765"/>
      <c r="H15" s="662"/>
      <c r="I15" s="662"/>
      <c r="J15" s="662"/>
      <c r="K15" s="683"/>
      <c r="L15" s="675"/>
      <c r="M15" s="675"/>
      <c r="N15" s="31">
        <v>33160392</v>
      </c>
      <c r="O15" s="755"/>
      <c r="P15" s="757"/>
      <c r="Q15" s="762"/>
      <c r="R15" s="21"/>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row>
    <row r="16" spans="1:76" s="26" customFormat="1" ht="355.9" customHeight="1" x14ac:dyDescent="0.25">
      <c r="A16" s="717"/>
      <c r="B16" s="668"/>
      <c r="C16" s="662"/>
      <c r="D16" s="662"/>
      <c r="E16" s="662"/>
      <c r="F16" s="662"/>
      <c r="G16" s="765"/>
      <c r="H16" s="662"/>
      <c r="I16" s="662"/>
      <c r="J16" s="433" t="s">
        <v>116</v>
      </c>
      <c r="K16" s="434" t="s">
        <v>309</v>
      </c>
      <c r="L16" s="427">
        <v>40518449.969999999</v>
      </c>
      <c r="M16" s="435">
        <f t="shared" ref="M16:M18" si="0">N16+O16</f>
        <v>39887710.969999999</v>
      </c>
      <c r="N16" s="253">
        <v>39887710.969999999</v>
      </c>
      <c r="O16" s="32">
        <v>0</v>
      </c>
      <c r="P16" s="436">
        <f t="shared" ref="P16:P29" si="1">M16/L16</f>
        <v>0.98443328902100147</v>
      </c>
      <c r="Q16" s="2" t="s">
        <v>332</v>
      </c>
      <c r="R16" s="21"/>
    </row>
    <row r="17" spans="1:76" s="26" customFormat="1" ht="253.9" customHeight="1" x14ac:dyDescent="0.25">
      <c r="A17" s="717"/>
      <c r="B17" s="668"/>
      <c r="C17" s="662"/>
      <c r="D17" s="662"/>
      <c r="E17" s="662"/>
      <c r="F17" s="662"/>
      <c r="G17" s="765"/>
      <c r="H17" s="662"/>
      <c r="I17" s="662"/>
      <c r="J17" s="437" t="s">
        <v>70</v>
      </c>
      <c r="K17" s="438" t="s">
        <v>267</v>
      </c>
      <c r="L17" s="364">
        <v>823671</v>
      </c>
      <c r="M17" s="439">
        <f t="shared" si="0"/>
        <v>823671</v>
      </c>
      <c r="N17" s="35">
        <v>823671</v>
      </c>
      <c r="O17" s="440">
        <v>0</v>
      </c>
      <c r="P17" s="441">
        <f t="shared" si="1"/>
        <v>1</v>
      </c>
      <c r="Q17" s="2" t="s">
        <v>310</v>
      </c>
      <c r="R17" s="21"/>
    </row>
    <row r="18" spans="1:76" s="26" customFormat="1" ht="183.6" customHeight="1" x14ac:dyDescent="0.25">
      <c r="A18" s="717"/>
      <c r="B18" s="668"/>
      <c r="C18" s="662"/>
      <c r="D18" s="662"/>
      <c r="E18" s="662"/>
      <c r="F18" s="662"/>
      <c r="G18" s="765"/>
      <c r="H18" s="662"/>
      <c r="I18" s="662"/>
      <c r="J18" s="437" t="s">
        <v>70</v>
      </c>
      <c r="K18" s="438" t="s">
        <v>311</v>
      </c>
      <c r="L18" s="365">
        <v>5878388</v>
      </c>
      <c r="M18" s="439">
        <f t="shared" si="0"/>
        <v>5878388</v>
      </c>
      <c r="N18" s="33">
        <v>5878388</v>
      </c>
      <c r="O18" s="442">
        <v>0</v>
      </c>
      <c r="P18" s="441">
        <f t="shared" si="1"/>
        <v>1</v>
      </c>
      <c r="Q18" s="366" t="s">
        <v>268</v>
      </c>
      <c r="R18" s="21"/>
      <c r="S18" s="86"/>
    </row>
    <row r="19" spans="1:76" s="26" customFormat="1" ht="154.9" customHeight="1" x14ac:dyDescent="0.25">
      <c r="A19" s="718"/>
      <c r="B19" s="669"/>
      <c r="C19" s="663"/>
      <c r="D19" s="663"/>
      <c r="E19" s="663"/>
      <c r="F19" s="663"/>
      <c r="G19" s="715"/>
      <c r="H19" s="663"/>
      <c r="I19" s="663"/>
      <c r="J19" s="433" t="s">
        <v>173</v>
      </c>
      <c r="K19" s="443" t="s">
        <v>312</v>
      </c>
      <c r="L19" s="34">
        <v>823671</v>
      </c>
      <c r="M19" s="439">
        <f>N19+O19</f>
        <v>50000</v>
      </c>
      <c r="N19" s="35">
        <v>50000</v>
      </c>
      <c r="O19" s="442">
        <v>0</v>
      </c>
      <c r="P19" s="444">
        <f t="shared" si="1"/>
        <v>6.0703848988248946E-2</v>
      </c>
      <c r="Q19" s="430" t="s">
        <v>269</v>
      </c>
      <c r="R19" s="21"/>
      <c r="S19" s="86"/>
    </row>
    <row r="20" spans="1:76" ht="221.1" customHeight="1" x14ac:dyDescent="0.25">
      <c r="A20" s="716">
        <v>4</v>
      </c>
      <c r="B20" s="661" t="s">
        <v>72</v>
      </c>
      <c r="C20" s="661" t="s">
        <v>172</v>
      </c>
      <c r="D20" s="661" t="s">
        <v>132</v>
      </c>
      <c r="E20" s="661" t="s">
        <v>137</v>
      </c>
      <c r="F20" s="661" t="s">
        <v>126</v>
      </c>
      <c r="G20" s="714">
        <v>433013258.18000001</v>
      </c>
      <c r="H20" s="661" t="s">
        <v>134</v>
      </c>
      <c r="I20" s="661" t="s">
        <v>138</v>
      </c>
      <c r="J20" s="661" t="s">
        <v>70</v>
      </c>
      <c r="K20" s="682" t="s">
        <v>313</v>
      </c>
      <c r="L20" s="684">
        <v>354887803</v>
      </c>
      <c r="M20" s="674">
        <f>N20+O20+N21</f>
        <v>88721951</v>
      </c>
      <c r="N20" s="37">
        <v>88653154</v>
      </c>
      <c r="O20" s="754">
        <v>0</v>
      </c>
      <c r="P20" s="756">
        <f t="shared" si="1"/>
        <v>0.250000000704448</v>
      </c>
      <c r="Q20" s="758" t="s">
        <v>314</v>
      </c>
      <c r="R20" s="21"/>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row>
    <row r="21" spans="1:76" ht="115.9" customHeight="1" x14ac:dyDescent="0.25">
      <c r="A21" s="718"/>
      <c r="B21" s="663"/>
      <c r="C21" s="663"/>
      <c r="D21" s="663"/>
      <c r="E21" s="663"/>
      <c r="F21" s="663"/>
      <c r="G21" s="715"/>
      <c r="H21" s="663"/>
      <c r="I21" s="663"/>
      <c r="J21" s="663"/>
      <c r="K21" s="683"/>
      <c r="L21" s="685"/>
      <c r="M21" s="675"/>
      <c r="N21" s="37">
        <v>68797</v>
      </c>
      <c r="O21" s="755"/>
      <c r="P21" s="757"/>
      <c r="Q21" s="759"/>
      <c r="R21" s="21"/>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row>
    <row r="22" spans="1:76" ht="103.5" customHeight="1" x14ac:dyDescent="0.25">
      <c r="A22" s="722">
        <v>5</v>
      </c>
      <c r="B22" s="720" t="s">
        <v>27</v>
      </c>
      <c r="C22" s="720" t="s">
        <v>73</v>
      </c>
      <c r="D22" s="720" t="s">
        <v>102</v>
      </c>
      <c r="E22" s="720" t="s">
        <v>140</v>
      </c>
      <c r="F22" s="720" t="s">
        <v>141</v>
      </c>
      <c r="G22" s="711">
        <v>383980487.01999998</v>
      </c>
      <c r="H22" s="720" t="s">
        <v>27</v>
      </c>
      <c r="I22" s="720" t="s">
        <v>142</v>
      </c>
      <c r="J22" s="433" t="s">
        <v>70</v>
      </c>
      <c r="K22" s="445" t="s">
        <v>315</v>
      </c>
      <c r="L22" s="34">
        <v>89233</v>
      </c>
      <c r="M22" s="435">
        <v>89233</v>
      </c>
      <c r="N22" s="724">
        <v>393223</v>
      </c>
      <c r="O22" s="446">
        <v>0</v>
      </c>
      <c r="P22" s="444">
        <f t="shared" si="1"/>
        <v>1</v>
      </c>
      <c r="Q22" s="726" t="s">
        <v>143</v>
      </c>
      <c r="R22" s="21"/>
    </row>
    <row r="23" spans="1:76" ht="88.15" customHeight="1" x14ac:dyDescent="0.25">
      <c r="A23" s="723"/>
      <c r="B23" s="721"/>
      <c r="C23" s="721"/>
      <c r="D23" s="721"/>
      <c r="E23" s="721"/>
      <c r="F23" s="721"/>
      <c r="G23" s="713"/>
      <c r="H23" s="721"/>
      <c r="I23" s="721"/>
      <c r="J23" s="433" t="s">
        <v>70</v>
      </c>
      <c r="K23" s="445" t="s">
        <v>316</v>
      </c>
      <c r="L23" s="34">
        <v>303990</v>
      </c>
      <c r="M23" s="435">
        <v>303990</v>
      </c>
      <c r="N23" s="725"/>
      <c r="O23" s="446">
        <v>0</v>
      </c>
      <c r="P23" s="444">
        <f t="shared" si="1"/>
        <v>1</v>
      </c>
      <c r="Q23" s="727"/>
      <c r="R23" s="21"/>
    </row>
    <row r="24" spans="1:76" ht="164.1" customHeight="1" x14ac:dyDescent="0.25">
      <c r="A24" s="448">
        <v>6</v>
      </c>
      <c r="B24" s="449" t="s">
        <v>27</v>
      </c>
      <c r="C24" s="450" t="s">
        <v>36</v>
      </c>
      <c r="D24" s="450" t="s">
        <v>102</v>
      </c>
      <c r="E24" s="450" t="s">
        <v>144</v>
      </c>
      <c r="F24" s="450" t="s">
        <v>145</v>
      </c>
      <c r="G24" s="123">
        <v>77718036.650000006</v>
      </c>
      <c r="H24" s="450" t="s">
        <v>27</v>
      </c>
      <c r="I24" s="450" t="s">
        <v>142</v>
      </c>
      <c r="J24" s="433" t="s">
        <v>70</v>
      </c>
      <c r="K24" s="445" t="s">
        <v>317</v>
      </c>
      <c r="L24" s="34">
        <v>44293.75</v>
      </c>
      <c r="M24" s="435">
        <f t="shared" ref="M24:M25" si="2">N24+O24</f>
        <v>37650</v>
      </c>
      <c r="N24" s="36">
        <v>37650</v>
      </c>
      <c r="O24" s="446">
        <v>0</v>
      </c>
      <c r="P24" s="444">
        <f t="shared" si="1"/>
        <v>0.85000705517144071</v>
      </c>
      <c r="Q24" s="447" t="s">
        <v>146</v>
      </c>
      <c r="R24" s="21"/>
    </row>
    <row r="25" spans="1:76" ht="145.15" customHeight="1" x14ac:dyDescent="0.25">
      <c r="A25" s="448">
        <v>7</v>
      </c>
      <c r="B25" s="449" t="s">
        <v>27</v>
      </c>
      <c r="C25" s="450" t="s">
        <v>37</v>
      </c>
      <c r="D25" s="450" t="s">
        <v>102</v>
      </c>
      <c r="E25" s="450" t="s">
        <v>144</v>
      </c>
      <c r="F25" s="450" t="s">
        <v>141</v>
      </c>
      <c r="G25" s="123">
        <v>429420138.85000002</v>
      </c>
      <c r="H25" s="450" t="s">
        <v>27</v>
      </c>
      <c r="I25" s="450" t="s">
        <v>142</v>
      </c>
      <c r="J25" s="451" t="s">
        <v>70</v>
      </c>
      <c r="K25" s="445" t="s">
        <v>316</v>
      </c>
      <c r="L25" s="34">
        <v>397500</v>
      </c>
      <c r="M25" s="435">
        <f t="shared" si="2"/>
        <v>337875</v>
      </c>
      <c r="N25" s="36">
        <v>337875</v>
      </c>
      <c r="O25" s="446">
        <v>0</v>
      </c>
      <c r="P25" s="444">
        <f t="shared" si="1"/>
        <v>0.85</v>
      </c>
      <c r="Q25" s="447" t="s">
        <v>147</v>
      </c>
      <c r="R25" s="21"/>
    </row>
    <row r="26" spans="1:76" ht="384" customHeight="1" x14ac:dyDescent="0.25">
      <c r="A26" s="716">
        <v>11</v>
      </c>
      <c r="B26" s="661" t="s">
        <v>242</v>
      </c>
      <c r="C26" s="719" t="s">
        <v>74</v>
      </c>
      <c r="D26" s="661" t="s">
        <v>132</v>
      </c>
      <c r="E26" s="661" t="s">
        <v>148</v>
      </c>
      <c r="F26" s="661" t="s">
        <v>141</v>
      </c>
      <c r="G26" s="711">
        <v>50983386.560000002</v>
      </c>
      <c r="H26" s="661" t="s">
        <v>134</v>
      </c>
      <c r="I26" s="661" t="s">
        <v>149</v>
      </c>
      <c r="J26" s="450" t="s">
        <v>116</v>
      </c>
      <c r="K26" s="445" t="s">
        <v>270</v>
      </c>
      <c r="L26" s="38">
        <v>9399552</v>
      </c>
      <c r="M26" s="452">
        <f>N26+O26</f>
        <v>1901380.51</v>
      </c>
      <c r="N26" s="35">
        <v>1901380.51</v>
      </c>
      <c r="O26" s="39">
        <v>0</v>
      </c>
      <c r="P26" s="444">
        <f t="shared" si="1"/>
        <v>0.20228416311756134</v>
      </c>
      <c r="Q26" s="447" t="s">
        <v>318</v>
      </c>
      <c r="R26" s="21"/>
      <c r="S26" s="21"/>
    </row>
    <row r="27" spans="1:76" ht="247.15" customHeight="1" x14ac:dyDescent="0.25">
      <c r="A27" s="717"/>
      <c r="B27" s="662"/>
      <c r="C27" s="662"/>
      <c r="D27" s="662"/>
      <c r="E27" s="662"/>
      <c r="F27" s="662"/>
      <c r="G27" s="712"/>
      <c r="H27" s="662"/>
      <c r="I27" s="662"/>
      <c r="J27" s="433" t="s">
        <v>70</v>
      </c>
      <c r="K27" s="445" t="s">
        <v>150</v>
      </c>
      <c r="L27" s="34">
        <v>6773775.2599999998</v>
      </c>
      <c r="M27" s="524">
        <f>N27+O27</f>
        <v>7605522</v>
      </c>
      <c r="N27" s="37">
        <v>7605522</v>
      </c>
      <c r="O27" s="525">
        <v>0</v>
      </c>
      <c r="P27" s="523">
        <f t="shared" si="1"/>
        <v>1.1227892435273974</v>
      </c>
      <c r="Q27" s="526" t="s">
        <v>338</v>
      </c>
      <c r="R27" s="21"/>
    </row>
    <row r="28" spans="1:76" ht="64.900000000000006" customHeight="1" x14ac:dyDescent="0.25">
      <c r="A28" s="718"/>
      <c r="B28" s="663"/>
      <c r="C28" s="663"/>
      <c r="D28" s="663"/>
      <c r="E28" s="663"/>
      <c r="F28" s="663"/>
      <c r="G28" s="713"/>
      <c r="H28" s="663"/>
      <c r="I28" s="663"/>
      <c r="J28" s="451" t="s">
        <v>151</v>
      </c>
      <c r="K28" s="445" t="s">
        <v>319</v>
      </c>
      <c r="L28" s="34">
        <v>0</v>
      </c>
      <c r="M28" s="435">
        <f>N28+O28</f>
        <v>0</v>
      </c>
      <c r="N28" s="24">
        <v>0</v>
      </c>
      <c r="O28" s="446">
        <v>0</v>
      </c>
      <c r="P28" s="444">
        <v>0</v>
      </c>
      <c r="Q28" s="40" t="s">
        <v>152</v>
      </c>
      <c r="R28" s="21"/>
    </row>
    <row r="29" spans="1:76" ht="130.9" customHeight="1" x14ac:dyDescent="0.25">
      <c r="A29" s="454">
        <v>13</v>
      </c>
      <c r="B29" s="455" t="s">
        <v>27</v>
      </c>
      <c r="C29" s="455" t="s">
        <v>30</v>
      </c>
      <c r="D29" s="455" t="s">
        <v>102</v>
      </c>
      <c r="E29" s="450" t="s">
        <v>271</v>
      </c>
      <c r="F29" s="450" t="s">
        <v>141</v>
      </c>
      <c r="G29" s="123">
        <v>75726679.859999999</v>
      </c>
      <c r="H29" s="123" t="s">
        <v>27</v>
      </c>
      <c r="I29" s="3" t="s">
        <v>153</v>
      </c>
      <c r="J29" s="433" t="s">
        <v>70</v>
      </c>
      <c r="K29" s="443" t="s">
        <v>154</v>
      </c>
      <c r="L29" s="456">
        <v>259240</v>
      </c>
      <c r="M29" s="457">
        <f>N29+O29</f>
        <v>259240</v>
      </c>
      <c r="N29" s="33">
        <v>259240</v>
      </c>
      <c r="O29" s="458">
        <v>0</v>
      </c>
      <c r="P29" s="444">
        <f t="shared" si="1"/>
        <v>1</v>
      </c>
      <c r="Q29" s="447" t="s">
        <v>155</v>
      </c>
      <c r="R29" s="21"/>
    </row>
    <row r="30" spans="1:76" ht="120" x14ac:dyDescent="0.25">
      <c r="A30" s="454">
        <v>14</v>
      </c>
      <c r="B30" s="455" t="s">
        <v>27</v>
      </c>
      <c r="C30" s="455" t="s">
        <v>75</v>
      </c>
      <c r="D30" s="455" t="s">
        <v>102</v>
      </c>
      <c r="E30" s="450" t="s">
        <v>156</v>
      </c>
      <c r="F30" s="459" t="s">
        <v>141</v>
      </c>
      <c r="G30" s="123">
        <v>114144662.22</v>
      </c>
      <c r="H30" s="123" t="s">
        <v>27</v>
      </c>
      <c r="I30" s="3" t="s">
        <v>142</v>
      </c>
      <c r="J30" s="433" t="s">
        <v>70</v>
      </c>
      <c r="K30" s="460" t="s">
        <v>157</v>
      </c>
      <c r="L30" s="41">
        <v>186679.77</v>
      </c>
      <c r="M30" s="435">
        <f t="shared" ref="M30:M31" si="3">N30+O30</f>
        <v>195663</v>
      </c>
      <c r="N30" s="42">
        <v>195663</v>
      </c>
      <c r="O30" s="452">
        <v>0</v>
      </c>
      <c r="P30" s="436">
        <f>M30/L30</f>
        <v>1.0481210685014237</v>
      </c>
      <c r="Q30" s="447" t="s">
        <v>158</v>
      </c>
      <c r="R30" s="21"/>
    </row>
    <row r="31" spans="1:76" ht="127.5" customHeight="1" x14ac:dyDescent="0.25">
      <c r="A31" s="454">
        <v>15</v>
      </c>
      <c r="B31" s="455" t="s">
        <v>27</v>
      </c>
      <c r="C31" s="455" t="s">
        <v>32</v>
      </c>
      <c r="D31" s="455" t="s">
        <v>102</v>
      </c>
      <c r="E31" s="450" t="s">
        <v>156</v>
      </c>
      <c r="F31" s="459" t="s">
        <v>141</v>
      </c>
      <c r="G31" s="123">
        <v>97275841.819999993</v>
      </c>
      <c r="H31" s="123" t="s">
        <v>27</v>
      </c>
      <c r="I31" s="3" t="s">
        <v>142</v>
      </c>
      <c r="J31" s="451" t="s">
        <v>70</v>
      </c>
      <c r="K31" s="461" t="s">
        <v>159</v>
      </c>
      <c r="L31" s="165">
        <v>910378.05</v>
      </c>
      <c r="M31" s="38">
        <f t="shared" si="3"/>
        <v>751433</v>
      </c>
      <c r="N31" s="166">
        <v>751433</v>
      </c>
      <c r="O31" s="167">
        <v>0</v>
      </c>
      <c r="P31" s="168">
        <v>1</v>
      </c>
      <c r="Q31" s="169" t="s">
        <v>160</v>
      </c>
      <c r="R31" s="21"/>
    </row>
    <row r="32" spans="1:76" ht="157.9" customHeight="1" x14ac:dyDescent="0.25">
      <c r="A32" s="722">
        <v>32</v>
      </c>
      <c r="B32" s="661" t="s">
        <v>161</v>
      </c>
      <c r="C32" s="661" t="s">
        <v>162</v>
      </c>
      <c r="D32" s="661" t="s">
        <v>111</v>
      </c>
      <c r="E32" s="661" t="s">
        <v>208</v>
      </c>
      <c r="F32" s="661" t="s">
        <v>123</v>
      </c>
      <c r="G32" s="731">
        <v>4146520.73</v>
      </c>
      <c r="H32" s="661" t="s">
        <v>161</v>
      </c>
      <c r="I32" s="661" t="s">
        <v>163</v>
      </c>
      <c r="J32" s="437" t="s">
        <v>124</v>
      </c>
      <c r="K32" s="661" t="s">
        <v>320</v>
      </c>
      <c r="L32" s="674">
        <v>740806.74</v>
      </c>
      <c r="M32" s="462">
        <f>N32+O32</f>
        <v>414621.75</v>
      </c>
      <c r="N32" s="182">
        <v>414621.75</v>
      </c>
      <c r="O32" s="463">
        <v>0</v>
      </c>
      <c r="P32" s="464">
        <v>0</v>
      </c>
      <c r="Q32" s="2" t="s">
        <v>321</v>
      </c>
      <c r="R32" s="21"/>
    </row>
    <row r="33" spans="1:18" ht="104.45" customHeight="1" x14ac:dyDescent="0.25">
      <c r="A33" s="723"/>
      <c r="B33" s="663"/>
      <c r="C33" s="663"/>
      <c r="D33" s="663"/>
      <c r="E33" s="663"/>
      <c r="F33" s="663"/>
      <c r="G33" s="733"/>
      <c r="H33" s="663"/>
      <c r="I33" s="663"/>
      <c r="J33" s="453" t="s">
        <v>164</v>
      </c>
      <c r="K33" s="663"/>
      <c r="L33" s="675"/>
      <c r="M33" s="465">
        <f>N33+O33</f>
        <v>326184.99</v>
      </c>
      <c r="N33" s="183">
        <v>326184.99</v>
      </c>
      <c r="O33" s="466">
        <v>0</v>
      </c>
      <c r="P33" s="444">
        <v>0</v>
      </c>
      <c r="Q33" s="366" t="s">
        <v>322</v>
      </c>
      <c r="R33" s="21"/>
    </row>
    <row r="34" spans="1:18" ht="134.44999999999999" customHeight="1" x14ac:dyDescent="0.25">
      <c r="A34" s="744">
        <v>33</v>
      </c>
      <c r="B34" s="747" t="s">
        <v>27</v>
      </c>
      <c r="C34" s="661" t="s">
        <v>209</v>
      </c>
      <c r="D34" s="661" t="s">
        <v>102</v>
      </c>
      <c r="E34" s="720" t="s">
        <v>210</v>
      </c>
      <c r="F34" s="751" t="s">
        <v>211</v>
      </c>
      <c r="G34" s="731">
        <v>179363388.91</v>
      </c>
      <c r="H34" s="734" t="s">
        <v>212</v>
      </c>
      <c r="I34" s="667"/>
      <c r="J34" s="450" t="s">
        <v>139</v>
      </c>
      <c r="K34" s="737" t="s">
        <v>336</v>
      </c>
      <c r="L34" s="462">
        <v>51000</v>
      </c>
      <c r="M34" s="38">
        <f t="shared" ref="M34:M37" si="4">N34+O34</f>
        <v>51000</v>
      </c>
      <c r="N34" s="257">
        <v>51000</v>
      </c>
      <c r="O34" s="467">
        <v>0</v>
      </c>
      <c r="P34" s="444">
        <f>M34/L34</f>
        <v>1</v>
      </c>
      <c r="Q34" s="429" t="s">
        <v>213</v>
      </c>
      <c r="R34" s="21"/>
    </row>
    <row r="35" spans="1:18" ht="134.44999999999999" customHeight="1" x14ac:dyDescent="0.25">
      <c r="A35" s="745"/>
      <c r="B35" s="748"/>
      <c r="C35" s="662"/>
      <c r="D35" s="662"/>
      <c r="E35" s="750"/>
      <c r="F35" s="752"/>
      <c r="G35" s="732"/>
      <c r="H35" s="735"/>
      <c r="I35" s="668"/>
      <c r="J35" s="450"/>
      <c r="K35" s="738"/>
      <c r="L35" s="216">
        <v>9082789.6999999993</v>
      </c>
      <c r="M35" s="38">
        <f t="shared" si="4"/>
        <v>4541394.8499999996</v>
      </c>
      <c r="N35" s="258">
        <v>4541394.8499999996</v>
      </c>
      <c r="O35" s="170">
        <v>0</v>
      </c>
      <c r="P35" s="523">
        <f>M35/L35</f>
        <v>0.5</v>
      </c>
      <c r="Q35" s="709" t="s">
        <v>337</v>
      </c>
      <c r="R35" s="21"/>
    </row>
    <row r="36" spans="1:18" ht="106.15" customHeight="1" x14ac:dyDescent="0.25">
      <c r="A36" s="746"/>
      <c r="B36" s="749"/>
      <c r="C36" s="663"/>
      <c r="D36" s="663"/>
      <c r="E36" s="721"/>
      <c r="F36" s="753"/>
      <c r="G36" s="733"/>
      <c r="H36" s="736"/>
      <c r="I36" s="669"/>
      <c r="J36" s="437" t="s">
        <v>100</v>
      </c>
      <c r="K36" s="739"/>
      <c r="L36" s="38">
        <v>5585096.3799999999</v>
      </c>
      <c r="M36" s="38">
        <f t="shared" si="4"/>
        <v>2775316.65</v>
      </c>
      <c r="N36" s="258">
        <v>0</v>
      </c>
      <c r="O36" s="170">
        <v>2775316.65</v>
      </c>
      <c r="P36" s="523">
        <f>M36/L36</f>
        <v>0.4969147282647251</v>
      </c>
      <c r="Q36" s="710"/>
      <c r="R36" s="21"/>
    </row>
    <row r="37" spans="1:18" ht="194.45" customHeight="1" thickBot="1" x14ac:dyDescent="0.3">
      <c r="A37" s="468">
        <v>34</v>
      </c>
      <c r="B37" s="469" t="s">
        <v>24</v>
      </c>
      <c r="C37" s="470" t="s">
        <v>214</v>
      </c>
      <c r="D37" s="470" t="s">
        <v>111</v>
      </c>
      <c r="E37" s="471" t="s">
        <v>323</v>
      </c>
      <c r="F37" s="472" t="s">
        <v>215</v>
      </c>
      <c r="G37" s="473">
        <v>41312631</v>
      </c>
      <c r="H37" s="474" t="s">
        <v>324</v>
      </c>
      <c r="I37" s="470"/>
      <c r="J37" s="453" t="s">
        <v>216</v>
      </c>
      <c r="K37" s="475" t="s">
        <v>325</v>
      </c>
      <c r="L37" s="216">
        <v>6000052.0800000001</v>
      </c>
      <c r="M37" s="216">
        <f t="shared" si="4"/>
        <v>6000052.0800000001</v>
      </c>
      <c r="N37" s="476">
        <v>6000052.0800000001</v>
      </c>
      <c r="O37" s="477">
        <v>0</v>
      </c>
      <c r="P37" s="181">
        <v>1</v>
      </c>
      <c r="Q37" s="478" t="s">
        <v>326</v>
      </c>
      <c r="R37" s="21"/>
    </row>
    <row r="38" spans="1:18" ht="31.9" customHeight="1" thickBot="1" x14ac:dyDescent="0.3">
      <c r="A38" s="184"/>
      <c r="B38" s="185" t="s">
        <v>0</v>
      </c>
      <c r="C38" s="186"/>
      <c r="D38" s="186"/>
      <c r="E38" s="479"/>
      <c r="F38" s="480"/>
      <c r="G38" s="187">
        <f>SUM(G7:G37)</f>
        <v>3112603989.8299999</v>
      </c>
      <c r="H38" s="188"/>
      <c r="I38" s="481"/>
      <c r="J38" s="481"/>
      <c r="K38" s="482"/>
      <c r="L38" s="189">
        <f>SUM(L7:L37)</f>
        <v>735839239.70000005</v>
      </c>
      <c r="M38" s="259">
        <f>SUM(M7:M37)</f>
        <v>173106883.55000001</v>
      </c>
      <c r="N38" s="190">
        <f>SUM(N7:N37)</f>
        <v>209424186.15000001</v>
      </c>
      <c r="O38" s="191">
        <f>SUM(O7:O37)</f>
        <v>2775316.65</v>
      </c>
      <c r="P38" s="192">
        <f t="shared" ref="P38" si="5">M38/L38</f>
        <v>0.23525095457069575</v>
      </c>
      <c r="Q38" s="483" t="s">
        <v>76</v>
      </c>
      <c r="R38" s="21"/>
    </row>
    <row r="39" spans="1:18" ht="30" customHeight="1" x14ac:dyDescent="0.25">
      <c r="A39" s="44"/>
      <c r="B39" s="45" t="s">
        <v>77</v>
      </c>
      <c r="C39" s="740" t="s">
        <v>78</v>
      </c>
      <c r="D39" s="740"/>
      <c r="E39" s="740"/>
      <c r="F39" s="740"/>
      <c r="G39" s="740"/>
      <c r="H39" s="740"/>
      <c r="I39" s="740"/>
      <c r="J39" s="740"/>
      <c r="K39" s="741"/>
      <c r="L39" s="46" t="s">
        <v>76</v>
      </c>
      <c r="M39" s="46" t="s">
        <v>76</v>
      </c>
      <c r="N39" s="47">
        <f>N7+N10+N13+N16+N17+N19+N20+N21+N26+N27+N32+N33+N34+N37</f>
        <v>157936700.05000001</v>
      </c>
      <c r="O39" s="48" t="s">
        <v>76</v>
      </c>
      <c r="P39" s="49" t="s">
        <v>76</v>
      </c>
      <c r="Q39" s="484" t="s">
        <v>76</v>
      </c>
    </row>
    <row r="40" spans="1:18" ht="30" customHeight="1" x14ac:dyDescent="0.25">
      <c r="A40" s="50"/>
      <c r="B40" s="51" t="s">
        <v>77</v>
      </c>
      <c r="C40" s="742" t="s">
        <v>79</v>
      </c>
      <c r="D40" s="742"/>
      <c r="E40" s="742"/>
      <c r="F40" s="742"/>
      <c r="G40" s="742"/>
      <c r="H40" s="742"/>
      <c r="I40" s="742"/>
      <c r="J40" s="742"/>
      <c r="K40" s="743"/>
      <c r="L40" s="52" t="s">
        <v>76</v>
      </c>
      <c r="M40" s="52" t="s">
        <v>76</v>
      </c>
      <c r="N40" s="193">
        <f>N9+N12+N15</f>
        <v>39092619.25</v>
      </c>
      <c r="O40" s="53" t="s">
        <v>76</v>
      </c>
      <c r="P40" s="54" t="s">
        <v>76</v>
      </c>
      <c r="Q40" s="485" t="s">
        <v>76</v>
      </c>
    </row>
    <row r="41" spans="1:18" ht="30.75" customHeight="1" thickBot="1" x14ac:dyDescent="0.3">
      <c r="A41" s="55"/>
      <c r="B41" s="56" t="s">
        <v>77</v>
      </c>
      <c r="C41" s="728" t="s">
        <v>80</v>
      </c>
      <c r="D41" s="728"/>
      <c r="E41" s="728"/>
      <c r="F41" s="728"/>
      <c r="G41" s="728"/>
      <c r="H41" s="728"/>
      <c r="I41" s="728"/>
      <c r="J41" s="728"/>
      <c r="K41" s="729"/>
      <c r="L41" s="57" t="s">
        <v>76</v>
      </c>
      <c r="M41" s="57" t="s">
        <v>76</v>
      </c>
      <c r="N41" s="58">
        <f>N22+N24+N25+N29+N30+N31+N18+N36+N35</f>
        <v>12394866.85</v>
      </c>
      <c r="O41" s="59">
        <f>O38</f>
        <v>2775316.65</v>
      </c>
      <c r="P41" s="486" t="s">
        <v>76</v>
      </c>
      <c r="Q41" s="487" t="s">
        <v>76</v>
      </c>
    </row>
    <row r="42" spans="1:18" x14ac:dyDescent="0.25">
      <c r="A42" s="60"/>
      <c r="B42" s="61"/>
      <c r="C42" s="62"/>
      <c r="D42" s="62"/>
      <c r="E42" s="63"/>
      <c r="F42" s="63"/>
      <c r="G42" s="64"/>
      <c r="H42" s="65"/>
      <c r="I42" s="66"/>
      <c r="J42" s="66"/>
      <c r="K42" s="66"/>
      <c r="L42" s="66"/>
      <c r="M42" s="66"/>
      <c r="N42" s="67"/>
      <c r="O42" s="68"/>
      <c r="P42" s="68"/>
    </row>
    <row r="43" spans="1:18" x14ac:dyDescent="0.25">
      <c r="A43" s="69"/>
      <c r="B43" s="88" t="s">
        <v>81</v>
      </c>
      <c r="C43" s="62"/>
      <c r="D43" s="62"/>
      <c r="E43" s="71"/>
      <c r="F43" s="71"/>
      <c r="G43" s="367"/>
      <c r="H43" s="368"/>
      <c r="I43" s="82"/>
      <c r="J43" s="82"/>
      <c r="K43" s="82"/>
      <c r="L43" s="488"/>
      <c r="M43" s="488"/>
      <c r="N43" s="369"/>
      <c r="O43" s="75"/>
      <c r="P43" s="76"/>
    </row>
    <row r="44" spans="1:18" ht="67.150000000000006" customHeight="1" x14ac:dyDescent="0.25">
      <c r="A44" s="60"/>
      <c r="B44" s="730" t="s">
        <v>272</v>
      </c>
      <c r="C44" s="730"/>
      <c r="D44" s="730"/>
      <c r="E44" s="730"/>
      <c r="F44" s="730"/>
      <c r="G44" s="730"/>
      <c r="H44" s="730"/>
      <c r="I44" s="730"/>
      <c r="J44" s="730"/>
      <c r="K44" s="730"/>
      <c r="L44" s="263"/>
      <c r="M44" s="264"/>
      <c r="N44" s="164"/>
      <c r="O44" s="68"/>
      <c r="P44" s="68"/>
    </row>
    <row r="45" spans="1:18" x14ac:dyDescent="0.25">
      <c r="A45" s="60"/>
      <c r="B45" s="70"/>
      <c r="C45" s="77"/>
      <c r="D45" s="77"/>
      <c r="E45" s="63"/>
      <c r="F45" s="63"/>
      <c r="G45" s="64"/>
      <c r="H45" s="65"/>
      <c r="I45" s="66"/>
      <c r="J45" s="66"/>
      <c r="K45" s="66"/>
      <c r="L45" s="66"/>
      <c r="M45" s="68"/>
      <c r="N45" s="78"/>
      <c r="O45" s="48"/>
      <c r="P45" s="43"/>
    </row>
    <row r="46" spans="1:18" x14ac:dyDescent="0.25">
      <c r="A46" s="60"/>
      <c r="B46" s="70"/>
      <c r="C46" s="77"/>
      <c r="D46" s="77"/>
      <c r="E46" s="63"/>
      <c r="F46" s="63"/>
      <c r="G46" s="64"/>
      <c r="H46" s="65"/>
      <c r="I46" s="66"/>
      <c r="J46" s="66"/>
      <c r="K46" s="66"/>
      <c r="L46" s="66"/>
      <c r="M46" s="68"/>
      <c r="N46" s="79"/>
      <c r="O46" s="48"/>
      <c r="P46" s="43"/>
    </row>
    <row r="47" spans="1:18" x14ac:dyDescent="0.25">
      <c r="A47" s="60"/>
      <c r="B47" s="70"/>
      <c r="C47" s="77"/>
      <c r="D47" s="77"/>
      <c r="E47" s="63"/>
      <c r="F47" s="63"/>
      <c r="G47" s="64"/>
      <c r="H47" s="65"/>
      <c r="I47" s="66"/>
      <c r="J47" s="66"/>
      <c r="K47" s="66"/>
      <c r="L47" s="66"/>
      <c r="M47" s="68"/>
      <c r="N47" s="80"/>
      <c r="O47" s="81"/>
      <c r="P47" s="43"/>
    </row>
    <row r="48" spans="1:18" x14ac:dyDescent="0.25">
      <c r="A48" s="60"/>
      <c r="B48" s="82"/>
      <c r="C48" s="71"/>
      <c r="D48" s="71"/>
      <c r="I48" s="83"/>
      <c r="J48" s="83"/>
      <c r="K48" s="83"/>
      <c r="L48" s="84"/>
      <c r="M48" s="84"/>
      <c r="N48" s="85"/>
      <c r="O48" s="85"/>
      <c r="P48" s="85"/>
    </row>
    <row r="49" spans="1:16" x14ac:dyDescent="0.25">
      <c r="A49" s="60"/>
      <c r="B49" s="82"/>
      <c r="C49" s="71"/>
      <c r="D49" s="71"/>
      <c r="I49" s="83"/>
      <c r="J49" s="83"/>
      <c r="K49" s="83"/>
      <c r="L49" s="84"/>
      <c r="M49" s="84"/>
      <c r="N49" s="85"/>
      <c r="O49" s="85"/>
      <c r="P49" s="86"/>
    </row>
    <row r="50" spans="1:16" x14ac:dyDescent="0.25">
      <c r="A50" s="60"/>
      <c r="I50" s="83"/>
      <c r="J50" s="83"/>
      <c r="K50" s="83"/>
      <c r="L50" s="84"/>
      <c r="M50" s="84"/>
      <c r="N50" s="85"/>
      <c r="O50" s="85"/>
      <c r="P50" s="86"/>
    </row>
    <row r="51" spans="1:16" x14ac:dyDescent="0.25">
      <c r="A51" s="60"/>
      <c r="I51" s="83"/>
      <c r="J51" s="83"/>
      <c r="K51" s="83"/>
      <c r="L51" s="84"/>
      <c r="M51" s="84"/>
      <c r="N51" s="85"/>
      <c r="O51" s="85"/>
      <c r="P51" s="86"/>
    </row>
    <row r="52" spans="1:16" x14ac:dyDescent="0.25">
      <c r="A52" s="60"/>
      <c r="I52" s="83"/>
      <c r="J52" s="83"/>
      <c r="K52" s="83"/>
      <c r="L52" s="83"/>
      <c r="M52" s="83"/>
      <c r="N52" s="86"/>
      <c r="O52" s="86"/>
      <c r="P52" s="86"/>
    </row>
    <row r="53" spans="1:16" x14ac:dyDescent="0.25">
      <c r="A53" s="60"/>
      <c r="I53" s="83"/>
      <c r="J53" s="83"/>
      <c r="K53" s="83"/>
      <c r="L53" s="83"/>
      <c r="M53" s="83"/>
      <c r="N53" s="86"/>
      <c r="O53" s="86"/>
      <c r="P53" s="86"/>
    </row>
    <row r="54" spans="1:16" x14ac:dyDescent="0.25">
      <c r="A54" s="60"/>
      <c r="I54" s="83"/>
      <c r="J54" s="72"/>
      <c r="K54" s="83"/>
      <c r="L54" s="83"/>
      <c r="M54" s="83"/>
      <c r="N54" s="21"/>
      <c r="O54" s="21"/>
      <c r="P54" s="21"/>
    </row>
    <row r="55" spans="1:16" x14ac:dyDescent="0.25">
      <c r="A55" s="60"/>
      <c r="I55" s="83"/>
      <c r="J55" s="72"/>
      <c r="K55" s="83"/>
      <c r="L55" s="83"/>
      <c r="M55" s="83"/>
      <c r="N55" s="21"/>
      <c r="O55" s="21"/>
      <c r="P55" s="21"/>
    </row>
    <row r="56" spans="1:16" x14ac:dyDescent="0.25">
      <c r="A56" s="60"/>
      <c r="I56" s="83"/>
      <c r="J56" s="83"/>
      <c r="K56" s="83"/>
      <c r="L56" s="83"/>
      <c r="M56" s="83"/>
      <c r="N56" s="21"/>
      <c r="O56" s="21"/>
      <c r="P56" s="21"/>
    </row>
    <row r="57" spans="1:16" x14ac:dyDescent="0.25">
      <c r="A57" s="60"/>
      <c r="I57" s="83"/>
      <c r="J57" s="83"/>
      <c r="K57" s="83"/>
      <c r="L57" s="83"/>
      <c r="M57" s="83"/>
      <c r="N57" s="21"/>
      <c r="O57" s="21"/>
      <c r="P57" s="21"/>
    </row>
    <row r="58" spans="1:16" x14ac:dyDescent="0.25">
      <c r="A58" s="60"/>
      <c r="I58" s="83"/>
      <c r="J58" s="83"/>
      <c r="K58" s="83"/>
      <c r="L58" s="83"/>
      <c r="M58" s="83"/>
      <c r="N58" s="21"/>
      <c r="O58" s="21"/>
      <c r="P58" s="21"/>
    </row>
    <row r="59" spans="1:16" x14ac:dyDescent="0.25">
      <c r="A59" s="60"/>
      <c r="I59" s="83"/>
      <c r="J59" s="83"/>
      <c r="K59" s="83"/>
      <c r="L59" s="83"/>
      <c r="M59" s="83"/>
      <c r="N59" s="21"/>
      <c r="O59" s="21"/>
      <c r="P59" s="21"/>
    </row>
    <row r="60" spans="1:16" x14ac:dyDescent="0.25">
      <c r="A60" s="60"/>
      <c r="I60" s="83"/>
      <c r="J60" s="83"/>
      <c r="K60" s="83"/>
      <c r="L60" s="83"/>
      <c r="M60" s="83"/>
      <c r="N60" s="21"/>
      <c r="O60" s="21"/>
      <c r="P60" s="21"/>
    </row>
    <row r="61" spans="1:16" x14ac:dyDescent="0.25">
      <c r="A61" s="60"/>
      <c r="I61" s="83"/>
      <c r="J61" s="83"/>
      <c r="K61" s="83"/>
      <c r="L61" s="83"/>
      <c r="M61" s="83"/>
      <c r="N61" s="21"/>
      <c r="O61" s="21"/>
      <c r="P61" s="21"/>
    </row>
    <row r="62" spans="1:16" x14ac:dyDescent="0.25">
      <c r="A62" s="60"/>
      <c r="I62" s="83"/>
      <c r="J62" s="83"/>
      <c r="K62" s="83"/>
      <c r="L62" s="83"/>
      <c r="M62" s="83"/>
      <c r="N62" s="21"/>
      <c r="O62" s="21"/>
      <c r="P62" s="21"/>
    </row>
    <row r="63" spans="1:16" x14ac:dyDescent="0.25">
      <c r="A63" s="60"/>
      <c r="I63" s="83"/>
      <c r="J63" s="83"/>
      <c r="K63" s="83"/>
      <c r="L63" s="83"/>
      <c r="M63" s="83"/>
      <c r="N63" s="21"/>
      <c r="O63" s="21"/>
      <c r="P63" s="21"/>
    </row>
    <row r="64" spans="1:16" x14ac:dyDescent="0.25">
      <c r="A64" s="60"/>
      <c r="I64" s="83"/>
      <c r="J64" s="83"/>
      <c r="K64" s="83"/>
      <c r="L64" s="83"/>
      <c r="M64" s="83"/>
      <c r="N64" s="21"/>
      <c r="O64" s="21"/>
      <c r="P64" s="21"/>
    </row>
    <row r="65" spans="1:16" x14ac:dyDescent="0.25">
      <c r="A65" s="60"/>
      <c r="I65" s="83"/>
      <c r="J65" s="83"/>
      <c r="K65" s="83"/>
      <c r="L65" s="83"/>
      <c r="M65" s="83"/>
      <c r="N65" s="21"/>
      <c r="O65" s="21"/>
      <c r="P65" s="21"/>
    </row>
    <row r="66" spans="1:16" x14ac:dyDescent="0.25">
      <c r="A66" s="60"/>
      <c r="I66" s="83"/>
      <c r="J66" s="83"/>
      <c r="K66" s="83"/>
      <c r="L66" s="83"/>
      <c r="M66" s="83"/>
      <c r="N66" s="21"/>
      <c r="O66" s="21"/>
      <c r="P66" s="21"/>
    </row>
    <row r="67" spans="1:16" x14ac:dyDescent="0.25">
      <c r="A67" s="60"/>
      <c r="I67" s="83"/>
      <c r="J67" s="83"/>
      <c r="K67" s="83"/>
      <c r="L67" s="83"/>
      <c r="M67" s="83"/>
      <c r="N67" s="21"/>
      <c r="O67" s="21"/>
      <c r="P67" s="21"/>
    </row>
    <row r="68" spans="1:16" x14ac:dyDescent="0.25">
      <c r="A68" s="60"/>
      <c r="I68" s="83"/>
      <c r="J68" s="83"/>
      <c r="K68" s="83"/>
      <c r="L68" s="83"/>
      <c r="M68" s="83"/>
      <c r="N68" s="21"/>
      <c r="O68" s="21"/>
      <c r="P68" s="21"/>
    </row>
    <row r="69" spans="1:16" x14ac:dyDescent="0.25">
      <c r="A69" s="60"/>
      <c r="I69" s="83"/>
      <c r="J69" s="83"/>
      <c r="K69" s="83"/>
      <c r="L69" s="83"/>
      <c r="M69" s="83"/>
      <c r="N69" s="21"/>
      <c r="O69" s="21"/>
      <c r="P69" s="21"/>
    </row>
    <row r="70" spans="1:16" x14ac:dyDescent="0.25">
      <c r="A70" s="60"/>
      <c r="I70" s="83"/>
      <c r="J70" s="83"/>
      <c r="K70" s="83"/>
      <c r="L70" s="83"/>
      <c r="M70" s="83"/>
      <c r="N70" s="21"/>
      <c r="O70" s="21"/>
      <c r="P70" s="21"/>
    </row>
    <row r="71" spans="1:16" x14ac:dyDescent="0.25">
      <c r="A71" s="60"/>
      <c r="I71" s="83"/>
      <c r="J71" s="83"/>
      <c r="K71" s="83"/>
      <c r="L71" s="83"/>
      <c r="M71" s="83"/>
      <c r="N71" s="21"/>
      <c r="O71" s="21"/>
      <c r="P71" s="21"/>
    </row>
    <row r="72" spans="1:16" x14ac:dyDescent="0.25">
      <c r="A72" s="60"/>
      <c r="I72" s="83"/>
      <c r="J72" s="83"/>
      <c r="K72" s="83"/>
      <c r="L72" s="83"/>
      <c r="M72" s="83"/>
      <c r="N72" s="21"/>
      <c r="O72" s="21"/>
      <c r="P72" s="21"/>
    </row>
    <row r="73" spans="1:16" x14ac:dyDescent="0.25">
      <c r="A73" s="60"/>
      <c r="I73" s="83"/>
      <c r="J73" s="83"/>
      <c r="K73" s="83"/>
      <c r="L73" s="83"/>
      <c r="M73" s="83"/>
      <c r="N73" s="21"/>
      <c r="O73" s="21"/>
      <c r="P73" s="21"/>
    </row>
    <row r="74" spans="1:16" x14ac:dyDescent="0.25">
      <c r="A74" s="60"/>
      <c r="I74" s="83"/>
      <c r="J74" s="83"/>
      <c r="K74" s="83"/>
      <c r="L74" s="83"/>
      <c r="M74" s="83"/>
      <c r="N74" s="21"/>
      <c r="O74" s="21"/>
      <c r="P74" s="21"/>
    </row>
    <row r="75" spans="1:16" x14ac:dyDescent="0.25">
      <c r="A75" s="60"/>
      <c r="I75" s="83"/>
      <c r="J75" s="83"/>
      <c r="K75" s="83"/>
      <c r="L75" s="83"/>
      <c r="M75" s="83"/>
      <c r="N75" s="21"/>
      <c r="O75" s="21"/>
      <c r="P75" s="21"/>
    </row>
    <row r="76" spans="1:16" x14ac:dyDescent="0.25">
      <c r="A76" s="60"/>
      <c r="I76" s="83"/>
      <c r="J76" s="83"/>
      <c r="K76" s="83"/>
      <c r="L76" s="83"/>
      <c r="M76" s="83"/>
      <c r="N76" s="21"/>
      <c r="O76" s="21"/>
      <c r="P76" s="21"/>
    </row>
    <row r="77" spans="1:16" x14ac:dyDescent="0.25">
      <c r="A77" s="60"/>
      <c r="I77" s="83"/>
      <c r="J77" s="83"/>
      <c r="K77" s="83"/>
      <c r="L77" s="83"/>
      <c r="M77" s="83"/>
      <c r="N77" s="21"/>
      <c r="O77" s="21"/>
      <c r="P77" s="21"/>
    </row>
    <row r="78" spans="1:16" x14ac:dyDescent="0.25">
      <c r="A78" s="60"/>
      <c r="I78" s="83"/>
      <c r="J78" s="83"/>
      <c r="K78" s="83"/>
      <c r="L78" s="83"/>
      <c r="M78" s="83"/>
      <c r="N78" s="21"/>
      <c r="O78" s="21"/>
      <c r="P78" s="21"/>
    </row>
    <row r="79" spans="1:16" x14ac:dyDescent="0.25">
      <c r="A79" s="60"/>
      <c r="I79" s="83"/>
      <c r="J79" s="83"/>
      <c r="K79" s="83"/>
      <c r="L79" s="83"/>
      <c r="M79" s="83"/>
      <c r="N79" s="21"/>
      <c r="O79" s="21"/>
      <c r="P79" s="21"/>
    </row>
    <row r="80" spans="1:16" x14ac:dyDescent="0.25">
      <c r="A80" s="66"/>
      <c r="I80" s="83"/>
      <c r="J80" s="83"/>
      <c r="K80" s="83"/>
      <c r="L80" s="83"/>
      <c r="M80" s="83"/>
      <c r="N80" s="21"/>
      <c r="O80" s="21"/>
      <c r="P80" s="21"/>
    </row>
    <row r="81" spans="1:16" x14ac:dyDescent="0.25">
      <c r="A81" s="66"/>
      <c r="I81" s="83"/>
      <c r="J81" s="83"/>
      <c r="K81" s="83"/>
      <c r="L81" s="83"/>
      <c r="M81" s="83"/>
      <c r="N81" s="21"/>
      <c r="O81" s="21"/>
      <c r="P81" s="21"/>
    </row>
    <row r="82" spans="1:16" x14ac:dyDescent="0.25">
      <c r="A82" s="66"/>
      <c r="I82" s="83"/>
      <c r="J82" s="83"/>
      <c r="K82" s="83"/>
      <c r="L82" s="83"/>
      <c r="M82" s="83"/>
      <c r="N82" s="21"/>
      <c r="O82" s="21"/>
      <c r="P82" s="21"/>
    </row>
    <row r="83" spans="1:16" x14ac:dyDescent="0.25">
      <c r="A83" s="66"/>
      <c r="I83" s="83"/>
      <c r="J83" s="83"/>
      <c r="K83" s="83"/>
      <c r="L83" s="83"/>
      <c r="M83" s="83"/>
      <c r="N83" s="21"/>
      <c r="O83" s="21"/>
      <c r="P83" s="21"/>
    </row>
    <row r="84" spans="1:16" x14ac:dyDescent="0.25">
      <c r="I84" s="83"/>
      <c r="J84" s="83"/>
      <c r="K84" s="83"/>
      <c r="L84" s="83"/>
      <c r="M84" s="83"/>
      <c r="N84" s="21"/>
      <c r="O84" s="21"/>
      <c r="P84" s="21"/>
    </row>
    <row r="85" spans="1:16" x14ac:dyDescent="0.25">
      <c r="I85" s="83"/>
      <c r="J85" s="83"/>
      <c r="K85" s="83"/>
      <c r="L85" s="83"/>
      <c r="M85" s="83"/>
      <c r="N85" s="21"/>
      <c r="O85" s="21"/>
      <c r="P85" s="21"/>
    </row>
    <row r="86" spans="1:16" x14ac:dyDescent="0.25">
      <c r="I86" s="83"/>
      <c r="J86" s="83"/>
      <c r="K86" s="83"/>
      <c r="L86" s="83"/>
      <c r="M86" s="83"/>
      <c r="N86" s="21"/>
      <c r="O86" s="21"/>
      <c r="P86" s="21"/>
    </row>
    <row r="87" spans="1:16" x14ac:dyDescent="0.25">
      <c r="I87" s="83"/>
      <c r="J87" s="83"/>
      <c r="K87" s="83"/>
      <c r="L87" s="83"/>
      <c r="M87" s="83"/>
      <c r="N87" s="21"/>
      <c r="O87" s="21"/>
      <c r="P87" s="21"/>
    </row>
    <row r="88" spans="1:16" x14ac:dyDescent="0.25">
      <c r="I88" s="83"/>
      <c r="J88" s="83"/>
      <c r="K88" s="83"/>
      <c r="L88" s="83"/>
      <c r="M88" s="83"/>
      <c r="N88" s="21"/>
      <c r="O88" s="21"/>
      <c r="P88" s="21"/>
    </row>
    <row r="89" spans="1:16" x14ac:dyDescent="0.25">
      <c r="I89" s="83"/>
      <c r="J89" s="83"/>
      <c r="K89" s="83"/>
      <c r="L89" s="83"/>
      <c r="M89" s="83"/>
      <c r="N89" s="21"/>
      <c r="O89" s="21"/>
      <c r="P89" s="21"/>
    </row>
    <row r="90" spans="1:16" x14ac:dyDescent="0.25">
      <c r="I90" s="83"/>
      <c r="J90" s="83"/>
      <c r="K90" s="83"/>
      <c r="L90" s="83"/>
      <c r="M90" s="83"/>
      <c r="N90" s="21"/>
      <c r="O90" s="21"/>
      <c r="P90" s="21"/>
    </row>
    <row r="91" spans="1:16" x14ac:dyDescent="0.25">
      <c r="I91" s="83"/>
      <c r="J91" s="83"/>
      <c r="K91" s="83"/>
      <c r="L91" s="83"/>
      <c r="M91" s="83"/>
      <c r="N91" s="21"/>
      <c r="O91" s="21"/>
      <c r="P91" s="21"/>
    </row>
    <row r="92" spans="1:16" x14ac:dyDescent="0.25">
      <c r="I92" s="83"/>
      <c r="J92" s="83"/>
      <c r="K92" s="83"/>
      <c r="L92" s="83"/>
      <c r="M92" s="83"/>
      <c r="N92" s="21"/>
      <c r="O92" s="21"/>
      <c r="P92" s="21"/>
    </row>
    <row r="93" spans="1:16" x14ac:dyDescent="0.25">
      <c r="I93" s="83"/>
      <c r="J93" s="83"/>
      <c r="K93" s="83"/>
      <c r="L93" s="83"/>
      <c r="M93" s="83"/>
      <c r="N93" s="21"/>
      <c r="O93" s="21"/>
      <c r="P93" s="21"/>
    </row>
    <row r="94" spans="1:16" x14ac:dyDescent="0.25">
      <c r="I94" s="83"/>
      <c r="J94" s="83"/>
      <c r="K94" s="83"/>
      <c r="L94" s="83"/>
      <c r="M94" s="83"/>
    </row>
    <row r="95" spans="1:16" x14ac:dyDescent="0.25">
      <c r="I95" s="83"/>
      <c r="J95" s="83"/>
      <c r="K95" s="83"/>
      <c r="L95" s="83"/>
      <c r="M95" s="83"/>
    </row>
    <row r="96" spans="1:16" x14ac:dyDescent="0.25">
      <c r="I96" s="83"/>
      <c r="J96" s="83"/>
      <c r="K96" s="83"/>
      <c r="L96" s="83"/>
      <c r="M96" s="83"/>
    </row>
    <row r="97" spans="9:13" x14ac:dyDescent="0.25">
      <c r="I97" s="83"/>
      <c r="J97" s="83"/>
      <c r="K97" s="83"/>
      <c r="L97" s="83"/>
      <c r="M97" s="83"/>
    </row>
    <row r="98" spans="9:13" x14ac:dyDescent="0.25">
      <c r="I98" s="83"/>
      <c r="J98" s="83"/>
      <c r="K98" s="83"/>
      <c r="L98" s="83"/>
      <c r="M98" s="83"/>
    </row>
    <row r="99" spans="9:13" x14ac:dyDescent="0.25">
      <c r="I99" s="83"/>
      <c r="J99" s="83"/>
      <c r="K99" s="83"/>
      <c r="L99" s="83"/>
      <c r="M99" s="83"/>
    </row>
    <row r="100" spans="9:13" x14ac:dyDescent="0.25">
      <c r="I100" s="83"/>
      <c r="J100" s="83"/>
      <c r="K100" s="83"/>
      <c r="L100" s="83"/>
      <c r="M100" s="83"/>
    </row>
  </sheetData>
  <autoFilter ref="A6:Q41"/>
  <mergeCells count="125">
    <mergeCell ref="M4:O4"/>
    <mergeCell ref="P4:P5"/>
    <mergeCell ref="Q4:Q5"/>
    <mergeCell ref="A7:A9"/>
    <mergeCell ref="B7:B9"/>
    <mergeCell ref="C7:C9"/>
    <mergeCell ref="D7:D9"/>
    <mergeCell ref="E7:E9"/>
    <mergeCell ref="F7:F9"/>
    <mergeCell ref="G7:G9"/>
    <mergeCell ref="G4:G5"/>
    <mergeCell ref="H4:H5"/>
    <mergeCell ref="I4:I5"/>
    <mergeCell ref="J4:J5"/>
    <mergeCell ref="K4:K5"/>
    <mergeCell ref="L4:L5"/>
    <mergeCell ref="A4:A5"/>
    <mergeCell ref="B4:B5"/>
    <mergeCell ref="C4:C5"/>
    <mergeCell ref="D4:D5"/>
    <mergeCell ref="E4:E5"/>
    <mergeCell ref="F4:F5"/>
    <mergeCell ref="O7:O9"/>
    <mergeCell ref="P7:P9"/>
    <mergeCell ref="Q7:Q9"/>
    <mergeCell ref="A10:A12"/>
    <mergeCell ref="B10:B12"/>
    <mergeCell ref="C10:C12"/>
    <mergeCell ref="D10:D12"/>
    <mergeCell ref="E10:E12"/>
    <mergeCell ref="F10:F12"/>
    <mergeCell ref="G10:G12"/>
    <mergeCell ref="H7:H9"/>
    <mergeCell ref="I7:I9"/>
    <mergeCell ref="J7:J9"/>
    <mergeCell ref="K7:K9"/>
    <mergeCell ref="L7:L9"/>
    <mergeCell ref="M7:M9"/>
    <mergeCell ref="O10:O12"/>
    <mergeCell ref="P10:P12"/>
    <mergeCell ref="Q10:Q12"/>
    <mergeCell ref="J10:J12"/>
    <mergeCell ref="K10:K12"/>
    <mergeCell ref="L10:L12"/>
    <mergeCell ref="M10:M12"/>
    <mergeCell ref="A13:A19"/>
    <mergeCell ref="B13:B19"/>
    <mergeCell ref="C13:C19"/>
    <mergeCell ref="D13:D19"/>
    <mergeCell ref="E13:E19"/>
    <mergeCell ref="F13:F19"/>
    <mergeCell ref="G13:G19"/>
    <mergeCell ref="H10:H12"/>
    <mergeCell ref="I10:I12"/>
    <mergeCell ref="O13:O15"/>
    <mergeCell ref="P13:P15"/>
    <mergeCell ref="Q13:Q15"/>
    <mergeCell ref="H13:H19"/>
    <mergeCell ref="I13:I19"/>
    <mergeCell ref="J13:J15"/>
    <mergeCell ref="K13:K15"/>
    <mergeCell ref="L13:L15"/>
    <mergeCell ref="M13:M15"/>
    <mergeCell ref="O20:O21"/>
    <mergeCell ref="P20:P21"/>
    <mergeCell ref="Q20:Q21"/>
    <mergeCell ref="A22:A23"/>
    <mergeCell ref="B22:B23"/>
    <mergeCell ref="C22:C23"/>
    <mergeCell ref="D22:D23"/>
    <mergeCell ref="E22:E23"/>
    <mergeCell ref="F22:F23"/>
    <mergeCell ref="G22:G23"/>
    <mergeCell ref="J20:J21"/>
    <mergeCell ref="K20:K21"/>
    <mergeCell ref="L20:L21"/>
    <mergeCell ref="M20:M21"/>
    <mergeCell ref="C41:K41"/>
    <mergeCell ref="B44:K44"/>
    <mergeCell ref="A20:A21"/>
    <mergeCell ref="B20:B21"/>
    <mergeCell ref="C20:C21"/>
    <mergeCell ref="D20:D21"/>
    <mergeCell ref="E20:E21"/>
    <mergeCell ref="F20:F21"/>
    <mergeCell ref="I20:I21"/>
    <mergeCell ref="H20:H21"/>
    <mergeCell ref="G34:G36"/>
    <mergeCell ref="H34:H36"/>
    <mergeCell ref="I34:I36"/>
    <mergeCell ref="K34:K36"/>
    <mergeCell ref="C39:K39"/>
    <mergeCell ref="C40:K40"/>
    <mergeCell ref="A34:A36"/>
    <mergeCell ref="B34:B36"/>
    <mergeCell ref="C34:C36"/>
    <mergeCell ref="D34:D36"/>
    <mergeCell ref="E34:E36"/>
    <mergeCell ref="F34:F36"/>
    <mergeCell ref="F32:F33"/>
    <mergeCell ref="G32:G33"/>
    <mergeCell ref="Q35:Q36"/>
    <mergeCell ref="H26:H28"/>
    <mergeCell ref="I26:I28"/>
    <mergeCell ref="G26:G28"/>
    <mergeCell ref="G20:G21"/>
    <mergeCell ref="A26:A28"/>
    <mergeCell ref="B26:B28"/>
    <mergeCell ref="C26:C28"/>
    <mergeCell ref="D26:D28"/>
    <mergeCell ref="E26:E28"/>
    <mergeCell ref="F26:F28"/>
    <mergeCell ref="H22:H23"/>
    <mergeCell ref="I22:I23"/>
    <mergeCell ref="H32:H33"/>
    <mergeCell ref="I32:I33"/>
    <mergeCell ref="K32:K33"/>
    <mergeCell ref="L32:L33"/>
    <mergeCell ref="A32:A33"/>
    <mergeCell ref="B32:B33"/>
    <mergeCell ref="C32:C33"/>
    <mergeCell ref="D32:D33"/>
    <mergeCell ref="E32:E33"/>
    <mergeCell ref="N22:N23"/>
    <mergeCell ref="Q22:Q23"/>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4. 2022, aktualizace k 12. 4. 2022
</oddFooter>
  </headerFooter>
  <colBreaks count="2" manualBreakCount="2">
    <brk id="11"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B9026A59-0010-4CBF-BBFF-11AD741B89E5}"/>
</file>

<file path=customXml/itemProps2.xml><?xml version="1.0" encoding="utf-8"?>
<ds:datastoreItem xmlns:ds="http://schemas.openxmlformats.org/officeDocument/2006/customXml" ds:itemID="{27796A6A-E294-4511-A362-8BA68DF61B5E}"/>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4</vt:i4>
      </vt:variant>
    </vt:vector>
  </HeadingPairs>
  <TitlesOfParts>
    <vt:vector size="10" baseType="lpstr">
      <vt:lpstr>Přehled celkem</vt:lpstr>
      <vt:lpstr>Rekapitulace 1.4.2022</vt:lpstr>
      <vt:lpstr>A1_KK_vyřazení_1.4.20221_</vt:lpstr>
      <vt:lpstr>A2_PO_vyřazení_1.4.2022 </vt:lpstr>
      <vt:lpstr>B1_KK_sledování </vt:lpstr>
      <vt:lpstr>B2_PO_sledování</vt:lpstr>
      <vt:lpstr>A1_KK_vyřazení_1.4.20221_!Názvy_tisku</vt:lpstr>
      <vt:lpstr>'A2_PO_vyřazení_1.4.2022 '!Názvy_tisku</vt:lpstr>
      <vt:lpstr>'B1_KK_sledování '!Názvy_tisku</vt:lpstr>
      <vt:lpstr>B2_PO_sledování!Názvy_tisku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bodu č. 11) k usnesení ze 18. jednání Zastupitelstva Karlovarského kraje, které se uskutečnilo dne 16.05.2022</dc:title>
  <dc:creator/>
  <cp:lastModifiedBy/>
  <dcterms:created xsi:type="dcterms:W3CDTF">2006-09-16T00:00:00Z</dcterms:created>
  <dcterms:modified xsi:type="dcterms:W3CDTF">2022-05-17T08:47:05Z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