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65" windowWidth="14805" windowHeight="3465"/>
  </bookViews>
  <sheets>
    <sheet name="Přehled celkem" sheetId="78" r:id="rId1"/>
    <sheet name="A1_KK_vyřazení_1.11.2021_" sheetId="68" r:id="rId2"/>
    <sheet name="A2_PO_vyřazení_1.11.2021 " sheetId="75" r:id="rId3"/>
    <sheet name="B1_KK_sledování " sheetId="80" r:id="rId4"/>
    <sheet name="B2_PO_sledování" sheetId="81" r:id="rId5"/>
  </sheets>
  <definedNames>
    <definedName name="_xlnm._FilterDatabase" localSheetId="1" hidden="1">A1_KK_vyřazení_1.11.2021_!$A$5:$Q$10</definedName>
    <definedName name="_xlnm._FilterDatabase" localSheetId="2" hidden="1">'A2_PO_vyřazení_1.11.2021 '!$A$5:$Q$14</definedName>
    <definedName name="_xlnm._FilterDatabase" localSheetId="3" hidden="1">'B1_KK_sledování '!$A$6:$Q$21</definedName>
    <definedName name="_xlnm._FilterDatabase" localSheetId="4" hidden="1">B2_PO_sledování!$A$6:$Q$44</definedName>
    <definedName name="_xlnm.Print_Titles" localSheetId="1">A1_KK_vyřazení_1.11.2021_!$4:$5</definedName>
    <definedName name="_xlnm.Print_Titles" localSheetId="2">'A2_PO_vyřazení_1.11.2021 '!$4:$5</definedName>
    <definedName name="_xlnm.Print_Titles" localSheetId="3">'B1_KK_sledování '!$4:$6</definedName>
    <definedName name="_xlnm.Print_Titles" localSheetId="4">B2_PO_sledování!$4:$6</definedName>
  </definedNames>
  <calcPr calcId="162913"/>
</workbook>
</file>

<file path=xl/calcChain.xml><?xml version="1.0" encoding="utf-8"?>
<calcChain xmlns="http://schemas.openxmlformats.org/spreadsheetml/2006/main">
  <c r="Q10" i="68" l="1"/>
  <c r="O10" i="68"/>
  <c r="G10" i="68" l="1"/>
  <c r="F10" i="68"/>
  <c r="L10" i="68"/>
  <c r="M9" i="68"/>
  <c r="L9" i="68"/>
  <c r="K10" i="68"/>
  <c r="J10" i="68"/>
  <c r="L41" i="81" l="1"/>
  <c r="N43" i="81" l="1"/>
  <c r="L14" i="75" l="1"/>
  <c r="K14" i="75"/>
  <c r="J14" i="75"/>
  <c r="G14" i="75" l="1"/>
  <c r="F14" i="75"/>
  <c r="N20" i="80" l="1"/>
  <c r="L8" i="68"/>
  <c r="M8" i="68" s="1"/>
  <c r="L7" i="68"/>
  <c r="M7" i="68" s="1"/>
  <c r="L6" i="68"/>
  <c r="M6" i="68" s="1"/>
  <c r="N44" i="81"/>
  <c r="M17" i="81"/>
  <c r="L6" i="75"/>
  <c r="M6" i="75" s="1"/>
  <c r="N42" i="81"/>
  <c r="L13" i="75" l="1"/>
  <c r="M13" i="75" s="1"/>
  <c r="L12" i="75"/>
  <c r="M12" i="75"/>
  <c r="L11" i="75"/>
  <c r="M11" i="75" s="1"/>
  <c r="L10" i="75"/>
  <c r="M10" i="75"/>
  <c r="L9" i="75"/>
  <c r="M9" i="75" s="1"/>
  <c r="L8" i="75"/>
  <c r="M8" i="75" s="1"/>
  <c r="L7" i="75"/>
  <c r="M7" i="75" s="1"/>
  <c r="O41" i="81" l="1"/>
  <c r="O44" i="81" s="1"/>
  <c r="N41" i="81"/>
  <c r="G41" i="81"/>
  <c r="M40" i="81"/>
  <c r="M39" i="81"/>
  <c r="M38" i="81"/>
  <c r="P38" i="81" s="1"/>
  <c r="M37" i="81"/>
  <c r="M36" i="81"/>
  <c r="M35" i="81"/>
  <c r="M34" i="81"/>
  <c r="P34" i="81" s="1"/>
  <c r="M33" i="81"/>
  <c r="P33" i="81" s="1"/>
  <c r="M32" i="81"/>
  <c r="M31" i="81"/>
  <c r="P31" i="81" s="1"/>
  <c r="P30" i="81"/>
  <c r="M29" i="81"/>
  <c r="P29" i="81" s="1"/>
  <c r="M28" i="81"/>
  <c r="P28" i="81" s="1"/>
  <c r="M27" i="81"/>
  <c r="P27" i="81" s="1"/>
  <c r="M26" i="81"/>
  <c r="P26" i="81" s="1"/>
  <c r="P25" i="81"/>
  <c r="P24" i="81"/>
  <c r="M23" i="81"/>
  <c r="P23" i="81" s="1"/>
  <c r="M22" i="81"/>
  <c r="P22" i="81" s="1"/>
  <c r="M21" i="81"/>
  <c r="P21" i="81" s="1"/>
  <c r="M19" i="81"/>
  <c r="P19" i="81" s="1"/>
  <c r="P17" i="81"/>
  <c r="M16" i="81"/>
  <c r="P16" i="81" s="1"/>
  <c r="M13" i="81"/>
  <c r="P13" i="81" s="1"/>
  <c r="M10" i="81"/>
  <c r="P10" i="81" s="1"/>
  <c r="M7" i="81"/>
  <c r="N21" i="80"/>
  <c r="O19" i="80"/>
  <c r="N19" i="80"/>
  <c r="L19" i="80"/>
  <c r="G19" i="80"/>
  <c r="M18" i="80"/>
  <c r="P18" i="80" s="1"/>
  <c r="M15" i="80"/>
  <c r="P15" i="80" s="1"/>
  <c r="M13" i="80"/>
  <c r="P13" i="80" s="1"/>
  <c r="M11" i="80"/>
  <c r="P11" i="80" s="1"/>
  <c r="M9" i="80"/>
  <c r="P9" i="80" s="1"/>
  <c r="M8" i="80"/>
  <c r="P8" i="80" s="1"/>
  <c r="M7" i="80"/>
  <c r="P7" i="80" s="1"/>
  <c r="P7" i="81" l="1"/>
  <c r="M41" i="81"/>
  <c r="O21" i="80"/>
  <c r="M19" i="80"/>
  <c r="P19" i="80" l="1"/>
  <c r="P41" i="81"/>
  <c r="Q14" i="75" l="1"/>
  <c r="O14" i="75"/>
  <c r="M14" i="75" l="1"/>
  <c r="M10" i="68" l="1"/>
</calcChain>
</file>

<file path=xl/sharedStrings.xml><?xml version="1.0" encoding="utf-8"?>
<sst xmlns="http://schemas.openxmlformats.org/spreadsheetml/2006/main" count="615" uniqueCount="348">
  <si>
    <t>CELKEM</t>
  </si>
  <si>
    <t>Příjemce dotace</t>
  </si>
  <si>
    <t>sl. 1</t>
  </si>
  <si>
    <t>sl. 2</t>
  </si>
  <si>
    <t>sl. 3</t>
  </si>
  <si>
    <t>sl. 4</t>
  </si>
  <si>
    <t>sl. 5</t>
  </si>
  <si>
    <t>sl. 6</t>
  </si>
  <si>
    <t>sl. 7</t>
  </si>
  <si>
    <t>sl. 8</t>
  </si>
  <si>
    <t>sl. 9</t>
  </si>
  <si>
    <t>sl. 10</t>
  </si>
  <si>
    <t>sl. 11</t>
  </si>
  <si>
    <t>Pořadové číslo projektu</t>
  </si>
  <si>
    <t>sl. 12</t>
  </si>
  <si>
    <t>sl. 13</t>
  </si>
  <si>
    <t>sl. 14</t>
  </si>
  <si>
    <t>sl. 15</t>
  </si>
  <si>
    <t xml:space="preserve">Celkový objem projektu </t>
  </si>
  <si>
    <t>Vymáhaná částka pro náhradu škody</t>
  </si>
  <si>
    <t>Průběh řešení škodního případu</t>
  </si>
  <si>
    <t xml:space="preserve">Původní finanční postih za zjištěné pochybení </t>
  </si>
  <si>
    <t>sl. 16</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</si>
  <si>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</si>
  <si>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</si>
  <si>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</si>
  <si>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</si>
  <si>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</si>
  <si>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</si>
  <si>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</si>
  <si>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 xml:space="preserve">Modernizace vybavení a zařízení Karlovarské krajské nemocnice a.s. (ROP I.) 
CZ.1.09/1.3.00/29.00636 </t>
  </si>
  <si>
    <t>III/21047 Modernizace silnice Nejdek - Pernink 
CZ.1.09/3.1.00/67.01111</t>
  </si>
  <si>
    <t>Výše škody</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</si>
  <si>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</si>
  <si>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</si>
  <si>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</si>
  <si>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 xml:space="preserve">Uskutečněná právní obrana </t>
  </si>
  <si>
    <t>Období realizace projektu/ schválení vyúčtování 
v ZKK</t>
  </si>
  <si>
    <t xml:space="preserve">II/221 Modernizace silnice Merklín - Pstruží, II. etapa CZ.1.09/3.1.00/67.01067 </t>
  </si>
  <si>
    <t>II/221 Modernizace silniční sítě Hroznětín 
CZ.1.09/3.1.00/67.01068</t>
  </si>
  <si>
    <t>Konečná výše finančního postihu po uskutečněné obraně</t>
  </si>
  <si>
    <t>sl. 17</t>
  </si>
  <si>
    <t>Poskytnutá dotace celkem 
(EU včetně státního rozpočtu)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</si>
  <si>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</si>
  <si>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</si>
  <si>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</si>
  <si>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</si>
  <si>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</si>
  <si>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</si>
  <si>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</si>
  <si>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</si>
  <si>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</si>
  <si>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</si>
  <si>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</si>
  <si>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</si>
  <si>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</si>
  <si>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</si>
  <si>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</si>
  <si>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</si>
  <si>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</si>
  <si>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</si>
  <si>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</si>
  <si>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</si>
  <si>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</si>
  <si>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</si>
  <si>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</si>
  <si>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</si>
  <si>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</si>
  <si>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</si>
  <si>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</si>
  <si>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</si>
  <si>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</si>
  <si>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</si>
  <si>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</si>
  <si>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</si>
  <si>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</si>
  <si>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První české gymnázium v Karlových Varech</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</si>
  <si>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</si>
  <si>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</si>
  <si>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</si>
  <si>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</si>
  <si>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</si>
  <si>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</si>
  <si>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</si>
  <si>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</si>
  <si>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</si>
  <si>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</si>
  <si>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Karlovarský kraj</t>
  </si>
  <si>
    <t>FÚ 
odvod za porušení rozp. kázně</t>
  </si>
  <si>
    <t xml:space="preserve">Dopravní terminál Mariánské Lázně 
CZ.1.09/3.2.00/27.00611 </t>
  </si>
  <si>
    <t xml:space="preserve">Dopravní terminál Cheb
CZ.1.09/3.2.00/17.00610 </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</si>
  <si>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</si>
  <si>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</si>
  <si>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</si>
  <si>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Celkový objem projektu včetně nezpůsobilých výdajů </t>
  </si>
  <si>
    <t xml:space="preserve">Modernizace a vybavení přístrojového vybavení nemocnic KKN (ROP IV.)
CZ.1.09/1.3.00/78.01252 </t>
  </si>
  <si>
    <t>Tabulka  A1</t>
  </si>
  <si>
    <t>Operační program</t>
  </si>
  <si>
    <t xml:space="preserve">z toho doručený platební výměr/ vyměřená pokuta ÚOHS/ provedená korekce </t>
  </si>
  <si>
    <t>z toho očekávaný finanční postih - odvod/ pokuta nebo korekce</t>
  </si>
  <si>
    <t>Interaktivní galerie Karlovy Vary – Becherova vila  CZ.1.09/4.1.00/04.00021</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</si>
  <si>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</si>
  <si>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Přehled finančních postihů určených k vyřazení ze sledování Pracovní skupiny pro finanční postihy - porovnání původně vyměřených sankcí a upravených sankcí po uskutečněných právních obranách - projekty Karlovarského kraje</t>
  </si>
  <si>
    <r>
      <t xml:space="preserve">Vyčíslení úspěchu v uskutečněné obraně v Kč
</t>
    </r>
    <r>
      <rPr>
        <i/>
        <sz val="11"/>
        <rFont val="Calibri"/>
        <family val="2"/>
        <charset val="238"/>
        <scheme val="minor"/>
      </rPr>
      <t xml:space="preserve"> (sl. 10 - sl. 11)</t>
    </r>
  </si>
  <si>
    <r>
      <t xml:space="preserve">Úspěch uskutečněné obrany v % 
</t>
    </r>
    <r>
      <rPr>
        <i/>
        <sz val="11"/>
        <rFont val="Calibri"/>
        <family val="2"/>
        <charset val="238"/>
        <scheme val="minor"/>
      </rPr>
      <t>(sl. 12/ sl. 10)</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</si>
  <si>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</si>
  <si>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</si>
  <si>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CRR 
krácení dotace</t>
  </si>
  <si>
    <t>Operační program/ poměr financování - dotace a spolufinancování</t>
  </si>
  <si>
    <t>doprava</t>
  </si>
  <si>
    <t>Ing. Jan Zborník/
Ing. Petr Navrátil</t>
  </si>
  <si>
    <t>16.3.2010-27.9.2012
vyúčtování projektu ZK 352/12/13 z 12.12.2013</t>
  </si>
  <si>
    <t>ROP 
92,5%
7,5%</t>
  </si>
  <si>
    <t>APDM</t>
  </si>
  <si>
    <t>16.10.2010-21.2.2013
vyúčtování projektu ZK 353/12/13 z 12.12.2013</t>
  </si>
  <si>
    <t>JUDr. Martin Havel</t>
  </si>
  <si>
    <t>kultura</t>
  </si>
  <si>
    <t>1.1.2007 - 28.7.2011 
projekt pozastaven</t>
  </si>
  <si>
    <t xml:space="preserve">ROP 
92,5%
7,5%
</t>
  </si>
  <si>
    <t>JUDr. Josef Pavel/ 
PaedDr. Josef Novotný/     
JUDr. Martin Havel</t>
  </si>
  <si>
    <t>neproplacená dotace za II. etapu projektu; žádost o platbu podaná dne 28.7.2011</t>
  </si>
  <si>
    <t>informatika</t>
  </si>
  <si>
    <t>12.8.2011-31.12.2013
vyúčtování projektu ZK 167/06/14 z  19.6.2014</t>
  </si>
  <si>
    <t xml:space="preserve">IOP 
85%
15%
</t>
  </si>
  <si>
    <t>OPŘI</t>
  </si>
  <si>
    <t xml:space="preserve">diskriminační požadavky v rámci technických kvalifikačních předpokladů (znalost hospodaření krajských úřadů, ISO, architekt WAN/MAN zkušenosti) </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</si>
  <si>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</si>
  <si>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</si>
  <si>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</si>
  <si>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</si>
  <si>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</si>
  <si>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</si>
  <si>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</si>
  <si>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</si>
  <si>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</si>
  <si>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pochybení v zakázce "Lineární urychlovač pro nemocnici v Chebu - přístavba zázemí" - změna zadávacích podmínek v důsledku podstatné změny smlouvy dodatkem měnícím podmínky ve Smlouvě o dílo</t>
  </si>
  <si>
    <t>ÚRR očekávané penále</t>
  </si>
  <si>
    <t>předpoklad vyměření penále až do výše odvodu - dosud nevyměřeno</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</si>
  <si>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</si>
  <si>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</si>
  <si>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</si>
  <si>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</si>
  <si>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</si>
  <si>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</si>
  <si>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</si>
  <si>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</si>
  <si>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</si>
  <si>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</si>
  <si>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</si>
  <si>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</si>
  <si>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</si>
  <si>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</si>
  <si>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</si>
  <si>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</si>
  <si>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</si>
  <si>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</si>
  <si>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</si>
  <si>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</si>
  <si>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</si>
  <si>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</si>
  <si>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</si>
  <si>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ÚOHS pokuta</t>
  </si>
  <si>
    <t>správní delikt - zadavatel nedodržel postup stanovený ZVZ a zásadu transparentnosti, když nestanovil v hodnotícím kritériu minimální požadavky</t>
  </si>
  <si>
    <t>6.11.2013 - 30.11.2015
vyúčtování projektu
ZK 248/06/16 ze dne 9.6.2016</t>
  </si>
  <si>
    <t>ROP 
85% 
15%</t>
  </si>
  <si>
    <t>Ing. Petr Navrátil/
Jakub Pánik</t>
  </si>
  <si>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</si>
  <si>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</si>
  <si>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</si>
  <si>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5.12.2013 - 30.11.2015
vyúčtování projektu
ZK 248/06/16 ze dne 9.6.2016</t>
  </si>
  <si>
    <t xml:space="preserve">ROP 
85% 
15%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</si>
  <si>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</si>
  <si>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</si>
  <si>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</si>
  <si>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</si>
  <si>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</si>
  <si>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</si>
  <si>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</si>
  <si>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 xml:space="preserve">VZ na stavební práce - neoprávněné slučování zakázek, neprodloužení lhůty pro předkládání nabídek po doplnění informací k zadávací dokumentaci, uzavření dodatku ke smlouvě, kterým byla smlouva podstatně změněna 
</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</si>
  <si>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</si>
  <si>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</si>
  <si>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</si>
  <si>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</si>
  <si>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</si>
  <si>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</si>
  <si>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</si>
  <si>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18.12.2013 -27.3.2015
vyúčtování projektu
ZK 73/02/16 ze dne 25.2.2016</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</si>
  <si>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</si>
  <si>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</si>
  <si>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</si>
  <si>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</si>
  <si>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</si>
  <si>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VŘ 020 - zadavatel neprodloužil lhůtu pro podání nabídek vzhledem k doplnění zadávací dokumentace (korekce 5% - 483.531,- Kč).</t>
  </si>
  <si>
    <t>Zdravotnická záchranná služba KK, p.o.</t>
  </si>
  <si>
    <t>Rozvoj lidských zdrojů v oblasti krizového řízení ZZS Karlovarského kraje
reg. č. CZ.03.4.74/0.0/0.0/16_033/0002842</t>
  </si>
  <si>
    <t>Ing. Jan Bureš</t>
  </si>
  <si>
    <t>podstatná změna závazku ze smlouvy na veřejnou zakázku, kdy při zvýšení /snížení ceny na školení překročil zadavatel 10 % původní hodnoty závazku</t>
  </si>
  <si>
    <t>MPSV
výzva k vrácení dotace</t>
  </si>
  <si>
    <t>ÚRR 
neproplacení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</si>
  <si>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</si>
  <si>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</si>
  <si>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t>Tabulka  A2</t>
  </si>
  <si>
    <t>Přehled finančních postihů určených k vyřazení ze sledování Pracovní skupiny pro finanční postihy - porovnání původně vyměřených sankcí a upravených sankcí po uskutečněných právních obranách - projekty příspěvkových organizací a KKN a.s.</t>
  </si>
  <si>
    <t>Operační program/ poměr financování</t>
  </si>
  <si>
    <t>Celkový objem projektu včetně nezpůsobilých výdajů</t>
  </si>
  <si>
    <r>
      <t xml:space="preserve">Vyčíslení úspěchu v uskutečněné obraně v Kč
</t>
    </r>
    <r>
      <rPr>
        <i/>
        <sz val="11"/>
        <color rgb="FFFF0000"/>
        <rFont val="Calibri"/>
        <family val="2"/>
        <charset val="238"/>
        <scheme val="minor"/>
      </rPr>
      <t xml:space="preserve"> (sl. 10 - sl. 11)</t>
    </r>
  </si>
  <si>
    <r>
      <t xml:space="preserve">Úspěch uskutečněné obrany v % 
</t>
    </r>
    <r>
      <rPr>
        <i/>
        <sz val="11"/>
        <color rgb="FFFF0000"/>
        <rFont val="Calibri"/>
        <family val="2"/>
        <charset val="238"/>
        <scheme val="minor"/>
      </rPr>
      <t>(sl. 12/ sl. 10)</t>
    </r>
  </si>
  <si>
    <t xml:space="preserve">Centrum technického vzdělávání (CTV) Ostrov 
CZ.1.09/1.3.00/10.00163 </t>
  </si>
  <si>
    <t>PO_9</t>
  </si>
  <si>
    <t>ÚRR
penále</t>
  </si>
  <si>
    <t>penále k platebnímu výměru č. 22/2015 - netransparentní hodnocení nabídek</t>
  </si>
  <si>
    <t xml:space="preserve">penále k platebnímu výměru č. 21/2015 - netransparentní hodnotící kritéria; </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</si>
  <si>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</si>
  <si>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</si>
  <si>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</si>
  <si>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</si>
  <si>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 s.r.o. a Mgr. Michala Bernáška - advokáta PFI s r.o.
</t>
    </r>
    <r>
      <rPr>
        <b/>
        <sz val="11"/>
        <rFont val="Calibri"/>
        <family val="2"/>
        <charset val="238"/>
        <scheme val="minor"/>
      </rPr>
      <t>KONEČNÝ STAV - PŘEDÁNO K VYMÁHÁNÍ OLP</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</si>
  <si>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</si>
  <si>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</si>
  <si>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</si>
  <si>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t>Podpora procesu střednědobého plánování rozvoje sociálních služeb v Karlovarském kraji
CZ.03.2.63/0.0/0.0/15_007/0002269</t>
  </si>
  <si>
    <t>sociální oblast</t>
  </si>
  <si>
    <t>1.7.2016 - 31.3.2019</t>
  </si>
  <si>
    <t>OŘP</t>
  </si>
  <si>
    <t>MPSV 
krácení dotace</t>
  </si>
  <si>
    <t>porušení zásady přiměřenosti výdaje odstoupením od smlouvy s dodavatelem společností AUGUR Consulting s.r.o.</t>
  </si>
  <si>
    <t>KK_12</t>
  </si>
  <si>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</si>
  <si>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</si>
  <si>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</si>
  <si>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</si>
  <si>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</si>
  <si>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</si>
  <si>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</si>
  <si>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</si>
  <si>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</si>
  <si>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</si>
  <si>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</si>
  <si>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</si>
  <si>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</si>
  <si>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</si>
  <si>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</si>
  <si>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</si>
  <si>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</si>
  <si>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</si>
  <si>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</si>
  <si>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</si>
  <si>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</si>
  <si>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</si>
  <si>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</si>
  <si>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</si>
  <si>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</si>
  <si>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</si>
  <si>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</si>
  <si>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</si>
  <si>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</si>
  <si>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vis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</si>
  <si>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dne 23.7.2021 obdržel KK Vyrozumění MF č. j. MF-8652/2019/1203-2 ze dne 23.7.2021 o osobách rozhodujících o odvolání
</t>
    </r>
    <r>
      <rPr>
        <b/>
        <sz val="11"/>
        <rFont val="Calibri"/>
        <family val="2"/>
        <charset val="238"/>
        <scheme val="minor"/>
      </rPr>
      <t>OČEKÁVÁME ROZHODNUTÍ MF O PODANÉM ODVOLÁNÍ</t>
    </r>
  </si>
  <si>
    <t>24.7.2018 doručen platební výměr na odvod ve výši 5.932.671,00 Kč; předpoklad vyměření penále až do výše odvodu;</t>
  </si>
  <si>
    <t>27.6.2018 doručen platební výměr na odvod ve výši 89.250,00 Kč; předpoklad vyměření penále až do výše odvodu;</t>
  </si>
  <si>
    <t>28.6.2018 doručen platební výměr na odvod ve výši 19.278.653,00 Kč; předpoklad vyměření penále až do výše odvodu;</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</si>
  <si>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Městský soud v Praze žalobu na nečinnost MFČR.
OČEKÁVÁME ROZSUDEK SOUDU A VYPLACENÍ VRATITELNÉHO PŘEPLATKU</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</si>
  <si>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t>
    </r>
    <r>
      <rPr>
        <b/>
        <sz val="11"/>
        <rFont val="Calibri"/>
        <family val="2"/>
        <charset val="238"/>
      </rPr>
      <t>OČEKÁVÁME ROZHODNUTÍ MINISTERSTVA FINANCÍ ČR</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</si>
  <si>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 a pochybení ve II.etapě,  výzvy nebyly uhrazeny,
dne 20.8.2016 bylo ISŠTE doručeno oznámení o zahájení daňového řízení,
</t>
    </r>
    <r>
      <rPr>
        <b/>
        <sz val="11"/>
        <rFont val="Calibri"/>
        <family val="2"/>
        <charset val="238"/>
        <scheme val="minor"/>
      </rPr>
      <t xml:space="preserve">dne 16.3.2017 vystaven platební výměr č.3/2017 na 823.671 Kč </t>
    </r>
    <r>
      <rPr>
        <sz val="11"/>
        <rFont val="Calibri"/>
        <family val="2"/>
        <charset val="238"/>
        <scheme val="minor"/>
      </rPr>
      <t xml:space="preserve">za zjištění č.2 ze zprávy o auditu (269.286 Kč za II. etapu a 554.385 Kč za I.etapu), 13. 4. 2017 podáno odvolání proti PV č. 3/2017;
</t>
    </r>
    <r>
      <rPr>
        <b/>
        <sz val="11"/>
        <rFont val="Calibri"/>
        <family val="2"/>
        <charset val="238"/>
        <scheme val="minor"/>
      </rPr>
      <t>Dne 30.11.2018 doručen PV č. 21/2018 ve výši 5.878.388 Kč</t>
    </r>
    <r>
      <rPr>
        <sz val="11"/>
        <rFont val="Calibri"/>
        <family val="2"/>
        <charset val="238"/>
        <scheme val="minor"/>
      </rPr>
      <t xml:space="preserve"> za zjištění č. 6 ze Zprávy o auditu operace - dodatečné stavební práce (výzva na  částku dle Zprávy o auditu operace ve výši 10.542.656,28 Kč). Dne 20.12.2018 podáno k MFČR odvolání proti PV č. 21/2018. Dne 30.8.2021 doručeno Rozhodnutí MFČR č. j. MF-34104/2017/1203-6, kterým bylo zamítnuto odvolání proti PV č. 3/2017. </t>
    </r>
    <r>
      <rPr>
        <b/>
        <sz val="11"/>
        <rFont val="Calibri"/>
        <family val="2"/>
        <charset val="238"/>
        <scheme val="minor"/>
      </rPr>
      <t>Úhrada PV do 15. 9.2021 a info do RKK dne 20.9.2021. Podání žádosti o prominutí odvodu 823.671,- Kč a nevyměřeného penále.</t>
    </r>
    <r>
      <rPr>
        <sz val="11"/>
        <rFont val="Calibri"/>
        <family val="2"/>
        <charset val="238"/>
        <scheme val="minor"/>
      </rPr>
      <t xml:space="preserve">
</t>
    </r>
    <r>
      <rPr>
        <b/>
        <sz val="11"/>
        <rFont val="Calibri"/>
        <family val="2"/>
        <charset val="238"/>
        <scheme val="minor"/>
      </rPr>
      <t>OČEKÁVÁME ROZHODNUTÍ MFČR O ODVOLÁNÍ PROTI PLATEBNÍMU VÝMĚRU č. 21/2018.</t>
    </r>
  </si>
  <si>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
</t>
    </r>
    <r>
      <rPr>
        <b/>
        <sz val="11"/>
        <rFont val="Calibri"/>
        <family val="2"/>
        <charset val="238"/>
      </rPr>
      <t>OČEKÁVÁME ROZSUDEK KRAJSKÉHO  SOUDU O SPRÁVNÍ ŽALOBĚ A  ROZHODNUTÍ POSKYTOVATELE DOTACE O PROMINUTÍ ODVODU.</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</si>
  <si>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Dne 14.5.2021 Výbor Regionální rady rozhodl o částečném prominutí penále. Dle rozhodnutí RRSZ 2097/2021 z 16.6.2021 činí konečná výše penále 6.880,- Kč. Částka ve výši 61.917.- Kč je prominutá a ÚRR ji vrátil 24.6.2021 na bankovní účet školy.
</t>
    </r>
    <r>
      <rPr>
        <b/>
        <sz val="11"/>
        <color theme="1"/>
        <rFont val="Calibri"/>
        <family val="2"/>
        <charset val="238"/>
        <scheme val="minor"/>
      </rPr>
      <t>ZBÝVAJÍCÍ FINANČNÍ POSTIH BUDE ŠKOLA ŘEŠIT JAKO ŠKODNÍ PŘÍPAD</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</si>
  <si>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Dne 14.5.2021 Výbor Regionální rady rozhodl o částečném prominutí penále. Dle rozhodnutí RRSZ 2096/2021 z 16.6.2021 činí konečná výše penále 750.000,- Kč. Částka ve výši 87.903.154.- Kč je prominutá a ÚRR ji vrátil 24.6.2021 na bankovní účet školy. Následně dne 28.6.2021 škola převedla částku na bankovní účet KK..
</t>
    </r>
    <r>
      <rPr>
        <b/>
        <sz val="11"/>
        <color theme="1"/>
        <rFont val="Calibri"/>
        <family val="2"/>
        <charset val="238"/>
        <scheme val="minor"/>
      </rPr>
      <t>ZBÝVAJÍCÍ FINANČNÍ POSTIH BUDE ŠKOLA ŘEŠIT JAKO ŠKODNÍ PŘÍPAD</t>
    </r>
  </si>
  <si>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 - nezpůsobilé výdaje - nejedná se o škodu</t>
    </r>
  </si>
  <si>
    <r>
      <t xml:space="preserve">1.1.2017 -31.12.2018
</t>
    </r>
    <r>
      <rPr>
        <sz val="11"/>
        <color rgb="FF0070C0"/>
        <rFont val="Calibri"/>
        <family val="2"/>
        <charset val="238"/>
        <scheme val="minor"/>
      </rPr>
      <t>není dosud vyúčtován</t>
    </r>
  </si>
  <si>
    <t>II/230 Silniční obchvat Mariánské Lázně
reg. č. CZ.06.1.42/0.0/0.0/17082/0008453</t>
  </si>
  <si>
    <r>
      <t xml:space="preserve">2018 - 2021
</t>
    </r>
    <r>
      <rPr>
        <sz val="11"/>
        <color rgb="FF0070C0"/>
        <rFont val="Calibri"/>
        <family val="2"/>
        <charset val="238"/>
        <scheme val="minor"/>
      </rPr>
      <t>projekt v realizaci</t>
    </r>
  </si>
  <si>
    <t>IROP
85%
5%
10%</t>
  </si>
  <si>
    <t>ARROWS advokátní kancelář</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</si>
  <si>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</si>
  <si>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t>
    </r>
    <r>
      <rPr>
        <b/>
        <sz val="11"/>
        <rFont val="Calibri"/>
        <family val="2"/>
        <charset val="238"/>
        <scheme val="minor"/>
      </rPr>
      <t xml:space="preserve">
OČEKÁVÁME ROZHODNUTÍ MMR O NÁMITKÁCH</t>
    </r>
  </si>
  <si>
    <t>Modernizace provozního informačního sytému KKN, reg. č. CZ.06.3.05/0.0/0.0/16_044/0005207</t>
  </si>
  <si>
    <r>
      <t xml:space="preserve">2019 - 2020
</t>
    </r>
    <r>
      <rPr>
        <sz val="11"/>
        <color rgb="FF0070C0"/>
        <rFont val="Calibri"/>
        <family val="2"/>
        <charset val="238"/>
        <scheme val="minor"/>
      </rPr>
      <t>dosud nevyúčtovaný projekt</t>
    </r>
  </si>
  <si>
    <t xml:space="preserve">IROP
85% 
15% </t>
  </si>
  <si>
    <t>KKN a.s.
SOFTWARUM s.r.o.</t>
  </si>
  <si>
    <t>CRR 
neproplacení dotace</t>
  </si>
  <si>
    <t xml:space="preserve">Poskytovatel dotace proplatil v rámci I. etapy projektu pouze dotaci za plánované výdaje ve výši 21.796,541 Kč a neproplatil skutečně vynaložené výdaje, které ani nepřevedl do II. etapy projektu, čímž krátil dotaci o 6.000.052,08 Kč </t>
  </si>
  <si>
    <t>PO_5</t>
  </si>
  <si>
    <t>FINANČNÍ POSTIH NEBYL VYMĚŘEN</t>
  </si>
  <si>
    <t>PO_6</t>
  </si>
  <si>
    <t>PO_7</t>
  </si>
  <si>
    <t>ROP 
85%
15%</t>
  </si>
  <si>
    <t>PO_16</t>
  </si>
  <si>
    <t>Porušení zásady transparentnosti, rovného zacházení a diskriminace § 6 ZVZ - požadavek na dispozici s obalovnou - sankce ve výši 10% z hodnoty veřejné zakázky.</t>
  </si>
  <si>
    <t>VŘ 008 - JŘBU úprava projektové dokumentace - jedná se o nezpůsobilé výdaje, jelikož na ně nebyla požadovaná dotace (215.985 Kč)</t>
  </si>
  <si>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</si>
  <si>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t>PO_3</t>
  </si>
  <si>
    <t>ISŠTE Sokolov, p.o.</t>
  </si>
  <si>
    <r>
      <rPr>
        <sz val="11"/>
        <rFont val="Calibri"/>
        <family val="2"/>
        <charset val="238"/>
        <scheme val="minor"/>
      </rPr>
      <t>Původně jedno 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t>
    </r>
    <r>
      <rPr>
        <b/>
        <sz val="11"/>
        <rFont val="Calibri"/>
        <family val="2"/>
        <charset val="238"/>
        <scheme val="minor"/>
      </rPr>
      <t xml:space="preserve">
OČEKÁVÁME ROZHODNUTÍ  NSS VE VĚCI KASAČNÍ STÍŽNOSTI</t>
    </r>
  </si>
  <si>
    <t>zadavatel postupoval v rozporu § 48 odst. 8 ve spojení s § 48 odst. 2 zákona č. 134/2016 Sb. (ZZVZ), když nevyloučil z účasti vybraného dodavatele (prokazování technické kvalifikace prostřednictvím poddodavatele FIRESTA-Fišer) - sankce 10%</t>
  </si>
  <si>
    <t>KK_6</t>
  </si>
  <si>
    <t>KK_7</t>
  </si>
  <si>
    <t>FINANČNÍ POSTIH ZRUŠEN</t>
  </si>
  <si>
    <t>Zadání dodatečných stavebních prací formou JŘBU v rozporu s § 23 odst.7 písm. a) ZVZ  - vícepráce nad rámec smlouvy;
čerpání rezervy na nezpůsobilé výdaje</t>
  </si>
  <si>
    <t xml:space="preserve">Neprovedené korekce za VŘ 003 Zajištění autorského dozoru na stavbu a VŘ 004 Zajištění koordinátora BOZP na stavbu </t>
  </si>
  <si>
    <t xml:space="preserve">Neprovedené korekce za VŘ 004 Zajištění koordinátora BOZP na stavbu </t>
  </si>
  <si>
    <t>Dne 27.7.2021 vyzvala KSÚS prostřednictví Advokátní kanceláře ŠENDERA A ČIHÁK externího administrátora společnost Veřejné zakázky s.r.o. k náhradě škody v celkové výši 32.077.718,08 Kč, která zahrnuje finanční postih ve výši 31.074.718,09 Kč, náklady na sporné řízení ve výši 1.000.000,- Kč a soudní poplatek za správní žalobu ve výši 3.000,- Kč. Společnost odpovědnost za škodu odmítla, mimo jiné i s ohledem na promlčení. Dne 15. 9. 2021 proběhlo jednání škodní komise, která doporučila  náhradu škody nevymáhat. Ředitel KSÚS rozhodnutím č.j. KK/2835/FI/21 ze dne 20.9.2021 rozhodl, že KSÚS nebude škodu vymáhat.</t>
  </si>
  <si>
    <t xml:space="preserve">Dvě pochybení v jedné veřejné zakázce na stavbu: 
1) porušení zásady transparentnosti, rovného zacházení a diskriminace § 6 ZVZ - požadavek na dispozici s obalovnou -  sankce ve výši 5% z hodnoty veřejné zakázky;
2) u vítězného uchazeče potvrzení pojišťovny nesplňovalo požadavky zadávacích podmínek - konečná uplatněná sankce za veřejnou zakázku ve výši 25%.
</t>
  </si>
  <si>
    <t>Dne 13.9.2018 vyzval odbor finanční  ředitele KSÚS KK  dopisem  č.j. 2789/FI/18 k řešení škod dle usnesení č. RK 677/06/17.
Dne 15. 9. 2021 proběhlo jednání škodní komise, která doporučila  náhradu škody nevymáhat.  Ředitel KSÚS rozhodnutím č.j. KK/2835/FI/21 ze dne 20.9.2021 rozhodl, že KSÚS nebude škodu vymáhat.</t>
  </si>
  <si>
    <t>Dne 13.9.2018 vyzval odbor finanční  ředitele KSÚS  dopisem  č.j. 2789/FI/18 k řešení škod dle usnesení č. RK 677/06/17. Dne 27. 7. 2021 vyzvala KSÚS prostřednictví Advokátní kanceláře ŠENDERA A ČIHÁK externího administrátora společnost  Veřejné zakázky s.r.o. k náhradě škody v celkové výši 35.285.573,33 Kč, která odpovídá krácené dotaci. Společnost odpovědnost za škodu odmítla, mimo jiné i s ohledem na promlčení. Dne 15. 9. 2021 proběhlo jednání škodní komise, která doporučila  náhradu škody nevymáhat.  Ředitel KSÚS rozhodnutím č.j. KK/2835/FI/21 ze dne 20.9.2021 rozhodl, že KSÚS nebude škodu vymáhat.</t>
  </si>
  <si>
    <t>Porušení zásady transparentnosti § 6 ZVZ - požadavek na dispozici s obalovnou - sankce ve výši 5 % hodnoty veřejné zakázky na stavbu.</t>
  </si>
  <si>
    <t>Porušení zásady transparentnosti § 6 ZVZ - požadavek na dispozici s obalovnou - sankce ve výši 10 % hodnoty veřejné zakázky na stavbu, po odvolání snížen odvod na 5% hodnoty veřejné zakázky.</t>
  </si>
  <si>
    <r>
      <t>Dne 6.11.2014 ukončena veřejnosprávní kontrola - námitkám nebylo vyhověno. 15.4.2015  Oznámení výsledku šetření  podnětu ÚOHS-P39/2015/VZ-7503/2015/551/Sbe  - bez sankce. 15.12.2016 doručeno Oznámení o krácení způsobilých výdajů. 8.9.2017 zahájen spor pro peněžité plnění, 18.5.2018 doručeno zamítavé rozhodnutí MFČR č. j. MF-25644/2017/1203-26  o sporu z veřejnosprávní smlouvy. 17.7.2018 podaná správní žaloba proti rozhodnutí o sporu (usnesení č. RK 785/07/18 ze dne 9.7.2018). Dne 28. 6. 2021 byl právnímu zástupci KSÚS doručen rozsudek Městského soudu v Praze č. j. 10Af 1/2019-53 ze dne 22. 6. 2021, na základě kterého byla výše uvedená správní žaloba zamítnuta.</t>
    </r>
    <r>
      <rPr>
        <b/>
        <sz val="11"/>
        <color theme="1"/>
        <rFont val="Calibri"/>
        <family val="2"/>
        <charset val="238"/>
        <scheme val="minor"/>
      </rPr>
      <t xml:space="preserve"> Informaci do Rady KK  o nepodání kasační stížností a ukončení právní  obrany předložil ředitel KSÚS dne 9.8.2021 a Rada KK ji vzala na vědomí usnesením č. RK 856/08/21.</t>
    </r>
  </si>
  <si>
    <r>
      <t xml:space="preserve">Dne 14.12.2015 doručena Zpráva o auditu operace  ROPSZ/2015/5202-9 za II. etapu projektu, k pochybením uvedeno, že ovlivňují i certifikované výdaje I.etapy. ÚRR nevyměřil odvod za porušení rozpočtové kázně  v celé výši, tj. ve výši  10.926.411,03 Kč dle doručených Výzev k vrácení dotace ze dne 1.2.2016, ale pouze ve výši 823.671,- Kč (platební výměr č. 3/2017 ze dne 16.3.2017) a ve výši 5.878.388,- Kč (platební výměr č.21/2018 ze dne 30.11.2018). </t>
    </r>
    <r>
      <rPr>
        <b/>
        <sz val="11"/>
        <color theme="1"/>
        <rFont val="Calibri"/>
        <family val="2"/>
        <charset val="238"/>
        <scheme val="minor"/>
      </rPr>
      <t xml:space="preserve">Zbývající část  ve výši 4.224.352,03 Kč, </t>
    </r>
    <r>
      <rPr>
        <sz val="11"/>
        <color theme="1"/>
        <rFont val="Calibri"/>
        <family val="2"/>
        <charset val="238"/>
        <scheme val="minor"/>
      </rPr>
      <t xml:space="preserve">případně v max. výši 4.938.993,28 Kč dle Zprávy o auditu operace  ROPSZ/2015/5202-9, </t>
    </r>
    <r>
      <rPr>
        <b/>
        <sz val="11"/>
        <color theme="1"/>
        <rFont val="Calibri"/>
        <family val="2"/>
        <charset val="238"/>
        <scheme val="minor"/>
      </rPr>
      <t>ÚRR  v daňovém řízení zahájeném dne 20.8.2016  ISŠTE nevyměřil.</t>
    </r>
  </si>
  <si>
    <r>
      <t xml:space="preserve">Dne 14.9.2016 doručena Zpráva o auditu operace ROPSZ/2016/O/012 ze dne 31.8.2016,  ve které auditní orgán uvedl, že ÚRR identifikoval v roce 2014 v rámci administrativní kontroly, viz Stanovisko RRSZ 5920/2014 z 21.3.2014, zjištění, ale přesto </t>
    </r>
    <r>
      <rPr>
        <b/>
        <sz val="11"/>
        <color theme="1"/>
        <rFont val="Calibri"/>
        <family val="2"/>
        <charset val="238"/>
        <scheme val="minor"/>
      </rPr>
      <t>ÚRR výdaje na veřejné zakázky VŘ 003 a VŘ 004 proplatil v plné výši.</t>
    </r>
  </si>
  <si>
    <r>
      <t xml:space="preserve">Dne 13.11.2014 ukončena veřejnosprávní kontrola -  námitky "k obalovnám" zamítnuty. Dne 15.4.2015 Oznámení výsledku šetření  podnětu ÚOHS-P37/2015/VZ-9450/2015/551/Eno  - bez sankce. Dne 17.12.2015 finanční ukončení projektu a  15.12.2016 doručeno Oznámení o krácení způsobilých výdajů. 
</t>
    </r>
    <r>
      <rPr>
        <b/>
        <sz val="11"/>
        <color theme="1"/>
        <rFont val="Calibri"/>
        <family val="2"/>
        <charset val="238"/>
        <scheme val="minor"/>
      </rPr>
      <t>Rada KK usnesením č. RK 786/07/18 ze dne 9.7.2018 vzala na vědomí nepodání sporu na peněžité plnění</t>
    </r>
    <r>
      <rPr>
        <sz val="11"/>
        <color theme="1"/>
        <rFont val="Calibri"/>
        <family val="2"/>
        <charset val="238"/>
        <scheme val="minor"/>
      </rPr>
      <t xml:space="preserve"> </t>
    </r>
    <r>
      <rPr>
        <b/>
        <sz val="11"/>
        <color theme="1"/>
        <rFont val="Calibri"/>
        <family val="2"/>
        <charset val="238"/>
        <scheme val="minor"/>
      </rPr>
      <t>s ohledem na výši správního poplatku a zamítavé rozhodnutím MFČR</t>
    </r>
    <r>
      <rPr>
        <sz val="11"/>
        <color theme="1"/>
        <rFont val="Calibri"/>
        <family val="2"/>
        <charset val="238"/>
        <scheme val="minor"/>
      </rPr>
      <t xml:space="preserve"> ve sporu pro peněžité plnění u projektu II/214 Jihovýchodní obchvat Cheb (stejné zjištění). Dne 28. 6. 2021 byl právnímu zástupci KSÚS doručen rozsudek Městského soudu v Praze č. j. 10Af 1/2019-53 ze dne 22. 6. 2021, na základě kterého byla správní žaloba v obdobném projektu II/214 Jihovýchodní obchvat Cheb (stejné zjištění) zamítnuta. Informace v Radě KK, </t>
    </r>
    <r>
      <rPr>
        <b/>
        <sz val="11"/>
        <color theme="1"/>
        <rFont val="Calibri"/>
        <family val="2"/>
        <charset val="238"/>
        <scheme val="minor"/>
      </rPr>
      <t>viz usnesení RK 856/08/21 ze dne 9.8.2021.</t>
    </r>
    <r>
      <rPr>
        <sz val="11"/>
        <color theme="1"/>
        <rFont val="Calibri"/>
        <family val="2"/>
        <charset val="238"/>
        <scheme val="minor"/>
      </rPr>
      <t xml:space="preserve">
</t>
    </r>
  </si>
  <si>
    <r>
      <t xml:space="preserve">Dne 18.11.2014 ukončena veřejnosprávní kontrola - námitky k "obalovnám" byly zamítnuty. 
15.4.2015 Oznámení výsledku šetření  podnětu ÚOHS-P38/2015/VZ-7500/2015/551/Sbe  - bez  sankce. 
15.12.2016 doručeno Oznámení o krácení způsobilých výdajů. </t>
    </r>
    <r>
      <rPr>
        <b/>
        <sz val="11"/>
        <color theme="1"/>
        <rFont val="Calibri"/>
        <family val="2"/>
        <charset val="238"/>
        <scheme val="minor"/>
      </rPr>
      <t>Rada KK usnesením č. RK 848/07/18 ze dne 23.7.2018 vzala na vědomí nepodání sporu na peněžité plnění  s ohledem na výši správního poplatku a zamítavé rozhodnutím MFČR</t>
    </r>
    <r>
      <rPr>
        <sz val="11"/>
        <color theme="1"/>
        <rFont val="Calibri"/>
        <family val="2"/>
        <charset val="238"/>
        <scheme val="minor"/>
      </rPr>
      <t xml:space="preserve"> ve sporu pro peněžité plnění u projektu II/214 Jihovýchodní obchvat Cheb (stejné zjištění).
Dne 28. 6. 2021 byl právnímu zástupci KSÚS doručen rozsudek Městského soudu v Praze č. j. 10Af 1/2019-53 ze dne 22. 6. 2021, na základě kterého byla správní žaloba v obdobném projektu II/214 Jihovýchodní obchvat Cheb (stejné zjištění) zamítnuta. Informace v Radě KK, </t>
    </r>
    <r>
      <rPr>
        <b/>
        <sz val="11"/>
        <color theme="1"/>
        <rFont val="Calibri"/>
        <family val="2"/>
        <charset val="238"/>
        <scheme val="minor"/>
      </rPr>
      <t>viz usnesení RK 856/08/21 ze dne 9.8.2021.</t>
    </r>
  </si>
  <si>
    <r>
      <t>ÚRR provedl přesun způsobilých výdajů do nezpůsobilých výdajů ve výši navrhovaného krácení z administrativních kontrol s žádostí o platbu ze dne 21.3.2013 a 12.9.2013; KKN a.s. se  domáhala ochrany proti nepřezkoumatelnosti a nesprávnému jednání a postupu ÚRR, a to stížnostmi a žádostmi u MFČR. 26.10.2016 podán spor pro peněžité a nepeněžité plnění. MFČR dopisem ze 7.11.2016 rozdělilo návrh spor na dva návrhy (nepeněžité a peněžité). Dne 16.7.2019 MFČR zamítlo návrh na nepeněžité plnění. Nadále pokračoval spor pro peněžité plnění ve výši 8.920.521,79 Kč. Dne 16.7.2019 doručen z MFČR platební výměr na správní poplatek ve výši 446.027 Kč, který KKN uhradila dne 26.7.2019. Dne 30.3.2020 a 30.4.2020 zaslala KKN na MFČR doplnění návrhu sporu o úroky z prodlení a o specifikaci hrozící vážné újmy. Dne 27.7.2020 MFČR Usnesením změnu návrhu povolilo. Dne 19. 4. 2021 bylo KKN doručeno rozhodnutí MFČR č. j. MF-17939/2019/1203-24 - návrh na doplacení dotace ve výši 8.920.521,79 Kč s příslušenstvím byl zamítnut.</t>
    </r>
    <r>
      <rPr>
        <b/>
        <sz val="11"/>
        <rFont val="Calibri"/>
        <family val="2"/>
        <charset val="238"/>
        <scheme val="minor"/>
      </rPr>
      <t xml:space="preserve"> Správní žalobu nebude KKN na doporučení svého právního zástupce podávat. Informace v Radě KK, viz usnesení RK 849/08/21 ze dne 9.8.2021.</t>
    </r>
  </si>
  <si>
    <r>
      <t xml:space="preserve">Dne 24.8.2018 KKN podala návrh na zahájení sporného řízení pro peněžité plnění ve  výši 483.531 Kč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MFČR Usnesením změnu návrhu povolilo. Dne 2. 7. 2021 bylo KKN doručeno rozhodnutí MFČR č. j. MF-21258/2018/1203-33, kterým MFČR návrh na doplacení dotace ve výši 483.531,00 Kč s příslušenstvím zamítlo. </t>
    </r>
    <r>
      <rPr>
        <b/>
        <sz val="11"/>
        <color theme="1"/>
        <rFont val="Calibri"/>
        <family val="2"/>
        <charset val="238"/>
        <scheme val="minor"/>
      </rPr>
      <t>Správní žalobu nebude KKN na doporučení svého právního zástupce podávat. Informace v Radě KK, viz usnesení RK 849/08/21 ze dne 9.8.2021.</t>
    </r>
  </si>
  <si>
    <t xml:space="preserve">
Závěrečná zpráva OLAF z 11.1.2013 - obchodní reference dokazující splnění požadovaných kvalifikačních kritérií u veřejné zakázky  na stavební práce byla nepravdivá - spáchán správní delikt tím, že vítězný uchazeč předložil referenci, která obsahovala nepravdivé informace a tato reference měla vliv na posouzení kvalifikace dodavatele v zadávacím řízení.</t>
  </si>
  <si>
    <r>
      <t xml:space="preserve">Zpráva z auditu operace č. 85 z 6.4.2012 (Deloitte). Závěrečná zpráva OLAF z 11.1.2013. Dne 19.9.2014 bylo zahájeno daňové řízení. Dne 25. 8. 2016 obdržel KK platební výměr č. 13/2016 na odvod ve výši 62.039.804,60 Kč, proti kterému podal dne 26.9.2016 odvolání.  Dne 1.7.2020 bylo KK doručeno Rozhodnutí o odvolání vydané MF č. j. MF-3527/2017/1203-4 ze dne 30. 6. 2020, kterým MF odvolání proti platebnímu výměru č. 13/2016 ze dne 26. 9. 2016 vyhovělo a odvod ve výši 62.039.804,60 Kč zrušilo a řízení zastavilo. Dne 12.8.2020 doručena z RRSZ Výpověď smlouvy o poskytnutí dotace č.j. RRSZ 4216/2020 s žádostí o vrácení částky ve výši 62.039.803,82 Kč. KK s postupem nesouhlasil a odeslal dne 2.9.2020 RRSZ  Reakci KK na výpověď a dne 8.10.2020 odeslal na  MF </t>
    </r>
    <r>
      <rPr>
        <b/>
        <sz val="11"/>
        <rFont val="Calibri"/>
        <family val="2"/>
        <charset val="238"/>
        <scheme val="minor"/>
      </rPr>
      <t>Návrh na zahájení nepeněžitého sporu dle usnesení Rady KK č. RK 933/08/20 ze dne 24.8.2020</t>
    </r>
    <r>
      <rPr>
        <sz val="11"/>
        <rFont val="Calibri"/>
        <family val="2"/>
        <charset val="238"/>
        <scheme val="minor"/>
      </rPr>
      <t xml:space="preserve">.  Současně dne 13. 10. 2020 KK podal Návrh na vydání předběžného opatření č. j. KK/274/HK/20 ze dne 8. 10. 2020, v němž navrhoval MF vydání předběžného opatření s povinností RRSZ zdržet se veškerého právního jednání vůči KK do doby vydání rozhodnutí ve sporném řízení. MF podanému návrhu KK vyhovělo a dne 19. 10. 2020 vydalo Rozhodnutí č. j. MF-27598/2020/1203-7 o návrhu na vydání předběžného opatření. Dne 31.5.2021 obdržel KK Rozhodnutí MF č.j. MF-27598/2020/1203-21 ze dne 31.5.2021 ve sporném řízení, výpověď smlouvy RRSZ je neplatná. </t>
    </r>
    <r>
      <rPr>
        <b/>
        <sz val="11"/>
        <rFont val="Calibri"/>
        <family val="2"/>
        <charset val="238"/>
        <scheme val="minor"/>
      </rPr>
      <t>Informace o doručeném rozhodnutí Ministerstva financí ČR ve sporném byla předložena Radě KK dne 21.6.2021, viz usnesení č. RK 689/06/21.</t>
    </r>
  </si>
  <si>
    <r>
      <t xml:space="preserve">Zjištění z Protokolu o kontrole č.j. RRSZ 16975/2014 ze dne 20.8.2014 - námitky zamítnuty. Dne 15.5.2015 zahájeno daňové řízení. Dne 15.7.2015 doručen platební výměr č. 15/2015, č.j. RRSZ 15409/2015, proti kterému bylo 13.8.2015 podáno odvolání. Dne 20.11.2019 doručení Rozhodnutí MFČR č.j. MF-51496/2015/1203-5 - snížení odvodu na částku 2.879.688,- Kč. Dne 28.11.2019 uhradil KK pravomocný platební výměr ve výši 2.879.688,- Kč. Rozhodnutí Rady č. RK 1468/12/19 ze dne 9.12.2019 nepodávat správní žalobu. Dne 20.1.2020 odeslána Žádost o prominutí odvodu a dosud nevyměřeného penále č.j. KK/19/HK/20. Dne 31.12.2020 bylo odesláno RRSZ Doplnění žádosti o prominutí č.j. KK/315/HK/20 ze dne 30.12.2020. Dne 11.6.2021 VRR usnesením č. 13/132/2021 rozhodl o neprominutí odvodu a dosud nevyměřeného penále, dne 3.8.2021 doručeno Rozhodnutí o prominutí odvodu za porušení rozpočtové kázně č.j. RRSZ 2439/2021 ze dne 30.7.2021, RRSZ resp. VRR žádost o prominutí zamítl. </t>
    </r>
    <r>
      <rPr>
        <b/>
        <sz val="11"/>
        <rFont val="Calibri"/>
        <family val="2"/>
        <charset val="238"/>
        <scheme val="minor"/>
      </rPr>
      <t>Informaci o zamítavém rozhodnutí o prominutí odvodu vzala Rada KK na vědomí usnesením č. RK 908/08/21 dne 23. 8. 2021.</t>
    </r>
  </si>
  <si>
    <r>
      <t>Zjištění z protokolu o kontrole č.j. 16967/2014 ze dne 12.8.2014 - námitky zamítnuty. Dne 15.5.2015 zahájeno daňové řízení. Dne 15.7.2015 doručen platební výměr č. 16/2015, č.j. 15402/2015, proti kterému bylo 13.8.2015 podáno odvolání. Rozhodnutím MFČR č.j.MF-51494/2015/1203-4 ze dne 26.11.2019 bylo odvolání zamítnuto. Dne 28.11.2019 uhradil KK pravomocný platební výměr ve výši  4.715.937,32 Kč. Rozhodnutí Rady č. RK 1467/12/19 ze dne 9.12.2019 nepodávat správní žalobu. Dne 20.1.2020 odeslána Žádost o prominutí odvodu a dosud nevyměřeného penále  č.j. KK/21/HK/20 ze dne 20.1.2020.  Dne 31.12.2020 bylo odesláno RRSZ Doplnění žádosti o prominutí č.j. KK/314/HK/20 ze dne 30.12.2020. Dne 11.6.2021 VRR usnesením č. 12/132/2021 rozhodl o neprominutí odvodu a dosud nevyměřeného penále a dne 3.8.2021 bylo doručeno Rozhodnutí o prominutí odvodu za porušení rozpočtové kázně č.j. RRSZ 2438/2021 ze dne 30.7.2021, RSZ resp. VRR žádost o prominutí zamítl.</t>
    </r>
    <r>
      <rPr>
        <b/>
        <sz val="11"/>
        <rFont val="Calibri"/>
        <family val="2"/>
        <charset val="238"/>
        <scheme val="minor"/>
      </rPr>
      <t xml:space="preserve"> Informaci o zamítavém rozhodnutí o prominutí odvodu vzala Rada KK na vědomí usnesením č. RK 907/08/21 dne 23. 8. 2021.</t>
    </r>
  </si>
  <si>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</si>
  <si>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</si>
  <si>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</si>
  <si>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</si>
  <si>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</si>
  <si>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</si>
  <si>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</si>
  <si>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stav k 1. 11. 2021</t>
  </si>
  <si>
    <r>
      <t xml:space="preserve">Dne 29.5.2020 vyhotovil OLP a KŽÚ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Odbor finanční vyhotovil protokol o škodě,  který dne 10.8.2021 podepsala  Ing. Drahomíra Stefanovičová ředitelka APDM. Jednání škodní komise proběhlo dne 17.9.2021. Škodní komise doporučila škodu po externím administrátorovi STAVING-INVEST, s.r.o. nevymáhat.
</t>
    </r>
    <r>
      <rPr>
        <b/>
        <sz val="11"/>
        <rFont val="Calibri"/>
        <family val="2"/>
        <charset val="238"/>
        <scheme val="minor"/>
      </rPr>
      <t xml:space="preserve">Předloženo Radě KK dne 4. 10. 2021, která usnesením č. RK 1061/10/21 rozhodla škodu nevymáhat. </t>
    </r>
  </si>
  <si>
    <r>
      <t xml:space="preserve">Dne 29.5.2020 vyhotovil OLP a KŽÚ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Odbor finanční vyhotovil protokol o škodě,  který dne 10.8.2021 podepsala  Ing. Drahomíra Stefanovičová ředitelka APDM. Jednání škodní komise proběhlo dne 17.9.2021. Škodní komise doporučila škodu po externím administrátorovi Mgr. Michalu Bernáškovi, IČO: 67118810 nevymáhat. </t>
    </r>
    <r>
      <rPr>
        <b/>
        <sz val="11"/>
        <rFont val="Calibri"/>
        <family val="2"/>
        <charset val="238"/>
        <scheme val="minor"/>
      </rPr>
      <t xml:space="preserve">Předloženo Radě KK dne 4. 10. 2021, která usnesením č. RK 1061/10/21 rozhodla škodu nevymáhat. </t>
    </r>
  </si>
  <si>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</si>
  <si>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</si>
  <si>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</si>
  <si>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</si>
  <si>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</si>
  <si>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</si>
  <si>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</si>
  <si>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</si>
  <si>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Tabulka  B1</t>
  </si>
  <si>
    <t>Tabulka  B2</t>
  </si>
  <si>
    <t>mezisoučet - celkem vyřazené</t>
  </si>
  <si>
    <t>KK_28</t>
  </si>
  <si>
    <t>VŘ 004: Realizace stavby Centralizace lékařské péče v nemocnici Karlových Varech - široké vymezení předmětu veřejné zakázky; 
TDS - fakturované výdaje nejsou v souladu s nabídkou</t>
  </si>
  <si>
    <t xml:space="preserve">Zjištění identifikováno ve Zpráva o auditu operace ze dne 26.12.2016 v celkové výši 23.435.162,58 Kč. Dne 25.1.2017 Výzvy k vrácení dotace dotčené nesrovnalostí ve výši 19.367.903 Kč. Dle  usnesení č. RK 185/02/17 výzvy neuhrazeny. Následný odvod za porušení rozpočtové kázně ve výši 19.367.903 Kč neobsahoval částku ve výši 4.067.259,58 Kč odpovídající DPH, a proto je tato částka vyřazena ze sledování, viz usnesení č. RK 842/07/18 ze dne 23.7.2018. </t>
  </si>
  <si>
    <t xml:space="preserve">Finanční postih související s vyměřeným odvodem za porušení rozpočtové kázně u VŘ 004 - Realizace stavby Centralizace lékařské péče v nemocnici Karlových Varech, který byl vyměřen bez DPH (4.067.25,58 Kč) ke sledovanému postihu ve výši 19.367.903 Kč. </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</si>
  <si>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Dne 3.9.2021 KK podal žalobu na společnost AUGUR Consulting s.r.o
</t>
    </r>
    <r>
      <rPr>
        <b/>
        <sz val="11"/>
        <rFont val="Calibri"/>
        <family val="2"/>
        <charset val="238"/>
        <scheme val="minor"/>
      </rPr>
      <t>KONEČNÝ STAV - PODANÁ ŽALOBA</t>
    </r>
  </si>
  <si>
    <t>vyřazení k 01.11.2021</t>
  </si>
  <si>
    <t>vyřazení k 01.05.2021</t>
  </si>
  <si>
    <t>vyřazení k 01.10.2019</t>
  </si>
  <si>
    <t>KKN řešila finanční postih jako škodní případ již dne 19.12.2018. Škodní komise konstatovala, že škoda nebyla zapříčiněná chybným ani záměrným jednáním potencionálním původcem škody. Jednání škodní komise dne 29.9.2021 vzalo na vědomí výsledek sporu z veřejnoprávní smlouvy a ukončení právní obrany . Škodní komise nestanovila žádnou náhradu škody, viz doručený Zápis z jednání škodní komise KKN a.s. ze dne 19.9.2021, č.j. KK/3418/FI/21.</t>
  </si>
  <si>
    <t>KKN projednávala finanční postih jako škodní případ již dne 28. 8. 2017. Škodní komise konstatovala, že škoda nebyla zapříčiněná chybným ani záměrným jednáním potencionálním původcem škody. Jednání škodní komise dne 17.6.2021 vzalo na vědomí výsledek sporu z veřejnoprávní smlouvy a ukončení právní obrany. Škodní komise nestanovila žádnou náhradu škody, viz doručený Zápis z jednání škodní komise KKN a.s. ze dne 17.6.2021, č.j. KK/3415/FI/21.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</si>
</sst>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8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rgb="FFFF0000"/>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i/>
      <sz val="1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25">
    <xf numFmtId="0" fontId="0" fillId="0" borderId="0"/>
    <xf numFmtId="0" fontId="24" fillId="0" borderId="0"/>
    <xf numFmtId="0" fontId="22" fillId="0" borderId="0"/>
    <xf numFmtId="0" fontId="25" fillId="0" borderId="0"/>
    <xf numFmtId="0" fontId="26" fillId="0" borderId="0"/>
    <xf numFmtId="0" fontId="21" fillId="0" borderId="0"/>
    <xf numFmtId="0" fontId="20" fillId="0" borderId="0"/>
    <xf numFmtId="0" fontId="19" fillId="0" borderId="0"/>
    <xf numFmtId="0" fontId="18" fillId="0" borderId="0"/>
    <xf numFmtId="0" fontId="16" fillId="0" borderId="0"/>
    <xf numFmtId="0" fontId="16" fillId="0" borderId="0"/>
    <xf numFmtId="0" fontId="16" fillId="0" borderId="0"/>
    <xf numFmtId="0" fontId="14" fillId="0" borderId="0"/>
    <xf numFmtId="0" fontId="14" fillId="0" borderId="0"/>
    <xf numFmtId="0" fontId="14" fillId="0" borderId="0"/>
    <xf numFmtId="0" fontId="13" fillId="0" borderId="0"/>
    <xf numFmtId="0" fontId="13" fillId="0" borderId="0"/>
    <xf numFmtId="0" fontId="13" fillId="0" borderId="0"/>
    <xf numFmtId="0" fontId="12" fillId="0" borderId="0"/>
    <xf numFmtId="0" fontId="12" fillId="0" borderId="0"/>
    <xf numFmtId="0" fontId="10" fillId="0" borderId="0"/>
    <xf numFmtId="0" fontId="10" fillId="0" borderId="0"/>
    <xf numFmtId="0" fontId="10" fillId="0" borderId="0"/>
    <xf numFmtId="0" fontId="8" fillId="0" borderId="0"/>
    <xf numFmtId="0" fontId="8" fillId="0" borderId="0"/>
  </cellStyleXfs>
  <cellXfs count="760">
    <xf numFmtId="0" fontId="0" fillId="0" borderId="0" xfId="0"/>
    <xf numFmtId="164" fontId="0" fillId="0" borderId="0" xfId="0" applyNumberFormat="1" applyFill="1" applyBorder="1" applyAlignment="1">
      <alignment vertical="center" wrapText="1"/>
    </xf>
    <xf numFmtId="0" fontId="28" fillId="0" borderId="31" xfId="0" applyFont="1" applyFill="1" applyBorder="1" applyAlignment="1">
      <alignment vertical="center" wrapText="1"/>
    </xf>
    <xf numFmtId="0" fontId="28" fillId="0" borderId="3" xfId="0" applyFont="1" applyFill="1" applyBorder="1" applyAlignment="1">
      <alignment vertical="center" wrapText="1"/>
    </xf>
    <xf numFmtId="10" fontId="28" fillId="0" borderId="1" xfId="0" applyNumberFormat="1" applyFont="1" applyFill="1" applyBorder="1" applyAlignment="1">
      <alignment horizontal="center" vertical="center"/>
    </xf>
    <xf numFmtId="0" fontId="28" fillId="0" borderId="1" xfId="0" applyFont="1" applyFill="1" applyBorder="1" applyAlignment="1">
      <alignment vertical="center" wrapText="1"/>
    </xf>
    <xf numFmtId="0" fontId="38" fillId="0" borderId="0" xfId="0" applyFont="1" applyFill="1" applyBorder="1" applyAlignment="1"/>
    <xf numFmtId="0" fontId="39" fillId="0" borderId="0" xfId="0" applyFont="1" applyFill="1" applyBorder="1" applyAlignment="1">
      <alignment horizontal="left"/>
    </xf>
    <xf numFmtId="0" fontId="39" fillId="0" borderId="0" xfId="0" applyFont="1" applyFill="1" applyBorder="1" applyAlignment="1">
      <alignment horizontal="right"/>
    </xf>
    <xf numFmtId="0" fontId="40" fillId="0" borderId="0" xfId="0" applyFont="1" applyFill="1" applyBorder="1" applyAlignment="1">
      <alignment horizontal="left"/>
    </xf>
    <xf numFmtId="0" fontId="39" fillId="0" borderId="0" xfId="0" applyFont="1" applyFill="1" applyBorder="1" applyAlignment="1"/>
    <xf numFmtId="0" fontId="41" fillId="0" borderId="0" xfId="0" applyFont="1" applyAlignment="1">
      <alignment horizontal="right"/>
    </xf>
    <xf numFmtId="0" fontId="33" fillId="3" borderId="44" xfId="0" applyFont="1" applyFill="1" applyBorder="1" applyAlignment="1">
      <alignment horizontal="left" vertical="center" wrapText="1"/>
    </xf>
    <xf numFmtId="0" fontId="35" fillId="3" borderId="17" xfId="0" applyFont="1" applyFill="1" applyBorder="1" applyAlignment="1">
      <alignment horizontal="left" vertical="center" wrapText="1"/>
    </xf>
    <xf numFmtId="0" fontId="35" fillId="3" borderId="45" xfId="0" applyFont="1" applyFill="1" applyBorder="1" applyAlignment="1">
      <alignment horizontal="left" vertical="center" wrapText="1"/>
    </xf>
    <xf numFmtId="0" fontId="44" fillId="3" borderId="19"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44" fillId="3" borderId="32" xfId="0" applyFont="1" applyFill="1" applyBorder="1" applyAlignment="1">
      <alignment horizontal="center" vertical="center" wrapText="1"/>
    </xf>
    <xf numFmtId="0" fontId="44" fillId="3" borderId="47" xfId="0"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16" xfId="0" applyFont="1" applyFill="1" applyBorder="1" applyAlignment="1">
      <alignment horizontal="center" vertical="center" wrapText="1"/>
    </xf>
    <xf numFmtId="4" fontId="46" fillId="0" borderId="48" xfId="0" applyNumberFormat="1" applyFont="1" applyFill="1" applyBorder="1" applyAlignment="1">
      <alignment horizontal="right" vertical="center" wrapText="1"/>
    </xf>
    <xf numFmtId="4" fontId="0" fillId="0" borderId="0" xfId="0" applyNumberFormat="1"/>
    <xf numFmtId="4" fontId="47" fillId="0" borderId="22" xfId="0" applyNumberFormat="1" applyFont="1" applyFill="1" applyBorder="1" applyAlignment="1">
      <alignment horizontal="right" vertical="center" wrapText="1"/>
    </xf>
    <xf numFmtId="4" fontId="48" fillId="0" borderId="18" xfId="0" applyNumberFormat="1" applyFont="1" applyFill="1" applyBorder="1" applyAlignment="1">
      <alignment horizontal="right" vertical="top" wrapText="1"/>
    </xf>
    <xf numFmtId="4" fontId="28" fillId="0" borderId="17" xfId="0" applyNumberFormat="1" applyFont="1" applyFill="1" applyBorder="1" applyAlignment="1">
      <alignment horizontal="right" vertical="center"/>
    </xf>
    <xf numFmtId="4" fontId="46" fillId="0" borderId="17" xfId="0" applyNumberFormat="1" applyFont="1" applyFill="1" applyBorder="1" applyAlignment="1">
      <alignment horizontal="right" vertical="center" wrapText="1"/>
    </xf>
    <xf numFmtId="0" fontId="0" fillId="0" borderId="0" xfId="0" applyBorder="1"/>
    <xf numFmtId="4" fontId="46" fillId="0" borderId="22" xfId="0" applyNumberFormat="1" applyFont="1" applyFill="1" applyBorder="1" applyAlignment="1">
      <alignment horizontal="right" vertical="center" wrapText="1"/>
    </xf>
    <xf numFmtId="4" fontId="48" fillId="0" borderId="49" xfId="0" applyNumberFormat="1" applyFont="1" applyFill="1" applyBorder="1" applyAlignment="1">
      <alignment horizontal="right" vertical="top" wrapText="1"/>
    </xf>
    <xf numFmtId="4" fontId="31" fillId="0" borderId="22" xfId="0" applyNumberFormat="1" applyFont="1" applyFill="1" applyBorder="1" applyAlignment="1">
      <alignment vertical="center" wrapText="1"/>
    </xf>
    <xf numFmtId="4" fontId="30" fillId="0" borderId="22" xfId="0" applyNumberFormat="1" applyFont="1" applyFill="1" applyBorder="1" applyAlignment="1">
      <alignment horizontal="right" wrapText="1"/>
    </xf>
    <xf numFmtId="4" fontId="36" fillId="0" borderId="18" xfId="0" applyNumberFormat="1" applyFont="1" applyFill="1" applyBorder="1" applyAlignment="1">
      <alignment horizontal="right" vertical="top" wrapText="1"/>
    </xf>
    <xf numFmtId="4" fontId="28" fillId="0" borderId="15" xfId="0" applyNumberFormat="1" applyFont="1" applyFill="1" applyBorder="1" applyAlignment="1">
      <alignment horizontal="right" vertical="center" wrapText="1"/>
    </xf>
    <xf numFmtId="4" fontId="50" fillId="0" borderId="17" xfId="0" applyNumberFormat="1" applyFont="1" applyFill="1" applyBorder="1" applyAlignment="1">
      <alignment horizontal="right" vertical="center" wrapText="1"/>
    </xf>
    <xf numFmtId="4" fontId="28" fillId="0" borderId="31" xfId="0" applyNumberFormat="1" applyFont="1" applyFill="1" applyBorder="1" applyAlignment="1">
      <alignment horizontal="right" vertical="center" wrapText="1"/>
    </xf>
    <xf numFmtId="4" fontId="31" fillId="0" borderId="17" xfId="0" applyNumberFormat="1" applyFont="1" applyFill="1" applyBorder="1" applyAlignment="1">
      <alignment horizontal="right" vertical="center" wrapText="1"/>
    </xf>
    <xf numFmtId="4" fontId="50" fillId="0" borderId="17" xfId="0" applyNumberFormat="1" applyFont="1" applyFill="1" applyBorder="1" applyAlignment="1">
      <alignment horizontal="right" vertical="center"/>
    </xf>
    <xf numFmtId="4" fontId="31" fillId="0" borderId="17" xfId="0" applyNumberFormat="1" applyFont="1" applyFill="1" applyBorder="1" applyAlignment="1">
      <alignment horizontal="right" vertical="center"/>
    </xf>
    <xf numFmtId="4" fontId="28" fillId="0" borderId="31" xfId="0" applyNumberFormat="1" applyFont="1" applyFill="1" applyBorder="1" applyAlignment="1">
      <alignment vertical="center"/>
    </xf>
    <xf numFmtId="4" fontId="28" fillId="0" borderId="20" xfId="0" applyNumberFormat="1" applyFont="1" applyFill="1" applyBorder="1" applyAlignment="1">
      <alignment horizontal="right" vertical="center" wrapText="1"/>
    </xf>
    <xf numFmtId="4" fontId="28" fillId="0" borderId="20" xfId="0" applyNumberFormat="1" applyFont="1" applyFill="1" applyBorder="1" applyAlignment="1">
      <alignment vertical="center"/>
    </xf>
    <xf numFmtId="4" fontId="31" fillId="0" borderId="17" xfId="0" applyNumberFormat="1" applyFont="1" applyFill="1" applyBorder="1" applyAlignment="1">
      <alignment vertical="center"/>
    </xf>
    <xf numFmtId="0" fontId="29" fillId="0" borderId="31" xfId="0" applyFont="1" applyFill="1" applyBorder="1" applyAlignment="1">
      <alignment vertical="center" wrapText="1"/>
    </xf>
    <xf numFmtId="4" fontId="28" fillId="0" borderId="51" xfId="0" applyNumberFormat="1" applyFont="1" applyFill="1" applyBorder="1" applyAlignment="1">
      <alignment vertical="center"/>
    </xf>
    <xf numFmtId="4" fontId="50"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23" fillId="0" borderId="57" xfId="0" applyFont="1" applyBorder="1" applyAlignment="1">
      <alignment horizontal="center" vertical="center"/>
    </xf>
    <xf numFmtId="0" fontId="51" fillId="0" borderId="41" xfId="0" applyFont="1" applyFill="1" applyBorder="1" applyAlignment="1">
      <alignment horizontal="right" vertical="center" wrapText="1"/>
    </xf>
    <xf numFmtId="4" fontId="28" fillId="0" borderId="51" xfId="0" applyNumberFormat="1" applyFont="1" applyFill="1" applyBorder="1" applyAlignment="1">
      <alignment horizontal="center" vertical="center"/>
    </xf>
    <xf numFmtId="4" fontId="52" fillId="0" borderId="49" xfId="0" applyNumberFormat="1" applyFont="1" applyFill="1" applyBorder="1" applyAlignment="1">
      <alignment vertical="center"/>
    </xf>
    <xf numFmtId="4" fontId="28" fillId="0" borderId="0" xfId="0" applyNumberFormat="1" applyFont="1" applyFill="1" applyBorder="1" applyAlignment="1">
      <alignment horizontal="center" vertical="center" wrapText="1"/>
    </xf>
    <xf numFmtId="0" fontId="28" fillId="0" borderId="51" xfId="0" applyFont="1" applyFill="1" applyBorder="1" applyAlignment="1">
      <alignment horizontal="center" vertical="center"/>
    </xf>
    <xf numFmtId="0" fontId="23" fillId="0" borderId="56" xfId="0" applyFont="1" applyBorder="1" applyAlignment="1">
      <alignment horizontal="center" vertical="center"/>
    </xf>
    <xf numFmtId="0" fontId="51" fillId="0" borderId="14" xfId="0" applyFont="1" applyFill="1" applyBorder="1" applyAlignment="1">
      <alignment horizontal="right" vertical="center" wrapText="1"/>
    </xf>
    <xf numFmtId="4" fontId="28" fillId="0" borderId="31" xfId="0" applyNumberFormat="1" applyFont="1" applyFill="1" applyBorder="1" applyAlignment="1">
      <alignment horizontal="center" vertical="center"/>
    </xf>
    <xf numFmtId="4" fontId="28" fillId="0" borderId="27" xfId="0" applyNumberFormat="1" applyFont="1" applyFill="1" applyBorder="1" applyAlignment="1">
      <alignment horizontal="center" vertical="center" wrapText="1"/>
    </xf>
    <xf numFmtId="0" fontId="28" fillId="0" borderId="31" xfId="0" applyFont="1" applyFill="1" applyBorder="1" applyAlignment="1">
      <alignment horizontal="center" vertical="center"/>
    </xf>
    <xf numFmtId="0" fontId="23" fillId="0" borderId="29" xfId="0" applyFont="1" applyBorder="1" applyAlignment="1">
      <alignment horizontal="center" vertical="center"/>
    </xf>
    <xf numFmtId="0" fontId="23" fillId="0" borderId="13" xfId="0" applyFont="1" applyBorder="1" applyAlignment="1">
      <alignment horizontal="right" vertical="center" wrapText="1"/>
    </xf>
    <xf numFmtId="4" fontId="28" fillId="0" borderId="60" xfId="0" applyNumberFormat="1" applyFont="1" applyBorder="1" applyAlignment="1">
      <alignment horizontal="center" vertical="center"/>
    </xf>
    <xf numFmtId="4" fontId="56" fillId="0" borderId="25" xfId="0" applyNumberFormat="1" applyFont="1" applyBorder="1" applyAlignment="1">
      <alignment vertical="center"/>
    </xf>
    <xf numFmtId="4" fontId="23"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8" fillId="0" borderId="0" xfId="0" applyFont="1" applyAlignment="1">
      <alignment horizontal="left" vertical="center"/>
    </xf>
    <xf numFmtId="0" fontId="0" fillId="0" borderId="0" xfId="0" applyAlignment="1">
      <alignment horizontal="center" vertical="center"/>
    </xf>
    <xf numFmtId="4" fontId="57" fillId="0" borderId="0" xfId="0" applyNumberFormat="1" applyFont="1" applyAlignment="1">
      <alignment horizontal="center" vertical="center"/>
    </xf>
    <xf numFmtId="4" fontId="0" fillId="0" borderId="0" xfId="0" applyNumberFormat="1" applyAlignment="1">
      <alignment vertical="center"/>
    </xf>
    <xf numFmtId="0" fontId="23" fillId="0" borderId="0" xfId="0" applyFont="1"/>
    <xf numFmtId="0" fontId="23"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8" fillId="0" borderId="0" xfId="0" applyFont="1" applyAlignment="1">
      <alignment horizontal="left"/>
    </xf>
    <xf numFmtId="0" fontId="23" fillId="6" borderId="0" xfId="0" applyFont="1" applyFill="1" applyAlignment="1">
      <alignment vertical="center"/>
    </xf>
    <xf numFmtId="4" fontId="31" fillId="0" borderId="0" xfId="0" applyNumberFormat="1" applyFont="1" applyBorder="1" applyAlignment="1">
      <alignment vertical="center"/>
    </xf>
    <xf numFmtId="4" fontId="27" fillId="0" borderId="0" xfId="0" applyNumberFormat="1" applyFont="1" applyBorder="1" applyAlignment="1">
      <alignment horizontal="right" vertical="center" wrapText="1"/>
    </xf>
    <xf numFmtId="10" fontId="27"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52" fillId="0" borderId="0" xfId="0" applyNumberFormat="1" applyFont="1" applyFill="1" applyBorder="1" applyAlignment="1">
      <alignment vertical="center"/>
    </xf>
    <xf numFmtId="4" fontId="53" fillId="0" borderId="0" xfId="0" applyNumberFormat="1" applyFont="1" applyFill="1" applyBorder="1" applyAlignment="1">
      <alignment horizontal="right" vertical="center"/>
    </xf>
    <xf numFmtId="4" fontId="56" fillId="0" borderId="0" xfId="0" applyNumberFormat="1" applyFont="1" applyBorder="1" applyAlignment="1">
      <alignment vertical="center"/>
    </xf>
    <xf numFmtId="4" fontId="23"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59" fillId="0" borderId="0" xfId="0" applyNumberFormat="1" applyFont="1" applyFill="1" applyBorder="1" applyAlignment="1">
      <alignment horizontal="right" vertical="center"/>
    </xf>
    <xf numFmtId="0" fontId="23" fillId="0" borderId="0" xfId="0" applyFont="1" applyFill="1" applyAlignment="1">
      <alignment vertical="center"/>
    </xf>
    <xf numFmtId="4" fontId="28" fillId="0" borderId="1" xfId="0" applyNumberFormat="1" applyFont="1" applyFill="1" applyBorder="1" applyAlignment="1">
      <alignment vertical="center"/>
    </xf>
    <xf numFmtId="4" fontId="28" fillId="0" borderId="1" xfId="0" applyNumberFormat="1" applyFont="1" applyBorder="1" applyAlignment="1">
      <alignment horizontal="right" vertical="center"/>
    </xf>
    <xf numFmtId="0" fontId="18" fillId="0" borderId="0" xfId="8" applyBorder="1" applyAlignment="1">
      <alignment vertical="center" wrapText="1"/>
    </xf>
    <xf numFmtId="0" fontId="18" fillId="0" borderId="0" xfId="8" applyFont="1" applyBorder="1" applyAlignment="1">
      <alignment vertical="center" wrapText="1"/>
    </xf>
    <xf numFmtId="0" fontId="18" fillId="0" borderId="0" xfId="8" applyBorder="1" applyAlignment="1">
      <alignment horizontal="left" vertical="center" wrapText="1"/>
    </xf>
    <xf numFmtId="164" fontId="0" fillId="0" borderId="0" xfId="0" applyNumberFormat="1" applyFill="1" applyBorder="1" applyAlignment="1">
      <alignment horizontal="center" vertical="center" wrapText="1"/>
    </xf>
    <xf numFmtId="164" fontId="27" fillId="0" borderId="0" xfId="0" applyNumberFormat="1" applyFont="1" applyFill="1" applyBorder="1" applyAlignment="1">
      <alignment horizontal="center" vertical="center"/>
    </xf>
    <xf numFmtId="0" fontId="18" fillId="0" borderId="0" xfId="8" applyBorder="1"/>
    <xf numFmtId="0" fontId="18" fillId="0" borderId="0" xfId="8"/>
    <xf numFmtId="0" fontId="18" fillId="0" borderId="0" xfId="8" applyBorder="1" applyAlignment="1">
      <alignment horizontal="center"/>
    </xf>
    <xf numFmtId="0" fontId="18" fillId="0" borderId="0" xfId="8" applyBorder="1" applyAlignment="1">
      <alignment horizontal="center" vertical="center"/>
    </xf>
    <xf numFmtId="0" fontId="60" fillId="5" borderId="21" xfId="8" applyFont="1" applyFill="1" applyBorder="1" applyAlignment="1">
      <alignment horizontal="center" vertical="center" wrapText="1"/>
    </xf>
    <xf numFmtId="0" fontId="0" fillId="0" borderId="1" xfId="0" applyBorder="1" applyAlignment="1">
      <alignment horizontal="center" vertical="center" wrapText="1"/>
    </xf>
    <xf numFmtId="0" fontId="28" fillId="0" borderId="28" xfId="0" applyFont="1" applyBorder="1" applyAlignment="1">
      <alignment vertical="center" wrapText="1"/>
    </xf>
    <xf numFmtId="0" fontId="28" fillId="0" borderId="28" xfId="0" applyFont="1" applyFill="1" applyBorder="1" applyAlignment="1">
      <alignment vertical="center" wrapText="1"/>
    </xf>
    <xf numFmtId="0" fontId="18" fillId="0" borderId="0" xfId="8" applyFont="1"/>
    <xf numFmtId="0" fontId="0" fillId="0" borderId="3" xfId="0" applyBorder="1" applyAlignment="1">
      <alignment vertical="center" wrapText="1"/>
    </xf>
    <xf numFmtId="164" fontId="23" fillId="5" borderId="1" xfId="0" applyNumberFormat="1" applyFont="1" applyFill="1" applyBorder="1" applyAlignment="1">
      <alignment vertical="center" wrapText="1"/>
    </xf>
    <xf numFmtId="0" fontId="18" fillId="0" borderId="0" xfId="8" applyAlignment="1">
      <alignment horizontal="center"/>
    </xf>
    <xf numFmtId="0" fontId="18" fillId="0" borderId="0" xfId="8" applyAlignment="1">
      <alignment horizontal="center" vertical="center"/>
    </xf>
    <xf numFmtId="0" fontId="43" fillId="4" borderId="1" xfId="8" applyFont="1" applyFill="1" applyBorder="1" applyAlignment="1">
      <alignment horizontal="center" vertical="center" wrapText="1"/>
    </xf>
    <xf numFmtId="0" fontId="43" fillId="4" borderId="2" xfId="8" applyFont="1" applyFill="1" applyBorder="1" applyAlignment="1">
      <alignment horizontal="center" vertical="center" wrapText="1"/>
    </xf>
    <xf numFmtId="0" fontId="43" fillId="4" borderId="14" xfId="8" applyFont="1" applyFill="1" applyBorder="1" applyAlignment="1">
      <alignment horizontal="center" vertical="center" wrapText="1"/>
    </xf>
    <xf numFmtId="0" fontId="60" fillId="4" borderId="5" xfId="8" applyFont="1" applyFill="1" applyBorder="1" applyAlignment="1">
      <alignment horizontal="center" vertical="center" wrapText="1"/>
    </xf>
    <xf numFmtId="0" fontId="60" fillId="4" borderId="4" xfId="8" applyFont="1" applyFill="1" applyBorder="1" applyAlignment="1">
      <alignment horizontal="center" vertical="center" wrapText="1"/>
    </xf>
    <xf numFmtId="0" fontId="60" fillId="4" borderId="21" xfId="8" applyFont="1" applyFill="1" applyBorder="1" applyAlignment="1">
      <alignment horizontal="center" vertical="center" wrapText="1"/>
    </xf>
    <xf numFmtId="0" fontId="60" fillId="4" borderId="11" xfId="8" applyFont="1" applyFill="1" applyBorder="1" applyAlignment="1">
      <alignment horizontal="center" vertical="center" wrapText="1"/>
    </xf>
    <xf numFmtId="0" fontId="23" fillId="4" borderId="1" xfId="8" applyFont="1" applyFill="1" applyBorder="1" applyAlignment="1">
      <alignment vertical="center" wrapText="1"/>
    </xf>
    <xf numFmtId="164" fontId="23" fillId="4" borderId="1" xfId="0" applyNumberFormat="1" applyFont="1" applyFill="1" applyBorder="1" applyAlignment="1">
      <alignment vertical="center" wrapText="1"/>
    </xf>
    <xf numFmtId="164" fontId="23" fillId="4" borderId="1" xfId="0" applyNumberFormat="1" applyFont="1" applyFill="1" applyBorder="1" applyAlignment="1">
      <alignment horizontal="left" vertical="center" wrapText="1"/>
    </xf>
    <xf numFmtId="10" fontId="18" fillId="4" borderId="1" xfId="0" applyNumberFormat="1" applyFont="1" applyFill="1" applyBorder="1" applyAlignment="1">
      <alignment horizontal="center" vertical="center" wrapText="1"/>
    </xf>
    <xf numFmtId="164" fontId="18" fillId="4" borderId="1" xfId="0" applyNumberFormat="1" applyFont="1" applyFill="1" applyBorder="1" applyAlignment="1">
      <alignment vertical="center" wrapText="1"/>
    </xf>
    <xf numFmtId="4" fontId="61" fillId="0" borderId="0" xfId="0" applyNumberFormat="1" applyFont="1"/>
    <xf numFmtId="0" fontId="60" fillId="4" borderId="1" xfId="8" applyFont="1" applyFill="1" applyBorder="1" applyAlignment="1">
      <alignment horizontal="center" vertical="center" wrapText="1"/>
    </xf>
    <xf numFmtId="164" fontId="18" fillId="0" borderId="0" xfId="8" applyNumberFormat="1" applyAlignment="1">
      <alignment horizontal="center"/>
    </xf>
    <xf numFmtId="0" fontId="63" fillId="0" borderId="0" xfId="8" applyFont="1"/>
    <xf numFmtId="0" fontId="0" fillId="0" borderId="1" xfId="0" applyBorder="1" applyAlignment="1">
      <alignment vertical="center" wrapText="1"/>
    </xf>
    <xf numFmtId="4" fontId="28" fillId="0" borderId="3" xfId="0" applyNumberFormat="1" applyFont="1" applyFill="1" applyBorder="1" applyAlignment="1">
      <alignment vertical="center"/>
    </xf>
    <xf numFmtId="10" fontId="32" fillId="4" borderId="1" xfId="0" applyNumberFormat="1" applyFont="1" applyFill="1" applyBorder="1" applyAlignment="1">
      <alignment horizontal="center" vertical="center"/>
    </xf>
    <xf numFmtId="0" fontId="35" fillId="4" borderId="63" xfId="0" applyFont="1" applyFill="1" applyBorder="1" applyAlignment="1">
      <alignment vertical="center" wrapText="1"/>
    </xf>
    <xf numFmtId="0" fontId="35" fillId="4" borderId="45" xfId="0" applyFont="1" applyFill="1" applyBorder="1" applyAlignment="1">
      <alignment vertical="center" wrapText="1"/>
    </xf>
    <xf numFmtId="0" fontId="44" fillId="4" borderId="7" xfId="0" applyFont="1" applyFill="1" applyBorder="1" applyAlignment="1">
      <alignment horizontal="center" vertical="center" wrapText="1"/>
    </xf>
    <xf numFmtId="0" fontId="44" fillId="4" borderId="7" xfId="0" applyFont="1" applyFill="1" applyBorder="1" applyAlignment="1">
      <alignment horizontal="left" vertical="center" wrapText="1"/>
    </xf>
    <xf numFmtId="0" fontId="44" fillId="4" borderId="8" xfId="0" applyFont="1" applyFill="1" applyBorder="1" applyAlignment="1">
      <alignment horizontal="center" vertical="center" wrapText="1"/>
    </xf>
    <xf numFmtId="0" fontId="44" fillId="4" borderId="32" xfId="0" applyFont="1" applyFill="1" applyBorder="1" applyAlignment="1">
      <alignment horizontal="center" vertical="center" wrapText="1"/>
    </xf>
    <xf numFmtId="0" fontId="44" fillId="4" borderId="30" xfId="0" applyFont="1" applyFill="1" applyBorder="1" applyAlignment="1">
      <alignment horizontal="center" vertical="center" wrapText="1"/>
    </xf>
    <xf numFmtId="0" fontId="44" fillId="4" borderId="19" xfId="0" applyFont="1" applyFill="1" applyBorder="1" applyAlignment="1">
      <alignment horizontal="center" vertical="center" wrapText="1"/>
    </xf>
    <xf numFmtId="4" fontId="28" fillId="2" borderId="31" xfId="0" applyNumberFormat="1" applyFont="1" applyFill="1" applyBorder="1" applyAlignment="1">
      <alignment horizontal="right" vertical="center"/>
    </xf>
    <xf numFmtId="4" fontId="50" fillId="2" borderId="28" xfId="0" applyNumberFormat="1" applyFont="1" applyFill="1" applyBorder="1" applyAlignment="1">
      <alignment horizontal="right" vertical="center"/>
    </xf>
    <xf numFmtId="4" fontId="28" fillId="2" borderId="28" xfId="0" applyNumberFormat="1" applyFont="1" applyFill="1" applyBorder="1" applyAlignment="1">
      <alignment horizontal="right" vertical="center"/>
    </xf>
    <xf numFmtId="4" fontId="28" fillId="2" borderId="56" xfId="0" applyNumberFormat="1" applyFont="1" applyFill="1" applyBorder="1" applyAlignment="1">
      <alignment horizontal="right" vertical="center"/>
    </xf>
    <xf numFmtId="0" fontId="28" fillId="0" borderId="0" xfId="0" applyFont="1" applyFill="1" applyBorder="1" applyAlignment="1">
      <alignment vertical="center" wrapText="1"/>
    </xf>
    <xf numFmtId="4" fontId="28" fillId="2" borderId="14" xfId="0" applyNumberFormat="1" applyFont="1" applyFill="1" applyBorder="1" applyAlignment="1">
      <alignment horizontal="right" vertical="center"/>
    </xf>
    <xf numFmtId="4" fontId="23" fillId="4" borderId="65" xfId="0" applyNumberFormat="1" applyFont="1" applyFill="1" applyBorder="1" applyAlignment="1">
      <alignment horizontal="right" vertical="center"/>
    </xf>
    <xf numFmtId="4" fontId="23" fillId="4" borderId="69" xfId="0" applyNumberFormat="1" applyFont="1" applyFill="1" applyBorder="1" applyAlignment="1">
      <alignment horizontal="right" vertical="center"/>
    </xf>
    <xf numFmtId="4" fontId="23" fillId="4" borderId="70" xfId="0" applyNumberFormat="1" applyFont="1" applyFill="1" applyBorder="1" applyAlignment="1">
      <alignment horizontal="right" vertical="center"/>
    </xf>
    <xf numFmtId="4" fontId="23" fillId="4" borderId="64" xfId="0" applyNumberFormat="1" applyFont="1" applyFill="1" applyBorder="1" applyAlignment="1">
      <alignment horizontal="right" vertical="center"/>
    </xf>
    <xf numFmtId="10" fontId="32" fillId="4" borderId="69" xfId="0" applyNumberFormat="1" applyFont="1" applyFill="1" applyBorder="1" applyAlignment="1">
      <alignment horizontal="center" vertical="center" wrapText="1"/>
    </xf>
    <xf numFmtId="0" fontId="23" fillId="0" borderId="4" xfId="0" applyFont="1" applyBorder="1" applyAlignment="1">
      <alignment horizontal="center" vertical="center"/>
    </xf>
    <xf numFmtId="0" fontId="52" fillId="0" borderId="15" xfId="0" applyFont="1" applyFill="1" applyBorder="1" applyAlignment="1">
      <alignment horizontal="right" vertical="center" wrapText="1"/>
    </xf>
    <xf numFmtId="0" fontId="28" fillId="0" borderId="15"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55"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43" xfId="0" applyFont="1" applyFill="1" applyBorder="1" applyAlignment="1">
      <alignment horizontal="center" vertical="center"/>
    </xf>
    <xf numFmtId="4" fontId="52" fillId="0" borderId="11" xfId="0" applyNumberFormat="1" applyFont="1" applyFill="1" applyBorder="1" applyAlignment="1">
      <alignment vertical="center"/>
    </xf>
    <xf numFmtId="4" fontId="28" fillId="0" borderId="4" xfId="0" applyNumberFormat="1" applyFont="1" applyFill="1" applyBorder="1" applyAlignment="1">
      <alignment horizontal="center" vertical="center" wrapText="1"/>
    </xf>
    <xf numFmtId="4" fontId="28" fillId="0" borderId="43" xfId="0" applyNumberFormat="1" applyFont="1" applyFill="1" applyBorder="1" applyAlignment="1">
      <alignment horizontal="center" vertical="center" wrapText="1"/>
    </xf>
    <xf numFmtId="0" fontId="23" fillId="0" borderId="14" xfId="0" applyFont="1" applyBorder="1" applyAlignment="1">
      <alignment horizontal="right" vertical="center" wrapText="1"/>
    </xf>
    <xf numFmtId="0" fontId="28" fillId="0" borderId="20" xfId="0" applyFont="1" applyBorder="1" applyAlignment="1">
      <alignment horizontal="center" vertical="center"/>
    </xf>
    <xf numFmtId="0" fontId="28" fillId="0" borderId="31" xfId="0" applyFont="1" applyBorder="1" applyAlignment="1">
      <alignment horizontal="center" vertical="center"/>
    </xf>
    <xf numFmtId="4" fontId="56" fillId="0" borderId="28" xfId="0" applyNumberFormat="1" applyFont="1" applyFill="1" applyBorder="1" applyAlignment="1">
      <alignment vertical="center"/>
    </xf>
    <xf numFmtId="4" fontId="23" fillId="0" borderId="2" xfId="0" applyNumberFormat="1" applyFont="1" applyFill="1" applyBorder="1" applyAlignment="1">
      <alignment vertical="center"/>
    </xf>
    <xf numFmtId="0" fontId="64" fillId="0" borderId="0" xfId="0" applyFont="1" applyBorder="1" applyAlignment="1">
      <alignment horizontal="center" vertical="center"/>
    </xf>
    <xf numFmtId="0" fontId="0" fillId="0" borderId="0" xfId="0" applyBorder="1" applyAlignment="1">
      <alignment horizontal="left" vertical="center" wrapText="1"/>
    </xf>
    <xf numFmtId="4" fontId="27" fillId="0" borderId="0" xfId="0" applyNumberFormat="1" applyFont="1" applyFill="1" applyBorder="1" applyAlignment="1">
      <alignment horizontal="right" vertical="center" wrapText="1"/>
    </xf>
    <xf numFmtId="4" fontId="36" fillId="0" borderId="0" xfId="0" applyNumberFormat="1" applyFont="1" applyFill="1" applyBorder="1" applyAlignment="1">
      <alignment horizontal="center" vertical="center"/>
    </xf>
    <xf numFmtId="4" fontId="36" fillId="0" borderId="0" xfId="0" applyNumberFormat="1" applyFont="1" applyBorder="1" applyAlignment="1">
      <alignment vertical="center"/>
    </xf>
    <xf numFmtId="4" fontId="36" fillId="0" borderId="0" xfId="0" applyNumberFormat="1" applyFont="1" applyBorder="1" applyAlignment="1">
      <alignment horizontal="right" vertical="center" wrapText="1"/>
    </xf>
    <xf numFmtId="10" fontId="27" fillId="0" borderId="0" xfId="0" applyNumberFormat="1" applyFont="1" applyBorder="1" applyAlignment="1">
      <alignment horizontal="left" vertical="center" wrapText="1"/>
    </xf>
    <xf numFmtId="0" fontId="0" fillId="0" borderId="0" xfId="0" applyFill="1" applyAlignment="1">
      <alignment horizontal="center" vertical="center"/>
    </xf>
    <xf numFmtId="0" fontId="36" fillId="0" borderId="0" xfId="0" applyFont="1" applyFill="1" applyAlignment="1">
      <alignment horizontal="center" vertical="center"/>
    </xf>
    <xf numFmtId="4" fontId="36"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44" fillId="3" borderId="23" xfId="0" applyFont="1" applyFill="1" applyBorder="1" applyAlignment="1">
      <alignment horizontal="center" vertical="center" wrapText="1"/>
    </xf>
    <xf numFmtId="4" fontId="28" fillId="0" borderId="53" xfId="0" applyNumberFormat="1" applyFont="1" applyFill="1" applyBorder="1" applyAlignment="1">
      <alignment vertical="center"/>
    </xf>
    <xf numFmtId="4" fontId="50" fillId="0" borderId="22" xfId="0" applyNumberFormat="1" applyFont="1" applyFill="1" applyBorder="1" applyAlignment="1">
      <alignment horizontal="right" vertical="center" wrapText="1"/>
    </xf>
    <xf numFmtId="4" fontId="28" fillId="0" borderId="52" xfId="0" applyNumberFormat="1" applyFont="1" applyFill="1" applyBorder="1" applyAlignment="1">
      <alignment vertical="center"/>
    </xf>
    <xf numFmtId="10" fontId="28" fillId="0" borderId="53" xfId="0" applyNumberFormat="1" applyFont="1" applyFill="1" applyBorder="1" applyAlignment="1">
      <alignment horizontal="center" vertical="center"/>
    </xf>
    <xf numFmtId="0" fontId="28" fillId="0" borderId="53" xfId="0" applyFont="1" applyFill="1" applyBorder="1" applyAlignment="1">
      <alignment vertical="center" wrapText="1"/>
    </xf>
    <xf numFmtId="4" fontId="28" fillId="0" borderId="14" xfId="0" applyNumberFormat="1" applyFont="1" applyFill="1" applyBorder="1" applyAlignment="1">
      <alignment vertical="center" wrapText="1"/>
    </xf>
    <xf numFmtId="0" fontId="62" fillId="0" borderId="0" xfId="8" applyFont="1"/>
    <xf numFmtId="0" fontId="62" fillId="0" borderId="0" xfId="0" applyFont="1" applyFill="1"/>
    <xf numFmtId="0" fontId="65" fillId="0" borderId="0" xfId="0" applyFont="1" applyFill="1" applyBorder="1" applyAlignment="1"/>
    <xf numFmtId="0" fontId="43" fillId="5" borderId="1" xfId="5" applyFont="1" applyFill="1" applyBorder="1" applyAlignment="1">
      <alignment horizontal="center" vertical="center" wrapText="1"/>
    </xf>
    <xf numFmtId="0" fontId="43" fillId="4" borderId="1" xfId="5" applyFont="1" applyFill="1" applyBorder="1" applyAlignment="1">
      <alignment horizontal="center" vertical="center" wrapText="1"/>
    </xf>
    <xf numFmtId="0" fontId="23" fillId="4" borderId="1" xfId="0" applyFont="1" applyFill="1" applyBorder="1" applyAlignment="1">
      <alignment horizontal="center" vertical="center"/>
    </xf>
    <xf numFmtId="0" fontId="0" fillId="0" borderId="1" xfId="0" applyBorder="1" applyAlignment="1">
      <alignment vertical="center" wrapText="1"/>
    </xf>
    <xf numFmtId="4" fontId="18" fillId="5" borderId="1" xfId="0" applyNumberFormat="1" applyFont="1" applyFill="1" applyBorder="1" applyAlignment="1">
      <alignment horizontal="right" vertical="center"/>
    </xf>
    <xf numFmtId="164" fontId="15" fillId="0" borderId="5" xfId="0" applyNumberFormat="1" applyFont="1" applyFill="1" applyBorder="1" applyAlignment="1">
      <alignment horizontal="center" vertical="center" wrapText="1"/>
    </xf>
    <xf numFmtId="0" fontId="23" fillId="4" borderId="5" xfId="8" applyFont="1" applyFill="1" applyBorder="1" applyAlignment="1">
      <alignment vertical="center" wrapText="1"/>
    </xf>
    <xf numFmtId="164" fontId="17" fillId="0" borderId="1" xfId="0" applyNumberFormat="1" applyFont="1" applyFill="1" applyBorder="1" applyAlignment="1">
      <alignment horizontal="right" vertical="center" wrapText="1"/>
    </xf>
    <xf numFmtId="164" fontId="18" fillId="0" borderId="0" xfId="8" applyNumberFormat="1"/>
    <xf numFmtId="164" fontId="23" fillId="4" borderId="1" xfId="0" applyNumberFormat="1" applyFont="1" applyFill="1" applyBorder="1" applyAlignment="1">
      <alignment horizontal="right" vertical="center" wrapText="1"/>
    </xf>
    <xf numFmtId="10" fontId="28" fillId="0" borderId="31" xfId="0" applyNumberFormat="1" applyFont="1" applyFill="1" applyBorder="1" applyAlignment="1">
      <alignment horizontal="center" vertical="center"/>
    </xf>
    <xf numFmtId="4" fontId="31" fillId="0" borderId="1" xfId="0" applyNumberFormat="1" applyFont="1" applyFill="1" applyBorder="1" applyAlignment="1">
      <alignment horizontal="right" vertical="center"/>
    </xf>
    <xf numFmtId="4" fontId="31" fillId="0" borderId="3" xfId="0" applyNumberFormat="1" applyFont="1" applyFill="1" applyBorder="1" applyAlignment="1">
      <alignment horizontal="right" vertical="center"/>
    </xf>
    <xf numFmtId="0" fontId="23" fillId="3" borderId="70" xfId="0" applyFont="1" applyFill="1" applyBorder="1" applyAlignment="1">
      <alignment horizontal="center" vertical="center"/>
    </xf>
    <xf numFmtId="0" fontId="23" fillId="3" borderId="66" xfId="0" applyFont="1" applyFill="1" applyBorder="1" applyAlignment="1">
      <alignment vertical="center" wrapText="1"/>
    </xf>
    <xf numFmtId="0" fontId="23" fillId="3" borderId="66" xfId="0" applyFont="1" applyFill="1" applyBorder="1" applyAlignment="1">
      <alignment horizontal="left" vertical="center" wrapText="1"/>
    </xf>
    <xf numFmtId="4" fontId="23" fillId="3" borderId="71" xfId="0" applyNumberFormat="1" applyFont="1" applyFill="1" applyBorder="1" applyAlignment="1">
      <alignment horizontal="right" vertical="center"/>
    </xf>
    <xf numFmtId="4" fontId="32" fillId="3" borderId="66" xfId="0" applyNumberFormat="1" applyFont="1" applyFill="1" applyBorder="1" applyAlignment="1">
      <alignment horizontal="left" vertical="center"/>
    </xf>
    <xf numFmtId="4" fontId="23" fillId="3" borderId="69" xfId="0" applyNumberFormat="1" applyFont="1" applyFill="1" applyBorder="1" applyAlignment="1">
      <alignment horizontal="right" vertical="center"/>
    </xf>
    <xf numFmtId="4" fontId="23" fillId="3" borderId="70" xfId="0" applyNumberFormat="1" applyFont="1" applyFill="1" applyBorder="1" applyAlignment="1">
      <alignment horizontal="right" vertical="center"/>
    </xf>
    <xf numFmtId="4" fontId="23" fillId="3" borderId="64" xfId="0" applyNumberFormat="1" applyFont="1" applyFill="1" applyBorder="1" applyAlignment="1">
      <alignment horizontal="right" vertical="center"/>
    </xf>
    <xf numFmtId="10" fontId="23" fillId="3" borderId="69" xfId="0" applyNumberFormat="1" applyFont="1" applyFill="1" applyBorder="1" applyAlignment="1">
      <alignment horizontal="center" vertical="center"/>
    </xf>
    <xf numFmtId="4" fontId="53" fillId="0" borderId="14" xfId="0" applyNumberFormat="1" applyFont="1" applyFill="1" applyBorder="1" applyAlignment="1">
      <alignment horizontal="right" vertical="center"/>
    </xf>
    <xf numFmtId="0" fontId="62" fillId="0" borderId="0" xfId="18" applyFont="1"/>
    <xf numFmtId="0" fontId="12" fillId="0" borderId="0" xfId="18" applyBorder="1" applyAlignment="1">
      <alignment vertical="center" wrapText="1"/>
    </xf>
    <xf numFmtId="0" fontId="12" fillId="0" borderId="0" xfId="18" applyFont="1" applyBorder="1" applyAlignment="1">
      <alignment vertical="center" wrapText="1"/>
    </xf>
    <xf numFmtId="0" fontId="12" fillId="0" borderId="0" xfId="18" applyBorder="1" applyAlignment="1">
      <alignment horizontal="left" vertical="center" wrapText="1"/>
    </xf>
    <xf numFmtId="164" fontId="27" fillId="0" borderId="0" xfId="0" applyNumberFormat="1" applyFont="1" applyFill="1" applyBorder="1" applyAlignment="1">
      <alignment vertical="center"/>
    </xf>
    <xf numFmtId="0" fontId="12" fillId="0" borderId="0" xfId="18"/>
    <xf numFmtId="0" fontId="12" fillId="0" borderId="0" xfId="18" applyBorder="1"/>
    <xf numFmtId="0" fontId="33" fillId="3" borderId="1" xfId="18" applyFont="1" applyFill="1" applyBorder="1" applyAlignment="1">
      <alignment horizontal="center" vertical="center" wrapText="1"/>
    </xf>
    <xf numFmtId="0" fontId="33" fillId="3" borderId="2" xfId="18" applyFont="1" applyFill="1" applyBorder="1" applyAlignment="1">
      <alignment horizontal="center" vertical="center" wrapText="1"/>
    </xf>
    <xf numFmtId="0" fontId="33" fillId="5" borderId="1" xfId="18" applyFont="1" applyFill="1" applyBorder="1" applyAlignment="1">
      <alignment horizontal="center" vertical="center" wrapText="1"/>
    </xf>
    <xf numFmtId="0" fontId="33" fillId="3" borderId="14" xfId="18" applyFont="1" applyFill="1" applyBorder="1" applyAlignment="1">
      <alignment horizontal="center" vertical="center" wrapText="1"/>
    </xf>
    <xf numFmtId="0" fontId="35" fillId="3" borderId="5" xfId="18" applyFont="1" applyFill="1" applyBorder="1" applyAlignment="1">
      <alignment horizontal="center" vertical="center" wrapText="1"/>
    </xf>
    <xf numFmtId="0" fontId="35" fillId="3" borderId="4" xfId="18" applyFont="1" applyFill="1" applyBorder="1" applyAlignment="1">
      <alignment horizontal="center" vertical="center" wrapText="1"/>
    </xf>
    <xf numFmtId="0" fontId="35" fillId="5" borderId="5" xfId="18" applyFont="1" applyFill="1" applyBorder="1" applyAlignment="1">
      <alignment horizontal="center" vertical="center" wrapText="1"/>
    </xf>
    <xf numFmtId="0" fontId="35" fillId="3" borderId="11" xfId="18" applyFont="1" applyFill="1" applyBorder="1" applyAlignment="1">
      <alignment horizontal="center" vertical="center" wrapText="1"/>
    </xf>
    <xf numFmtId="0" fontId="23" fillId="3" borderId="1" xfId="18" applyFont="1" applyFill="1" applyBorder="1" applyAlignment="1">
      <alignment horizontal="center" vertical="center"/>
    </xf>
    <xf numFmtId="4" fontId="12" fillId="0" borderId="1" xfId="0" applyNumberFormat="1" applyFont="1" applyBorder="1" applyAlignment="1">
      <alignment horizontal="right" vertical="center"/>
    </xf>
    <xf numFmtId="0" fontId="23" fillId="3" borderId="9" xfId="18" applyFont="1" applyFill="1" applyBorder="1" applyAlignment="1">
      <alignment vertical="center" wrapText="1"/>
    </xf>
    <xf numFmtId="0" fontId="23" fillId="3" borderId="13" xfId="18" applyFont="1" applyFill="1" applyBorder="1" applyAlignment="1">
      <alignment vertical="center" wrapText="1"/>
    </xf>
    <xf numFmtId="164" fontId="23" fillId="3" borderId="10" xfId="0" applyNumberFormat="1" applyFont="1" applyFill="1" applyBorder="1" applyAlignment="1">
      <alignment vertical="center" wrapText="1"/>
    </xf>
    <xf numFmtId="10" fontId="12" fillId="3" borderId="9" xfId="0" applyNumberFormat="1" applyFont="1" applyFill="1" applyBorder="1" applyAlignment="1">
      <alignment horizontal="center" vertical="center" wrapText="1"/>
    </xf>
    <xf numFmtId="164" fontId="23" fillId="5" borderId="10" xfId="0" applyNumberFormat="1" applyFont="1" applyFill="1" applyBorder="1" applyAlignment="1">
      <alignment vertical="center" wrapText="1"/>
    </xf>
    <xf numFmtId="164" fontId="12" fillId="3" borderId="10" xfId="0" applyNumberFormat="1" applyFont="1" applyFill="1" applyBorder="1" applyAlignment="1">
      <alignment vertical="center" wrapText="1"/>
    </xf>
    <xf numFmtId="4" fontId="11" fillId="0" borderId="3" xfId="0" applyNumberFormat="1" applyFont="1" applyBorder="1" applyAlignment="1">
      <alignment vertical="center"/>
    </xf>
    <xf numFmtId="4" fontId="12" fillId="0" borderId="0" xfId="18" applyNumberFormat="1"/>
    <xf numFmtId="4" fontId="28" fillId="0" borderId="43" xfId="0" applyNumberFormat="1" applyFont="1" applyFill="1" applyBorder="1" applyAlignment="1">
      <alignment vertical="center"/>
    </xf>
    <xf numFmtId="0" fontId="28" fillId="0" borderId="2" xfId="0" applyFont="1" applyFill="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4" fontId="31" fillId="2" borderId="63" xfId="0" applyNumberFormat="1" applyFont="1" applyFill="1" applyBorder="1" applyAlignment="1">
      <alignment horizontal="right" vertical="center"/>
    </xf>
    <xf numFmtId="4" fontId="0" fillId="0" borderId="5" xfId="0" applyNumberFormat="1" applyBorder="1" applyAlignment="1">
      <alignment horizontal="right" vertical="center" wrapText="1"/>
    </xf>
    <xf numFmtId="0" fontId="23" fillId="4" borderId="1" xfId="8" applyFont="1" applyFill="1" applyBorder="1" applyAlignment="1">
      <alignment horizontal="center" vertical="center"/>
    </xf>
    <xf numFmtId="4" fontId="18" fillId="0" borderId="21" xfId="8" applyNumberFormat="1" applyFont="1" applyFill="1" applyBorder="1" applyAlignment="1">
      <alignment horizontal="right" vertical="center"/>
    </xf>
    <xf numFmtId="0" fontId="9" fillId="0" borderId="1" xfId="8" applyFont="1" applyFill="1" applyBorder="1" applyAlignment="1">
      <alignment horizontal="left" vertical="center" wrapText="1"/>
    </xf>
    <xf numFmtId="0" fontId="9" fillId="0" borderId="5" xfId="8" applyFont="1" applyFill="1" applyBorder="1" applyAlignment="1">
      <alignment horizontal="left" vertical="center" wrapText="1"/>
    </xf>
    <xf numFmtId="0" fontId="9" fillId="0" borderId="3" xfId="8" applyFont="1" applyFill="1" applyBorder="1" applyAlignment="1">
      <alignment horizontal="left" vertical="center" wrapText="1"/>
    </xf>
    <xf numFmtId="0" fontId="70" fillId="0" borderId="0" xfId="0" applyFont="1"/>
    <xf numFmtId="0" fontId="70" fillId="0" borderId="0" xfId="0" applyFont="1" applyAlignment="1">
      <alignment horizontal="right"/>
    </xf>
    <xf numFmtId="0" fontId="71" fillId="5" borderId="11" xfId="0" applyFont="1" applyFill="1" applyBorder="1" applyAlignment="1">
      <alignment horizontal="left" vertical="center" wrapText="1"/>
    </xf>
    <xf numFmtId="0" fontId="71" fillId="5" borderId="5" xfId="0" applyFont="1" applyFill="1" applyBorder="1" applyAlignment="1">
      <alignment horizontal="left" vertical="center" wrapText="1"/>
    </xf>
    <xf numFmtId="0" fontId="71" fillId="5" borderId="4" xfId="0" applyFont="1" applyFill="1" applyBorder="1" applyAlignment="1">
      <alignment horizontal="left" vertical="center" wrapText="1"/>
    </xf>
    <xf numFmtId="4" fontId="73" fillId="4" borderId="57" xfId="0" applyNumberFormat="1" applyFont="1" applyFill="1" applyBorder="1" applyAlignment="1">
      <alignment horizontal="right" vertical="center"/>
    </xf>
    <xf numFmtId="4" fontId="73" fillId="5" borderId="74" xfId="0" applyNumberFormat="1" applyFont="1" applyFill="1" applyBorder="1" applyAlignment="1">
      <alignment horizontal="right" vertical="center"/>
    </xf>
    <xf numFmtId="4" fontId="76" fillId="8" borderId="75" xfId="0" applyNumberFormat="1" applyFont="1" applyFill="1" applyBorder="1" applyAlignment="1">
      <alignment horizontal="right" vertical="center"/>
    </xf>
    <xf numFmtId="4" fontId="73" fillId="5" borderId="61" xfId="0" applyNumberFormat="1" applyFont="1" applyFill="1" applyBorder="1" applyAlignment="1">
      <alignment horizontal="right" vertical="center"/>
    </xf>
    <xf numFmtId="4" fontId="73" fillId="5" borderId="62" xfId="0" applyNumberFormat="1" applyFont="1" applyFill="1" applyBorder="1" applyAlignment="1">
      <alignment horizontal="right" vertical="center"/>
    </xf>
    <xf numFmtId="10" fontId="74" fillId="5" borderId="18" xfId="0" applyNumberFormat="1" applyFont="1" applyFill="1" applyBorder="1" applyAlignment="1">
      <alignment horizontal="center" vertical="center"/>
    </xf>
    <xf numFmtId="0" fontId="0" fillId="0" borderId="76" xfId="0" applyFill="1" applyBorder="1" applyAlignment="1">
      <alignment vertical="center"/>
    </xf>
    <xf numFmtId="10" fontId="77" fillId="0" borderId="0" xfId="0" applyNumberFormat="1" applyFont="1" applyFill="1" applyBorder="1" applyAlignment="1">
      <alignment horizontal="center" vertical="center"/>
    </xf>
    <xf numFmtId="0" fontId="0" fillId="0" borderId="0" xfId="0" applyFill="1" applyBorder="1"/>
    <xf numFmtId="0" fontId="62" fillId="0" borderId="0" xfId="0" applyFont="1" applyFill="1" applyBorder="1" applyAlignment="1">
      <alignment vertical="center"/>
    </xf>
    <xf numFmtId="0" fontId="77" fillId="0" borderId="0" xfId="0" applyFont="1" applyFill="1" applyBorder="1" applyAlignment="1">
      <alignment horizontal="left" vertical="center" wrapText="1"/>
    </xf>
    <xf numFmtId="4" fontId="77" fillId="0" borderId="0" xfId="0" applyNumberFormat="1" applyFont="1" applyFill="1" applyBorder="1" applyAlignment="1">
      <alignment horizontal="right" vertical="center"/>
    </xf>
    <xf numFmtId="0" fontId="78" fillId="0" borderId="0" xfId="0" applyFont="1" applyFill="1" applyBorder="1" applyAlignment="1">
      <alignment horizontal="left" vertical="center" wrapText="1"/>
    </xf>
    <xf numFmtId="4" fontId="78" fillId="0" borderId="0" xfId="0" applyNumberFormat="1" applyFont="1" applyFill="1" applyBorder="1" applyAlignment="1">
      <alignment horizontal="right" vertical="center"/>
    </xf>
    <xf numFmtId="4" fontId="70" fillId="0" borderId="0" xfId="0" applyNumberFormat="1" applyFont="1" applyFill="1" applyBorder="1" applyAlignment="1">
      <alignment horizontal="right" vertical="center"/>
    </xf>
    <xf numFmtId="10" fontId="78" fillId="0" borderId="0" xfId="0" applyNumberFormat="1" applyFont="1" applyFill="1" applyBorder="1" applyAlignment="1">
      <alignment horizontal="center" vertical="center"/>
    </xf>
    <xf numFmtId="0" fontId="70" fillId="0" borderId="0" xfId="0" applyFont="1" applyFill="1" applyBorder="1" applyAlignment="1">
      <alignment horizontal="right"/>
    </xf>
    <xf numFmtId="0" fontId="73" fillId="0" borderId="2" xfId="0" applyFont="1" applyFill="1" applyBorder="1" applyAlignment="1">
      <alignment horizontal="right" vertical="center" wrapText="1"/>
    </xf>
    <xf numFmtId="0" fontId="73" fillId="0" borderId="2" xfId="0" applyFont="1" applyFill="1" applyBorder="1" applyAlignment="1">
      <alignment horizontal="left" vertical="center" wrapText="1"/>
    </xf>
    <xf numFmtId="4" fontId="75" fillId="0" borderId="2" xfId="0" applyNumberFormat="1" applyFont="1" applyFill="1" applyBorder="1" applyAlignment="1">
      <alignment horizontal="right" vertical="center"/>
    </xf>
    <xf numFmtId="4" fontId="76" fillId="0" borderId="2" xfId="0" applyNumberFormat="1" applyFont="1" applyFill="1" applyBorder="1" applyAlignment="1">
      <alignment horizontal="right" vertical="center"/>
    </xf>
    <xf numFmtId="4" fontId="73" fillId="8" borderId="2" xfId="0" applyNumberFormat="1" applyFont="1" applyFill="1" applyBorder="1" applyAlignment="1">
      <alignment horizontal="right" vertical="center"/>
    </xf>
    <xf numFmtId="0" fontId="74" fillId="0" borderId="0" xfId="0" applyFont="1"/>
    <xf numFmtId="10" fontId="74" fillId="0" borderId="0" xfId="0" applyNumberFormat="1" applyFont="1"/>
    <xf numFmtId="0" fontId="74" fillId="0" borderId="1" xfId="0" applyFont="1" applyBorder="1" applyAlignment="1">
      <alignment horizontal="center" vertical="top"/>
    </xf>
    <xf numFmtId="0" fontId="32" fillId="0" borderId="0" xfId="0" applyFont="1" applyFill="1" applyAlignment="1">
      <alignment horizontal="right"/>
    </xf>
    <xf numFmtId="0" fontId="73" fillId="3" borderId="14" xfId="0" applyFont="1" applyFill="1" applyBorder="1" applyAlignment="1">
      <alignment horizontal="left" vertical="center" wrapText="1"/>
    </xf>
    <xf numFmtId="4" fontId="73" fillId="3" borderId="1" xfId="0" applyNumberFormat="1" applyFont="1" applyFill="1" applyBorder="1" applyAlignment="1">
      <alignment horizontal="right" vertical="center"/>
    </xf>
    <xf numFmtId="0" fontId="0" fillId="0" borderId="3" xfId="0" applyBorder="1" applyAlignment="1">
      <alignment horizontal="left" vertical="center" wrapText="1"/>
    </xf>
    <xf numFmtId="4" fontId="31" fillId="0" borderId="18" xfId="0" applyNumberFormat="1" applyFont="1" applyFill="1" applyBorder="1" applyAlignment="1">
      <alignment horizontal="right" vertical="center" wrapText="1"/>
    </xf>
    <xf numFmtId="0" fontId="33" fillId="4" borderId="53" xfId="0" applyFont="1" applyFill="1" applyBorder="1" applyAlignment="1">
      <alignment vertical="center" wrapText="1"/>
    </xf>
    <xf numFmtId="4" fontId="28" fillId="0" borderId="43" xfId="0" applyNumberFormat="1" applyFont="1" applyFill="1" applyBorder="1" applyAlignment="1">
      <alignment horizontal="right" vertical="center" wrapText="1"/>
    </xf>
    <xf numFmtId="0" fontId="28" fillId="0" borderId="5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4" fontId="8" fillId="0" borderId="31" xfId="0" applyNumberFormat="1" applyFont="1" applyFill="1" applyBorder="1" applyAlignment="1">
      <alignment horizontal="right" vertical="center"/>
    </xf>
    <xf numFmtId="10" fontId="8" fillId="0" borderId="43" xfId="0" applyNumberFormat="1" applyFont="1" applyFill="1" applyBorder="1" applyAlignment="1">
      <alignment horizontal="center" vertical="center"/>
    </xf>
    <xf numFmtId="0" fontId="8" fillId="2"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4" fontId="8" fillId="2" borderId="31" xfId="0" applyNumberFormat="1" applyFont="1" applyFill="1" applyBorder="1" applyAlignment="1">
      <alignment horizontal="right" vertical="center"/>
    </xf>
    <xf numFmtId="4" fontId="8" fillId="2" borderId="43" xfId="0" applyNumberFormat="1" applyFont="1" applyFill="1" applyBorder="1" applyAlignment="1">
      <alignment horizontal="right" vertical="center"/>
    </xf>
    <xf numFmtId="4" fontId="8" fillId="2" borderId="11" xfId="0" applyNumberFormat="1" applyFont="1" applyFill="1" applyBorder="1" applyAlignment="1">
      <alignment horizontal="right" vertical="center"/>
    </xf>
    <xf numFmtId="4" fontId="8" fillId="0" borderId="4" xfId="0" applyNumberFormat="1" applyFont="1" applyFill="1" applyBorder="1" applyAlignment="1">
      <alignment horizontal="right" vertical="center"/>
    </xf>
    <xf numFmtId="10" fontId="8" fillId="0" borderId="43" xfId="0" applyNumberFormat="1" applyFont="1" applyBorder="1" applyAlignment="1">
      <alignment horizontal="center" vertical="center"/>
    </xf>
    <xf numFmtId="0" fontId="8" fillId="0" borderId="1" xfId="0" applyFont="1" applyFill="1" applyBorder="1" applyAlignment="1">
      <alignment vertical="center" wrapText="1"/>
    </xf>
    <xf numFmtId="0" fontId="8" fillId="2" borderId="1" xfId="0" applyFont="1" applyFill="1" applyBorder="1" applyAlignment="1">
      <alignment vertical="center" wrapText="1"/>
    </xf>
    <xf numFmtId="4" fontId="8" fillId="0" borderId="1" xfId="0" applyNumberFormat="1" applyFont="1" applyFill="1" applyBorder="1" applyAlignment="1">
      <alignment vertical="center"/>
    </xf>
    <xf numFmtId="0" fontId="28" fillId="0" borderId="27" xfId="23" applyFont="1" applyBorder="1" applyAlignment="1">
      <alignment vertical="center" wrapText="1"/>
    </xf>
    <xf numFmtId="4" fontId="8" fillId="2" borderId="31" xfId="0" applyNumberFormat="1" applyFont="1" applyFill="1" applyBorder="1" applyAlignment="1">
      <alignment vertical="center"/>
    </xf>
    <xf numFmtId="4" fontId="31" fillId="2" borderId="17" xfId="0" applyNumberFormat="1" applyFont="1" applyFill="1" applyBorder="1" applyAlignment="1">
      <alignment vertical="center" wrapText="1"/>
    </xf>
    <xf numFmtId="4" fontId="8" fillId="0" borderId="27" xfId="0" applyNumberFormat="1" applyFont="1" applyBorder="1" applyAlignment="1">
      <alignment vertical="center"/>
    </xf>
    <xf numFmtId="10" fontId="8" fillId="0" borderId="31" xfId="0" applyNumberFormat="1" applyFont="1" applyBorder="1" applyAlignment="1">
      <alignment vertical="center"/>
    </xf>
    <xf numFmtId="0" fontId="28" fillId="0" borderId="17" xfId="0" applyFont="1" applyBorder="1" applyAlignment="1">
      <alignment vertical="center" wrapText="1"/>
    </xf>
    <xf numFmtId="0" fontId="8" fillId="2" borderId="1" xfId="0" applyFont="1" applyFill="1" applyBorder="1" applyAlignment="1">
      <alignment horizontal="left" vertical="center" wrapText="1"/>
    </xf>
    <xf numFmtId="4" fontId="8" fillId="2" borderId="2" xfId="0" applyNumberFormat="1" applyFont="1" applyFill="1" applyBorder="1" applyAlignment="1">
      <alignment horizontal="right" vertical="center"/>
    </xf>
    <xf numFmtId="10" fontId="8" fillId="0" borderId="31" xfId="0" applyNumberFormat="1" applyFont="1" applyBorder="1" applyAlignment="1">
      <alignment horizontal="center" vertical="center"/>
    </xf>
    <xf numFmtId="0" fontId="8" fillId="2" borderId="2" xfId="0" applyFont="1" applyFill="1" applyBorder="1" applyAlignment="1">
      <alignment horizontal="left" vertical="center" wrapText="1"/>
    </xf>
    <xf numFmtId="4" fontId="8" fillId="0" borderId="27" xfId="0" applyNumberFormat="1" applyFont="1" applyFill="1" applyBorder="1" applyAlignment="1">
      <alignment horizontal="right" vertical="center"/>
    </xf>
    <xf numFmtId="0" fontId="8" fillId="0" borderId="1" xfId="23" applyFont="1" applyBorder="1" applyAlignment="1">
      <alignment vertical="center" wrapText="1"/>
    </xf>
    <xf numFmtId="164" fontId="36" fillId="2" borderId="3" xfId="0" applyNumberFormat="1" applyFont="1" applyFill="1" applyBorder="1" applyAlignment="1">
      <alignment vertical="center" wrapText="1"/>
    </xf>
    <xf numFmtId="164" fontId="8" fillId="2" borderId="3" xfId="0" applyNumberFormat="1" applyFont="1" applyFill="1" applyBorder="1" applyAlignment="1">
      <alignment horizontal="center" vertical="center" wrapText="1"/>
    </xf>
    <xf numFmtId="4" fontId="8" fillId="0" borderId="53" xfId="0" applyNumberFormat="1" applyFont="1" applyFill="1" applyBorder="1" applyAlignment="1">
      <alignment horizontal="right" vertical="center"/>
    </xf>
    <xf numFmtId="4" fontId="8" fillId="2" borderId="6" xfId="0" applyNumberFormat="1" applyFont="1" applyFill="1" applyBorder="1" applyAlignment="1">
      <alignment horizontal="right" vertical="center"/>
    </xf>
    <xf numFmtId="0" fontId="8" fillId="4" borderId="65" xfId="0" applyFont="1" applyFill="1" applyBorder="1" applyAlignment="1">
      <alignment horizontal="center" vertical="center"/>
    </xf>
    <xf numFmtId="0" fontId="8" fillId="4" borderId="66" xfId="0" applyFont="1" applyFill="1" applyBorder="1" applyAlignment="1">
      <alignment horizontal="center" vertical="center"/>
    </xf>
    <xf numFmtId="0" fontId="8" fillId="4" borderId="68" xfId="0" applyFont="1" applyFill="1" applyBorder="1" applyAlignment="1">
      <alignment horizontal="center" vertical="center"/>
    </xf>
    <xf numFmtId="0" fontId="8" fillId="0" borderId="11" xfId="0" applyFont="1" applyBorder="1" applyAlignment="1">
      <alignment horizontal="center" vertical="center"/>
    </xf>
    <xf numFmtId="4" fontId="8" fillId="0" borderId="31" xfId="0" applyNumberFormat="1" applyFont="1" applyBorder="1" applyAlignment="1">
      <alignment horizontal="center" vertical="center"/>
    </xf>
    <xf numFmtId="0" fontId="8" fillId="0" borderId="28"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xf>
    <xf numFmtId="4" fontId="8" fillId="0" borderId="0" xfId="0" applyNumberFormat="1" applyFont="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46" xfId="0" applyFont="1" applyFill="1" applyBorder="1" applyAlignment="1">
      <alignment vertical="center" wrapText="1"/>
    </xf>
    <xf numFmtId="4" fontId="8" fillId="0" borderId="43" xfId="0" applyNumberFormat="1" applyFont="1" applyFill="1" applyBorder="1" applyAlignment="1">
      <alignment vertical="center"/>
    </xf>
    <xf numFmtId="4" fontId="8" fillId="0" borderId="20" xfId="0" applyNumberFormat="1" applyFont="1" applyFill="1" applyBorder="1" applyAlignment="1">
      <alignment horizontal="right" vertical="center" wrapText="1"/>
    </xf>
    <xf numFmtId="4" fontId="8" fillId="0" borderId="14" xfId="0" applyNumberFormat="1" applyFont="1" applyFill="1" applyBorder="1" applyAlignment="1">
      <alignment horizontal="right" vertical="center" wrapText="1"/>
    </xf>
    <xf numFmtId="4" fontId="8" fillId="0" borderId="15" xfId="0" applyNumberFormat="1" applyFont="1" applyFill="1" applyBorder="1" applyAlignment="1">
      <alignment horizontal="right" vertical="center"/>
    </xf>
    <xf numFmtId="10" fontId="8" fillId="0" borderId="31" xfId="0" applyNumberFormat="1" applyFont="1" applyFill="1" applyBorder="1" applyAlignment="1">
      <alignment horizontal="center" vertical="center"/>
    </xf>
    <xf numFmtId="0" fontId="8" fillId="0" borderId="43" xfId="0" applyFont="1" applyFill="1" applyBorder="1" applyAlignment="1">
      <alignment horizontal="left" vertical="center" wrapText="1"/>
    </xf>
    <xf numFmtId="4" fontId="8" fillId="0" borderId="14" xfId="0" applyNumberFormat="1" applyFont="1" applyFill="1" applyBorder="1" applyAlignment="1">
      <alignment horizontal="right" vertical="center"/>
    </xf>
    <xf numFmtId="0" fontId="8" fillId="0" borderId="31" xfId="0" applyFont="1" applyFill="1" applyBorder="1" applyAlignment="1">
      <alignment vertical="center" wrapText="1"/>
    </xf>
    <xf numFmtId="0" fontId="8" fillId="0" borderId="21" xfId="0" applyFont="1" applyFill="1" applyBorder="1" applyAlignment="1">
      <alignment horizontal="left" vertical="center" wrapText="1"/>
    </xf>
    <xf numFmtId="10" fontId="8" fillId="0" borderId="53" xfId="0" applyNumberFormat="1" applyFont="1" applyFill="1" applyBorder="1" applyAlignment="1">
      <alignment horizontal="center" vertical="center"/>
    </xf>
    <xf numFmtId="0" fontId="8" fillId="0" borderId="3" xfId="0" applyFont="1" applyFill="1" applyBorder="1" applyAlignment="1">
      <alignment vertical="center" wrapText="1"/>
    </xf>
    <xf numFmtId="4" fontId="8" fillId="0" borderId="15" xfId="0" applyNumberFormat="1" applyFont="1" applyFill="1" applyBorder="1" applyAlignment="1">
      <alignment vertical="center"/>
    </xf>
    <xf numFmtId="0" fontId="8" fillId="0" borderId="5" xfId="0" applyFont="1" applyFill="1" applyBorder="1" applyAlignment="1">
      <alignment vertical="center" wrapText="1"/>
    </xf>
    <xf numFmtId="0" fontId="8" fillId="0" borderId="3" xfId="24" applyFont="1" applyFill="1" applyBorder="1" applyAlignment="1">
      <alignment vertical="center" wrapText="1"/>
    </xf>
    <xf numFmtId="4" fontId="8" fillId="0" borderId="31" xfId="0" applyNumberFormat="1" applyFont="1" applyFill="1" applyBorder="1" applyAlignment="1">
      <alignment vertical="center"/>
    </xf>
    <xf numFmtId="4" fontId="8" fillId="0" borderId="56" xfId="0" applyNumberFormat="1" applyFont="1" applyFill="1" applyBorder="1" applyAlignment="1">
      <alignment vertical="center"/>
    </xf>
    <xf numFmtId="4" fontId="8" fillId="0" borderId="14" xfId="0" applyNumberFormat="1" applyFont="1" applyFill="1" applyBorder="1" applyAlignment="1">
      <alignment vertical="center"/>
    </xf>
    <xf numFmtId="0" fontId="8" fillId="0" borderId="3" xfId="0" applyFont="1" applyBorder="1" applyAlignment="1">
      <alignment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4" fontId="8" fillId="0" borderId="1" xfId="0" applyNumberFormat="1" applyFont="1" applyFill="1" applyBorder="1" applyAlignment="1">
      <alignment horizontal="right" vertical="center"/>
    </xf>
    <xf numFmtId="4" fontId="8" fillId="0" borderId="31" xfId="0" applyNumberFormat="1" applyFont="1" applyBorder="1" applyAlignment="1">
      <alignment horizontal="right" vertical="center"/>
    </xf>
    <xf numFmtId="4" fontId="8" fillId="0" borderId="3" xfId="0" applyNumberFormat="1" applyFont="1" applyFill="1" applyBorder="1" applyAlignment="1">
      <alignment horizontal="right" vertical="center"/>
    </xf>
    <xf numFmtId="4" fontId="31" fillId="0" borderId="63" xfId="0" applyNumberFormat="1" applyFont="1" applyFill="1" applyBorder="1" applyAlignment="1">
      <alignment horizontal="right" vertical="center"/>
    </xf>
    <xf numFmtId="4" fontId="8" fillId="0" borderId="76" xfId="0" applyNumberFormat="1" applyFont="1" applyFill="1" applyBorder="1" applyAlignment="1">
      <alignment horizontal="right" vertical="center"/>
    </xf>
    <xf numFmtId="4" fontId="50" fillId="0" borderId="17" xfId="0" applyNumberFormat="1" applyFont="1" applyFill="1" applyBorder="1" applyAlignment="1">
      <alignment vertical="center" wrapText="1"/>
    </xf>
    <xf numFmtId="0" fontId="32" fillId="0" borderId="31" xfId="0" applyFont="1" applyFill="1" applyBorder="1" applyAlignment="1">
      <alignment vertical="center" wrapText="1"/>
    </xf>
    <xf numFmtId="0" fontId="8" fillId="0" borderId="25" xfId="24" applyFont="1" applyFill="1" applyBorder="1" applyAlignment="1">
      <alignment horizontal="center" vertical="center" wrapText="1"/>
    </xf>
    <xf numFmtId="0" fontId="8" fillId="0" borderId="10" xfId="24" applyFont="1" applyFill="1" applyBorder="1" applyAlignment="1">
      <alignment vertical="center" wrapText="1"/>
    </xf>
    <xf numFmtId="0" fontId="8" fillId="0" borderId="10" xfId="0" applyFont="1" applyFill="1" applyBorder="1" applyAlignment="1">
      <alignment vertical="center" wrapText="1"/>
    </xf>
    <xf numFmtId="0" fontId="28" fillId="0" borderId="10" xfId="0" applyFont="1" applyFill="1" applyBorder="1" applyAlignment="1">
      <alignment vertical="center" wrapText="1"/>
    </xf>
    <xf numFmtId="0" fontId="8" fillId="0" borderId="10" xfId="0" applyFont="1" applyBorder="1" applyAlignment="1">
      <alignment vertical="center" wrapText="1"/>
    </xf>
    <xf numFmtId="164" fontId="36" fillId="0" borderId="10" xfId="0" applyNumberFormat="1" applyFont="1" applyFill="1" applyBorder="1" applyAlignment="1">
      <alignment vertical="center" wrapText="1"/>
    </xf>
    <xf numFmtId="4" fontId="28" fillId="0" borderId="10" xfId="0" applyNumberFormat="1" applyFont="1" applyFill="1" applyBorder="1" applyAlignment="1">
      <alignment vertical="center" wrapText="1"/>
    </xf>
    <xf numFmtId="0" fontId="28" fillId="0" borderId="26" xfId="0" applyFont="1" applyFill="1" applyBorder="1" applyAlignment="1">
      <alignment vertical="center" wrapText="1"/>
    </xf>
    <xf numFmtId="4" fontId="31" fillId="0" borderId="18" xfId="0" applyNumberFormat="1" applyFont="1" applyFill="1" applyBorder="1" applyAlignment="1">
      <alignment vertical="center" wrapText="1"/>
    </xf>
    <xf numFmtId="4" fontId="28" fillId="0" borderId="15" xfId="0" applyNumberFormat="1" applyFont="1" applyFill="1" applyBorder="1" applyAlignment="1">
      <alignment vertical="center" wrapText="1"/>
    </xf>
    <xf numFmtId="0" fontId="32" fillId="0" borderId="43" xfId="0" applyFont="1" applyFill="1" applyBorder="1" applyAlignment="1">
      <alignment vertical="center" wrapText="1"/>
    </xf>
    <xf numFmtId="0" fontId="8" fillId="3" borderId="66" xfId="0" applyFont="1" applyFill="1" applyBorder="1" applyAlignment="1">
      <alignment horizontal="left" vertical="center" wrapText="1"/>
    </xf>
    <xf numFmtId="0" fontId="8" fillId="3" borderId="66" xfId="0" applyFont="1" applyFill="1" applyBorder="1" applyAlignment="1">
      <alignment horizontal="left" vertical="center"/>
    </xf>
    <xf numFmtId="0" fontId="8" fillId="3" borderId="66" xfId="0" applyFont="1" applyFill="1" applyBorder="1" applyAlignment="1">
      <alignment horizontal="center" vertical="center"/>
    </xf>
    <xf numFmtId="0" fontId="8" fillId="3" borderId="68" xfId="0" applyFont="1" applyFill="1" applyBorder="1" applyAlignment="1">
      <alignment horizontal="center" vertical="center"/>
    </xf>
    <xf numFmtId="4" fontId="23" fillId="6" borderId="69" xfId="0" applyNumberFormat="1" applyFont="1" applyFill="1" applyBorder="1" applyAlignment="1">
      <alignment horizontal="right" vertical="center"/>
    </xf>
    <xf numFmtId="0" fontId="8" fillId="3" borderId="69" xfId="0" applyFont="1" applyFill="1" applyBorder="1" applyAlignment="1">
      <alignment horizontal="center" vertical="center"/>
    </xf>
    <xf numFmtId="0" fontId="8" fillId="0" borderId="43" xfId="0" applyFont="1" applyBorder="1" applyAlignment="1">
      <alignment horizontal="center" vertical="center"/>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8" fillId="0" borderId="32" xfId="0" applyFont="1" applyBorder="1" applyAlignment="1">
      <alignment horizontal="center" vertical="center"/>
    </xf>
    <xf numFmtId="4" fontId="28" fillId="0" borderId="43" xfId="0" applyNumberFormat="1" applyFont="1" applyFill="1" applyBorder="1" applyAlignment="1">
      <alignment horizontal="right" vertical="center" wrapText="1"/>
    </xf>
    <xf numFmtId="0" fontId="8" fillId="0" borderId="22" xfId="24" applyFont="1" applyFill="1" applyBorder="1" applyAlignment="1">
      <alignment horizontal="center" vertical="center" wrapText="1"/>
    </xf>
    <xf numFmtId="0" fontId="8" fillId="0" borderId="22" xfId="0"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3" xfId="0" applyFont="1" applyFill="1" applyBorder="1" applyAlignment="1">
      <alignment vertical="center" wrapText="1"/>
    </xf>
    <xf numFmtId="10" fontId="15"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8" fillId="2" borderId="1" xfId="0" applyNumberFormat="1" applyFont="1" applyFill="1" applyBorder="1" applyAlignment="1">
      <alignment vertical="center"/>
    </xf>
    <xf numFmtId="164" fontId="15" fillId="5" borderId="5" xfId="0" applyNumberFormat="1" applyFont="1" applyFill="1" applyBorder="1" applyAlignment="1">
      <alignment horizontal="right" vertical="center" wrapText="1"/>
    </xf>
    <xf numFmtId="4" fontId="12" fillId="0" borderId="28" xfId="0" applyNumberFormat="1" applyFont="1" applyBorder="1" applyAlignment="1">
      <alignment horizontal="right" vertical="center"/>
    </xf>
    <xf numFmtId="10" fontId="32" fillId="3" borderId="9" xfId="0" applyNumberFormat="1" applyFont="1" applyFill="1" applyBorder="1" applyAlignment="1">
      <alignment horizontal="center" vertical="center"/>
    </xf>
    <xf numFmtId="0" fontId="7" fillId="0" borderId="1" xfId="0" applyFont="1" applyFill="1" applyBorder="1" applyAlignment="1">
      <alignment vertical="center" wrapText="1"/>
    </xf>
    <xf numFmtId="4" fontId="11" fillId="0" borderId="1" xfId="0" applyNumberFormat="1" applyFont="1" applyBorder="1" applyAlignment="1">
      <alignment vertical="center"/>
    </xf>
    <xf numFmtId="164" fontId="15" fillId="0" borderId="1" xfId="0" applyNumberFormat="1" applyFont="1" applyFill="1" applyBorder="1" applyAlignment="1">
      <alignment horizontal="center" vertical="center" wrapText="1"/>
    </xf>
    <xf numFmtId="164" fontId="7" fillId="0" borderId="5" xfId="0" applyNumberFormat="1" applyFont="1" applyFill="1" applyBorder="1" applyAlignment="1">
      <alignment horizontal="center" vertical="center" wrapText="1"/>
    </xf>
    <xf numFmtId="164" fontId="23" fillId="3" borderId="12" xfId="0" applyNumberFormat="1" applyFont="1" applyFill="1" applyBorder="1" applyAlignment="1">
      <alignment horizontal="center" vertical="center" wrapText="1"/>
    </xf>
    <xf numFmtId="0" fontId="8" fillId="0" borderId="3" xfId="0" applyFont="1" applyFill="1" applyBorder="1" applyAlignment="1">
      <alignment vertical="center"/>
    </xf>
    <xf numFmtId="0" fontId="6" fillId="0" borderId="2" xfId="0" applyFont="1" applyFill="1" applyBorder="1" applyAlignment="1">
      <alignment horizontal="left" vertical="center" wrapText="1"/>
    </xf>
    <xf numFmtId="0" fontId="28" fillId="2" borderId="2" xfId="0" applyFont="1" applyFill="1" applyBorder="1" applyAlignment="1">
      <alignment vertical="center" wrapText="1"/>
    </xf>
    <xf numFmtId="0" fontId="6" fillId="0" borderId="1" xfId="0" applyFont="1" applyFill="1" applyBorder="1" applyAlignment="1">
      <alignment vertical="center" wrapText="1"/>
    </xf>
    <xf numFmtId="0" fontId="8" fillId="0" borderId="1" xfId="0" applyFont="1" applyFill="1" applyBorder="1" applyAlignment="1">
      <alignment vertical="center"/>
    </xf>
    <xf numFmtId="0" fontId="8" fillId="0" borderId="17" xfId="0" applyFont="1" applyFill="1" applyBorder="1" applyAlignment="1">
      <alignment horizontal="center" vertical="center"/>
    </xf>
    <xf numFmtId="10" fontId="8" fillId="0" borderId="53" xfId="0" applyNumberFormat="1" applyFont="1" applyFill="1" applyBorder="1" applyAlignment="1">
      <alignment vertical="center"/>
    </xf>
    <xf numFmtId="10" fontId="8" fillId="0" borderId="51" xfId="0" applyNumberFormat="1" applyFont="1" applyFill="1" applyBorder="1" applyAlignment="1">
      <alignment vertical="center"/>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4" fontId="0" fillId="0" borderId="0" xfId="0" applyNumberFormat="1" applyFill="1" applyAlignment="1">
      <alignment horizontal="center" vertical="center"/>
    </xf>
    <xf numFmtId="4" fontId="23" fillId="0" borderId="0" xfId="0" applyNumberFormat="1" applyFont="1" applyFill="1" applyAlignment="1">
      <alignment vertical="center"/>
    </xf>
    <xf numFmtId="4" fontId="18" fillId="0" borderId="1" xfId="8" applyNumberFormat="1" applyFont="1" applyFill="1" applyBorder="1" applyAlignment="1">
      <alignment horizontal="right" vertical="center"/>
    </xf>
    <xf numFmtId="0" fontId="6" fillId="0" borderId="1" xfId="8" applyFont="1" applyFill="1" applyBorder="1" applyAlignment="1">
      <alignment horizontal="left" vertical="center" wrapText="1"/>
    </xf>
    <xf numFmtId="0" fontId="6" fillId="0" borderId="5" xfId="8" applyFont="1" applyFill="1" applyBorder="1" applyAlignment="1">
      <alignment horizontal="left" vertical="center" wrapText="1"/>
    </xf>
    <xf numFmtId="0" fontId="6" fillId="0" borderId="3" xfId="8" applyFont="1" applyFill="1" applyBorder="1" applyAlignment="1">
      <alignment horizontal="left" vertical="center" wrapText="1"/>
    </xf>
    <xf numFmtId="0" fontId="36" fillId="0" borderId="3" xfId="0" applyFont="1" applyFill="1" applyBorder="1" applyAlignment="1">
      <alignment vertical="center" wrapText="1"/>
    </xf>
    <xf numFmtId="4" fontId="36" fillId="0" borderId="3" xfId="0" applyNumberFormat="1" applyFont="1" applyBorder="1" applyAlignment="1">
      <alignment vertical="center"/>
    </xf>
    <xf numFmtId="4" fontId="28" fillId="0" borderId="3" xfId="0" applyNumberFormat="1" applyFont="1" applyBorder="1" applyAlignment="1">
      <alignment vertical="center" wrapText="1"/>
    </xf>
    <xf numFmtId="0" fontId="28" fillId="0" borderId="3" xfId="0" applyFont="1" applyBorder="1" applyAlignment="1">
      <alignment vertical="center" wrapText="1"/>
    </xf>
    <xf numFmtId="4" fontId="0" fillId="0" borderId="5" xfId="0" applyNumberFormat="1" applyBorder="1" applyAlignment="1">
      <alignment horizontal="center" vertical="center" wrapText="1"/>
    </xf>
    <xf numFmtId="0" fontId="6" fillId="0" borderId="0" xfId="8" applyFont="1" applyAlignment="1">
      <alignment horizontal="center" vertical="center"/>
    </xf>
    <xf numFmtId="4" fontId="28" fillId="0" borderId="1" xfId="0" applyNumberFormat="1" applyFont="1" applyFill="1" applyBorder="1" applyAlignment="1">
      <alignment horizontal="right" vertical="center" wrapText="1"/>
    </xf>
    <xf numFmtId="164" fontId="5" fillId="0" borderId="5"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28" fillId="0" borderId="6" xfId="0" applyFont="1" applyFill="1" applyBorder="1" applyAlignment="1">
      <alignment vertical="center" wrapText="1"/>
    </xf>
    <xf numFmtId="4" fontId="28" fillId="0" borderId="1" xfId="0" applyNumberFormat="1" applyFont="1" applyFill="1" applyBorder="1" applyAlignment="1">
      <alignment vertical="center" wrapText="1"/>
    </xf>
    <xf numFmtId="0" fontId="28" fillId="0" borderId="2" xfId="0" applyFont="1" applyFill="1" applyBorder="1" applyAlignment="1">
      <alignment vertical="center" wrapText="1"/>
    </xf>
    <xf numFmtId="0" fontId="27" fillId="0" borderId="1" xfId="0" applyFont="1" applyBorder="1" applyAlignment="1">
      <alignment vertical="center" wrapText="1"/>
    </xf>
    <xf numFmtId="0" fontId="7" fillId="0" borderId="1" xfId="0" applyFont="1" applyFill="1" applyBorder="1" applyAlignment="1">
      <alignment horizontal="center" vertical="center" wrapText="1"/>
    </xf>
    <xf numFmtId="164" fontId="15" fillId="5" borderId="1" xfId="0" applyNumberFormat="1" applyFont="1" applyFill="1" applyBorder="1" applyAlignment="1">
      <alignment horizontal="right" vertical="center" wrapText="1"/>
    </xf>
    <xf numFmtId="10" fontId="15" fillId="0" borderId="2" xfId="0" applyNumberFormat="1" applyFont="1" applyFill="1" applyBorder="1" applyAlignment="1">
      <alignment horizontal="center" vertical="center" wrapText="1"/>
    </xf>
    <xf numFmtId="4" fontId="0" fillId="0" borderId="3" xfId="0" applyNumberForma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2" borderId="2" xfId="0" applyFont="1" applyFill="1" applyBorder="1" applyAlignment="1">
      <alignment vertical="center" wrapText="1"/>
    </xf>
    <xf numFmtId="10" fontId="3" fillId="0" borderId="1" xfId="0" applyNumberFormat="1" applyFont="1" applyFill="1" applyBorder="1" applyAlignment="1">
      <alignment horizontal="left" vertical="center" wrapText="1"/>
    </xf>
    <xf numFmtId="4" fontId="73" fillId="4" borderId="15" xfId="0" applyNumberFormat="1" applyFont="1" applyFill="1" applyBorder="1" applyAlignment="1">
      <alignment horizontal="right" vertical="center"/>
    </xf>
    <xf numFmtId="0" fontId="72" fillId="5" borderId="32" xfId="0" applyFont="1" applyFill="1" applyBorder="1" applyAlignment="1">
      <alignment horizontal="center" vertical="center" wrapText="1"/>
    </xf>
    <xf numFmtId="0" fontId="72" fillId="5" borderId="19" xfId="0" applyFont="1" applyFill="1" applyBorder="1" applyAlignment="1">
      <alignment horizontal="center" vertical="center" wrapText="1"/>
    </xf>
    <xf numFmtId="0" fontId="72" fillId="5" borderId="7" xfId="0" applyFont="1" applyFill="1" applyBorder="1" applyAlignment="1">
      <alignment horizontal="center" vertical="center" wrapText="1"/>
    </xf>
    <xf numFmtId="0" fontId="72" fillId="5" borderId="8" xfId="0" applyFont="1" applyFill="1" applyBorder="1" applyAlignment="1">
      <alignment horizontal="center" vertical="center" wrapText="1"/>
    </xf>
    <xf numFmtId="4" fontId="73" fillId="4" borderId="18" xfId="0" applyNumberFormat="1" applyFont="1" applyFill="1" applyBorder="1" applyAlignment="1">
      <alignment horizontal="center" vertical="center"/>
    </xf>
    <xf numFmtId="4" fontId="73" fillId="4" borderId="25" xfId="0" applyNumberFormat="1" applyFont="1" applyFill="1" applyBorder="1" applyAlignment="1">
      <alignment horizontal="center" vertical="center"/>
    </xf>
    <xf numFmtId="4" fontId="74" fillId="5" borderId="48" xfId="0" applyNumberFormat="1" applyFont="1" applyFill="1" applyBorder="1" applyAlignment="1">
      <alignment horizontal="center" vertical="center"/>
    </xf>
    <xf numFmtId="4" fontId="74" fillId="0" borderId="25" xfId="0" applyNumberFormat="1" applyFont="1" applyBorder="1" applyAlignment="1">
      <alignment horizontal="center" vertical="center"/>
    </xf>
    <xf numFmtId="10" fontId="74" fillId="0" borderId="25" xfId="0" applyNumberFormat="1" applyFont="1" applyFill="1" applyBorder="1" applyAlignment="1">
      <alignment horizontal="center" vertical="center"/>
    </xf>
    <xf numFmtId="0" fontId="75" fillId="0" borderId="16" xfId="0" applyFont="1" applyFill="1" applyBorder="1" applyAlignment="1">
      <alignment horizontal="left" vertical="center" wrapText="1"/>
    </xf>
    <xf numFmtId="4" fontId="73" fillId="7" borderId="30" xfId="0" applyNumberFormat="1" applyFont="1" applyFill="1" applyBorder="1" applyAlignment="1">
      <alignment horizontal="right" vertical="center"/>
    </xf>
    <xf numFmtId="4" fontId="74" fillId="0" borderId="60" xfId="0" applyNumberFormat="1" applyFont="1" applyBorder="1" applyAlignment="1">
      <alignment horizontal="right" vertical="center"/>
    </xf>
    <xf numFmtId="4" fontId="74" fillId="0" borderId="12" xfId="0" applyNumberFormat="1" applyFont="1" applyBorder="1" applyAlignment="1">
      <alignment horizontal="right" vertical="center"/>
    </xf>
    <xf numFmtId="4" fontId="74" fillId="0" borderId="10" xfId="0" applyNumberFormat="1" applyFont="1" applyBorder="1" applyAlignment="1">
      <alignment horizontal="right" vertical="center"/>
    </xf>
    <xf numFmtId="4" fontId="74" fillId="0" borderId="0" xfId="0" applyNumberFormat="1" applyFont="1" applyFill="1" applyBorder="1" applyAlignment="1">
      <alignment horizontal="left" vertical="center" wrapText="1"/>
    </xf>
    <xf numFmtId="0" fontId="73" fillId="0" borderId="0" xfId="0" applyFont="1" applyFill="1" applyBorder="1" applyAlignment="1">
      <alignment horizontal="left" vertical="center" wrapText="1"/>
    </xf>
    <xf numFmtId="4" fontId="73" fillId="0" borderId="0" xfId="0" applyNumberFormat="1" applyFont="1" applyFill="1" applyBorder="1" applyAlignment="1">
      <alignment horizontal="right" vertical="center"/>
    </xf>
    <xf numFmtId="4" fontId="74" fillId="0" borderId="9" xfId="0" applyNumberFormat="1" applyFont="1" applyBorder="1" applyAlignment="1">
      <alignment horizontal="center" vertical="center"/>
    </xf>
    <xf numFmtId="0" fontId="28" fillId="0" borderId="5" xfId="0" applyFont="1" applyFill="1" applyBorder="1" applyAlignment="1">
      <alignment horizontal="left" vertical="center" wrapText="1"/>
    </xf>
    <xf numFmtId="0" fontId="27" fillId="0" borderId="1" xfId="0" applyFont="1" applyFill="1" applyBorder="1" applyAlignment="1">
      <alignment horizontal="left" vertical="center" wrapText="1"/>
    </xf>
    <xf numFmtId="4" fontId="76" fillId="3" borderId="11" xfId="0" applyNumberFormat="1" applyFont="1" applyFill="1" applyBorder="1" applyAlignment="1">
      <alignment horizontal="right" vertical="center"/>
    </xf>
    <xf numFmtId="4" fontId="73" fillId="7" borderId="28" xfId="0" applyNumberFormat="1" applyFont="1" applyFill="1" applyBorder="1" applyAlignment="1">
      <alignment horizontal="right" vertical="center"/>
    </xf>
    <xf numFmtId="4" fontId="73" fillId="4" borderId="11" xfId="0" applyNumberFormat="1" applyFont="1" applyFill="1" applyBorder="1" applyAlignment="1">
      <alignment horizontal="right" vertical="center"/>
    </xf>
    <xf numFmtId="0" fontId="72" fillId="5" borderId="22" xfId="0" applyFont="1" applyFill="1" applyBorder="1" applyAlignment="1">
      <alignment horizontal="center" vertical="center" wrapText="1"/>
    </xf>
    <xf numFmtId="4" fontId="73" fillId="4" borderId="73" xfId="0" applyNumberFormat="1" applyFont="1" applyFill="1" applyBorder="1" applyAlignment="1">
      <alignment horizontal="right" vertical="center"/>
    </xf>
    <xf numFmtId="4" fontId="79" fillId="0" borderId="4" xfId="0" applyNumberFormat="1" applyFont="1" applyFill="1" applyBorder="1" applyAlignment="1">
      <alignment horizontal="right" vertical="center"/>
    </xf>
    <xf numFmtId="0" fontId="74" fillId="0" borderId="1" xfId="0" applyFont="1" applyFill="1" applyBorder="1" applyAlignment="1">
      <alignment horizontal="center" vertical="top" wrapText="1"/>
    </xf>
    <xf numFmtId="0" fontId="41" fillId="0" borderId="0" xfId="0" applyFont="1" applyFill="1"/>
    <xf numFmtId="0" fontId="73" fillId="0" borderId="0" xfId="0" applyFont="1"/>
    <xf numFmtId="0" fontId="73" fillId="0" borderId="0" xfId="0" applyFont="1" applyFill="1" applyBorder="1" applyAlignment="1">
      <alignment vertical="center"/>
    </xf>
    <xf numFmtId="4" fontId="76" fillId="8" borderId="73" xfId="0" applyNumberFormat="1" applyFont="1" applyFill="1" applyBorder="1" applyAlignment="1">
      <alignment horizontal="right" vertical="center"/>
    </xf>
    <xf numFmtId="0" fontId="62" fillId="0" borderId="0" xfId="0" applyFont="1"/>
    <xf numFmtId="4" fontId="80" fillId="0" borderId="2" xfId="0" applyNumberFormat="1" applyFont="1" applyFill="1" applyBorder="1" applyAlignment="1">
      <alignment horizontal="right" vertical="center"/>
    </xf>
    <xf numFmtId="4" fontId="73" fillId="0" borderId="2" xfId="0" applyNumberFormat="1" applyFont="1" applyFill="1" applyBorder="1" applyAlignment="1">
      <alignment horizontal="right" vertical="center"/>
    </xf>
    <xf numFmtId="0" fontId="73" fillId="4" borderId="13" xfId="0" applyFont="1" applyFill="1" applyBorder="1" applyAlignment="1">
      <alignment horizontal="left" vertical="center" wrapText="1"/>
    </xf>
    <xf numFmtId="4" fontId="73" fillId="4" borderId="60" xfId="0" applyNumberFormat="1" applyFont="1" applyFill="1" applyBorder="1" applyAlignment="1">
      <alignment horizontal="right" vertical="center"/>
    </xf>
    <xf numFmtId="4" fontId="73" fillId="4" borderId="72" xfId="0" applyNumberFormat="1" applyFont="1" applyFill="1" applyBorder="1" applyAlignment="1">
      <alignment horizontal="right" vertical="center"/>
    </xf>
    <xf numFmtId="4" fontId="73" fillId="4" borderId="10" xfId="0" applyNumberFormat="1" applyFont="1" applyFill="1" applyBorder="1" applyAlignment="1">
      <alignment horizontal="right" vertical="center"/>
    </xf>
    <xf numFmtId="4" fontId="73" fillId="4" borderId="9" xfId="0" applyNumberFormat="1" applyFont="1" applyFill="1" applyBorder="1" applyAlignment="1">
      <alignment horizontal="right" vertical="center"/>
    </xf>
    <xf numFmtId="0" fontId="72" fillId="0" borderId="14" xfId="0" applyFont="1" applyFill="1" applyBorder="1" applyAlignment="1">
      <alignment horizontal="left" vertical="center" wrapText="1"/>
    </xf>
    <xf numFmtId="4" fontId="72" fillId="0" borderId="31" xfId="0" applyNumberFormat="1" applyFont="1" applyFill="1" applyBorder="1" applyAlignment="1">
      <alignment horizontal="right" vertical="center"/>
    </xf>
    <xf numFmtId="4" fontId="72" fillId="0" borderId="11" xfId="0" applyNumberFormat="1" applyFont="1" applyFill="1" applyBorder="1" applyAlignment="1">
      <alignment horizontal="right" vertical="center"/>
    </xf>
    <xf numFmtId="4" fontId="72" fillId="0" borderId="1" xfId="0" applyNumberFormat="1" applyFont="1" applyFill="1" applyBorder="1" applyAlignment="1">
      <alignment horizontal="right" vertical="center"/>
    </xf>
    <xf numFmtId="4" fontId="72" fillId="0" borderId="2" xfId="0" applyNumberFormat="1" applyFont="1" applyFill="1" applyBorder="1" applyAlignment="1">
      <alignment horizontal="right" vertical="center"/>
    </xf>
    <xf numFmtId="4" fontId="72" fillId="0" borderId="17"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5" xfId="8" applyFont="1" applyFill="1" applyBorder="1" applyAlignment="1">
      <alignment horizontal="left" vertical="center" wrapText="1"/>
    </xf>
    <xf numFmtId="0" fontId="2" fillId="0" borderId="3" xfId="8" applyFont="1" applyFill="1" applyBorder="1" applyAlignment="1">
      <alignment horizontal="left" vertical="center" wrapText="1"/>
    </xf>
    <xf numFmtId="0" fontId="2" fillId="2" borderId="2" xfId="0" applyFont="1" applyFill="1" applyBorder="1" applyAlignment="1">
      <alignment horizontal="left" vertical="center" wrapText="1"/>
    </xf>
    <xf numFmtId="165" fontId="73" fillId="4" borderId="18" xfId="0" applyNumberFormat="1" applyFont="1" applyFill="1" applyBorder="1" applyAlignment="1">
      <alignment horizontal="center" vertical="center"/>
    </xf>
    <xf numFmtId="165" fontId="72" fillId="0" borderId="17" xfId="0" applyNumberFormat="1" applyFont="1" applyFill="1" applyBorder="1" applyAlignment="1">
      <alignment horizontal="center" vertical="center"/>
    </xf>
    <xf numFmtId="165" fontId="73" fillId="4" borderId="25" xfId="0" applyNumberFormat="1" applyFont="1" applyFill="1" applyBorder="1" applyAlignment="1">
      <alignment horizontal="center" vertical="center"/>
    </xf>
    <xf numFmtId="0" fontId="76" fillId="0" borderId="14" xfId="0" applyFont="1" applyFill="1" applyBorder="1" applyAlignment="1">
      <alignment horizontal="left" vertical="center" wrapText="1"/>
    </xf>
    <xf numFmtId="4" fontId="76" fillId="0" borderId="31" xfId="0" applyNumberFormat="1" applyFont="1" applyFill="1" applyBorder="1" applyAlignment="1">
      <alignment horizontal="right" vertical="center"/>
    </xf>
    <xf numFmtId="4" fontId="76" fillId="0" borderId="56" xfId="0" applyNumberFormat="1" applyFont="1" applyFill="1" applyBorder="1" applyAlignment="1">
      <alignment horizontal="right" vertical="center"/>
    </xf>
    <xf numFmtId="4" fontId="76" fillId="0" borderId="1" xfId="0" applyNumberFormat="1" applyFont="1" applyFill="1" applyBorder="1" applyAlignment="1">
      <alignment horizontal="right" vertical="center"/>
    </xf>
    <xf numFmtId="4" fontId="76" fillId="0" borderId="20" xfId="0" applyNumberFormat="1" applyFont="1" applyFill="1" applyBorder="1" applyAlignment="1">
      <alignment horizontal="right" vertical="center"/>
    </xf>
    <xf numFmtId="4" fontId="76" fillId="0" borderId="17" xfId="0" applyNumberFormat="1" applyFont="1" applyFill="1" applyBorder="1" applyAlignment="1">
      <alignment horizontal="center" vertical="center"/>
    </xf>
    <xf numFmtId="165" fontId="76" fillId="0" borderId="17" xfId="0" applyNumberFormat="1" applyFont="1" applyFill="1" applyBorder="1" applyAlignment="1">
      <alignment horizontal="center" vertical="center"/>
    </xf>
    <xf numFmtId="4" fontId="73" fillId="3" borderId="0" xfId="0" applyNumberFormat="1" applyFont="1" applyFill="1" applyBorder="1" applyAlignment="1">
      <alignment horizontal="right" vertical="center"/>
    </xf>
    <xf numFmtId="4" fontId="73" fillId="3" borderId="15" xfId="0" applyNumberFormat="1" applyFont="1" applyFill="1" applyBorder="1" applyAlignment="1">
      <alignment horizontal="right" vertical="center"/>
    </xf>
    <xf numFmtId="4" fontId="73" fillId="3" borderId="51" xfId="0" applyNumberFormat="1" applyFont="1" applyFill="1" applyBorder="1" applyAlignment="1">
      <alignment horizontal="center" vertical="center"/>
    </xf>
    <xf numFmtId="4" fontId="73" fillId="3" borderId="43" xfId="0" applyNumberFormat="1" applyFont="1" applyFill="1" applyBorder="1" applyAlignment="1">
      <alignment horizontal="center" vertical="center"/>
    </xf>
    <xf numFmtId="165" fontId="73" fillId="3" borderId="49" xfId="0" applyNumberFormat="1" applyFont="1" applyFill="1" applyBorder="1" applyAlignment="1">
      <alignment horizontal="center" vertical="center"/>
    </xf>
    <xf numFmtId="165" fontId="73" fillId="3" borderId="18" xfId="0" applyNumberFormat="1" applyFont="1" applyFill="1" applyBorder="1" applyAlignment="1">
      <alignment horizontal="center" vertical="center"/>
    </xf>
    <xf numFmtId="4" fontId="73" fillId="3" borderId="77" xfId="0" applyNumberFormat="1" applyFont="1" applyFill="1" applyBorder="1" applyAlignment="1">
      <alignment horizontal="right" vertical="center"/>
    </xf>
    <xf numFmtId="4" fontId="73" fillId="3" borderId="78" xfId="0" applyNumberFormat="1" applyFont="1" applyFill="1" applyBorder="1" applyAlignment="1">
      <alignment horizontal="right" vertical="center"/>
    </xf>
    <xf numFmtId="4" fontId="76" fillId="0" borderId="2" xfId="0" applyNumberFormat="1" applyFont="1" applyFill="1" applyBorder="1" applyAlignment="1">
      <alignment horizontal="left" vertical="center"/>
    </xf>
    <xf numFmtId="4" fontId="76" fillId="0" borderId="14" xfId="0" applyNumberFormat="1" applyFont="1" applyFill="1" applyBorder="1" applyAlignment="1">
      <alignment horizontal="left" vertical="center"/>
    </xf>
    <xf numFmtId="4" fontId="76" fillId="0" borderId="28" xfId="0" applyNumberFormat="1" applyFont="1" applyFill="1" applyBorder="1" applyAlignment="1">
      <alignment horizontal="left" vertical="center"/>
    </xf>
    <xf numFmtId="4" fontId="74" fillId="0" borderId="1" xfId="0" applyNumberFormat="1" applyFont="1" applyFill="1" applyBorder="1" applyAlignment="1">
      <alignment horizontal="left" vertical="center" wrapText="1"/>
    </xf>
    <xf numFmtId="4" fontId="74" fillId="0" borderId="28" xfId="0" applyNumberFormat="1" applyFont="1" applyFill="1" applyBorder="1" applyAlignment="1">
      <alignment horizontal="left" vertical="center" wrapText="1"/>
    </xf>
    <xf numFmtId="4" fontId="75" fillId="0" borderId="14" xfId="0" applyNumberFormat="1" applyFont="1" applyFill="1" applyBorder="1" applyAlignment="1">
      <alignment horizontal="left" vertical="center"/>
    </xf>
    <xf numFmtId="4" fontId="75" fillId="0" borderId="28" xfId="0" applyNumberFormat="1" applyFont="1" applyFill="1" applyBorder="1" applyAlignment="1">
      <alignment horizontal="left" vertical="center"/>
    </xf>
    <xf numFmtId="4" fontId="80" fillId="0" borderId="14" xfId="0" applyNumberFormat="1" applyFont="1" applyFill="1" applyBorder="1" applyAlignment="1">
      <alignment horizontal="left" vertical="center"/>
    </xf>
    <xf numFmtId="4" fontId="80" fillId="0" borderId="28" xfId="0" applyNumberFormat="1" applyFont="1" applyFill="1" applyBorder="1" applyAlignment="1">
      <alignment horizontal="left" vertical="center"/>
    </xf>
    <xf numFmtId="0" fontId="73" fillId="5" borderId="2" xfId="0" applyFont="1" applyFill="1" applyBorder="1" applyAlignment="1">
      <alignment horizontal="left" vertical="center" wrapText="1"/>
    </xf>
    <xf numFmtId="0" fontId="73" fillId="5" borderId="14" xfId="0" applyFont="1" applyFill="1" applyBorder="1" applyAlignment="1">
      <alignment horizontal="left" vertical="center" wrapText="1"/>
    </xf>
    <xf numFmtId="0" fontId="73" fillId="5" borderId="28" xfId="0" applyFont="1" applyFill="1" applyBorder="1" applyAlignment="1">
      <alignment horizontal="left" vertical="center" wrapText="1"/>
    </xf>
    <xf numFmtId="0" fontId="73" fillId="0" borderId="6" xfId="0" applyFont="1" applyFill="1" applyBorder="1" applyAlignment="1">
      <alignment horizontal="center" vertical="center" wrapText="1"/>
    </xf>
    <xf numFmtId="0" fontId="73" fillId="0" borderId="24" xfId="0" applyFont="1" applyFill="1" applyBorder="1" applyAlignment="1">
      <alignment horizontal="center" vertical="center" wrapText="1"/>
    </xf>
    <xf numFmtId="0" fontId="73" fillId="0" borderId="9" xfId="0" applyFont="1" applyFill="1" applyBorder="1" applyAlignment="1">
      <alignment horizontal="center" vertical="center" wrapText="1"/>
    </xf>
    <xf numFmtId="4" fontId="73" fillId="3" borderId="53" xfId="0" applyNumberFormat="1" applyFont="1" applyFill="1" applyBorder="1" applyAlignment="1">
      <alignment horizontal="right" vertical="center"/>
    </xf>
    <xf numFmtId="4" fontId="73" fillId="3" borderId="60" xfId="0" applyNumberFormat="1" applyFont="1" applyFill="1" applyBorder="1" applyAlignment="1">
      <alignment horizontal="right" vertical="center"/>
    </xf>
    <xf numFmtId="4" fontId="73" fillId="3" borderId="22" xfId="0" applyNumberFormat="1" applyFont="1" applyFill="1" applyBorder="1" applyAlignment="1">
      <alignment horizontal="right" vertical="center"/>
    </xf>
    <xf numFmtId="4" fontId="73" fillId="3" borderId="25" xfId="0" applyNumberFormat="1" applyFont="1" applyFill="1" applyBorder="1" applyAlignment="1">
      <alignment horizontal="right" vertical="center"/>
    </xf>
    <xf numFmtId="4" fontId="73" fillId="3" borderId="45" xfId="0" applyNumberFormat="1" applyFont="1" applyFill="1" applyBorder="1" applyAlignment="1">
      <alignment horizontal="right" vertical="center"/>
    </xf>
    <xf numFmtId="4" fontId="73" fillId="3" borderId="26" xfId="0" applyNumberFormat="1" applyFont="1" applyFill="1" applyBorder="1" applyAlignment="1">
      <alignment horizontal="right" vertical="center"/>
    </xf>
    <xf numFmtId="4" fontId="73" fillId="3" borderId="53" xfId="0" applyNumberFormat="1" applyFont="1" applyFill="1" applyBorder="1" applyAlignment="1">
      <alignment horizontal="center" vertical="center"/>
    </xf>
    <xf numFmtId="4" fontId="73" fillId="3" borderId="60" xfId="0" applyNumberFormat="1" applyFont="1" applyFill="1" applyBorder="1" applyAlignment="1">
      <alignment horizontal="center" vertical="center"/>
    </xf>
    <xf numFmtId="165" fontId="73" fillId="3" borderId="22" xfId="0" applyNumberFormat="1" applyFont="1" applyFill="1" applyBorder="1" applyAlignment="1">
      <alignment horizontal="center" vertical="center"/>
    </xf>
    <xf numFmtId="165" fontId="73" fillId="3" borderId="25" xfId="0" applyNumberFormat="1" applyFont="1" applyFill="1" applyBorder="1" applyAlignment="1">
      <alignment horizontal="center" vertical="center"/>
    </xf>
    <xf numFmtId="4" fontId="73" fillId="0" borderId="14" xfId="0" applyNumberFormat="1" applyFont="1" applyFill="1" applyBorder="1" applyAlignment="1">
      <alignment horizontal="left" vertical="center"/>
    </xf>
    <xf numFmtId="4" fontId="73" fillId="0" borderId="28" xfId="0" applyNumberFormat="1" applyFont="1" applyFill="1" applyBorder="1" applyAlignment="1">
      <alignment horizontal="left" vertical="center"/>
    </xf>
    <xf numFmtId="4" fontId="79" fillId="0" borderId="14" xfId="0" applyNumberFormat="1" applyFont="1" applyFill="1" applyBorder="1" applyAlignment="1">
      <alignment horizontal="left" vertical="center" wrapText="1"/>
    </xf>
    <xf numFmtId="4" fontId="79" fillId="0" borderId="28" xfId="0" applyNumberFormat="1" applyFont="1" applyFill="1" applyBorder="1" applyAlignment="1">
      <alignment horizontal="left" vertical="center" wrapText="1"/>
    </xf>
    <xf numFmtId="0" fontId="73" fillId="0" borderId="9" xfId="0" applyFont="1" applyBorder="1" applyAlignment="1">
      <alignment horizontal="left" vertical="center" wrapText="1"/>
    </xf>
    <xf numFmtId="0" fontId="73" fillId="0" borderId="13" xfId="0" applyFont="1" applyBorder="1" applyAlignment="1">
      <alignment horizontal="left" vertical="center" wrapText="1"/>
    </xf>
    <xf numFmtId="0" fontId="73" fillId="5" borderId="61" xfId="0" applyFont="1" applyFill="1" applyBorder="1" applyAlignment="1">
      <alignment horizontal="left" vertical="center" wrapText="1"/>
    </xf>
    <xf numFmtId="0" fontId="73" fillId="5" borderId="62" xfId="0" applyFont="1" applyFill="1" applyBorder="1" applyAlignment="1">
      <alignment horizontal="left" vertical="center" wrapText="1"/>
    </xf>
    <xf numFmtId="0" fontId="23" fillId="0" borderId="0" xfId="0" applyFont="1" applyFill="1" applyBorder="1" applyAlignment="1">
      <alignment horizontal="left" wrapText="1"/>
    </xf>
    <xf numFmtId="0" fontId="73" fillId="0" borderId="1" xfId="0" applyFont="1" applyBorder="1" applyAlignment="1">
      <alignment horizontal="left" vertical="top" wrapText="1"/>
    </xf>
    <xf numFmtId="0" fontId="74" fillId="0" borderId="1" xfId="0" applyFont="1" applyBorder="1" applyAlignment="1">
      <alignment horizontal="left" vertical="top" wrapText="1"/>
    </xf>
    <xf numFmtId="0" fontId="74" fillId="0" borderId="2" xfId="0" applyFont="1" applyBorder="1" applyAlignment="1">
      <alignment horizontal="left" vertical="top" wrapText="1"/>
    </xf>
    <xf numFmtId="0" fontId="74" fillId="0" borderId="14" xfId="0" applyFont="1" applyBorder="1" applyAlignment="1">
      <alignment horizontal="left" vertical="top" wrapText="1"/>
    </xf>
    <xf numFmtId="0" fontId="74" fillId="0" borderId="28" xfId="0" applyFont="1" applyBorder="1" applyAlignment="1">
      <alignment horizontal="left" vertical="top" wrapText="1"/>
    </xf>
    <xf numFmtId="0" fontId="58" fillId="0" borderId="0" xfId="0" applyFont="1" applyAlignment="1">
      <alignment horizontal="center" wrapText="1"/>
    </xf>
    <xf numFmtId="0" fontId="71" fillId="5" borderId="1" xfId="0" applyFont="1" applyFill="1" applyBorder="1" applyAlignment="1">
      <alignment horizontal="left" vertical="center" wrapText="1"/>
    </xf>
    <xf numFmtId="0" fontId="71" fillId="5" borderId="2" xfId="0" applyFont="1" applyFill="1" applyBorder="1" applyAlignment="1">
      <alignment horizontal="left" vertical="center" wrapText="1"/>
    </xf>
    <xf numFmtId="0" fontId="71" fillId="5" borderId="31" xfId="0" applyFont="1" applyFill="1" applyBorder="1" applyAlignment="1">
      <alignment horizontal="left" vertical="center" wrapText="1"/>
    </xf>
    <xf numFmtId="0" fontId="71" fillId="5" borderId="56" xfId="0" applyFont="1" applyFill="1" applyBorder="1" applyAlignment="1">
      <alignment horizontal="center" vertical="center" wrapText="1"/>
    </xf>
    <xf numFmtId="0" fontId="71" fillId="5" borderId="14" xfId="0" applyFont="1" applyFill="1" applyBorder="1" applyAlignment="1">
      <alignment horizontal="center" vertical="center" wrapText="1"/>
    </xf>
    <xf numFmtId="0" fontId="71" fillId="5" borderId="20" xfId="0" applyFont="1" applyFill="1" applyBorder="1" applyAlignment="1">
      <alignment horizontal="center" vertical="center" wrapText="1"/>
    </xf>
    <xf numFmtId="0" fontId="71" fillId="5" borderId="17" xfId="0" applyFont="1" applyFill="1" applyBorder="1" applyAlignment="1">
      <alignment horizontal="left" vertical="center" wrapText="1"/>
    </xf>
    <xf numFmtId="0" fontId="72" fillId="5" borderId="8" xfId="0" applyFont="1" applyFill="1" applyBorder="1" applyAlignment="1">
      <alignment horizontal="center" vertical="center" wrapText="1"/>
    </xf>
    <xf numFmtId="0" fontId="72" fillId="5" borderId="16" xfId="0" applyFont="1" applyFill="1" applyBorder="1" applyAlignment="1">
      <alignment horizontal="center" vertical="center" wrapText="1"/>
    </xf>
    <xf numFmtId="0" fontId="73" fillId="4" borderId="5" xfId="0" applyFont="1" applyFill="1" applyBorder="1" applyAlignment="1">
      <alignment horizontal="left" vertical="center" wrapText="1"/>
    </xf>
    <xf numFmtId="0" fontId="73" fillId="4" borderId="4" xfId="0" applyFont="1" applyFill="1" applyBorder="1" applyAlignment="1">
      <alignment horizontal="left" vertical="center" wrapText="1"/>
    </xf>
    <xf numFmtId="0" fontId="73" fillId="3" borderId="24" xfId="0" applyFont="1" applyFill="1" applyBorder="1" applyAlignment="1">
      <alignment horizontal="left" vertical="center" wrapText="1"/>
    </xf>
    <xf numFmtId="0" fontId="73" fillId="3" borderId="54" xfId="0" applyFont="1" applyFill="1" applyBorder="1" applyAlignment="1">
      <alignment horizontal="left" vertical="center" wrapText="1"/>
    </xf>
    <xf numFmtId="4" fontId="73" fillId="3" borderId="58" xfId="0" applyNumberFormat="1" applyFont="1" applyFill="1" applyBorder="1" applyAlignment="1">
      <alignment horizontal="right" vertical="center"/>
    </xf>
    <xf numFmtId="4" fontId="73" fillId="3" borderId="57" xfId="0" applyNumberFormat="1" applyFont="1" applyFill="1" applyBorder="1" applyAlignment="1">
      <alignment horizontal="right" vertical="center"/>
    </xf>
    <xf numFmtId="0" fontId="73" fillId="7" borderId="2" xfId="0" applyFont="1" applyFill="1" applyBorder="1" applyAlignment="1">
      <alignment horizontal="left" vertical="center" wrapText="1"/>
    </xf>
    <xf numFmtId="0" fontId="73" fillId="7" borderId="20" xfId="0" applyFont="1" applyFill="1" applyBorder="1" applyAlignment="1">
      <alignment horizontal="left" vertical="center" wrapText="1"/>
    </xf>
    <xf numFmtId="0" fontId="23" fillId="3" borderId="3" xfId="18" applyFont="1" applyFill="1" applyBorder="1" applyAlignment="1">
      <alignment horizontal="center" vertical="center"/>
    </xf>
    <xf numFmtId="0" fontId="23" fillId="3" borderId="21" xfId="18" applyFont="1" applyFill="1" applyBorder="1" applyAlignment="1">
      <alignment horizontal="center" vertical="center"/>
    </xf>
    <xf numFmtId="0" fontId="23" fillId="3" borderId="5" xfId="18" applyFont="1" applyFill="1" applyBorder="1" applyAlignment="1">
      <alignment horizontal="center" vertical="center"/>
    </xf>
    <xf numFmtId="4" fontId="28" fillId="0" borderId="3" xfId="0" applyNumberFormat="1" applyFont="1" applyFill="1" applyBorder="1" applyAlignment="1">
      <alignment horizontal="right" vertical="center" wrapText="1"/>
    </xf>
    <xf numFmtId="4" fontId="28" fillId="0" borderId="21" xfId="0" applyNumberFormat="1" applyFont="1" applyFill="1" applyBorder="1" applyAlignment="1">
      <alignment horizontal="right" vertical="center" wrapText="1"/>
    </xf>
    <xf numFmtId="4" fontId="28" fillId="0" borderId="5" xfId="0" applyNumberFormat="1" applyFont="1" applyFill="1" applyBorder="1" applyAlignment="1">
      <alignment horizontal="right" vertical="center" wrapText="1"/>
    </xf>
    <xf numFmtId="4" fontId="11" fillId="0" borderId="3" xfId="0" applyNumberFormat="1" applyFont="1" applyBorder="1" applyAlignment="1">
      <alignment horizontal="center" vertical="center"/>
    </xf>
    <xf numFmtId="4" fontId="11" fillId="0" borderId="21" xfId="0" applyNumberFormat="1" applyFont="1" applyBorder="1" applyAlignment="1">
      <alignment horizontal="center" vertical="center"/>
    </xf>
    <xf numFmtId="4" fontId="11" fillId="0" borderId="5" xfId="0" applyNumberFormat="1" applyFont="1" applyBorder="1" applyAlignment="1">
      <alignment horizontal="center" vertical="center"/>
    </xf>
    <xf numFmtId="0" fontId="7" fillId="0" borderId="3"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23" fillId="4" borderId="65" xfId="0" applyFont="1" applyFill="1" applyBorder="1" applyAlignment="1">
      <alignment horizontal="left" vertical="center" wrapText="1"/>
    </xf>
    <xf numFmtId="0" fontId="0" fillId="0" borderId="66" xfId="0" applyBorder="1" applyAlignment="1">
      <alignment horizontal="left" vertical="center"/>
    </xf>
    <xf numFmtId="0" fontId="0" fillId="0" borderId="67" xfId="0" applyBorder="1" applyAlignment="1">
      <alignment horizontal="left" vertical="center"/>
    </xf>
    <xf numFmtId="0" fontId="52" fillId="0" borderId="15" xfId="0" applyFont="1" applyFill="1" applyBorder="1" applyAlignment="1">
      <alignment horizontal="left" vertical="center" wrapText="1"/>
    </xf>
    <xf numFmtId="0" fontId="23" fillId="2" borderId="15" xfId="0" applyFont="1" applyFill="1" applyBorder="1" applyAlignment="1">
      <alignment horizontal="left" vertical="center" wrapText="1"/>
    </xf>
    <xf numFmtId="0" fontId="23" fillId="2" borderId="55" xfId="0" applyFont="1" applyFill="1" applyBorder="1" applyAlignment="1">
      <alignment horizontal="left" vertical="center" wrapText="1"/>
    </xf>
    <xf numFmtId="4" fontId="8" fillId="0" borderId="3" xfId="0" applyNumberFormat="1" applyFont="1" applyFill="1" applyBorder="1" applyAlignment="1">
      <alignment horizontal="right" vertical="center" wrapText="1"/>
    </xf>
    <xf numFmtId="4" fontId="8" fillId="0" borderId="5" xfId="0"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1" xfId="0" applyFont="1" applyFill="1" applyBorder="1" applyAlignment="1">
      <alignment horizontal="left" vertical="center" wrapText="1"/>
    </xf>
    <xf numFmtId="4" fontId="8" fillId="0" borderId="21" xfId="0" applyNumberFormat="1" applyFont="1" applyFill="1" applyBorder="1" applyAlignment="1">
      <alignment horizontal="right" vertical="center" wrapText="1"/>
    </xf>
    <xf numFmtId="4" fontId="28" fillId="0" borderId="3" xfId="0" applyNumberFormat="1" applyFont="1" applyFill="1" applyBorder="1" applyAlignment="1">
      <alignment horizontal="left" vertical="center"/>
    </xf>
    <xf numFmtId="4" fontId="28" fillId="0" borderId="5" xfId="0" applyNumberFormat="1" applyFont="1" applyFill="1" applyBorder="1" applyAlignment="1">
      <alignment horizontal="left" vertical="center"/>
    </xf>
    <xf numFmtId="0" fontId="23" fillId="4" borderId="56"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33" fillId="4" borderId="53" xfId="0" applyFont="1" applyFill="1" applyBorder="1" applyAlignment="1">
      <alignment vertical="center" wrapText="1"/>
    </xf>
    <xf numFmtId="0" fontId="33" fillId="4" borderId="51" xfId="0" applyFont="1" applyFill="1" applyBorder="1" applyAlignment="1">
      <alignment vertical="center" wrapText="1"/>
    </xf>
    <xf numFmtId="0" fontId="33" fillId="4" borderId="22" xfId="0" applyFont="1" applyFill="1" applyBorder="1" applyAlignment="1">
      <alignment vertical="center" wrapText="1"/>
    </xf>
    <xf numFmtId="0" fontId="33" fillId="4" borderId="49" xfId="0" applyFont="1" applyFill="1" applyBorder="1" applyAlignment="1">
      <alignment vertical="center" wrapText="1"/>
    </xf>
    <xf numFmtId="0" fontId="33" fillId="4" borderId="1" xfId="0" applyFont="1" applyFill="1" applyBorder="1" applyAlignment="1">
      <alignment vertical="center" wrapText="1"/>
    </xf>
    <xf numFmtId="0" fontId="33" fillId="4" borderId="3" xfId="0" applyFont="1" applyFill="1" applyBorder="1" applyAlignment="1">
      <alignment vertical="center" wrapText="1"/>
    </xf>
    <xf numFmtId="0" fontId="0" fillId="0" borderId="5" xfId="0" applyBorder="1" applyAlignment="1">
      <alignment vertical="center" wrapText="1"/>
    </xf>
    <xf numFmtId="0" fontId="33" fillId="4" borderId="2" xfId="0" applyFont="1" applyFill="1" applyBorder="1" applyAlignment="1">
      <alignment vertical="center" wrapText="1"/>
    </xf>
    <xf numFmtId="0" fontId="33" fillId="4" borderId="6" xfId="0" applyFont="1" applyFill="1" applyBorder="1" applyAlignment="1">
      <alignment vertical="center" wrapText="1"/>
    </xf>
    <xf numFmtId="0" fontId="33" fillId="4" borderId="31" xfId="0" applyFont="1" applyFill="1" applyBorder="1" applyAlignment="1">
      <alignment vertical="center" wrapText="1"/>
    </xf>
    <xf numFmtId="0" fontId="42" fillId="4" borderId="1" xfId="0" applyFont="1" applyFill="1" applyBorder="1" applyAlignment="1">
      <alignment horizontal="left" vertical="center" wrapText="1"/>
    </xf>
    <xf numFmtId="0" fontId="42" fillId="4" borderId="3" xfId="0" applyFont="1" applyFill="1" applyBorder="1" applyAlignment="1">
      <alignment horizontal="left" vertical="center" wrapText="1"/>
    </xf>
    <xf numFmtId="4" fontId="31" fillId="2" borderId="22" xfId="0" applyNumberFormat="1" applyFont="1" applyFill="1" applyBorder="1" applyAlignment="1">
      <alignment horizontal="right" vertical="center" wrapText="1"/>
    </xf>
    <xf numFmtId="4" fontId="31" fillId="2" borderId="18" xfId="0" applyNumberFormat="1" applyFont="1" applyFill="1" applyBorder="1" applyAlignment="1">
      <alignment horizontal="right" vertical="center" wrapText="1"/>
    </xf>
    <xf numFmtId="4" fontId="28" fillId="0" borderId="45" xfId="0" applyNumberFormat="1" applyFont="1" applyFill="1" applyBorder="1" applyAlignment="1">
      <alignment horizontal="right" vertical="center" wrapText="1"/>
    </xf>
    <xf numFmtId="4" fontId="28" fillId="0" borderId="46" xfId="0" applyNumberFormat="1" applyFont="1" applyFill="1" applyBorder="1" applyAlignment="1">
      <alignment horizontal="right" vertical="center" wrapText="1"/>
    </xf>
    <xf numFmtId="10" fontId="8" fillId="0" borderId="53" xfId="0" applyNumberFormat="1" applyFont="1" applyBorder="1" applyAlignment="1">
      <alignment horizontal="center" vertical="center"/>
    </xf>
    <xf numFmtId="10" fontId="8" fillId="0" borderId="43" xfId="0" applyNumberFormat="1" applyFont="1" applyBorder="1" applyAlignment="1">
      <alignment horizontal="center" vertical="center"/>
    </xf>
    <xf numFmtId="0" fontId="28" fillId="2" borderId="22" xfId="0" applyFont="1" applyFill="1" applyBorder="1" applyAlignment="1">
      <alignment horizontal="left" vertical="center" wrapText="1"/>
    </xf>
    <xf numFmtId="0" fontId="28" fillId="2" borderId="18" xfId="0" applyFont="1" applyFill="1" applyBorder="1" applyAlignment="1">
      <alignment horizontal="left" vertical="center" wrapText="1"/>
    </xf>
    <xf numFmtId="0" fontId="33" fillId="4" borderId="3" xfId="0" applyFont="1" applyFill="1" applyBorder="1" applyAlignment="1">
      <alignment horizontal="center" vertical="center" textRotation="90" wrapText="1"/>
    </xf>
    <xf numFmtId="0" fontId="33" fillId="4" borderId="5" xfId="0" applyFont="1" applyFill="1" applyBorder="1" applyAlignment="1">
      <alignment horizontal="center" vertical="center" textRotation="90" wrapText="1"/>
    </xf>
    <xf numFmtId="0" fontId="8" fillId="0" borderId="45" xfId="0" applyFont="1" applyFill="1" applyBorder="1" applyAlignment="1">
      <alignment horizontal="left" vertical="center" wrapText="1"/>
    </xf>
    <xf numFmtId="0" fontId="8" fillId="0" borderId="46" xfId="0" applyFont="1" applyFill="1" applyBorder="1" applyAlignment="1">
      <alignment horizontal="left" vertical="center" wrapText="1"/>
    </xf>
    <xf numFmtId="4" fontId="8" fillId="2" borderId="53" xfId="0" applyNumberFormat="1" applyFont="1" applyFill="1" applyBorder="1" applyAlignment="1">
      <alignment horizontal="right" vertical="center"/>
    </xf>
    <xf numFmtId="4" fontId="8" fillId="2" borderId="43" xfId="0" applyNumberFormat="1" applyFont="1" applyFill="1" applyBorder="1" applyAlignment="1">
      <alignment horizontal="right" vertical="center"/>
    </xf>
    <xf numFmtId="4" fontId="28" fillId="0" borderId="53" xfId="0" applyNumberFormat="1" applyFont="1" applyFill="1" applyBorder="1" applyAlignment="1">
      <alignment horizontal="right" vertical="center" wrapText="1"/>
    </xf>
    <xf numFmtId="4" fontId="28" fillId="0" borderId="43" xfId="0" applyNumberFormat="1" applyFont="1" applyFill="1" applyBorder="1" applyAlignment="1">
      <alignment horizontal="righ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8" fillId="2" borderId="45" xfId="0" applyFont="1" applyFill="1" applyBorder="1" applyAlignment="1">
      <alignment horizontal="left" vertical="center" wrapText="1"/>
    </xf>
    <xf numFmtId="0" fontId="8" fillId="2" borderId="46" xfId="0" applyFont="1" applyFill="1" applyBorder="1" applyAlignment="1">
      <alignment horizontal="left" vertical="center" wrapText="1"/>
    </xf>
    <xf numFmtId="4" fontId="8" fillId="0" borderId="53" xfId="0" applyNumberFormat="1" applyFont="1" applyFill="1" applyBorder="1" applyAlignment="1">
      <alignment horizontal="right" vertical="center"/>
    </xf>
    <xf numFmtId="4" fontId="8" fillId="0" borderId="43" xfId="0" applyNumberFormat="1" applyFont="1" applyFill="1" applyBorder="1" applyAlignment="1">
      <alignment horizontal="right" vertical="center"/>
    </xf>
    <xf numFmtId="4" fontId="31" fillId="2" borderId="22" xfId="0" applyNumberFormat="1" applyFont="1" applyFill="1" applyBorder="1" applyAlignment="1">
      <alignment horizontal="right" vertical="center"/>
    </xf>
    <xf numFmtId="4" fontId="31" fillId="2" borderId="18" xfId="0" applyNumberFormat="1" applyFont="1" applyFill="1" applyBorder="1" applyAlignment="1">
      <alignment horizontal="right" vertical="center"/>
    </xf>
    <xf numFmtId="4" fontId="8" fillId="2" borderId="45" xfId="0" applyNumberFormat="1" applyFont="1" applyFill="1" applyBorder="1" applyAlignment="1">
      <alignment horizontal="right" vertical="center"/>
    </xf>
    <xf numFmtId="4" fontId="8" fillId="2" borderId="46" xfId="0" applyNumberFormat="1" applyFont="1" applyFill="1" applyBorder="1" applyAlignment="1">
      <alignment horizontal="right" vertical="center"/>
    </xf>
    <xf numFmtId="10" fontId="8" fillId="0" borderId="53" xfId="0" applyNumberFormat="1" applyFont="1" applyBorder="1" applyAlignment="1">
      <alignment horizontal="right" vertical="center"/>
    </xf>
    <xf numFmtId="10" fontId="8" fillId="0" borderId="43" xfId="0" applyNumberFormat="1" applyFont="1" applyBorder="1" applyAlignment="1">
      <alignment horizontal="right" vertical="center"/>
    </xf>
    <xf numFmtId="0" fontId="23" fillId="2" borderId="13" xfId="0" applyFont="1" applyFill="1" applyBorder="1" applyAlignment="1">
      <alignment horizontal="left" vertical="center" wrapText="1"/>
    </xf>
    <xf numFmtId="0" fontId="23" fillId="2" borderId="59" xfId="0" applyFont="1" applyFill="1" applyBorder="1" applyAlignment="1">
      <alignment horizontal="left" vertical="center" wrapText="1"/>
    </xf>
    <xf numFmtId="0" fontId="23" fillId="6" borderId="0" xfId="0" applyFont="1" applyFill="1" applyBorder="1" applyAlignment="1">
      <alignment horizontal="left" wrapText="1"/>
    </xf>
    <xf numFmtId="0" fontId="23" fillId="6" borderId="0" xfId="0" applyFont="1" applyFill="1" applyBorder="1" applyAlignment="1">
      <alignment horizontal="left"/>
    </xf>
    <xf numFmtId="164" fontId="36" fillId="0" borderId="3" xfId="0" applyNumberFormat="1" applyFont="1" applyFill="1" applyBorder="1" applyAlignment="1">
      <alignment horizontal="right" vertical="center" wrapText="1"/>
    </xf>
    <xf numFmtId="164" fontId="36" fillId="0" borderId="5" xfId="0" applyNumberFormat="1" applyFont="1" applyFill="1" applyBorder="1" applyAlignment="1">
      <alignment horizontal="right" vertical="center" wrapText="1"/>
    </xf>
    <xf numFmtId="4" fontId="28" fillId="0" borderId="3" xfId="0" applyNumberFormat="1" applyFont="1" applyFill="1" applyBorder="1" applyAlignment="1">
      <alignment horizontal="left" vertical="center" wrapText="1"/>
    </xf>
    <xf numFmtId="4" fontId="28" fillId="0" borderId="5" xfId="0" applyNumberFormat="1"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52" fillId="0" borderId="39" xfId="0" applyFont="1" applyFill="1" applyBorder="1" applyAlignment="1">
      <alignment horizontal="left" vertical="center" wrapText="1"/>
    </xf>
    <xf numFmtId="0" fontId="52" fillId="0" borderId="40" xfId="0" applyFont="1" applyFill="1" applyBorder="1" applyAlignment="1">
      <alignment horizontal="left" vertical="center" wrapText="1"/>
    </xf>
    <xf numFmtId="0" fontId="52" fillId="0" borderId="14" xfId="0" applyFont="1" applyFill="1" applyBorder="1" applyAlignment="1">
      <alignment horizontal="left" vertical="center" wrapText="1"/>
    </xf>
    <xf numFmtId="0" fontId="52" fillId="0" borderId="20" xfId="0" applyFont="1" applyFill="1" applyBorder="1" applyAlignment="1">
      <alignment horizontal="left" vertical="center" wrapText="1"/>
    </xf>
    <xf numFmtId="0" fontId="28" fillId="0" borderId="53" xfId="0" applyFont="1" applyFill="1" applyBorder="1" applyAlignment="1">
      <alignment horizontal="left" vertical="center" wrapText="1"/>
    </xf>
    <xf numFmtId="0" fontId="28" fillId="0" borderId="43" xfId="0" applyFont="1" applyFill="1" applyBorder="1" applyAlignment="1">
      <alignment horizontal="left" vertical="center" wrapText="1"/>
    </xf>
    <xf numFmtId="0" fontId="8" fillId="0" borderId="22" xfId="24" applyFont="1" applyFill="1" applyBorder="1" applyAlignment="1">
      <alignment horizontal="center" vertical="center" wrapText="1"/>
    </xf>
    <xf numFmtId="0" fontId="8" fillId="0" borderId="18" xfId="24" applyFont="1" applyFill="1" applyBorder="1" applyAlignment="1">
      <alignment horizontal="center" vertical="center" wrapText="1"/>
    </xf>
    <xf numFmtId="0" fontId="8" fillId="0" borderId="3" xfId="24" applyFont="1" applyFill="1" applyBorder="1" applyAlignment="1">
      <alignment horizontal="left" vertical="center" wrapText="1"/>
    </xf>
    <xf numFmtId="0" fontId="8" fillId="0" borderId="5" xfId="24"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22"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2"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21" xfId="0" applyBorder="1" applyAlignment="1">
      <alignment horizontal="left" vertical="center" wrapText="1"/>
    </xf>
    <xf numFmtId="0" fontId="28" fillId="0" borderId="3" xfId="24" applyFont="1" applyBorder="1" applyAlignment="1">
      <alignment horizontal="left" vertical="center" wrapText="1"/>
    </xf>
    <xf numFmtId="0" fontId="28" fillId="0" borderId="21" xfId="24" applyFont="1" applyBorder="1" applyAlignment="1">
      <alignment horizontal="left" vertical="center" wrapText="1"/>
    </xf>
    <xf numFmtId="0" fontId="36" fillId="0" borderId="21" xfId="24" applyFont="1" applyBorder="1" applyAlignment="1">
      <alignment horizontal="left" vertical="center" wrapText="1"/>
    </xf>
    <xf numFmtId="0" fontId="36" fillId="0" borderId="5" xfId="24" applyFont="1" applyBorder="1" applyAlignment="1">
      <alignment horizontal="left" vertical="center" wrapText="1"/>
    </xf>
    <xf numFmtId="0" fontId="8" fillId="0" borderId="21" xfId="0" applyFont="1" applyBorder="1" applyAlignment="1">
      <alignment horizontal="left" vertical="center" wrapText="1"/>
    </xf>
    <xf numFmtId="0" fontId="8" fillId="0" borderId="21" xfId="0" applyFont="1" applyBorder="1" applyAlignment="1">
      <alignment horizontal="left" vertical="center"/>
    </xf>
    <xf numFmtId="0" fontId="8" fillId="0" borderId="5" xfId="0" applyFont="1" applyBorder="1" applyAlignment="1">
      <alignment horizontal="left" vertical="center"/>
    </xf>
    <xf numFmtId="4" fontId="28" fillId="0" borderId="3" xfId="0" applyNumberFormat="1" applyFont="1" applyFill="1" applyBorder="1" applyAlignment="1">
      <alignment horizontal="right" vertical="center"/>
    </xf>
    <xf numFmtId="4" fontId="28" fillId="0" borderId="21" xfId="0" applyNumberFormat="1" applyFont="1" applyFill="1" applyBorder="1" applyAlignment="1">
      <alignment horizontal="right" vertical="center"/>
    </xf>
    <xf numFmtId="4" fontId="28" fillId="0" borderId="5" xfId="0" applyNumberFormat="1" applyFont="1" applyFill="1" applyBorder="1" applyAlignment="1">
      <alignment horizontal="right" vertical="center"/>
    </xf>
    <xf numFmtId="4" fontId="28" fillId="0" borderId="21" xfId="0" applyNumberFormat="1" applyFont="1" applyFill="1" applyBorder="1" applyAlignment="1">
      <alignment horizontal="left" vertical="center"/>
    </xf>
    <xf numFmtId="0" fontId="28" fillId="0" borderId="3"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5" xfId="0" applyFont="1" applyFill="1" applyBorder="1" applyAlignment="1">
      <alignment horizontal="center" vertical="center" wrapText="1"/>
    </xf>
    <xf numFmtId="4" fontId="50" fillId="0" borderId="22" xfId="0" applyNumberFormat="1" applyFont="1" applyFill="1" applyBorder="1" applyAlignment="1">
      <alignment horizontal="right" vertical="center"/>
    </xf>
    <xf numFmtId="4" fontId="50" fillId="0" borderId="18" xfId="0" applyNumberFormat="1" applyFont="1" applyFill="1" applyBorder="1" applyAlignment="1">
      <alignment horizontal="right" vertical="center"/>
    </xf>
    <xf numFmtId="0" fontId="8" fillId="0" borderId="53"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6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28" fillId="0" borderId="5" xfId="24"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4" fontId="8" fillId="0" borderId="3" xfId="0" applyNumberFormat="1" applyFont="1" applyBorder="1" applyAlignment="1">
      <alignment horizontal="right" vertical="center"/>
    </xf>
    <xf numFmtId="4" fontId="8" fillId="0" borderId="21" xfId="0" applyNumberFormat="1" applyFont="1" applyBorder="1" applyAlignment="1">
      <alignment horizontal="right" vertical="center"/>
    </xf>
    <xf numFmtId="4" fontId="8" fillId="0" borderId="5" xfId="0" applyNumberFormat="1" applyFont="1" applyBorder="1" applyAlignment="1">
      <alignment horizontal="right" vertical="center"/>
    </xf>
    <xf numFmtId="4" fontId="28" fillId="0" borderId="3" xfId="0" applyNumberFormat="1" applyFont="1" applyBorder="1" applyAlignment="1">
      <alignment horizontal="left" vertical="center"/>
    </xf>
    <xf numFmtId="4" fontId="28" fillId="0" borderId="21" xfId="0" applyNumberFormat="1" applyFont="1" applyBorder="1" applyAlignment="1">
      <alignment horizontal="left" vertical="center"/>
    </xf>
    <xf numFmtId="4" fontId="28" fillId="0" borderId="5" xfId="0" applyNumberFormat="1" applyFont="1" applyBorder="1" applyAlignment="1">
      <alignment horizontal="left" vertical="center"/>
    </xf>
    <xf numFmtId="0" fontId="28" fillId="0" borderId="3" xfId="0" applyFont="1" applyBorder="1" applyAlignment="1">
      <alignment horizontal="left" vertical="center" wrapText="1"/>
    </xf>
    <xf numFmtId="0" fontId="28" fillId="0" borderId="21" xfId="0" applyFont="1" applyBorder="1" applyAlignment="1">
      <alignment horizontal="left" vertical="center" wrapText="1"/>
    </xf>
    <xf numFmtId="0" fontId="28" fillId="0" borderId="5" xfId="0" applyFont="1" applyBorder="1" applyAlignment="1">
      <alignment horizontal="left" vertical="center" wrapText="1"/>
    </xf>
    <xf numFmtId="0" fontId="8" fillId="0" borderId="3" xfId="24" applyFont="1" applyBorder="1" applyAlignment="1">
      <alignment horizontal="left" vertical="center" wrapText="1"/>
    </xf>
    <xf numFmtId="0" fontId="8" fillId="0" borderId="21" xfId="24" applyFont="1" applyBorder="1" applyAlignment="1">
      <alignment horizontal="left" vertical="center" wrapText="1"/>
    </xf>
    <xf numFmtId="0" fontId="8" fillId="0" borderId="5" xfId="24" applyFont="1" applyBorder="1" applyAlignment="1">
      <alignment horizontal="left" vertical="center" wrapText="1"/>
    </xf>
    <xf numFmtId="4" fontId="8" fillId="0" borderId="45" xfId="0" applyNumberFormat="1" applyFont="1" applyFill="1" applyBorder="1" applyAlignment="1">
      <alignment horizontal="right" vertical="center"/>
    </xf>
    <xf numFmtId="4" fontId="8" fillId="0" borderId="46" xfId="0" applyNumberFormat="1" applyFont="1" applyFill="1" applyBorder="1" applyAlignment="1">
      <alignment horizontal="right" vertical="center"/>
    </xf>
    <xf numFmtId="10" fontId="8" fillId="0" borderId="53" xfId="0" applyNumberFormat="1" applyFont="1" applyFill="1" applyBorder="1" applyAlignment="1">
      <alignment horizontal="center" vertical="center"/>
    </xf>
    <xf numFmtId="10" fontId="8" fillId="0" borderId="43" xfId="0" applyNumberFormat="1" applyFont="1" applyFill="1" applyBorder="1" applyAlignment="1">
      <alignment horizontal="center" vertical="center"/>
    </xf>
    <xf numFmtId="4" fontId="8" fillId="0" borderId="53" xfId="0" applyNumberFormat="1" applyFont="1" applyFill="1" applyBorder="1" applyAlignment="1">
      <alignment horizontal="right" vertical="center" wrapText="1"/>
    </xf>
    <xf numFmtId="4" fontId="8" fillId="0" borderId="43" xfId="0" applyNumberFormat="1" applyFont="1" applyFill="1" applyBorder="1" applyAlignment="1">
      <alignment horizontal="right" vertical="center" wrapText="1"/>
    </xf>
    <xf numFmtId="0" fontId="8" fillId="0" borderId="50" xfId="0" applyFont="1" applyFill="1" applyBorder="1" applyAlignment="1">
      <alignment horizontal="left" vertical="center" wrapText="1"/>
    </xf>
    <xf numFmtId="4" fontId="8" fillId="0" borderId="51" xfId="0" applyNumberFormat="1" applyFont="1" applyFill="1" applyBorder="1" applyAlignment="1">
      <alignment horizontal="right" vertical="center"/>
    </xf>
    <xf numFmtId="4" fontId="8" fillId="0" borderId="50" xfId="0" applyNumberFormat="1" applyFont="1" applyFill="1" applyBorder="1" applyAlignment="1">
      <alignment horizontal="right" vertical="center"/>
    </xf>
    <xf numFmtId="10" fontId="8" fillId="0" borderId="51" xfId="0" applyNumberFormat="1" applyFont="1" applyFill="1" applyBorder="1" applyAlignment="1">
      <alignment horizontal="center" vertical="center"/>
    </xf>
    <xf numFmtId="0" fontId="8" fillId="0" borderId="5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28" fillId="0" borderId="5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49" xfId="0" applyFont="1" applyFill="1" applyBorder="1" applyAlignment="1">
      <alignment horizontal="center" vertical="center"/>
    </xf>
    <xf numFmtId="4" fontId="8" fillId="0" borderId="1" xfId="0" applyNumberFormat="1" applyFont="1" applyFill="1" applyBorder="1" applyAlignment="1">
      <alignment horizontal="right" vertical="center" wrapText="1"/>
    </xf>
    <xf numFmtId="0" fontId="8" fillId="0" borderId="35" xfId="0" applyFont="1" applyFill="1" applyBorder="1" applyAlignment="1">
      <alignment horizontal="left" vertical="center" wrapText="1"/>
    </xf>
    <xf numFmtId="0" fontId="8" fillId="0" borderId="42" xfId="0" applyFont="1" applyFill="1" applyBorder="1" applyAlignment="1">
      <alignment horizontal="left" vertical="center" wrapText="1"/>
    </xf>
    <xf numFmtId="4" fontId="8" fillId="0" borderId="37" xfId="0" applyNumberFormat="1" applyFont="1" applyFill="1" applyBorder="1" applyAlignment="1">
      <alignment horizontal="right" vertical="center"/>
    </xf>
    <xf numFmtId="0" fontId="23" fillId="3" borderId="38" xfId="0" applyFont="1" applyFill="1" applyBorder="1" applyAlignment="1">
      <alignment horizontal="center" vertical="center" wrapText="1"/>
    </xf>
    <xf numFmtId="0" fontId="23" fillId="3" borderId="39" xfId="0" applyFont="1" applyFill="1" applyBorder="1" applyAlignment="1">
      <alignment horizontal="center" vertical="center" wrapText="1"/>
    </xf>
    <xf numFmtId="0" fontId="23" fillId="3" borderId="40" xfId="0" applyFont="1" applyFill="1" applyBorder="1" applyAlignment="1">
      <alignment horizontal="center" vertical="center" wrapText="1"/>
    </xf>
    <xf numFmtId="0" fontId="33" fillId="3" borderId="41" xfId="0" applyFont="1" applyFill="1" applyBorder="1" applyAlignment="1">
      <alignment horizontal="left" vertical="center" wrapText="1"/>
    </xf>
    <xf numFmtId="0" fontId="33" fillId="3" borderId="15" xfId="0" applyFont="1" applyFill="1" applyBorder="1" applyAlignment="1">
      <alignment horizontal="left" vertical="center" wrapText="1"/>
    </xf>
    <xf numFmtId="0" fontId="33" fillId="3" borderId="42" xfId="0" applyFont="1" applyFill="1" applyBorder="1" applyAlignment="1">
      <alignment horizontal="left" vertical="center" wrapText="1"/>
    </xf>
    <xf numFmtId="0" fontId="33" fillId="3" borderId="46" xfId="0" applyFont="1" applyFill="1" applyBorder="1" applyAlignment="1">
      <alignment horizontal="left" vertical="center" wrapText="1"/>
    </xf>
    <xf numFmtId="0" fontId="8" fillId="0" borderId="34"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5" xfId="0" applyFont="1" applyFill="1" applyBorder="1" applyAlignment="1">
      <alignment horizontal="left" vertical="center"/>
    </xf>
    <xf numFmtId="0" fontId="7" fillId="0" borderId="35" xfId="0" applyFont="1" applyFill="1" applyBorder="1" applyAlignment="1">
      <alignment horizontal="left" vertical="center" wrapText="1"/>
    </xf>
    <xf numFmtId="0" fontId="7" fillId="0" borderId="35" xfId="24" applyFont="1" applyBorder="1" applyAlignment="1">
      <alignment horizontal="left" vertical="center" wrapText="1"/>
    </xf>
    <xf numFmtId="0" fontId="8" fillId="0" borderId="35" xfId="0" applyFont="1" applyBorder="1" applyAlignment="1">
      <alignment horizontal="left" vertical="center" wrapText="1"/>
    </xf>
    <xf numFmtId="4" fontId="8" fillId="0" borderId="35" xfId="0" applyNumberFormat="1" applyFont="1" applyBorder="1" applyAlignment="1">
      <alignment horizontal="right" vertical="center"/>
    </xf>
    <xf numFmtId="4" fontId="33" fillId="3" borderId="35" xfId="0" applyNumberFormat="1" applyFont="1" applyFill="1" applyBorder="1" applyAlignment="1">
      <alignment horizontal="left" vertical="center" wrapText="1"/>
    </xf>
    <xf numFmtId="4" fontId="33" fillId="3" borderId="5" xfId="0" applyNumberFormat="1" applyFont="1" applyFill="1" applyBorder="1" applyAlignment="1">
      <alignment horizontal="left" vertical="center" wrapText="1"/>
    </xf>
    <xf numFmtId="4" fontId="43" fillId="3" borderId="35" xfId="0" applyNumberFormat="1" applyFont="1" applyFill="1" applyBorder="1" applyAlignment="1">
      <alignment horizontal="center" vertical="center" wrapText="1"/>
    </xf>
    <xf numFmtId="4" fontId="43" fillId="3" borderId="5" xfId="0" applyNumberFormat="1" applyFont="1" applyFill="1" applyBorder="1" applyAlignment="1">
      <alignment horizontal="center" vertical="center" wrapText="1"/>
    </xf>
    <xf numFmtId="0" fontId="33" fillId="3" borderId="35"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33" fillId="3" borderId="36" xfId="0" applyFont="1" applyFill="1" applyBorder="1" applyAlignment="1">
      <alignment horizontal="left" vertical="center" wrapText="1"/>
    </xf>
    <xf numFmtId="0" fontId="33" fillId="3" borderId="4" xfId="0" applyFont="1" applyFill="1" applyBorder="1" applyAlignment="1">
      <alignment horizontal="left" vertical="center" wrapText="1"/>
    </xf>
    <xf numFmtId="0" fontId="33" fillId="3" borderId="37" xfId="0" applyFont="1" applyFill="1" applyBorder="1" applyAlignment="1">
      <alignment horizontal="left" vertical="center" wrapText="1"/>
    </xf>
    <xf numFmtId="0" fontId="33" fillId="3" borderId="43" xfId="0" applyFont="1" applyFill="1" applyBorder="1" applyAlignment="1">
      <alignment horizontal="left" vertical="center" wrapText="1"/>
    </xf>
    <xf numFmtId="0" fontId="33" fillId="3" borderId="34" xfId="0" applyFont="1" applyFill="1" applyBorder="1" applyAlignment="1">
      <alignment horizontal="center" vertical="center" textRotation="90" wrapText="1"/>
    </xf>
    <xf numFmtId="0" fontId="33" fillId="3" borderId="18" xfId="0" applyFont="1" applyFill="1" applyBorder="1" applyAlignment="1">
      <alignment horizontal="center" vertical="center" textRotation="90" wrapText="1"/>
    </xf>
    <xf numFmtId="0" fontId="42" fillId="3" borderId="35" xfId="0" applyFont="1" applyFill="1" applyBorder="1" applyAlignment="1">
      <alignment horizontal="left" vertical="center" wrapText="1"/>
    </xf>
    <xf numFmtId="0" fontId="42" fillId="3" borderId="5" xfId="0" applyFont="1" applyFill="1" applyBorder="1" applyAlignment="1">
      <alignment horizontal="left" vertical="center" wrapText="1"/>
    </xf>
    <xf numFmtId="4" fontId="8" fillId="0" borderId="42" xfId="0" applyNumberFormat="1" applyFont="1" applyFill="1" applyBorder="1" applyAlignment="1">
      <alignment vertical="center"/>
    </xf>
    <xf numFmtId="4" fontId="0" fillId="0" borderId="50" xfId="0" applyNumberFormat="1" applyBorder="1" applyAlignment="1">
      <alignment vertical="center"/>
    </xf>
    <xf numFmtId="4" fontId="0" fillId="0" borderId="46" xfId="0" applyNumberFormat="1" applyBorder="1" applyAlignment="1">
      <alignment vertical="center"/>
    </xf>
    <xf numFmtId="10" fontId="8" fillId="0" borderId="37" xfId="0" applyNumberFormat="1" applyFont="1" applyFill="1" applyBorder="1" applyAlignment="1">
      <alignment horizontal="center" vertical="center"/>
    </xf>
  </cellXfs>
  <cellStyles count="25">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3" xfId="17"/>
    <cellStyle name="Normální 5 2 2 3 4" xfId="20"/>
    <cellStyle name="Normální 5 2 2 3 5" xfId="24"/>
    <cellStyle name="Normální 5 2 2 4" xfId="19"/>
    <cellStyle name="Normální 5 2 3" xfId="9"/>
    <cellStyle name="Normální 5 2 3 2" xfId="12"/>
    <cellStyle name="Normální 5 2 3 3" xfId="15"/>
    <cellStyle name="Normální 5 2 3 4" xfId="21"/>
    <cellStyle name="Normální 5 3" xfId="10"/>
    <cellStyle name="Normální 5 3 2" xfId="13"/>
    <cellStyle name="Normální 5 3 3" xfId="16"/>
    <cellStyle name="Normální 5 3 4" xfId="22"/>
    <cellStyle name="Normální 5 3 5" xfId="23"/>
    <cellStyle name="Normální 5 4" xfId="18"/>
  </cellStyles>
  <dxfs count="0"/>
  <tableStyles count="0" defaultTableStyle="TableStyleMedium2" defaultPivotStyle="PivotStyleMedium9"/>
  <colors>
    <mruColors>
      <color rgb="FFFF5050"/>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abSelected="1" topLeftCell="A22" zoomScale="70" zoomScaleNormal="70" workbookViewId="0">
      <selection activeCell="K28" sqref="K28"/>
    </sheetView>
  </sheetViews>
  <sheetFormatPr defaultRowHeight="15" x14ac:dyDescent="0.25"/>
  <cols>
    <col min="1" max="1" width="8.7109375" customWidth="1"/>
    <col min="2" max="2" width="22.7109375" customWidth="1"/>
    <col min="3" max="3" width="18.7109375" customWidth="1"/>
    <col min="4" max="4" width="19.5703125" customWidth="1"/>
    <col min="5" max="5" width="17.5703125" customWidth="1"/>
    <col min="6" max="6" width="16.7109375" customWidth="1"/>
    <col min="7" max="7" width="19.5703125" customWidth="1"/>
    <col min="8" max="8" width="18.42578125" customWidth="1"/>
    <col min="11" max="11" width="40.42578125" customWidth="1"/>
  </cols>
  <sheetData>
    <row r="1" spans="1:8" ht="57" customHeight="1" x14ac:dyDescent="0.4">
      <c r="A1" s="543" t="s">
        <v>227</v>
      </c>
      <c r="B1" s="543"/>
      <c r="C1" s="543"/>
      <c r="D1" s="543"/>
      <c r="E1" s="543"/>
      <c r="F1" s="543"/>
      <c r="G1" s="543"/>
      <c r="H1" s="543"/>
    </row>
    <row r="2" spans="1:8" ht="21" customHeight="1" x14ac:dyDescent="0.25">
      <c r="H2" s="282" t="s">
        <v>324</v>
      </c>
    </row>
    <row r="3" spans="1:8" ht="15.75" x14ac:dyDescent="0.25">
      <c r="A3" s="465" t="s">
        <v>228</v>
      </c>
      <c r="B3" s="252"/>
      <c r="C3" s="252"/>
      <c r="D3" s="252"/>
      <c r="E3" s="252"/>
      <c r="F3" s="252"/>
      <c r="G3" s="252"/>
      <c r="H3" s="253" t="s">
        <v>229</v>
      </c>
    </row>
    <row r="4" spans="1:8" ht="32.25" customHeight="1" x14ac:dyDescent="0.25">
      <c r="A4" s="544" t="s">
        <v>1</v>
      </c>
      <c r="B4" s="545"/>
      <c r="C4" s="546" t="s">
        <v>50</v>
      </c>
      <c r="D4" s="547" t="s">
        <v>51</v>
      </c>
      <c r="E4" s="548"/>
      <c r="F4" s="549"/>
      <c r="G4" s="550" t="s">
        <v>319</v>
      </c>
      <c r="H4" s="550" t="s">
        <v>320</v>
      </c>
    </row>
    <row r="5" spans="1:8" ht="71.099999999999994" customHeight="1" x14ac:dyDescent="0.25">
      <c r="A5" s="544"/>
      <c r="B5" s="545"/>
      <c r="C5" s="546"/>
      <c r="D5" s="254" t="s">
        <v>54</v>
      </c>
      <c r="E5" s="255" t="s">
        <v>323</v>
      </c>
      <c r="F5" s="256" t="s">
        <v>322</v>
      </c>
      <c r="G5" s="550"/>
      <c r="H5" s="550"/>
    </row>
    <row r="6" spans="1:8" ht="30" customHeight="1" thickBot="1" x14ac:dyDescent="0.3">
      <c r="A6" s="551" t="s">
        <v>2</v>
      </c>
      <c r="B6" s="552"/>
      <c r="C6" s="437" t="s">
        <v>3</v>
      </c>
      <c r="D6" s="460" t="s">
        <v>317</v>
      </c>
      <c r="E6" s="439" t="s">
        <v>5</v>
      </c>
      <c r="F6" s="440" t="s">
        <v>6</v>
      </c>
      <c r="G6" s="438" t="s">
        <v>318</v>
      </c>
      <c r="H6" s="438" t="s">
        <v>321</v>
      </c>
    </row>
    <row r="7" spans="1:8" ht="36.950000000000003" customHeight="1" thickBot="1" x14ac:dyDescent="0.3">
      <c r="A7" s="553" t="s">
        <v>251</v>
      </c>
      <c r="B7" s="554"/>
      <c r="C7" s="257">
        <v>251090459.59999999</v>
      </c>
      <c r="D7" s="461">
        <v>66697763.679999992</v>
      </c>
      <c r="E7" s="459">
        <v>55361046.159999996</v>
      </c>
      <c r="F7" s="436">
        <v>11336717.52</v>
      </c>
      <c r="G7" s="441">
        <v>184392695.92000002</v>
      </c>
      <c r="H7" s="486">
        <v>0.73436759092220016</v>
      </c>
    </row>
    <row r="8" spans="1:8" ht="18.600000000000001" customHeight="1" x14ac:dyDescent="0.25">
      <c r="A8" s="516" t="s">
        <v>80</v>
      </c>
      <c r="B8" s="476" t="s">
        <v>343</v>
      </c>
      <c r="C8" s="477">
        <v>76605501.930000007</v>
      </c>
      <c r="D8" s="478">
        <v>7591001</v>
      </c>
      <c r="E8" s="479">
        <v>7591001</v>
      </c>
      <c r="F8" s="480">
        <v>0</v>
      </c>
      <c r="G8" s="481">
        <v>69014500.930000007</v>
      </c>
      <c r="H8" s="487">
        <v>0.90090788770059305</v>
      </c>
    </row>
    <row r="9" spans="1:8" ht="18.600000000000001" customHeight="1" x14ac:dyDescent="0.25">
      <c r="A9" s="517"/>
      <c r="B9" s="476" t="s">
        <v>344</v>
      </c>
      <c r="C9" s="477">
        <v>104321626.48999999</v>
      </c>
      <c r="D9" s="478">
        <v>6636420.4800000004</v>
      </c>
      <c r="E9" s="479">
        <v>6636420.4800000004</v>
      </c>
      <c r="F9" s="480">
        <v>0</v>
      </c>
      <c r="G9" s="481">
        <v>97685206.00999999</v>
      </c>
      <c r="H9" s="487">
        <v>0.93638499797895547</v>
      </c>
    </row>
    <row r="10" spans="1:8" ht="15.75" x14ac:dyDescent="0.25">
      <c r="A10" s="517"/>
      <c r="B10" s="476" t="s">
        <v>345</v>
      </c>
      <c r="C10" s="477">
        <v>21187467.819999997</v>
      </c>
      <c r="D10" s="478">
        <v>3494478.8400000003</v>
      </c>
      <c r="E10" s="479">
        <v>3494478.8400000003</v>
      </c>
      <c r="F10" s="480">
        <v>0</v>
      </c>
      <c r="G10" s="481">
        <v>17692988.979999997</v>
      </c>
      <c r="H10" s="487">
        <v>0.83506859480860796</v>
      </c>
    </row>
    <row r="11" spans="1:8" ht="31.5" x14ac:dyDescent="0.25">
      <c r="A11" s="517"/>
      <c r="B11" s="489" t="s">
        <v>337</v>
      </c>
      <c r="C11" s="490">
        <v>202114596.24000001</v>
      </c>
      <c r="D11" s="491">
        <v>17721900.32</v>
      </c>
      <c r="E11" s="492">
        <v>17721900.32</v>
      </c>
      <c r="F11" s="493">
        <v>0</v>
      </c>
      <c r="G11" s="494">
        <v>184392695.92000002</v>
      </c>
      <c r="H11" s="495">
        <v>0.91231756315631851</v>
      </c>
    </row>
    <row r="12" spans="1:8" ht="37.5" customHeight="1" thickBot="1" x14ac:dyDescent="0.3">
      <c r="A12" s="518"/>
      <c r="B12" s="471" t="s">
        <v>230</v>
      </c>
      <c r="C12" s="472">
        <v>48975863.359999992</v>
      </c>
      <c r="D12" s="473">
        <v>48975863.359999992</v>
      </c>
      <c r="E12" s="474">
        <v>37639145.839999996</v>
      </c>
      <c r="F12" s="475">
        <v>11336717.52</v>
      </c>
      <c r="G12" s="442">
        <v>0</v>
      </c>
      <c r="H12" s="488">
        <v>0</v>
      </c>
    </row>
    <row r="13" spans="1:8" ht="45" customHeight="1" x14ac:dyDescent="0.25">
      <c r="A13" s="555" t="s">
        <v>252</v>
      </c>
      <c r="B13" s="556"/>
      <c r="C13" s="557">
        <v>1002339119.73</v>
      </c>
      <c r="D13" s="502">
        <v>308412540.30000001</v>
      </c>
      <c r="E13" s="457">
        <v>347505159.55000001</v>
      </c>
      <c r="F13" s="496">
        <v>0</v>
      </c>
      <c r="G13" s="498">
        <v>693926579.43000007</v>
      </c>
      <c r="H13" s="500">
        <v>0.69230719002259733</v>
      </c>
    </row>
    <row r="14" spans="1:8" ht="30" customHeight="1" thickBot="1" x14ac:dyDescent="0.3">
      <c r="A14" s="559" t="s">
        <v>231</v>
      </c>
      <c r="B14" s="560"/>
      <c r="C14" s="558"/>
      <c r="D14" s="503"/>
      <c r="E14" s="458">
        <v>-39092619.25</v>
      </c>
      <c r="F14" s="497"/>
      <c r="G14" s="499"/>
      <c r="H14" s="501"/>
    </row>
    <row r="15" spans="1:8" ht="21.6" customHeight="1" x14ac:dyDescent="0.25">
      <c r="A15" s="516" t="s">
        <v>80</v>
      </c>
      <c r="B15" s="476" t="s">
        <v>343</v>
      </c>
      <c r="C15" s="477">
        <v>96180191.329999998</v>
      </c>
      <c r="D15" s="478">
        <v>91927709.819999993</v>
      </c>
      <c r="E15" s="479">
        <v>91927709.819999993</v>
      </c>
      <c r="F15" s="480">
        <v>0</v>
      </c>
      <c r="G15" s="481">
        <v>4252481.5100000054</v>
      </c>
      <c r="H15" s="487">
        <v>4.4213693601518077E-2</v>
      </c>
    </row>
    <row r="16" spans="1:8" ht="17.45" customHeight="1" x14ac:dyDescent="0.25">
      <c r="A16" s="517"/>
      <c r="B16" s="476" t="s">
        <v>344</v>
      </c>
      <c r="C16" s="477">
        <v>8678834.4600000009</v>
      </c>
      <c r="D16" s="478">
        <v>393513.53</v>
      </c>
      <c r="E16" s="479">
        <v>393513.53</v>
      </c>
      <c r="F16" s="480">
        <v>0</v>
      </c>
      <c r="G16" s="481">
        <v>8285320.9300000006</v>
      </c>
      <c r="H16" s="487">
        <v>0.95465825142607919</v>
      </c>
    </row>
    <row r="17" spans="1:11" ht="15.75" x14ac:dyDescent="0.25">
      <c r="A17" s="517"/>
      <c r="B17" s="476" t="s">
        <v>345</v>
      </c>
      <c r="C17" s="477">
        <v>71321160.010000005</v>
      </c>
      <c r="D17" s="478">
        <v>32504964.609999999</v>
      </c>
      <c r="E17" s="479">
        <v>32504964.609999999</v>
      </c>
      <c r="F17" s="480">
        <v>0</v>
      </c>
      <c r="G17" s="481">
        <v>38816195.400000006</v>
      </c>
      <c r="H17" s="487">
        <v>0.54424514960998327</v>
      </c>
    </row>
    <row r="18" spans="1:11" ht="31.5" x14ac:dyDescent="0.25">
      <c r="A18" s="517"/>
      <c r="B18" s="489" t="s">
        <v>337</v>
      </c>
      <c r="C18" s="490">
        <v>176180185.80000001</v>
      </c>
      <c r="D18" s="491">
        <v>124826187.95999999</v>
      </c>
      <c r="E18" s="492">
        <v>124826187.95999999</v>
      </c>
      <c r="F18" s="493">
        <v>0</v>
      </c>
      <c r="G18" s="494">
        <v>51353997.840000018</v>
      </c>
      <c r="H18" s="495">
        <v>0.2914856605855618</v>
      </c>
      <c r="K18" s="24"/>
    </row>
    <row r="19" spans="1:11" ht="34.5" customHeight="1" x14ac:dyDescent="0.25">
      <c r="A19" s="517"/>
      <c r="B19" s="283" t="s">
        <v>230</v>
      </c>
      <c r="C19" s="519">
        <v>826158933.92999995</v>
      </c>
      <c r="D19" s="521">
        <v>183586352.34</v>
      </c>
      <c r="E19" s="284">
        <v>222678971.59</v>
      </c>
      <c r="F19" s="523">
        <v>0</v>
      </c>
      <c r="G19" s="525">
        <v>642572581.58999991</v>
      </c>
      <c r="H19" s="527">
        <v>0.77778325113947722</v>
      </c>
    </row>
    <row r="20" spans="1:11" ht="22.15" customHeight="1" thickBot="1" x14ac:dyDescent="0.3">
      <c r="A20" s="518"/>
      <c r="B20" s="446" t="s">
        <v>232</v>
      </c>
      <c r="C20" s="520"/>
      <c r="D20" s="522"/>
      <c r="E20" s="447">
        <v>-39092619.25</v>
      </c>
      <c r="F20" s="524"/>
      <c r="G20" s="526"/>
      <c r="H20" s="528"/>
    </row>
    <row r="21" spans="1:11" ht="49.5" customHeight="1" thickBot="1" x14ac:dyDescent="0.3">
      <c r="A21" s="533" t="s">
        <v>233</v>
      </c>
      <c r="B21" s="534"/>
      <c r="C21" s="448">
        <v>2065000000</v>
      </c>
      <c r="D21" s="449">
        <v>307867530</v>
      </c>
      <c r="E21" s="450">
        <v>307867530</v>
      </c>
      <c r="F21" s="454" t="s">
        <v>79</v>
      </c>
      <c r="G21" s="444" t="s">
        <v>79</v>
      </c>
      <c r="H21" s="445" t="s">
        <v>79</v>
      </c>
    </row>
    <row r="22" spans="1:11" ht="32.25" customHeight="1" x14ac:dyDescent="0.25">
      <c r="A22" s="535" t="s">
        <v>0</v>
      </c>
      <c r="B22" s="536"/>
      <c r="C22" s="258">
        <v>3318429579.3299999</v>
      </c>
      <c r="D22" s="259">
        <v>682977833.98000002</v>
      </c>
      <c r="E22" s="260">
        <v>671641116.46000004</v>
      </c>
      <c r="F22" s="261">
        <v>11336717.52</v>
      </c>
      <c r="G22" s="443" t="s">
        <v>79</v>
      </c>
      <c r="H22" s="262" t="s">
        <v>79</v>
      </c>
    </row>
    <row r="23" spans="1:11" s="89" customFormat="1" x14ac:dyDescent="0.25">
      <c r="A23" s="95"/>
      <c r="B23" s="263"/>
      <c r="C23" s="263"/>
      <c r="D23" s="263"/>
      <c r="E23" s="263"/>
      <c r="F23" s="94"/>
      <c r="G23" s="264"/>
      <c r="H23" s="265"/>
    </row>
    <row r="24" spans="1:11" s="89" customFormat="1" ht="12.6" customHeight="1" x14ac:dyDescent="0.25">
      <c r="A24" s="537"/>
      <c r="B24" s="537"/>
      <c r="C24" s="537"/>
      <c r="D24" s="537"/>
      <c r="E24" s="537"/>
      <c r="F24" s="94"/>
      <c r="G24" s="264"/>
      <c r="H24" s="265"/>
    </row>
    <row r="25" spans="1:11" s="89" customFormat="1" ht="23.25" x14ac:dyDescent="0.25">
      <c r="A25" s="266" t="s">
        <v>327</v>
      </c>
      <c r="B25" s="267"/>
      <c r="C25" s="268"/>
      <c r="D25" s="268"/>
      <c r="E25" s="94"/>
      <c r="F25" s="94"/>
      <c r="G25" s="264"/>
      <c r="H25" s="265"/>
    </row>
    <row r="26" spans="1:11" s="89" customFormat="1" ht="15" customHeight="1" x14ac:dyDescent="0.25">
      <c r="A26" s="267"/>
      <c r="B26" s="267"/>
      <c r="C26" s="268"/>
      <c r="D26" s="268"/>
      <c r="E26" s="94"/>
      <c r="F26" s="94"/>
      <c r="G26" s="264"/>
      <c r="H26" s="265"/>
    </row>
    <row r="27" spans="1:11" s="89" customFormat="1" ht="14.25" customHeight="1" thickBot="1" x14ac:dyDescent="0.3">
      <c r="A27" s="465" t="s">
        <v>234</v>
      </c>
      <c r="B27" s="269"/>
      <c r="C27" s="270"/>
      <c r="D27" s="270"/>
      <c r="E27" s="271"/>
      <c r="F27" s="271"/>
      <c r="G27" s="272"/>
      <c r="H27" s="273"/>
    </row>
    <row r="28" spans="1:11" s="89" customFormat="1" ht="33" customHeight="1" thickBot="1" x14ac:dyDescent="0.3">
      <c r="A28" s="504" t="s">
        <v>235</v>
      </c>
      <c r="B28" s="505"/>
      <c r="C28" s="505"/>
      <c r="D28" s="467">
        <v>375110303.98000002</v>
      </c>
      <c r="E28" s="508" t="s">
        <v>333</v>
      </c>
      <c r="F28" s="507"/>
      <c r="G28" s="507"/>
      <c r="H28" s="507"/>
    </row>
    <row r="29" spans="1:11" s="89" customFormat="1" ht="31.15" customHeight="1" x14ac:dyDescent="0.25">
      <c r="A29" s="274" t="s">
        <v>80</v>
      </c>
      <c r="B29" s="531" t="s">
        <v>236</v>
      </c>
      <c r="C29" s="532"/>
      <c r="D29" s="462">
        <v>345768563.29999995</v>
      </c>
      <c r="E29" s="507" t="s">
        <v>237</v>
      </c>
      <c r="F29" s="507"/>
      <c r="G29" s="507"/>
      <c r="H29" s="507"/>
    </row>
    <row r="30" spans="1:11" s="89" customFormat="1" ht="30" customHeight="1" x14ac:dyDescent="0.25">
      <c r="A30" s="275"/>
      <c r="B30" s="509" t="s">
        <v>232</v>
      </c>
      <c r="C30" s="510"/>
      <c r="D30" s="276">
        <v>-39092619.25</v>
      </c>
      <c r="E30" s="507" t="s">
        <v>238</v>
      </c>
      <c r="F30" s="507"/>
      <c r="G30" s="507"/>
      <c r="H30" s="507"/>
    </row>
    <row r="31" spans="1:11" s="89" customFormat="1" ht="30" customHeight="1" x14ac:dyDescent="0.25">
      <c r="A31" s="275"/>
      <c r="B31" s="511" t="s">
        <v>239</v>
      </c>
      <c r="C31" s="512"/>
      <c r="D31" s="469">
        <v>57097642.409999996</v>
      </c>
      <c r="E31" s="507" t="s">
        <v>237</v>
      </c>
      <c r="F31" s="507"/>
      <c r="G31" s="507"/>
      <c r="H31" s="507"/>
    </row>
    <row r="32" spans="1:11" s="89" customFormat="1" ht="30" customHeight="1" x14ac:dyDescent="0.25">
      <c r="A32" s="275"/>
      <c r="B32" s="529" t="s">
        <v>240</v>
      </c>
      <c r="C32" s="530"/>
      <c r="D32" s="470">
        <v>11336717.52</v>
      </c>
      <c r="E32" s="507" t="s">
        <v>237</v>
      </c>
      <c r="F32" s="507"/>
      <c r="G32" s="507"/>
      <c r="H32" s="507"/>
    </row>
    <row r="33" spans="1:8" s="89" customFormat="1" ht="30" customHeight="1" x14ac:dyDescent="0.25">
      <c r="A33" s="504" t="s">
        <v>241</v>
      </c>
      <c r="B33" s="505"/>
      <c r="C33" s="506"/>
      <c r="D33" s="277">
        <v>307867530</v>
      </c>
      <c r="E33" s="507" t="s">
        <v>242</v>
      </c>
      <c r="F33" s="507"/>
      <c r="G33" s="507"/>
      <c r="H33" s="507"/>
    </row>
    <row r="34" spans="1:8" s="89" customFormat="1" ht="49.5" customHeight="1" x14ac:dyDescent="0.25">
      <c r="A34" s="513" t="s">
        <v>243</v>
      </c>
      <c r="B34" s="514"/>
      <c r="C34" s="515"/>
      <c r="D34" s="278">
        <v>682977833.98000002</v>
      </c>
      <c r="E34" s="507" t="s">
        <v>334</v>
      </c>
      <c r="F34" s="507"/>
      <c r="G34" s="507"/>
      <c r="H34" s="507"/>
    </row>
    <row r="35" spans="1:8" s="89" customFormat="1" ht="15.75" x14ac:dyDescent="0.25">
      <c r="A35" s="452"/>
      <c r="B35" s="452"/>
      <c r="C35" s="452"/>
      <c r="D35" s="453"/>
      <c r="E35" s="451"/>
      <c r="F35" s="451"/>
      <c r="G35" s="451"/>
      <c r="H35" s="451"/>
    </row>
    <row r="36" spans="1:8" ht="18.75" x14ac:dyDescent="0.3">
      <c r="A36" s="466" t="s">
        <v>244</v>
      </c>
      <c r="B36" s="464"/>
      <c r="C36" s="279"/>
      <c r="D36" s="279"/>
      <c r="E36" s="279"/>
      <c r="F36" s="279"/>
      <c r="G36" s="280"/>
      <c r="H36" s="279"/>
    </row>
    <row r="37" spans="1:8" ht="63.95" customHeight="1" x14ac:dyDescent="0.25">
      <c r="A37" s="281" t="s">
        <v>3</v>
      </c>
      <c r="B37" s="538" t="s">
        <v>245</v>
      </c>
      <c r="C37" s="538"/>
      <c r="D37" s="539" t="s">
        <v>246</v>
      </c>
      <c r="E37" s="539"/>
      <c r="F37" s="539"/>
      <c r="G37" s="539"/>
      <c r="H37" s="539"/>
    </row>
    <row r="38" spans="1:8" ht="41.45" customHeight="1" x14ac:dyDescent="0.25">
      <c r="A38" s="281" t="s">
        <v>4</v>
      </c>
      <c r="B38" s="538" t="s">
        <v>247</v>
      </c>
      <c r="C38" s="538"/>
      <c r="D38" s="540" t="s">
        <v>328</v>
      </c>
      <c r="E38" s="541"/>
      <c r="F38" s="541"/>
      <c r="G38" s="541"/>
      <c r="H38" s="542"/>
    </row>
    <row r="39" spans="1:8" ht="98.45" customHeight="1" x14ac:dyDescent="0.25">
      <c r="A39" s="281" t="s">
        <v>5</v>
      </c>
      <c r="B39" s="538" t="s">
        <v>248</v>
      </c>
      <c r="C39" s="538"/>
      <c r="D39" s="539" t="s">
        <v>329</v>
      </c>
      <c r="E39" s="539"/>
      <c r="F39" s="539"/>
      <c r="G39" s="539"/>
      <c r="H39" s="539"/>
    </row>
    <row r="40" spans="1:8" ht="53.45" customHeight="1" x14ac:dyDescent="0.25">
      <c r="A40" s="281" t="s">
        <v>6</v>
      </c>
      <c r="B40" s="538" t="s">
        <v>249</v>
      </c>
      <c r="C40" s="538"/>
      <c r="D40" s="539" t="s">
        <v>250</v>
      </c>
      <c r="E40" s="539"/>
      <c r="F40" s="539"/>
      <c r="G40" s="539"/>
      <c r="H40" s="539"/>
    </row>
    <row r="41" spans="1:8" ht="39.950000000000003" customHeight="1" x14ac:dyDescent="0.25">
      <c r="A41" s="463" t="s">
        <v>331</v>
      </c>
      <c r="B41" s="538" t="s">
        <v>330</v>
      </c>
      <c r="C41" s="538"/>
      <c r="D41" s="539" t="s">
        <v>332</v>
      </c>
      <c r="E41" s="539"/>
      <c r="F41" s="539"/>
      <c r="G41" s="539"/>
      <c r="H41" s="539"/>
    </row>
  </sheetData>
  <mergeCells count="49">
    <mergeCell ref="A8:A12"/>
    <mergeCell ref="A6:B6"/>
    <mergeCell ref="A7:B7"/>
    <mergeCell ref="A13:B13"/>
    <mergeCell ref="C13:C14"/>
    <mergeCell ref="A14:B14"/>
    <mergeCell ref="A1:H1"/>
    <mergeCell ref="A4:B5"/>
    <mergeCell ref="C4:C5"/>
    <mergeCell ref="D4:F4"/>
    <mergeCell ref="G4:G5"/>
    <mergeCell ref="H4:H5"/>
    <mergeCell ref="B41:C41"/>
    <mergeCell ref="D41:H41"/>
    <mergeCell ref="B37:C37"/>
    <mergeCell ref="D37:H37"/>
    <mergeCell ref="B38:C38"/>
    <mergeCell ref="D38:H38"/>
    <mergeCell ref="B39:C39"/>
    <mergeCell ref="D39:H39"/>
    <mergeCell ref="B40:C40"/>
    <mergeCell ref="D40:H40"/>
    <mergeCell ref="A34:C34"/>
    <mergeCell ref="E34:H34"/>
    <mergeCell ref="A15:A20"/>
    <mergeCell ref="C19:C20"/>
    <mergeCell ref="D19:D20"/>
    <mergeCell ref="F19:F20"/>
    <mergeCell ref="G19:G20"/>
    <mergeCell ref="H19:H20"/>
    <mergeCell ref="B32:C32"/>
    <mergeCell ref="E32:H32"/>
    <mergeCell ref="B29:C29"/>
    <mergeCell ref="E29:H29"/>
    <mergeCell ref="A21:B21"/>
    <mergeCell ref="A22:B22"/>
    <mergeCell ref="A24:E24"/>
    <mergeCell ref="A28:C28"/>
    <mergeCell ref="F13:F14"/>
    <mergeCell ref="G13:G14"/>
    <mergeCell ref="H13:H14"/>
    <mergeCell ref="D13:D14"/>
    <mergeCell ref="A33:C33"/>
    <mergeCell ref="E33:H33"/>
    <mergeCell ref="E28:H28"/>
    <mergeCell ref="B30:C30"/>
    <mergeCell ref="E30:H30"/>
    <mergeCell ref="B31:C31"/>
    <mergeCell ref="E31:H31"/>
  </mergeCells>
  <printOptions horizontalCentered="1"/>
  <pageMargins left="0.51181102362204722" right="0.51181102362204722" top="0.74803149606299213" bottom="0.74803149606299213" header="0.31496062992125984" footer="0.31496062992125984"/>
  <pageSetup paperSize="9" scale="55" orientation="portrait" horizontalDpi="4294967293" verticalDpi="4294967293" r:id="rId1"/>
  <headerFooter>
    <oddFooter xml:space="preserve">&amp;R&amp;12Zpracoval odbor finanční, stav k 1. 11.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17"/>
  <sheetViews>
    <sheetView zoomScale="47" zoomScaleNormal="47" zoomScaleSheetLayoutView="71" workbookViewId="0">
      <pane xSplit="1" ySplit="5" topLeftCell="B9" activePane="bottomRight" state="frozen"/>
      <selection pane="topRight" activeCell="B1" sqref="B1"/>
      <selection pane="bottomLeft" activeCell="A7" sqref="A7"/>
      <selection pane="bottomRight" activeCell="M6" sqref="M6:M10"/>
    </sheetView>
  </sheetViews>
  <sheetFormatPr defaultColWidth="9.140625" defaultRowHeight="15" x14ac:dyDescent="0.25"/>
  <cols>
    <col min="1" max="2" width="9.42578125" style="104" customWidth="1"/>
    <col min="3" max="3" width="36.42578125" style="104" customWidth="1"/>
    <col min="4" max="4" width="12.85546875" style="104" customWidth="1"/>
    <col min="5" max="5" width="11.42578125" style="104" customWidth="1"/>
    <col min="6" max="7" width="16.42578125" style="104" customWidth="1"/>
    <col min="8" max="8" width="13.140625" style="104" customWidth="1"/>
    <col min="9" max="9" width="33.42578125" style="104" customWidth="1"/>
    <col min="10" max="10" width="15.42578125" style="104" customWidth="1"/>
    <col min="11" max="11" width="13.5703125" style="104" customWidth="1"/>
    <col min="12" max="13" width="14.85546875" style="104" customWidth="1"/>
    <col min="14" max="14" width="51.85546875" style="104" customWidth="1"/>
    <col min="15" max="15" width="18.42578125" style="114" customWidth="1"/>
    <col min="16" max="16" width="46" style="104" customWidth="1"/>
    <col min="17" max="17" width="14.85546875" style="115" customWidth="1"/>
    <col min="18" max="16384" width="9.140625" style="104"/>
  </cols>
  <sheetData>
    <row r="1" spans="1:17" ht="24" customHeight="1" x14ac:dyDescent="0.35">
      <c r="A1" s="189" t="s">
        <v>96</v>
      </c>
      <c r="B1" s="98"/>
      <c r="C1" s="99"/>
      <c r="D1" s="100"/>
      <c r="E1" s="100"/>
      <c r="F1" s="100"/>
      <c r="G1" s="100"/>
      <c r="H1" s="100"/>
      <c r="I1" s="100"/>
      <c r="J1" s="100"/>
      <c r="K1" s="100"/>
      <c r="L1" s="100"/>
      <c r="M1" s="100"/>
      <c r="N1" s="1"/>
      <c r="O1" s="101"/>
      <c r="P1" s="1"/>
      <c r="Q1" s="102"/>
    </row>
    <row r="2" spans="1:17" ht="40.35" customHeight="1" x14ac:dyDescent="0.35">
      <c r="A2" s="131" t="s">
        <v>102</v>
      </c>
      <c r="B2" s="98"/>
      <c r="C2" s="99"/>
      <c r="D2" s="100"/>
      <c r="E2" s="100"/>
      <c r="F2" s="100"/>
      <c r="G2" s="100"/>
      <c r="H2" s="100"/>
      <c r="I2" s="100"/>
      <c r="J2" s="100"/>
      <c r="K2" s="100"/>
      <c r="L2" s="100"/>
      <c r="M2" s="100"/>
      <c r="N2" s="1"/>
      <c r="O2" s="101"/>
      <c r="P2" s="1"/>
      <c r="Q2" s="102"/>
    </row>
    <row r="3" spans="1:17" ht="9" customHeight="1" x14ac:dyDescent="0.25">
      <c r="A3" s="103"/>
      <c r="B3" s="103"/>
      <c r="C3" s="103"/>
      <c r="D3" s="103"/>
      <c r="E3" s="103"/>
      <c r="F3" s="103"/>
      <c r="G3" s="103"/>
      <c r="H3" s="103"/>
      <c r="I3" s="103"/>
      <c r="J3" s="103"/>
      <c r="K3" s="103"/>
      <c r="L3" s="103"/>
      <c r="M3" s="103"/>
      <c r="N3" s="103"/>
      <c r="O3" s="105"/>
      <c r="P3" s="103"/>
      <c r="Q3" s="106"/>
    </row>
    <row r="4" spans="1:17" ht="121.5" customHeight="1" x14ac:dyDescent="0.25">
      <c r="A4" s="116" t="s">
        <v>13</v>
      </c>
      <c r="B4" s="116" t="s">
        <v>1</v>
      </c>
      <c r="C4" s="116" t="s">
        <v>35</v>
      </c>
      <c r="D4" s="116" t="s">
        <v>37</v>
      </c>
      <c r="E4" s="116" t="s">
        <v>108</v>
      </c>
      <c r="F4" s="117" t="s">
        <v>94</v>
      </c>
      <c r="G4" s="117" t="s">
        <v>42</v>
      </c>
      <c r="H4" s="116" t="s">
        <v>23</v>
      </c>
      <c r="I4" s="116" t="s">
        <v>25</v>
      </c>
      <c r="J4" s="116" t="s">
        <v>21</v>
      </c>
      <c r="K4" s="116" t="s">
        <v>40</v>
      </c>
      <c r="L4" s="192" t="s">
        <v>103</v>
      </c>
      <c r="M4" s="193" t="s">
        <v>104</v>
      </c>
      <c r="N4" s="116" t="s">
        <v>36</v>
      </c>
      <c r="O4" s="116" t="s">
        <v>32</v>
      </c>
      <c r="P4" s="118" t="s">
        <v>20</v>
      </c>
      <c r="Q4" s="116" t="s">
        <v>19</v>
      </c>
    </row>
    <row r="5" spans="1:17" ht="18" customHeight="1" x14ac:dyDescent="0.25">
      <c r="A5" s="119" t="s">
        <v>2</v>
      </c>
      <c r="B5" s="119" t="s">
        <v>3</v>
      </c>
      <c r="C5" s="119" t="s">
        <v>4</v>
      </c>
      <c r="D5" s="119" t="s">
        <v>5</v>
      </c>
      <c r="E5" s="119" t="s">
        <v>6</v>
      </c>
      <c r="F5" s="120" t="s">
        <v>7</v>
      </c>
      <c r="G5" s="119" t="s">
        <v>8</v>
      </c>
      <c r="H5" s="129" t="s">
        <v>9</v>
      </c>
      <c r="I5" s="121" t="s">
        <v>10</v>
      </c>
      <c r="J5" s="121" t="s">
        <v>11</v>
      </c>
      <c r="K5" s="121" t="s">
        <v>12</v>
      </c>
      <c r="L5" s="107" t="s">
        <v>14</v>
      </c>
      <c r="M5" s="119" t="s">
        <v>15</v>
      </c>
      <c r="N5" s="119" t="s">
        <v>16</v>
      </c>
      <c r="O5" s="122" t="s">
        <v>17</v>
      </c>
      <c r="P5" s="119" t="s">
        <v>22</v>
      </c>
      <c r="Q5" s="119" t="s">
        <v>41</v>
      </c>
    </row>
    <row r="6" spans="1:17" ht="360" x14ac:dyDescent="0.25">
      <c r="A6" s="247" t="s">
        <v>294</v>
      </c>
      <c r="B6" s="411" t="s">
        <v>87</v>
      </c>
      <c r="C6" s="195" t="s">
        <v>89</v>
      </c>
      <c r="D6" s="412" t="s">
        <v>111</v>
      </c>
      <c r="E6" s="413" t="s">
        <v>112</v>
      </c>
      <c r="F6" s="248">
        <v>67542348.040000007</v>
      </c>
      <c r="G6" s="248">
        <v>62201925.979999997</v>
      </c>
      <c r="H6" s="301" t="s">
        <v>72</v>
      </c>
      <c r="I6" s="431" t="s">
        <v>305</v>
      </c>
      <c r="J6" s="303">
        <v>5787124.75</v>
      </c>
      <c r="K6" s="303">
        <v>2879688</v>
      </c>
      <c r="L6" s="196">
        <f>J6-K6</f>
        <v>2907436.75</v>
      </c>
      <c r="M6" s="4">
        <f>L6/J6</f>
        <v>0.50239745566224403</v>
      </c>
      <c r="N6" s="109" t="s">
        <v>315</v>
      </c>
      <c r="O6" s="303">
        <v>2879688</v>
      </c>
      <c r="P6" s="455" t="s">
        <v>326</v>
      </c>
      <c r="Q6" s="246">
        <v>0</v>
      </c>
    </row>
    <row r="7" spans="1:17" ht="360" x14ac:dyDescent="0.25">
      <c r="A7" s="194" t="s">
        <v>295</v>
      </c>
      <c r="B7" s="132" t="s">
        <v>87</v>
      </c>
      <c r="C7" s="132" t="s">
        <v>90</v>
      </c>
      <c r="D7" s="132" t="s">
        <v>114</v>
      </c>
      <c r="E7" s="413" t="s">
        <v>112</v>
      </c>
      <c r="F7" s="133">
        <v>109809294.19</v>
      </c>
      <c r="G7" s="430">
        <v>100938698.12</v>
      </c>
      <c r="H7" s="385" t="s">
        <v>72</v>
      </c>
      <c r="I7" s="431" t="s">
        <v>304</v>
      </c>
      <c r="J7" s="354">
        <v>4711313</v>
      </c>
      <c r="K7" s="354">
        <v>4711313</v>
      </c>
      <c r="L7" s="196">
        <f>J7-K7</f>
        <v>0</v>
      </c>
      <c r="M7" s="4">
        <f>L7/J7</f>
        <v>0</v>
      </c>
      <c r="N7" s="5" t="s">
        <v>316</v>
      </c>
      <c r="O7" s="354">
        <v>4715937.32</v>
      </c>
      <c r="P7" s="455" t="s">
        <v>325</v>
      </c>
      <c r="Q7" s="199">
        <v>0</v>
      </c>
    </row>
    <row r="8" spans="1:17" ht="409.5" x14ac:dyDescent="0.25">
      <c r="A8" s="247" t="s">
        <v>226</v>
      </c>
      <c r="B8" s="249" t="s">
        <v>87</v>
      </c>
      <c r="C8" s="195" t="s">
        <v>100</v>
      </c>
      <c r="D8" s="250" t="s">
        <v>117</v>
      </c>
      <c r="E8" s="251" t="s">
        <v>118</v>
      </c>
      <c r="F8" s="410">
        <v>87687163</v>
      </c>
      <c r="G8" s="410">
        <v>63267367.82</v>
      </c>
      <c r="H8" s="482" t="s">
        <v>72</v>
      </c>
      <c r="I8" s="432" t="s">
        <v>313</v>
      </c>
      <c r="J8" s="354">
        <v>62039804.600000001</v>
      </c>
      <c r="K8" s="97">
        <v>0</v>
      </c>
      <c r="L8" s="196">
        <f>J8-K8</f>
        <v>62039804.600000001</v>
      </c>
      <c r="M8" s="4">
        <f>L8/J8</f>
        <v>1</v>
      </c>
      <c r="N8" s="109" t="s">
        <v>314</v>
      </c>
      <c r="O8" s="418" t="s">
        <v>296</v>
      </c>
      <c r="P8" s="419" t="s">
        <v>79</v>
      </c>
      <c r="Q8" s="418" t="s">
        <v>79</v>
      </c>
    </row>
    <row r="9" spans="1:17" ht="135" x14ac:dyDescent="0.25">
      <c r="A9" s="247" t="s">
        <v>338</v>
      </c>
      <c r="B9" s="249" t="s">
        <v>87</v>
      </c>
      <c r="C9" s="195" t="s">
        <v>93</v>
      </c>
      <c r="D9" s="483" t="s">
        <v>138</v>
      </c>
      <c r="E9" s="484" t="s">
        <v>128</v>
      </c>
      <c r="F9" s="410">
        <v>135462141.78</v>
      </c>
      <c r="G9" s="410">
        <v>79975425.140000001</v>
      </c>
      <c r="H9" s="482" t="s">
        <v>72</v>
      </c>
      <c r="I9" s="482" t="s">
        <v>341</v>
      </c>
      <c r="J9" s="354">
        <v>4067259.58</v>
      </c>
      <c r="K9" s="97">
        <v>0</v>
      </c>
      <c r="L9" s="196">
        <f>J9-K9</f>
        <v>4067259.58</v>
      </c>
      <c r="M9" s="4">
        <f>L9/J9</f>
        <v>1</v>
      </c>
      <c r="N9" s="109" t="s">
        <v>340</v>
      </c>
      <c r="O9" s="108" t="s">
        <v>282</v>
      </c>
      <c r="P9" s="422" t="s">
        <v>79</v>
      </c>
      <c r="Q9" s="421" t="s">
        <v>79</v>
      </c>
    </row>
    <row r="10" spans="1:17" ht="32.25" customHeight="1" x14ac:dyDescent="0.25">
      <c r="A10" s="123" t="s">
        <v>0</v>
      </c>
      <c r="B10" s="123"/>
      <c r="C10" s="123"/>
      <c r="D10" s="198"/>
      <c r="E10" s="123"/>
      <c r="F10" s="124">
        <f>SUM(F6:F9)</f>
        <v>400500947.00999999</v>
      </c>
      <c r="G10" s="124">
        <f>SUM(G6:G9)</f>
        <v>306383417.06</v>
      </c>
      <c r="H10" s="125"/>
      <c r="I10" s="126"/>
      <c r="J10" s="124">
        <f>SUM(J6:J9)</f>
        <v>76605501.929999992</v>
      </c>
      <c r="K10" s="124">
        <f>SUM(K6:K9)</f>
        <v>7591001</v>
      </c>
      <c r="L10" s="113">
        <f>SUM(L6:L9)</f>
        <v>69014500.930000007</v>
      </c>
      <c r="M10" s="134">
        <f>L10/J10</f>
        <v>0.90090788770059316</v>
      </c>
      <c r="N10" s="123"/>
      <c r="O10" s="201">
        <f>SUM(O6:O9)</f>
        <v>7595625.3200000003</v>
      </c>
      <c r="P10" s="127"/>
      <c r="Q10" s="201">
        <f>SUM(Q6:Q9)</f>
        <v>0</v>
      </c>
    </row>
    <row r="12" spans="1:17" x14ac:dyDescent="0.25">
      <c r="B12" s="111"/>
    </row>
    <row r="13" spans="1:17" x14ac:dyDescent="0.25">
      <c r="O13" s="130"/>
    </row>
    <row r="17" spans="11:12" x14ac:dyDescent="0.25">
      <c r="K17" s="200"/>
      <c r="L17" s="200"/>
    </row>
  </sheetData>
  <autoFilter ref="A5:Q10"/>
  <printOptions horizontalCentered="1"/>
  <pageMargins left="0.51181102362204722" right="0.31496062992125984"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11. 2021</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Q24"/>
  <sheetViews>
    <sheetView zoomScale="50" zoomScaleNormal="50" workbookViewId="0">
      <pane xSplit="1" ySplit="5" topLeftCell="J13" activePane="bottomRight" state="frozen"/>
      <selection activeCell="B14" sqref="B14"/>
      <selection pane="topRight" activeCell="B14" sqref="B14"/>
      <selection pane="bottomLeft" activeCell="B14" sqref="B14"/>
      <selection pane="bottomRight" activeCell="O17" sqref="O17"/>
    </sheetView>
  </sheetViews>
  <sheetFormatPr defaultColWidth="9.140625" defaultRowHeight="15" x14ac:dyDescent="0.25"/>
  <cols>
    <col min="1" max="1" width="9.42578125" style="220" customWidth="1"/>
    <col min="2" max="2" width="13.42578125" style="220" customWidth="1"/>
    <col min="3" max="3" width="36.42578125" style="220" customWidth="1"/>
    <col min="4" max="4" width="12.85546875" style="220" customWidth="1"/>
    <col min="5" max="5" width="11.42578125" style="220" customWidth="1"/>
    <col min="6" max="7" width="16.42578125" style="220" customWidth="1"/>
    <col min="8" max="8" width="13.140625" style="220" customWidth="1"/>
    <col min="9" max="9" width="33.42578125" style="220" customWidth="1"/>
    <col min="10" max="10" width="14" style="220" customWidth="1"/>
    <col min="11" max="11" width="13.5703125" style="220" customWidth="1"/>
    <col min="12" max="12" width="15" style="220" customWidth="1"/>
    <col min="13" max="13" width="12.42578125" style="220" customWidth="1"/>
    <col min="14" max="14" width="51.5703125" style="220" customWidth="1"/>
    <col min="15" max="15" width="19.140625" style="220" customWidth="1"/>
    <col min="16" max="16" width="37.140625" style="220" customWidth="1"/>
    <col min="17" max="17" width="14.85546875" style="220" customWidth="1"/>
    <col min="18" max="16384" width="9.140625" style="220"/>
  </cols>
  <sheetData>
    <row r="1" spans="1:17" ht="23.25" x14ac:dyDescent="0.35">
      <c r="A1" s="215" t="s">
        <v>201</v>
      </c>
      <c r="B1" s="216"/>
      <c r="C1" s="217"/>
      <c r="D1" s="218"/>
      <c r="E1" s="218"/>
      <c r="F1" s="218"/>
      <c r="G1" s="218"/>
      <c r="H1" s="218"/>
      <c r="I1" s="218"/>
      <c r="J1" s="218"/>
      <c r="K1" s="218"/>
      <c r="L1" s="218"/>
      <c r="M1" s="218"/>
      <c r="N1" s="1"/>
      <c r="O1" s="1"/>
      <c r="P1" s="1"/>
      <c r="Q1" s="219"/>
    </row>
    <row r="2" spans="1:17" ht="35.450000000000003" customHeight="1" x14ac:dyDescent="0.35">
      <c r="A2" s="215" t="s">
        <v>202</v>
      </c>
      <c r="B2" s="216"/>
      <c r="C2" s="217"/>
      <c r="D2" s="218"/>
      <c r="E2" s="218"/>
      <c r="F2" s="218"/>
      <c r="G2" s="218"/>
      <c r="H2" s="218"/>
      <c r="I2" s="218"/>
      <c r="J2" s="218"/>
      <c r="K2" s="218"/>
      <c r="L2" s="218"/>
      <c r="M2" s="218"/>
      <c r="N2" s="1"/>
      <c r="O2" s="1"/>
      <c r="P2" s="1"/>
      <c r="Q2" s="219"/>
    </row>
    <row r="3" spans="1:17" ht="9" customHeight="1" x14ac:dyDescent="0.25">
      <c r="A3" s="221"/>
      <c r="B3" s="221"/>
      <c r="C3" s="221"/>
      <c r="D3" s="221"/>
      <c r="E3" s="221"/>
      <c r="F3" s="221"/>
      <c r="G3" s="221"/>
      <c r="H3" s="221"/>
      <c r="I3" s="221"/>
      <c r="J3" s="221"/>
      <c r="K3" s="221"/>
      <c r="L3" s="221"/>
      <c r="M3" s="221"/>
      <c r="N3" s="221"/>
      <c r="O3" s="221"/>
      <c r="P3" s="221"/>
      <c r="Q3" s="221"/>
    </row>
    <row r="4" spans="1:17" ht="121.5" customHeight="1" x14ac:dyDescent="0.25">
      <c r="A4" s="222" t="s">
        <v>13</v>
      </c>
      <c r="B4" s="222" t="s">
        <v>1</v>
      </c>
      <c r="C4" s="222" t="s">
        <v>35</v>
      </c>
      <c r="D4" s="222" t="s">
        <v>37</v>
      </c>
      <c r="E4" s="222" t="s">
        <v>203</v>
      </c>
      <c r="F4" s="223" t="s">
        <v>204</v>
      </c>
      <c r="G4" s="223" t="s">
        <v>42</v>
      </c>
      <c r="H4" s="222" t="s">
        <v>23</v>
      </c>
      <c r="I4" s="222" t="s">
        <v>25</v>
      </c>
      <c r="J4" s="222" t="s">
        <v>21</v>
      </c>
      <c r="K4" s="222" t="s">
        <v>40</v>
      </c>
      <c r="L4" s="224" t="s">
        <v>205</v>
      </c>
      <c r="M4" s="222" t="s">
        <v>206</v>
      </c>
      <c r="N4" s="222" t="s">
        <v>36</v>
      </c>
      <c r="O4" s="222" t="s">
        <v>32</v>
      </c>
      <c r="P4" s="225" t="s">
        <v>20</v>
      </c>
      <c r="Q4" s="222" t="s">
        <v>19</v>
      </c>
    </row>
    <row r="5" spans="1:17" ht="18" customHeight="1" x14ac:dyDescent="0.25">
      <c r="A5" s="226" t="s">
        <v>2</v>
      </c>
      <c r="B5" s="226" t="s">
        <v>3</v>
      </c>
      <c r="C5" s="226" t="s">
        <v>4</v>
      </c>
      <c r="D5" s="226" t="s">
        <v>5</v>
      </c>
      <c r="E5" s="226" t="s">
        <v>6</v>
      </c>
      <c r="F5" s="227" t="s">
        <v>7</v>
      </c>
      <c r="G5" s="226" t="s">
        <v>8</v>
      </c>
      <c r="H5" s="226" t="s">
        <v>9</v>
      </c>
      <c r="I5" s="226" t="s">
        <v>10</v>
      </c>
      <c r="J5" s="226" t="s">
        <v>11</v>
      </c>
      <c r="K5" s="226" t="s">
        <v>12</v>
      </c>
      <c r="L5" s="228" t="s">
        <v>14</v>
      </c>
      <c r="M5" s="226" t="s">
        <v>15</v>
      </c>
      <c r="N5" s="226" t="s">
        <v>16</v>
      </c>
      <c r="O5" s="226" t="s">
        <v>17</v>
      </c>
      <c r="P5" s="229" t="s">
        <v>22</v>
      </c>
      <c r="Q5" s="226" t="s">
        <v>41</v>
      </c>
    </row>
    <row r="6" spans="1:17" ht="195" x14ac:dyDescent="0.25">
      <c r="A6" s="230" t="s">
        <v>290</v>
      </c>
      <c r="B6" s="407" t="s">
        <v>291</v>
      </c>
      <c r="C6" s="406" t="s">
        <v>29</v>
      </c>
      <c r="D6" s="406" t="s">
        <v>151</v>
      </c>
      <c r="E6" s="406" t="s">
        <v>143</v>
      </c>
      <c r="F6" s="238">
        <v>400418989.25999999</v>
      </c>
      <c r="G6" s="420">
        <v>31533366.260000002</v>
      </c>
      <c r="H6" s="344" t="s">
        <v>72</v>
      </c>
      <c r="I6" s="423" t="s">
        <v>297</v>
      </c>
      <c r="J6" s="231">
        <v>4224352.03</v>
      </c>
      <c r="K6" s="231">
        <v>0</v>
      </c>
      <c r="L6" s="390">
        <f t="shared" ref="L6" si="0">J6-K6</f>
        <v>4224352.03</v>
      </c>
      <c r="M6" s="387">
        <f t="shared" ref="M6" si="1">L6/J6</f>
        <v>1</v>
      </c>
      <c r="N6" s="434" t="s">
        <v>307</v>
      </c>
      <c r="O6" s="108" t="s">
        <v>282</v>
      </c>
      <c r="P6" s="422" t="s">
        <v>79</v>
      </c>
      <c r="Q6" s="421" t="s">
        <v>79</v>
      </c>
    </row>
    <row r="7" spans="1:17" ht="270" x14ac:dyDescent="0.25">
      <c r="A7" s="561" t="s">
        <v>281</v>
      </c>
      <c r="B7" s="570" t="s">
        <v>27</v>
      </c>
      <c r="C7" s="570" t="s">
        <v>75</v>
      </c>
      <c r="D7" s="570" t="s">
        <v>163</v>
      </c>
      <c r="E7" s="570" t="s">
        <v>164</v>
      </c>
      <c r="F7" s="567">
        <v>383980487.01999998</v>
      </c>
      <c r="G7" s="564">
        <v>315333666.25999999</v>
      </c>
      <c r="H7" s="302" t="s">
        <v>131</v>
      </c>
      <c r="I7" s="399" t="s">
        <v>287</v>
      </c>
      <c r="J7" s="231">
        <v>31074718.09</v>
      </c>
      <c r="K7" s="231">
        <v>31074718.09</v>
      </c>
      <c r="L7" s="390">
        <f t="shared" ref="L7:L13" si="2">J7-K7</f>
        <v>0</v>
      </c>
      <c r="M7" s="387">
        <f t="shared" ref="M7:M14" si="3">L7/J7</f>
        <v>0</v>
      </c>
      <c r="N7" s="433" t="s">
        <v>306</v>
      </c>
      <c r="O7" s="231">
        <v>31074718.09</v>
      </c>
      <c r="P7" s="241" t="s">
        <v>300</v>
      </c>
      <c r="Q7" s="197">
        <v>0</v>
      </c>
    </row>
    <row r="8" spans="1:17" ht="99.95" customHeight="1" x14ac:dyDescent="0.25">
      <c r="A8" s="562"/>
      <c r="B8" s="571"/>
      <c r="C8" s="571"/>
      <c r="D8" s="571"/>
      <c r="E8" s="571"/>
      <c r="F8" s="568"/>
      <c r="G8" s="565"/>
      <c r="H8" s="302" t="s">
        <v>72</v>
      </c>
      <c r="I8" s="241" t="s">
        <v>298</v>
      </c>
      <c r="J8" s="231">
        <v>24838.28</v>
      </c>
      <c r="K8" s="231">
        <v>0</v>
      </c>
      <c r="L8" s="390">
        <f t="shared" si="2"/>
        <v>24838.28</v>
      </c>
      <c r="M8" s="387">
        <f t="shared" si="3"/>
        <v>1</v>
      </c>
      <c r="N8" s="433" t="s">
        <v>308</v>
      </c>
      <c r="O8" s="108" t="s">
        <v>282</v>
      </c>
      <c r="P8" s="108" t="s">
        <v>79</v>
      </c>
      <c r="Q8" s="396" t="s">
        <v>79</v>
      </c>
    </row>
    <row r="9" spans="1:17" ht="102.95" customHeight="1" x14ac:dyDescent="0.25">
      <c r="A9" s="563"/>
      <c r="B9" s="572"/>
      <c r="C9" s="572"/>
      <c r="D9" s="572"/>
      <c r="E9" s="572"/>
      <c r="F9" s="569"/>
      <c r="G9" s="566"/>
      <c r="H9" s="302" t="s">
        <v>72</v>
      </c>
      <c r="I9" s="241" t="s">
        <v>299</v>
      </c>
      <c r="J9" s="231">
        <v>3291.2</v>
      </c>
      <c r="K9" s="231">
        <v>0</v>
      </c>
      <c r="L9" s="390">
        <f t="shared" si="2"/>
        <v>3291.2</v>
      </c>
      <c r="M9" s="387">
        <f t="shared" si="3"/>
        <v>1</v>
      </c>
      <c r="N9" s="433" t="s">
        <v>308</v>
      </c>
      <c r="O9" s="108" t="s">
        <v>282</v>
      </c>
      <c r="P9" s="108" t="s">
        <v>79</v>
      </c>
      <c r="Q9" s="396" t="s">
        <v>79</v>
      </c>
    </row>
    <row r="10" spans="1:17" ht="285" x14ac:dyDescent="0.25">
      <c r="A10" s="230" t="s">
        <v>283</v>
      </c>
      <c r="B10" s="427" t="s">
        <v>27</v>
      </c>
      <c r="C10" s="393" t="s">
        <v>38</v>
      </c>
      <c r="D10" s="393" t="s">
        <v>169</v>
      </c>
      <c r="E10" s="393" t="s">
        <v>285</v>
      </c>
      <c r="F10" s="394">
        <v>77718036.650000006</v>
      </c>
      <c r="G10" s="420">
        <v>49644092</v>
      </c>
      <c r="H10" s="302" t="s">
        <v>131</v>
      </c>
      <c r="I10" s="400" t="s">
        <v>301</v>
      </c>
      <c r="J10" s="424">
        <v>16163365.609999999</v>
      </c>
      <c r="K10" s="389">
        <v>16163365.609999999</v>
      </c>
      <c r="L10" s="428">
        <f t="shared" si="2"/>
        <v>0</v>
      </c>
      <c r="M10" s="429">
        <f t="shared" si="3"/>
        <v>0</v>
      </c>
      <c r="N10" s="434" t="s">
        <v>309</v>
      </c>
      <c r="O10" s="389">
        <v>16163365.609999999</v>
      </c>
      <c r="P10" s="425" t="s">
        <v>302</v>
      </c>
      <c r="Q10" s="395">
        <v>0</v>
      </c>
    </row>
    <row r="11" spans="1:17" ht="270" x14ac:dyDescent="0.25">
      <c r="A11" s="230" t="s">
        <v>284</v>
      </c>
      <c r="B11" s="388" t="s">
        <v>27</v>
      </c>
      <c r="C11" s="386" t="s">
        <v>39</v>
      </c>
      <c r="D11" s="386" t="s">
        <v>169</v>
      </c>
      <c r="E11" s="386" t="s">
        <v>285</v>
      </c>
      <c r="F11" s="238">
        <v>429420138.85000002</v>
      </c>
      <c r="G11" s="420">
        <v>321890973</v>
      </c>
      <c r="H11" s="301" t="s">
        <v>131</v>
      </c>
      <c r="I11" s="401" t="s">
        <v>287</v>
      </c>
      <c r="J11" s="391">
        <v>35285573.330000006</v>
      </c>
      <c r="K11" s="231">
        <v>35285573.329999998</v>
      </c>
      <c r="L11" s="390">
        <f t="shared" si="2"/>
        <v>0</v>
      </c>
      <c r="M11" s="387">
        <f t="shared" si="3"/>
        <v>0</v>
      </c>
      <c r="N11" s="435" t="s">
        <v>310</v>
      </c>
      <c r="O11" s="231">
        <v>35285573.329999998</v>
      </c>
      <c r="P11" s="426" t="s">
        <v>303</v>
      </c>
      <c r="Q11" s="197">
        <v>0</v>
      </c>
    </row>
    <row r="12" spans="1:17" ht="345" x14ac:dyDescent="0.25">
      <c r="A12" s="230" t="s">
        <v>208</v>
      </c>
      <c r="B12" s="386" t="s">
        <v>24</v>
      </c>
      <c r="C12" s="386" t="s">
        <v>30</v>
      </c>
      <c r="D12" s="386"/>
      <c r="E12" s="386" t="s">
        <v>285</v>
      </c>
      <c r="F12" s="238">
        <v>121876492.78</v>
      </c>
      <c r="G12" s="420">
        <v>93179104.650000006</v>
      </c>
      <c r="H12" s="332" t="s">
        <v>131</v>
      </c>
      <c r="I12" s="241" t="s">
        <v>289</v>
      </c>
      <c r="J12" s="231">
        <v>8920521.7899999991</v>
      </c>
      <c r="K12" s="231">
        <v>8920521.7899999991</v>
      </c>
      <c r="L12" s="390">
        <f t="shared" si="2"/>
        <v>0</v>
      </c>
      <c r="M12" s="387">
        <f t="shared" si="3"/>
        <v>0</v>
      </c>
      <c r="N12" s="241" t="s">
        <v>311</v>
      </c>
      <c r="O12" s="231">
        <v>8920521.7899999991</v>
      </c>
      <c r="P12" s="456" t="s">
        <v>347</v>
      </c>
      <c r="Q12" s="197">
        <v>0</v>
      </c>
    </row>
    <row r="13" spans="1:17" ht="240" x14ac:dyDescent="0.25">
      <c r="A13" s="230" t="s">
        <v>286</v>
      </c>
      <c r="B13" s="393" t="s">
        <v>24</v>
      </c>
      <c r="C13" s="393" t="s">
        <v>34</v>
      </c>
      <c r="D13" s="393" t="s">
        <v>191</v>
      </c>
      <c r="E13" s="393" t="s">
        <v>285</v>
      </c>
      <c r="F13" s="394">
        <v>112459975.41</v>
      </c>
      <c r="G13" s="420">
        <v>91499291.25</v>
      </c>
      <c r="H13" s="301" t="s">
        <v>131</v>
      </c>
      <c r="I13" s="5" t="s">
        <v>192</v>
      </c>
      <c r="J13" s="96">
        <v>483531</v>
      </c>
      <c r="K13" s="96">
        <v>483531</v>
      </c>
      <c r="L13" s="390">
        <f t="shared" si="2"/>
        <v>0</v>
      </c>
      <c r="M13" s="387">
        <f t="shared" si="3"/>
        <v>0</v>
      </c>
      <c r="N13" s="435" t="s">
        <v>312</v>
      </c>
      <c r="O13" s="96">
        <v>483531</v>
      </c>
      <c r="P13" s="456" t="s">
        <v>346</v>
      </c>
      <c r="Q13" s="395">
        <v>0</v>
      </c>
    </row>
    <row r="14" spans="1:17" ht="32.25" customHeight="1" thickBot="1" x14ac:dyDescent="0.3">
      <c r="A14" s="232" t="s">
        <v>0</v>
      </c>
      <c r="B14" s="233"/>
      <c r="C14" s="233"/>
      <c r="D14" s="233"/>
      <c r="E14" s="233"/>
      <c r="F14" s="234">
        <f>SUM(F6:F13)</f>
        <v>1525874119.97</v>
      </c>
      <c r="G14" s="234">
        <f>SUM(G6:G13)</f>
        <v>903080493.41999996</v>
      </c>
      <c r="H14" s="234"/>
      <c r="I14" s="235"/>
      <c r="J14" s="234">
        <f>SUM(J6:J13)</f>
        <v>96180191.330000013</v>
      </c>
      <c r="K14" s="234">
        <f>SUM(K6:K13)</f>
        <v>91927709.819999993</v>
      </c>
      <c r="L14" s="236">
        <f>SUM(L6:L13)</f>
        <v>4252481.5100000007</v>
      </c>
      <c r="M14" s="392">
        <f t="shared" si="3"/>
        <v>4.4213693601518021E-2</v>
      </c>
      <c r="N14" s="232"/>
      <c r="O14" s="234">
        <f>SUM(O7:O13)</f>
        <v>91927709.819999993</v>
      </c>
      <c r="P14" s="237"/>
      <c r="Q14" s="397">
        <f>SUM(Q7:Q13)</f>
        <v>0</v>
      </c>
    </row>
    <row r="19" spans="10:13" x14ac:dyDescent="0.25">
      <c r="J19" s="239"/>
      <c r="K19" s="239"/>
      <c r="L19" s="239"/>
      <c r="M19" s="239"/>
    </row>
    <row r="20" spans="10:13" x14ac:dyDescent="0.25">
      <c r="J20" s="239"/>
      <c r="K20" s="239"/>
      <c r="L20" s="239"/>
      <c r="M20" s="239"/>
    </row>
    <row r="21" spans="10:13" x14ac:dyDescent="0.25">
      <c r="J21" s="239"/>
      <c r="K21" s="239"/>
      <c r="L21" s="239"/>
      <c r="M21" s="239"/>
    </row>
    <row r="22" spans="10:13" x14ac:dyDescent="0.25">
      <c r="J22" s="239"/>
      <c r="K22" s="239"/>
      <c r="L22" s="239"/>
      <c r="M22" s="239"/>
    </row>
    <row r="23" spans="10:13" x14ac:dyDescent="0.25">
      <c r="J23" s="239"/>
      <c r="K23" s="239"/>
      <c r="L23" s="239"/>
      <c r="M23" s="239"/>
    </row>
    <row r="24" spans="10:13" x14ac:dyDescent="0.25">
      <c r="J24" s="239"/>
      <c r="K24" s="239"/>
      <c r="L24" s="239"/>
      <c r="M24" s="239"/>
    </row>
  </sheetData>
  <autoFilter ref="A5:Q14"/>
  <mergeCells count="7">
    <mergeCell ref="A7:A9"/>
    <mergeCell ref="G7:G9"/>
    <mergeCell ref="F7:F9"/>
    <mergeCell ref="E7:E9"/>
    <mergeCell ref="D7:D9"/>
    <mergeCell ref="B7:B9"/>
    <mergeCell ref="C7:C9"/>
  </mergeCells>
  <printOptions horizontalCentered="1"/>
  <pageMargins left="0.51181102362204722" right="0.31496062992125984" top="0.74803149606299213" bottom="0.74803149606299213" header="0.31496062992125984" footer="0.31496062992125984"/>
  <pageSetup paperSize="8" scale="58" fitToHeight="0" orientation="landscape" horizontalDpi="4294967293" verticalDpi="4294967293" r:id="rId1"/>
  <headerFooter>
    <oddFooter>&amp;CStránka &amp;P z &amp;N&amp;RZpracoval odbor finanční, stav k 1. 11.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V79"/>
  <sheetViews>
    <sheetView topLeftCell="A16" zoomScale="47" zoomScaleNormal="47" zoomScaleSheetLayoutView="42" zoomScalePageLayoutView="70" workbookViewId="0">
      <selection activeCell="Q20" sqref="Q20"/>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140625" customWidth="1"/>
  </cols>
  <sheetData>
    <row r="1" spans="1:22" ht="33.6" customHeight="1" x14ac:dyDescent="0.35">
      <c r="A1" s="468" t="s">
        <v>335</v>
      </c>
    </row>
    <row r="2" spans="1:22" ht="33" customHeight="1" x14ac:dyDescent="0.35">
      <c r="A2" s="190" t="s">
        <v>105</v>
      </c>
      <c r="C2" s="90"/>
      <c r="D2" s="90"/>
      <c r="E2" s="90"/>
      <c r="F2" s="90"/>
      <c r="G2" s="90"/>
      <c r="H2" s="90"/>
      <c r="I2" s="90"/>
      <c r="J2" s="90"/>
      <c r="K2" s="90"/>
      <c r="L2" s="90"/>
      <c r="M2" s="90"/>
      <c r="N2" s="90"/>
      <c r="O2" s="90"/>
      <c r="P2" s="90"/>
      <c r="Q2" s="11"/>
    </row>
    <row r="3" spans="1:22" ht="10.15" customHeight="1" x14ac:dyDescent="0.35">
      <c r="A3" s="190"/>
      <c r="C3" s="90"/>
      <c r="D3" s="90"/>
      <c r="E3" s="90"/>
      <c r="F3" s="90"/>
      <c r="G3" s="90"/>
      <c r="H3" s="90"/>
      <c r="I3" s="90"/>
      <c r="J3" s="90"/>
      <c r="K3" s="90"/>
      <c r="L3" s="90"/>
      <c r="M3" s="90"/>
      <c r="N3" s="90"/>
      <c r="O3" s="90"/>
      <c r="P3" s="90"/>
      <c r="Q3" s="11"/>
    </row>
    <row r="4" spans="1:22" ht="38.25" customHeight="1" x14ac:dyDescent="0.25">
      <c r="A4" s="615" t="s">
        <v>43</v>
      </c>
      <c r="B4" s="599" t="s">
        <v>44</v>
      </c>
      <c r="C4" s="599" t="s">
        <v>35</v>
      </c>
      <c r="D4" s="600" t="s">
        <v>45</v>
      </c>
      <c r="E4" s="599" t="s">
        <v>46</v>
      </c>
      <c r="F4" s="605" t="s">
        <v>97</v>
      </c>
      <c r="G4" s="599" t="s">
        <v>18</v>
      </c>
      <c r="H4" s="600" t="s">
        <v>48</v>
      </c>
      <c r="I4" s="599" t="s">
        <v>49</v>
      </c>
      <c r="J4" s="599" t="s">
        <v>23</v>
      </c>
      <c r="K4" s="602" t="s">
        <v>25</v>
      </c>
      <c r="L4" s="604" t="s">
        <v>50</v>
      </c>
      <c r="M4" s="592" t="s">
        <v>51</v>
      </c>
      <c r="N4" s="593"/>
      <c r="O4" s="594"/>
      <c r="P4" s="595" t="s">
        <v>253</v>
      </c>
      <c r="Q4" s="597" t="s">
        <v>53</v>
      </c>
    </row>
    <row r="5" spans="1:22" ht="90" x14ac:dyDescent="0.25">
      <c r="A5" s="616"/>
      <c r="B5" s="600"/>
      <c r="C5" s="600"/>
      <c r="D5" s="601"/>
      <c r="E5" s="600"/>
      <c r="F5" s="606"/>
      <c r="G5" s="600"/>
      <c r="H5" s="601"/>
      <c r="I5" s="600"/>
      <c r="J5" s="600"/>
      <c r="K5" s="603"/>
      <c r="L5" s="595"/>
      <c r="M5" s="287" t="s">
        <v>54</v>
      </c>
      <c r="N5" s="135" t="s">
        <v>98</v>
      </c>
      <c r="O5" s="136" t="s">
        <v>99</v>
      </c>
      <c r="P5" s="596"/>
      <c r="Q5" s="598"/>
    </row>
    <row r="6" spans="1:22" ht="26.25" customHeight="1" thickBot="1" x14ac:dyDescent="0.3">
      <c r="A6" s="137" t="s">
        <v>56</v>
      </c>
      <c r="B6" s="137" t="s">
        <v>57</v>
      </c>
      <c r="C6" s="137" t="s">
        <v>58</v>
      </c>
      <c r="D6" s="137" t="s">
        <v>59</v>
      </c>
      <c r="E6" s="137" t="s">
        <v>60</v>
      </c>
      <c r="F6" s="138" t="s">
        <v>61</v>
      </c>
      <c r="G6" s="137" t="s">
        <v>62</v>
      </c>
      <c r="H6" s="137" t="s">
        <v>63</v>
      </c>
      <c r="I6" s="137" t="s">
        <v>64</v>
      </c>
      <c r="J6" s="137" t="s">
        <v>65</v>
      </c>
      <c r="K6" s="139" t="s">
        <v>66</v>
      </c>
      <c r="L6" s="140" t="s">
        <v>67</v>
      </c>
      <c r="M6" s="140" t="s">
        <v>68</v>
      </c>
      <c r="N6" s="141" t="s">
        <v>69</v>
      </c>
      <c r="O6" s="139" t="s">
        <v>70</v>
      </c>
      <c r="P6" s="140" t="s">
        <v>71</v>
      </c>
      <c r="Q6" s="142" t="s">
        <v>254</v>
      </c>
    </row>
    <row r="7" spans="1:22" ht="90" x14ac:dyDescent="0.25">
      <c r="A7" s="344">
        <v>12</v>
      </c>
      <c r="B7" s="344" t="s">
        <v>87</v>
      </c>
      <c r="C7" s="344" t="s">
        <v>100</v>
      </c>
      <c r="D7" s="344" t="s">
        <v>116</v>
      </c>
      <c r="E7" s="414" t="s">
        <v>117</v>
      </c>
      <c r="F7" s="344" t="s">
        <v>118</v>
      </c>
      <c r="G7" s="415">
        <v>87687163</v>
      </c>
      <c r="H7" s="416" t="s">
        <v>113</v>
      </c>
      <c r="I7" s="417" t="s">
        <v>119</v>
      </c>
      <c r="J7" s="294" t="s">
        <v>198</v>
      </c>
      <c r="K7" s="295" t="s">
        <v>120</v>
      </c>
      <c r="L7" s="296">
        <v>11336717.52</v>
      </c>
      <c r="M7" s="297">
        <f t="shared" ref="M7:M9" si="0">N7+O7</f>
        <v>11336717.52</v>
      </c>
      <c r="N7" s="298">
        <v>0</v>
      </c>
      <c r="O7" s="299">
        <v>11336717.52</v>
      </c>
      <c r="P7" s="300">
        <f t="shared" ref="P7:P9" si="1">M7/L7</f>
        <v>1</v>
      </c>
      <c r="Q7" s="110" t="s">
        <v>255</v>
      </c>
    </row>
    <row r="8" spans="1:22" ht="409.5" customHeight="1" x14ac:dyDescent="0.25">
      <c r="A8" s="301">
        <v>19</v>
      </c>
      <c r="B8" s="302" t="s">
        <v>87</v>
      </c>
      <c r="C8" s="302" t="s">
        <v>91</v>
      </c>
      <c r="D8" s="302" t="s">
        <v>121</v>
      </c>
      <c r="E8" s="302" t="s">
        <v>122</v>
      </c>
      <c r="F8" s="302" t="s">
        <v>123</v>
      </c>
      <c r="G8" s="303">
        <v>144128467</v>
      </c>
      <c r="H8" s="302" t="s">
        <v>124</v>
      </c>
      <c r="I8" s="302" t="s">
        <v>115</v>
      </c>
      <c r="J8" s="302" t="s">
        <v>88</v>
      </c>
      <c r="K8" s="304" t="s">
        <v>125</v>
      </c>
      <c r="L8" s="305">
        <v>9222024</v>
      </c>
      <c r="M8" s="305">
        <f t="shared" si="0"/>
        <v>9222024</v>
      </c>
      <c r="N8" s="306">
        <v>9222024</v>
      </c>
      <c r="O8" s="307">
        <v>0</v>
      </c>
      <c r="P8" s="308">
        <f t="shared" si="1"/>
        <v>1</v>
      </c>
      <c r="Q8" s="309" t="s">
        <v>216</v>
      </c>
    </row>
    <row r="9" spans="1:22" ht="350.1" customHeight="1" x14ac:dyDescent="0.25">
      <c r="A9" s="584">
        <v>26</v>
      </c>
      <c r="B9" s="573" t="s">
        <v>87</v>
      </c>
      <c r="C9" s="573" t="s">
        <v>95</v>
      </c>
      <c r="D9" s="573" t="s">
        <v>126</v>
      </c>
      <c r="E9" s="573" t="s">
        <v>127</v>
      </c>
      <c r="F9" s="573" t="s">
        <v>128</v>
      </c>
      <c r="G9" s="590">
        <v>32851203.190000001</v>
      </c>
      <c r="H9" s="573" t="s">
        <v>129</v>
      </c>
      <c r="I9" s="573" t="s">
        <v>130</v>
      </c>
      <c r="J9" s="573" t="s">
        <v>131</v>
      </c>
      <c r="K9" s="617" t="s">
        <v>132</v>
      </c>
      <c r="L9" s="621">
        <v>732271.43</v>
      </c>
      <c r="M9" s="619">
        <f t="shared" si="0"/>
        <v>732271.43</v>
      </c>
      <c r="N9" s="607">
        <v>732271.43</v>
      </c>
      <c r="O9" s="609">
        <v>0</v>
      </c>
      <c r="P9" s="611">
        <f t="shared" si="1"/>
        <v>1</v>
      </c>
      <c r="Q9" s="613" t="s">
        <v>256</v>
      </c>
    </row>
    <row r="10" spans="1:22" ht="263.10000000000002" customHeight="1" x14ac:dyDescent="0.25">
      <c r="A10" s="585"/>
      <c r="B10" s="575"/>
      <c r="C10" s="575"/>
      <c r="D10" s="575"/>
      <c r="E10" s="575"/>
      <c r="F10" s="575"/>
      <c r="G10" s="591"/>
      <c r="H10" s="575"/>
      <c r="I10" s="575"/>
      <c r="J10" s="575"/>
      <c r="K10" s="618"/>
      <c r="L10" s="622"/>
      <c r="M10" s="620"/>
      <c r="N10" s="608"/>
      <c r="O10" s="610"/>
      <c r="P10" s="612"/>
      <c r="Q10" s="614"/>
    </row>
    <row r="11" spans="1:22" ht="168" customHeight="1" x14ac:dyDescent="0.25">
      <c r="A11" s="584">
        <v>27</v>
      </c>
      <c r="B11" s="573" t="s">
        <v>87</v>
      </c>
      <c r="C11" s="573" t="s">
        <v>92</v>
      </c>
      <c r="D11" s="573" t="s">
        <v>126</v>
      </c>
      <c r="E11" s="573" t="s">
        <v>133</v>
      </c>
      <c r="F11" s="573" t="s">
        <v>134</v>
      </c>
      <c r="G11" s="582">
        <v>37057739.189999998</v>
      </c>
      <c r="H11" s="584" t="s">
        <v>113</v>
      </c>
      <c r="I11" s="584" t="s">
        <v>115</v>
      </c>
      <c r="J11" s="310" t="s">
        <v>72</v>
      </c>
      <c r="K11" s="295" t="s">
        <v>135</v>
      </c>
      <c r="L11" s="292">
        <v>5932671</v>
      </c>
      <c r="M11" s="292">
        <f>N11+O11</f>
        <v>5932671</v>
      </c>
      <c r="N11" s="144">
        <v>5932671</v>
      </c>
      <c r="O11" s="311">
        <v>0</v>
      </c>
      <c r="P11" s="312">
        <f t="shared" ref="P11:P19" si="2">M11/L11</f>
        <v>1</v>
      </c>
      <c r="Q11" s="110" t="s">
        <v>257</v>
      </c>
    </row>
    <row r="12" spans="1:22" ht="55.5" customHeight="1" x14ac:dyDescent="0.25">
      <c r="A12" s="585"/>
      <c r="B12" s="575"/>
      <c r="C12" s="575"/>
      <c r="D12" s="575"/>
      <c r="E12" s="575"/>
      <c r="F12" s="575"/>
      <c r="G12" s="583"/>
      <c r="H12" s="585"/>
      <c r="I12" s="585"/>
      <c r="J12" s="242" t="s">
        <v>136</v>
      </c>
      <c r="K12" s="313" t="s">
        <v>137</v>
      </c>
      <c r="L12" s="146">
        <v>0</v>
      </c>
      <c r="M12" s="143">
        <v>0</v>
      </c>
      <c r="N12" s="145">
        <v>0</v>
      </c>
      <c r="O12" s="145">
        <v>0</v>
      </c>
      <c r="P12" s="312">
        <v>0</v>
      </c>
      <c r="Q12" s="110" t="s">
        <v>258</v>
      </c>
    </row>
    <row r="13" spans="1:22" ht="409.6" customHeight="1" x14ac:dyDescent="0.25">
      <c r="A13" s="584">
        <v>28</v>
      </c>
      <c r="B13" s="584" t="s">
        <v>87</v>
      </c>
      <c r="C13" s="587" t="s">
        <v>93</v>
      </c>
      <c r="D13" s="573" t="s">
        <v>126</v>
      </c>
      <c r="E13" s="587" t="s">
        <v>138</v>
      </c>
      <c r="F13" s="587" t="s">
        <v>128</v>
      </c>
      <c r="G13" s="582">
        <v>135462141.78</v>
      </c>
      <c r="H13" s="573" t="s">
        <v>113</v>
      </c>
      <c r="I13" s="573" t="s">
        <v>115</v>
      </c>
      <c r="J13" s="623" t="s">
        <v>131</v>
      </c>
      <c r="K13" s="625" t="s">
        <v>139</v>
      </c>
      <c r="L13" s="627">
        <v>1779352.04</v>
      </c>
      <c r="M13" s="619">
        <f>N13+O13</f>
        <v>1779352.04</v>
      </c>
      <c r="N13" s="629">
        <v>1779352.04</v>
      </c>
      <c r="O13" s="631">
        <v>0</v>
      </c>
      <c r="P13" s="633">
        <f t="shared" si="2"/>
        <v>1</v>
      </c>
      <c r="Q13" s="613" t="s">
        <v>217</v>
      </c>
      <c r="T13" s="147"/>
      <c r="U13" s="29"/>
      <c r="V13" s="29"/>
    </row>
    <row r="14" spans="1:22" ht="201.6" customHeight="1" x14ac:dyDescent="0.25">
      <c r="A14" s="586"/>
      <c r="B14" s="586"/>
      <c r="C14" s="588"/>
      <c r="D14" s="574"/>
      <c r="E14" s="588"/>
      <c r="F14" s="588"/>
      <c r="G14" s="589"/>
      <c r="H14" s="574"/>
      <c r="I14" s="574"/>
      <c r="J14" s="624"/>
      <c r="K14" s="626"/>
      <c r="L14" s="628"/>
      <c r="M14" s="620"/>
      <c r="N14" s="630"/>
      <c r="O14" s="632"/>
      <c r="P14" s="634"/>
      <c r="Q14" s="614"/>
      <c r="T14" s="147"/>
      <c r="U14" s="29"/>
      <c r="V14" s="29"/>
    </row>
    <row r="15" spans="1:22" ht="183" customHeight="1" x14ac:dyDescent="0.25">
      <c r="A15" s="586"/>
      <c r="B15" s="586"/>
      <c r="C15" s="574"/>
      <c r="D15" s="574"/>
      <c r="E15" s="574"/>
      <c r="F15" s="574"/>
      <c r="G15" s="589"/>
      <c r="H15" s="574"/>
      <c r="I15" s="574"/>
      <c r="J15" s="242" t="s">
        <v>72</v>
      </c>
      <c r="K15" s="485" t="s">
        <v>339</v>
      </c>
      <c r="L15" s="292">
        <v>19367903</v>
      </c>
      <c r="M15" s="296">
        <f>N15+O15</f>
        <v>19367903</v>
      </c>
      <c r="N15" s="144">
        <v>19367903</v>
      </c>
      <c r="O15" s="311">
        <v>0</v>
      </c>
      <c r="P15" s="312">
        <f t="shared" si="2"/>
        <v>1</v>
      </c>
      <c r="Q15" s="110" t="s">
        <v>218</v>
      </c>
    </row>
    <row r="16" spans="1:22" ht="30" x14ac:dyDescent="0.25">
      <c r="A16" s="586"/>
      <c r="B16" s="586"/>
      <c r="C16" s="574"/>
      <c r="D16" s="574"/>
      <c r="E16" s="574"/>
      <c r="F16" s="574"/>
      <c r="G16" s="589"/>
      <c r="H16" s="574"/>
      <c r="I16" s="574"/>
      <c r="J16" s="242" t="s">
        <v>136</v>
      </c>
      <c r="K16" s="313" t="s">
        <v>137</v>
      </c>
      <c r="L16" s="292">
        <v>0</v>
      </c>
      <c r="M16" s="292">
        <v>0</v>
      </c>
      <c r="N16" s="148">
        <v>0</v>
      </c>
      <c r="O16" s="314">
        <v>0</v>
      </c>
      <c r="P16" s="312">
        <v>0</v>
      </c>
      <c r="Q16" s="110" t="s">
        <v>259</v>
      </c>
    </row>
    <row r="17" spans="1:17" ht="30" x14ac:dyDescent="0.25">
      <c r="A17" s="585"/>
      <c r="B17" s="585"/>
      <c r="C17" s="575"/>
      <c r="D17" s="575"/>
      <c r="E17" s="575"/>
      <c r="F17" s="575"/>
      <c r="G17" s="583"/>
      <c r="H17" s="575"/>
      <c r="I17" s="575"/>
      <c r="J17" s="242" t="s">
        <v>136</v>
      </c>
      <c r="K17" s="313" t="s">
        <v>137</v>
      </c>
      <c r="L17" s="292">
        <v>0</v>
      </c>
      <c r="M17" s="292">
        <v>0</v>
      </c>
      <c r="N17" s="148">
        <v>0</v>
      </c>
      <c r="O17" s="314">
        <v>0</v>
      </c>
      <c r="P17" s="312">
        <v>0</v>
      </c>
      <c r="Q17" s="110" t="s">
        <v>260</v>
      </c>
    </row>
    <row r="18" spans="1:17" ht="150.75" thickBot="1" x14ac:dyDescent="0.3">
      <c r="A18" s="243">
        <v>40</v>
      </c>
      <c r="B18" s="112" t="s">
        <v>87</v>
      </c>
      <c r="C18" s="244" t="s">
        <v>220</v>
      </c>
      <c r="D18" s="244" t="s">
        <v>221</v>
      </c>
      <c r="E18" s="315" t="s">
        <v>222</v>
      </c>
      <c r="F18" s="285" t="s">
        <v>140</v>
      </c>
      <c r="G18" s="316">
        <v>11405686.25</v>
      </c>
      <c r="H18" s="317" t="s">
        <v>223</v>
      </c>
      <c r="I18" s="317" t="s">
        <v>223</v>
      </c>
      <c r="J18" s="285" t="s">
        <v>224</v>
      </c>
      <c r="K18" s="313" t="s">
        <v>225</v>
      </c>
      <c r="L18" s="318">
        <v>604924.37</v>
      </c>
      <c r="M18" s="296">
        <f>N18+O18</f>
        <v>604924.37</v>
      </c>
      <c r="N18" s="245">
        <v>604924.37</v>
      </c>
      <c r="O18" s="319">
        <v>0</v>
      </c>
      <c r="P18" s="312">
        <f>M18/L18</f>
        <v>1</v>
      </c>
      <c r="Q18" s="110" t="s">
        <v>342</v>
      </c>
    </row>
    <row r="19" spans="1:17" ht="32.25" customHeight="1" thickBot="1" x14ac:dyDescent="0.3">
      <c r="A19" s="576" t="s">
        <v>0</v>
      </c>
      <c r="B19" s="577"/>
      <c r="C19" s="577"/>
      <c r="D19" s="577"/>
      <c r="E19" s="577"/>
      <c r="F19" s="578"/>
      <c r="G19" s="149">
        <f>SUM(G7:G18)</f>
        <v>448592400.40999997</v>
      </c>
      <c r="H19" s="149"/>
      <c r="I19" s="320"/>
      <c r="J19" s="321"/>
      <c r="K19" s="322"/>
      <c r="L19" s="150">
        <f>SUM(L7:L18)</f>
        <v>48975863.359999992</v>
      </c>
      <c r="M19" s="150">
        <f>SUM(M7:M18)</f>
        <v>48975863.359999992</v>
      </c>
      <c r="N19" s="151">
        <f>SUM(N7:N18)</f>
        <v>37639145.839999996</v>
      </c>
      <c r="O19" s="152">
        <f>SUM(O7:O18)</f>
        <v>11336717.52</v>
      </c>
      <c r="P19" s="153">
        <f t="shared" si="2"/>
        <v>1</v>
      </c>
      <c r="Q19" s="322" t="s">
        <v>79</v>
      </c>
    </row>
    <row r="20" spans="1:17" ht="28.5" customHeight="1" x14ac:dyDescent="0.25">
      <c r="A20" s="154"/>
      <c r="B20" s="155" t="s">
        <v>80</v>
      </c>
      <c r="C20" s="579" t="s">
        <v>81</v>
      </c>
      <c r="D20" s="579"/>
      <c r="E20" s="579"/>
      <c r="F20" s="579"/>
      <c r="G20" s="156"/>
      <c r="H20" s="156"/>
      <c r="I20" s="157"/>
      <c r="J20" s="157"/>
      <c r="K20" s="158"/>
      <c r="L20" s="159" t="s">
        <v>79</v>
      </c>
      <c r="M20" s="160" t="s">
        <v>79</v>
      </c>
      <c r="N20" s="161">
        <f>N8+N9+N13+N18</f>
        <v>12338571.839999998</v>
      </c>
      <c r="O20" s="162" t="s">
        <v>79</v>
      </c>
      <c r="P20" s="163" t="s">
        <v>79</v>
      </c>
      <c r="Q20" s="323" t="s">
        <v>79</v>
      </c>
    </row>
    <row r="21" spans="1:17" ht="27" customHeight="1" x14ac:dyDescent="0.25">
      <c r="A21" s="154"/>
      <c r="B21" s="164" t="s">
        <v>80</v>
      </c>
      <c r="C21" s="580" t="s">
        <v>101</v>
      </c>
      <c r="D21" s="580"/>
      <c r="E21" s="580"/>
      <c r="F21" s="580"/>
      <c r="G21" s="580"/>
      <c r="H21" s="580"/>
      <c r="I21" s="580"/>
      <c r="J21" s="580"/>
      <c r="K21" s="581"/>
      <c r="L21" s="165" t="s">
        <v>79</v>
      </c>
      <c r="M21" s="166" t="s">
        <v>79</v>
      </c>
      <c r="N21" s="167">
        <f>N15+N11</f>
        <v>25300574</v>
      </c>
      <c r="O21" s="168">
        <f>O19</f>
        <v>11336717.52</v>
      </c>
      <c r="P21" s="324" t="s">
        <v>79</v>
      </c>
      <c r="Q21" s="325" t="s">
        <v>79</v>
      </c>
    </row>
    <row r="22" spans="1:17" x14ac:dyDescent="0.25">
      <c r="A22" s="169"/>
      <c r="B22" s="326"/>
      <c r="C22" s="82"/>
      <c r="D22" s="82"/>
      <c r="E22" s="170"/>
      <c r="F22" s="327"/>
      <c r="G22" s="327"/>
      <c r="H22" s="327"/>
      <c r="I22" s="327"/>
      <c r="J22" s="327"/>
      <c r="K22" s="327"/>
      <c r="L22" s="327"/>
      <c r="M22" s="327"/>
      <c r="N22" s="328"/>
      <c r="O22" s="82"/>
      <c r="P22" s="82"/>
    </row>
    <row r="23" spans="1:17" x14ac:dyDescent="0.25">
      <c r="A23" s="169"/>
      <c r="B23" s="329"/>
      <c r="C23" s="171"/>
      <c r="D23" s="171"/>
      <c r="E23" s="84"/>
      <c r="F23" s="330"/>
      <c r="G23" s="330"/>
      <c r="H23" s="330"/>
      <c r="I23" s="330"/>
      <c r="J23" s="330"/>
      <c r="K23" s="330"/>
      <c r="L23" s="330"/>
      <c r="M23" s="172"/>
      <c r="N23" s="173"/>
      <c r="O23" s="174"/>
      <c r="P23" s="82"/>
    </row>
    <row r="24" spans="1:17" x14ac:dyDescent="0.25">
      <c r="A24" s="169"/>
      <c r="B24" s="329"/>
      <c r="C24" s="171"/>
      <c r="D24" s="171"/>
      <c r="E24" s="84"/>
      <c r="F24" s="330"/>
      <c r="G24" s="330"/>
      <c r="H24" s="330"/>
      <c r="I24" s="330"/>
      <c r="J24" s="330"/>
      <c r="K24" s="330"/>
      <c r="L24" s="331"/>
      <c r="M24" s="172"/>
      <c r="N24" s="173"/>
      <c r="O24" s="174"/>
      <c r="P24" s="175"/>
    </row>
    <row r="25" spans="1:17" x14ac:dyDescent="0.25">
      <c r="A25" s="65"/>
      <c r="B25" s="66"/>
      <c r="C25" s="66"/>
      <c r="D25" s="66"/>
      <c r="E25" s="66"/>
      <c r="F25" s="176"/>
      <c r="G25" s="176"/>
      <c r="H25" s="176"/>
      <c r="I25" s="176"/>
      <c r="J25" s="176"/>
      <c r="K25" s="176"/>
      <c r="L25" s="176"/>
      <c r="M25" s="177"/>
      <c r="N25" s="178"/>
      <c r="O25" s="178"/>
      <c r="P25" s="179"/>
      <c r="Q25" s="180"/>
    </row>
    <row r="26" spans="1:17" x14ac:dyDescent="0.25">
      <c r="A26" s="65"/>
      <c r="B26" s="66"/>
      <c r="C26" s="66"/>
      <c r="D26" s="66"/>
      <c r="E26" s="66"/>
      <c r="F26" s="176"/>
      <c r="G26" s="176"/>
      <c r="H26" s="176"/>
      <c r="I26" s="176"/>
      <c r="J26" s="176"/>
      <c r="K26" s="176"/>
      <c r="L26" s="176"/>
      <c r="M26" s="176"/>
      <c r="N26" s="73"/>
      <c r="O26" s="73"/>
      <c r="P26" s="179"/>
      <c r="Q26" s="180"/>
    </row>
    <row r="27" spans="1:17" x14ac:dyDescent="0.25">
      <c r="A27" s="65"/>
      <c r="B27" s="66"/>
      <c r="C27" s="66"/>
      <c r="D27" s="66"/>
      <c r="E27" s="66"/>
      <c r="F27" s="176"/>
      <c r="G27" s="176"/>
      <c r="H27" s="176"/>
      <c r="I27" s="176"/>
      <c r="J27" s="176"/>
      <c r="K27" s="176"/>
      <c r="L27" s="176"/>
      <c r="M27" s="176"/>
      <c r="N27" s="73"/>
      <c r="O27" s="73"/>
      <c r="P27" s="73"/>
    </row>
    <row r="28" spans="1:17" x14ac:dyDescent="0.25">
      <c r="A28" s="65"/>
      <c r="B28" s="89"/>
      <c r="C28" s="89"/>
      <c r="D28" s="89"/>
      <c r="E28" s="89"/>
      <c r="F28" s="181"/>
      <c r="G28" s="181"/>
      <c r="H28" s="181"/>
      <c r="I28" s="181"/>
      <c r="J28" s="181"/>
      <c r="K28" s="181"/>
      <c r="L28" s="181"/>
      <c r="M28" s="181"/>
      <c r="N28" s="128"/>
      <c r="O28" s="24"/>
      <c r="P28" s="24"/>
    </row>
    <row r="29" spans="1:17" x14ac:dyDescent="0.25">
      <c r="A29" s="65"/>
      <c r="F29" s="90"/>
      <c r="G29" s="90"/>
      <c r="H29" s="90"/>
      <c r="I29" s="90"/>
      <c r="J29" s="90"/>
      <c r="K29" s="90"/>
      <c r="L29" s="90"/>
      <c r="M29" s="90"/>
      <c r="N29" s="24"/>
      <c r="O29" s="24"/>
      <c r="P29" s="24"/>
    </row>
    <row r="30" spans="1:17" x14ac:dyDescent="0.25">
      <c r="A30" s="65"/>
      <c r="F30" s="90"/>
      <c r="G30" s="90"/>
      <c r="H30" s="90"/>
      <c r="I30" s="90"/>
      <c r="J30" s="90"/>
      <c r="K30" s="90"/>
      <c r="L30" s="90"/>
      <c r="M30" s="90"/>
      <c r="N30" s="24"/>
      <c r="O30" s="24"/>
      <c r="P30" s="24"/>
    </row>
    <row r="31" spans="1:17" x14ac:dyDescent="0.25">
      <c r="A31" s="65"/>
      <c r="F31" s="90"/>
      <c r="G31" s="90"/>
      <c r="H31" s="90"/>
      <c r="I31" s="90"/>
      <c r="J31" s="90"/>
      <c r="K31" s="90"/>
      <c r="L31" s="90"/>
      <c r="M31" s="90"/>
      <c r="N31" s="24"/>
      <c r="O31" s="24"/>
      <c r="P31" s="24"/>
    </row>
    <row r="32" spans="1:17" x14ac:dyDescent="0.25">
      <c r="A32" s="65"/>
      <c r="F32" s="90"/>
      <c r="G32" s="90"/>
      <c r="H32" s="90"/>
      <c r="I32" s="90"/>
      <c r="J32" s="90"/>
      <c r="K32" s="90"/>
      <c r="L32" s="90"/>
      <c r="M32" s="90"/>
      <c r="N32" s="24"/>
      <c r="O32" s="24"/>
      <c r="P32" s="24"/>
    </row>
    <row r="33" spans="1:16" x14ac:dyDescent="0.25">
      <c r="A33" s="65"/>
      <c r="F33" s="90"/>
      <c r="G33" s="90"/>
      <c r="H33" s="90"/>
      <c r="I33" s="90"/>
      <c r="J33" s="90"/>
      <c r="K33" s="90"/>
      <c r="L33" s="90"/>
      <c r="M33" s="90"/>
      <c r="N33" s="24"/>
      <c r="O33" s="24"/>
      <c r="P33" s="24"/>
    </row>
    <row r="34" spans="1:16" x14ac:dyDescent="0.25">
      <c r="A34" s="65"/>
      <c r="F34" s="90"/>
      <c r="G34" s="90"/>
      <c r="H34" s="90"/>
      <c r="I34" s="90"/>
      <c r="J34" s="90"/>
      <c r="K34" s="90"/>
      <c r="L34" s="90"/>
      <c r="M34" s="90"/>
      <c r="N34" s="24"/>
      <c r="O34" s="24"/>
      <c r="P34" s="24"/>
    </row>
    <row r="35" spans="1:16" x14ac:dyDescent="0.25">
      <c r="A35" s="65"/>
      <c r="F35" s="90"/>
      <c r="G35" s="90"/>
      <c r="H35" s="90"/>
      <c r="I35" s="90"/>
      <c r="J35" s="90"/>
      <c r="K35" s="90"/>
      <c r="L35" s="90"/>
      <c r="M35" s="90"/>
      <c r="N35" s="24"/>
      <c r="O35" s="24"/>
      <c r="P35" s="24"/>
    </row>
    <row r="36" spans="1:16" x14ac:dyDescent="0.25">
      <c r="A36" s="65"/>
      <c r="F36" s="90"/>
      <c r="G36" s="90"/>
      <c r="H36" s="90"/>
      <c r="I36" s="90"/>
      <c r="J36" s="90"/>
      <c r="K36" s="90"/>
      <c r="L36" s="90"/>
      <c r="M36" s="90"/>
      <c r="N36" s="24"/>
      <c r="O36" s="24"/>
      <c r="P36" s="24"/>
    </row>
    <row r="37" spans="1:16" x14ac:dyDescent="0.25">
      <c r="A37" s="65"/>
      <c r="F37" s="90"/>
      <c r="G37" s="90"/>
      <c r="H37" s="90"/>
      <c r="I37" s="90"/>
      <c r="J37" s="90"/>
      <c r="K37" s="90"/>
      <c r="L37" s="90"/>
      <c r="M37" s="90"/>
      <c r="N37" s="24"/>
      <c r="O37" s="24"/>
      <c r="P37" s="24"/>
    </row>
    <row r="38" spans="1:16" x14ac:dyDescent="0.25">
      <c r="A38" s="65"/>
      <c r="F38" s="90"/>
      <c r="G38" s="90"/>
      <c r="H38" s="90"/>
      <c r="I38" s="90"/>
      <c r="J38" s="90"/>
      <c r="K38" s="90"/>
      <c r="L38" s="90"/>
      <c r="M38" s="90"/>
      <c r="N38" s="24"/>
      <c r="O38" s="24"/>
      <c r="P38" s="24"/>
    </row>
    <row r="39" spans="1:16" x14ac:dyDescent="0.25">
      <c r="A39" s="65"/>
      <c r="F39" s="90"/>
      <c r="G39" s="90"/>
      <c r="H39" s="90"/>
      <c r="I39" s="90"/>
      <c r="J39" s="90"/>
      <c r="K39" s="90"/>
      <c r="L39" s="90"/>
      <c r="M39" s="90"/>
      <c r="N39" s="24"/>
      <c r="O39" s="24"/>
      <c r="P39" s="24"/>
    </row>
    <row r="40" spans="1:16" x14ac:dyDescent="0.25">
      <c r="A40" s="65"/>
      <c r="F40" s="90"/>
      <c r="G40" s="90"/>
      <c r="H40" s="90"/>
      <c r="I40" s="90"/>
      <c r="J40" s="90"/>
      <c r="K40" s="90"/>
      <c r="L40" s="90"/>
      <c r="M40" s="90"/>
      <c r="N40" s="24"/>
      <c r="O40" s="24"/>
      <c r="P40" s="24"/>
    </row>
    <row r="41" spans="1:16" x14ac:dyDescent="0.25">
      <c r="A41" s="65"/>
      <c r="F41" s="90"/>
      <c r="G41" s="90"/>
      <c r="H41" s="90"/>
      <c r="I41" s="90"/>
      <c r="J41" s="90"/>
      <c r="K41" s="90"/>
      <c r="L41" s="90"/>
      <c r="M41" s="90"/>
      <c r="N41" s="24"/>
      <c r="O41" s="24"/>
      <c r="P41" s="24"/>
    </row>
    <row r="42" spans="1:16" x14ac:dyDescent="0.25">
      <c r="A42" s="65"/>
      <c r="F42" s="90"/>
      <c r="G42" s="90"/>
      <c r="H42" s="90"/>
      <c r="I42" s="90"/>
      <c r="J42" s="90"/>
      <c r="K42" s="90"/>
      <c r="L42" s="90"/>
      <c r="M42" s="90"/>
      <c r="N42" s="24"/>
      <c r="O42" s="24"/>
      <c r="P42" s="24"/>
    </row>
    <row r="43" spans="1:16" x14ac:dyDescent="0.25">
      <c r="A43" s="65"/>
      <c r="F43" s="90"/>
      <c r="G43" s="90"/>
      <c r="H43" s="90"/>
      <c r="I43" s="90"/>
      <c r="J43" s="90"/>
      <c r="K43" s="90"/>
      <c r="L43" s="90"/>
      <c r="M43" s="90"/>
      <c r="N43" s="24"/>
      <c r="O43" s="24"/>
      <c r="P43" s="24"/>
    </row>
    <row r="44" spans="1:16" x14ac:dyDescent="0.25">
      <c r="A44" s="65"/>
      <c r="F44" s="90"/>
      <c r="G44" s="90"/>
      <c r="H44" s="90"/>
      <c r="I44" s="90"/>
      <c r="J44" s="90"/>
      <c r="K44" s="90"/>
      <c r="L44" s="90"/>
      <c r="M44" s="90"/>
      <c r="N44" s="24"/>
      <c r="O44" s="24"/>
      <c r="P44" s="24"/>
    </row>
    <row r="45" spans="1:16" x14ac:dyDescent="0.25">
      <c r="A45" s="65"/>
      <c r="F45" s="90"/>
      <c r="G45" s="90"/>
      <c r="H45" s="90"/>
      <c r="I45" s="90"/>
      <c r="J45" s="90"/>
      <c r="K45" s="90"/>
      <c r="L45" s="90"/>
      <c r="M45" s="90"/>
      <c r="N45" s="24"/>
      <c r="O45" s="24"/>
      <c r="P45" s="24"/>
    </row>
    <row r="46" spans="1:16" x14ac:dyDescent="0.25">
      <c r="A46" s="65"/>
      <c r="F46" s="90"/>
      <c r="G46" s="90"/>
      <c r="H46" s="90"/>
      <c r="I46" s="90"/>
      <c r="J46" s="90"/>
      <c r="K46" s="90"/>
      <c r="L46" s="90"/>
      <c r="M46" s="90"/>
      <c r="N46" s="24"/>
      <c r="O46" s="24"/>
      <c r="P46" s="24"/>
    </row>
    <row r="47" spans="1:16" x14ac:dyDescent="0.25">
      <c r="A47" s="65"/>
      <c r="F47" s="90"/>
      <c r="G47" s="90"/>
      <c r="H47" s="90"/>
      <c r="I47" s="90"/>
      <c r="J47" s="90"/>
      <c r="K47" s="90"/>
      <c r="L47" s="90"/>
      <c r="M47" s="90"/>
      <c r="N47" s="24"/>
      <c r="O47" s="24"/>
      <c r="P47" s="24"/>
    </row>
    <row r="48" spans="1:16" x14ac:dyDescent="0.25">
      <c r="A48" s="65"/>
      <c r="F48" s="90"/>
      <c r="G48" s="90"/>
      <c r="H48" s="90"/>
      <c r="I48" s="90"/>
      <c r="J48" s="90"/>
      <c r="K48" s="90"/>
      <c r="L48" s="90"/>
      <c r="M48" s="90"/>
      <c r="N48" s="24"/>
      <c r="O48" s="24"/>
      <c r="P48" s="24"/>
    </row>
    <row r="49" spans="1:16" x14ac:dyDescent="0.25">
      <c r="A49" s="65"/>
      <c r="F49" s="90"/>
      <c r="G49" s="90"/>
      <c r="H49" s="90"/>
      <c r="I49" s="90"/>
      <c r="J49" s="90"/>
      <c r="K49" s="90"/>
      <c r="L49" s="90"/>
      <c r="M49" s="90"/>
      <c r="N49" s="24"/>
      <c r="O49" s="24"/>
      <c r="P49" s="24"/>
    </row>
    <row r="50" spans="1:16" x14ac:dyDescent="0.25">
      <c r="A50" s="65"/>
      <c r="F50" s="90"/>
      <c r="G50" s="90"/>
      <c r="H50" s="90"/>
      <c r="I50" s="90"/>
      <c r="J50" s="90"/>
      <c r="K50" s="90"/>
      <c r="L50" s="90"/>
      <c r="M50" s="90"/>
      <c r="N50" s="24"/>
      <c r="O50" s="24"/>
      <c r="P50" s="24"/>
    </row>
    <row r="51" spans="1:16" x14ac:dyDescent="0.25">
      <c r="A51" s="65"/>
      <c r="F51" s="90"/>
      <c r="G51" s="90"/>
      <c r="H51" s="90"/>
      <c r="I51" s="90"/>
      <c r="J51" s="90"/>
      <c r="K51" s="90"/>
      <c r="L51" s="90"/>
      <c r="M51" s="90"/>
      <c r="N51" s="24"/>
      <c r="O51" s="24"/>
      <c r="P51" s="24"/>
    </row>
    <row r="52" spans="1:16" x14ac:dyDescent="0.25">
      <c r="A52" s="65"/>
      <c r="F52" s="90"/>
      <c r="G52" s="90"/>
      <c r="H52" s="90"/>
      <c r="I52" s="90"/>
      <c r="J52" s="90"/>
      <c r="K52" s="90"/>
      <c r="L52" s="90"/>
      <c r="M52" s="90"/>
      <c r="N52" s="24"/>
      <c r="O52" s="24"/>
      <c r="P52" s="24"/>
    </row>
    <row r="53" spans="1:16" x14ac:dyDescent="0.25">
      <c r="A53" s="65"/>
      <c r="F53" s="90"/>
      <c r="G53" s="90"/>
      <c r="H53" s="90"/>
      <c r="I53" s="90"/>
      <c r="J53" s="90"/>
      <c r="K53" s="90"/>
      <c r="L53" s="90"/>
      <c r="M53" s="90"/>
      <c r="N53" s="24"/>
      <c r="O53" s="24"/>
      <c r="P53" s="24"/>
    </row>
    <row r="54" spans="1:16" x14ac:dyDescent="0.25">
      <c r="A54" s="65"/>
      <c r="F54" s="90"/>
      <c r="G54" s="90"/>
      <c r="H54" s="90"/>
      <c r="I54" s="90"/>
      <c r="J54" s="90"/>
      <c r="K54" s="90"/>
      <c r="L54" s="90"/>
      <c r="M54" s="90"/>
      <c r="N54" s="24"/>
      <c r="O54" s="24"/>
      <c r="P54" s="24"/>
    </row>
    <row r="55" spans="1:16" x14ac:dyDescent="0.25">
      <c r="A55" s="65"/>
      <c r="F55" s="90"/>
      <c r="G55" s="90"/>
      <c r="H55" s="90"/>
      <c r="I55" s="90"/>
      <c r="J55" s="90"/>
      <c r="K55" s="90"/>
      <c r="L55" s="90"/>
      <c r="M55" s="90"/>
      <c r="N55" s="24"/>
      <c r="O55" s="24"/>
      <c r="P55" s="24"/>
    </row>
    <row r="56" spans="1:16" x14ac:dyDescent="0.25">
      <c r="A56" s="65"/>
      <c r="F56" s="90"/>
      <c r="G56" s="90"/>
      <c r="H56" s="90"/>
      <c r="I56" s="90"/>
      <c r="J56" s="90"/>
      <c r="K56" s="90"/>
      <c r="L56" s="90"/>
      <c r="M56" s="90"/>
      <c r="N56" s="24"/>
      <c r="O56" s="24"/>
      <c r="P56" s="24"/>
    </row>
    <row r="57" spans="1:16" x14ac:dyDescent="0.25">
      <c r="A57" s="65"/>
      <c r="F57" s="90"/>
      <c r="G57" s="90"/>
      <c r="H57" s="90"/>
      <c r="I57" s="90"/>
      <c r="J57" s="90"/>
      <c r="K57" s="90"/>
      <c r="L57" s="90"/>
      <c r="M57" s="90"/>
      <c r="N57" s="24"/>
      <c r="O57" s="24"/>
      <c r="P57" s="24"/>
    </row>
    <row r="58" spans="1:16" x14ac:dyDescent="0.25">
      <c r="A58" s="65"/>
      <c r="F58" s="90"/>
      <c r="G58" s="90"/>
      <c r="H58" s="90"/>
      <c r="I58" s="90"/>
      <c r="J58" s="90"/>
      <c r="K58" s="90"/>
      <c r="L58" s="90"/>
      <c r="M58" s="90"/>
      <c r="N58" s="24"/>
      <c r="O58" s="24"/>
      <c r="P58" s="24"/>
    </row>
    <row r="59" spans="1:16" x14ac:dyDescent="0.25">
      <c r="A59" s="71"/>
      <c r="F59" s="90"/>
      <c r="G59" s="90"/>
      <c r="H59" s="90"/>
      <c r="I59" s="90"/>
      <c r="J59" s="90"/>
      <c r="K59" s="90"/>
      <c r="L59" s="90"/>
      <c r="M59" s="90"/>
      <c r="N59" s="24"/>
      <c r="O59" s="24"/>
      <c r="P59" s="24"/>
    </row>
    <row r="60" spans="1:16" x14ac:dyDescent="0.25">
      <c r="A60" s="71"/>
      <c r="F60" s="90"/>
      <c r="G60" s="90"/>
      <c r="H60" s="90"/>
      <c r="I60" s="90"/>
      <c r="J60" s="90"/>
      <c r="K60" s="90"/>
      <c r="L60" s="90"/>
      <c r="M60" s="90"/>
      <c r="N60" s="24"/>
      <c r="O60" s="24"/>
      <c r="P60" s="24"/>
    </row>
    <row r="61" spans="1:16" x14ac:dyDescent="0.25">
      <c r="A61" s="71"/>
      <c r="F61" s="90"/>
      <c r="G61" s="90"/>
      <c r="H61" s="90"/>
      <c r="I61" s="90"/>
      <c r="J61" s="90"/>
      <c r="K61" s="90"/>
      <c r="L61" s="90"/>
      <c r="M61" s="90"/>
      <c r="N61" s="24"/>
      <c r="O61" s="24"/>
      <c r="P61" s="24"/>
    </row>
    <row r="62" spans="1:16" x14ac:dyDescent="0.25">
      <c r="A62" s="71"/>
      <c r="F62" s="90"/>
      <c r="G62" s="90"/>
      <c r="H62" s="90"/>
      <c r="I62" s="90"/>
      <c r="J62" s="90"/>
      <c r="K62" s="90"/>
      <c r="L62" s="90"/>
      <c r="M62" s="90"/>
      <c r="N62" s="24"/>
      <c r="O62" s="24"/>
      <c r="P62" s="24"/>
    </row>
    <row r="63" spans="1:16" x14ac:dyDescent="0.25">
      <c r="F63" s="90"/>
      <c r="G63" s="90"/>
      <c r="H63" s="90"/>
      <c r="I63" s="90"/>
      <c r="J63" s="90"/>
      <c r="K63" s="90"/>
      <c r="L63" s="90"/>
      <c r="M63" s="90"/>
      <c r="N63" s="24"/>
      <c r="O63" s="24"/>
      <c r="P63" s="24"/>
    </row>
    <row r="64" spans="1:16" x14ac:dyDescent="0.25">
      <c r="F64" s="90"/>
      <c r="G64" s="90"/>
      <c r="H64" s="90"/>
      <c r="I64" s="90"/>
      <c r="J64" s="90"/>
      <c r="K64" s="90"/>
      <c r="L64" s="90"/>
      <c r="M64" s="90"/>
      <c r="N64" s="24"/>
      <c r="O64" s="24"/>
      <c r="P64" s="24"/>
    </row>
    <row r="65" spans="6:16" x14ac:dyDescent="0.25">
      <c r="F65" s="90"/>
      <c r="G65" s="90"/>
      <c r="H65" s="90"/>
      <c r="I65" s="90"/>
      <c r="J65" s="90"/>
      <c r="K65" s="90"/>
      <c r="L65" s="90"/>
      <c r="M65" s="90"/>
      <c r="N65" s="24"/>
      <c r="O65" s="24"/>
      <c r="P65" s="24"/>
    </row>
    <row r="66" spans="6:16" x14ac:dyDescent="0.25">
      <c r="F66" s="90"/>
      <c r="G66" s="90"/>
      <c r="H66" s="90"/>
      <c r="I66" s="90"/>
      <c r="J66" s="90"/>
      <c r="K66" s="90"/>
      <c r="L66" s="90"/>
      <c r="M66" s="90"/>
      <c r="N66" s="24"/>
      <c r="O66" s="24"/>
      <c r="P66" s="24"/>
    </row>
    <row r="67" spans="6:16" x14ac:dyDescent="0.25">
      <c r="F67" s="90"/>
      <c r="G67" s="90"/>
      <c r="H67" s="90"/>
      <c r="I67" s="90"/>
      <c r="J67" s="90"/>
      <c r="K67" s="90"/>
      <c r="L67" s="90"/>
      <c r="M67" s="90"/>
      <c r="N67" s="24"/>
      <c r="O67" s="24"/>
      <c r="P67" s="24"/>
    </row>
    <row r="68" spans="6:16" x14ac:dyDescent="0.25">
      <c r="F68" s="90"/>
      <c r="G68" s="90"/>
      <c r="H68" s="90"/>
      <c r="I68" s="90"/>
      <c r="J68" s="90"/>
      <c r="K68" s="90"/>
      <c r="L68" s="90"/>
      <c r="M68" s="90"/>
      <c r="N68" s="24"/>
      <c r="O68" s="24"/>
      <c r="P68" s="24"/>
    </row>
    <row r="69" spans="6:16" x14ac:dyDescent="0.25">
      <c r="F69" s="90"/>
      <c r="G69" s="90"/>
      <c r="H69" s="90"/>
      <c r="I69" s="90"/>
      <c r="J69" s="90"/>
      <c r="K69" s="90"/>
      <c r="L69" s="90"/>
      <c r="M69" s="90"/>
      <c r="N69" s="24"/>
      <c r="O69" s="24"/>
      <c r="P69" s="24"/>
    </row>
    <row r="70" spans="6:16" x14ac:dyDescent="0.25">
      <c r="F70" s="90"/>
      <c r="G70" s="90"/>
      <c r="H70" s="90"/>
      <c r="I70" s="90"/>
      <c r="J70" s="90"/>
      <c r="K70" s="90"/>
      <c r="L70" s="90"/>
      <c r="M70" s="90"/>
      <c r="N70" s="24"/>
      <c r="O70" s="24"/>
      <c r="P70" s="24"/>
    </row>
    <row r="71" spans="6:16" x14ac:dyDescent="0.25">
      <c r="F71" s="90"/>
      <c r="G71" s="90"/>
      <c r="H71" s="90"/>
      <c r="I71" s="90"/>
      <c r="J71" s="90"/>
      <c r="K71" s="90"/>
      <c r="L71" s="90"/>
      <c r="M71" s="90"/>
      <c r="N71" s="24"/>
      <c r="O71" s="24"/>
      <c r="P71" s="24"/>
    </row>
    <row r="72" spans="6:16" x14ac:dyDescent="0.25">
      <c r="F72" s="90"/>
      <c r="G72" s="90"/>
      <c r="H72" s="90"/>
      <c r="I72" s="90"/>
      <c r="J72" s="90"/>
      <c r="K72" s="90"/>
      <c r="L72" s="90"/>
      <c r="M72" s="90"/>
      <c r="N72" s="24"/>
      <c r="O72" s="24"/>
      <c r="P72" s="24"/>
    </row>
    <row r="73" spans="6:16" x14ac:dyDescent="0.25">
      <c r="F73" s="90"/>
      <c r="G73" s="90"/>
      <c r="H73" s="90"/>
      <c r="I73" s="90"/>
      <c r="J73" s="90"/>
      <c r="K73" s="90"/>
      <c r="L73" s="90"/>
      <c r="M73" s="90"/>
    </row>
    <row r="74" spans="6:16" x14ac:dyDescent="0.25">
      <c r="F74" s="90"/>
      <c r="G74" s="90"/>
      <c r="H74" s="90"/>
      <c r="I74" s="90"/>
      <c r="J74" s="90"/>
      <c r="K74" s="90"/>
      <c r="L74" s="90"/>
      <c r="M74" s="90"/>
    </row>
    <row r="75" spans="6:16" x14ac:dyDescent="0.25">
      <c r="F75" s="90"/>
      <c r="G75" s="90"/>
      <c r="H75" s="90"/>
      <c r="I75" s="90"/>
      <c r="J75" s="90"/>
      <c r="K75" s="90"/>
      <c r="L75" s="90"/>
      <c r="M75" s="90"/>
    </row>
    <row r="76" spans="6:16" x14ac:dyDescent="0.25">
      <c r="F76" s="90"/>
      <c r="G76" s="90"/>
      <c r="H76" s="90"/>
      <c r="I76" s="90"/>
      <c r="J76" s="90"/>
      <c r="K76" s="90"/>
      <c r="L76" s="90"/>
      <c r="M76" s="90"/>
    </row>
    <row r="77" spans="6:16" x14ac:dyDescent="0.25">
      <c r="F77" s="90"/>
      <c r="G77" s="90"/>
      <c r="H77" s="90"/>
      <c r="I77" s="90"/>
      <c r="J77" s="90"/>
      <c r="K77" s="90"/>
      <c r="L77" s="90"/>
      <c r="M77" s="90"/>
    </row>
    <row r="78" spans="6:16" x14ac:dyDescent="0.25">
      <c r="F78" s="90"/>
      <c r="G78" s="90"/>
      <c r="H78" s="90"/>
      <c r="I78" s="90"/>
      <c r="J78" s="90"/>
      <c r="K78" s="90"/>
      <c r="L78" s="90"/>
      <c r="M78" s="90"/>
    </row>
    <row r="79" spans="6:16" x14ac:dyDescent="0.25">
      <c r="F79" s="90"/>
      <c r="G79" s="90"/>
      <c r="H79" s="90"/>
      <c r="I79" s="90"/>
      <c r="J79" s="90"/>
      <c r="K79" s="90"/>
      <c r="L79" s="90"/>
      <c r="M79" s="90"/>
    </row>
  </sheetData>
  <autoFilter ref="A6:Q21"/>
  <mergeCells count="61">
    <mergeCell ref="Q13:Q14"/>
    <mergeCell ref="J13:J14"/>
    <mergeCell ref="K13:K14"/>
    <mergeCell ref="L13:L14"/>
    <mergeCell ref="M13:M14"/>
    <mergeCell ref="N13:N14"/>
    <mergeCell ref="O13:O14"/>
    <mergeCell ref="P13:P14"/>
    <mergeCell ref="K9:K10"/>
    <mergeCell ref="J9:J10"/>
    <mergeCell ref="I9:I10"/>
    <mergeCell ref="H9:H10"/>
    <mergeCell ref="M9:M10"/>
    <mergeCell ref="L9:L10"/>
    <mergeCell ref="E9:E10"/>
    <mergeCell ref="D9:D10"/>
    <mergeCell ref="C9:C10"/>
    <mergeCell ref="B9:B10"/>
    <mergeCell ref="A9:A10"/>
    <mergeCell ref="A4:A5"/>
    <mergeCell ref="B4:B5"/>
    <mergeCell ref="C4:C5"/>
    <mergeCell ref="D4:D5"/>
    <mergeCell ref="E4:E5"/>
    <mergeCell ref="F9:F10"/>
    <mergeCell ref="G9:G10"/>
    <mergeCell ref="M4:O4"/>
    <mergeCell ref="P4:P5"/>
    <mergeCell ref="Q4:Q5"/>
    <mergeCell ref="G4:G5"/>
    <mergeCell ref="H4:H5"/>
    <mergeCell ref="I4:I5"/>
    <mergeCell ref="J4:J5"/>
    <mergeCell ref="K4:K5"/>
    <mergeCell ref="L4:L5"/>
    <mergeCell ref="F4:F5"/>
    <mergeCell ref="N9:N10"/>
    <mergeCell ref="O9:O10"/>
    <mergeCell ref="P9:P10"/>
    <mergeCell ref="Q9:Q10"/>
    <mergeCell ref="C21:K21"/>
    <mergeCell ref="G11:G12"/>
    <mergeCell ref="H11:H12"/>
    <mergeCell ref="I11:I12"/>
    <mergeCell ref="A13:A17"/>
    <mergeCell ref="B13:B17"/>
    <mergeCell ref="C13:C17"/>
    <mergeCell ref="D13:D17"/>
    <mergeCell ref="E13:E17"/>
    <mergeCell ref="F13:F17"/>
    <mergeCell ref="G13:G17"/>
    <mergeCell ref="H13:H17"/>
    <mergeCell ref="F11:F12"/>
    <mergeCell ref="A11:A12"/>
    <mergeCell ref="B11:B12"/>
    <mergeCell ref="C11:C12"/>
    <mergeCell ref="I13:I17"/>
    <mergeCell ref="A19:F19"/>
    <mergeCell ref="C20:F20"/>
    <mergeCell ref="D11:D12"/>
    <mergeCell ref="E11:E12"/>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11. 2021
</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BX105"/>
  <sheetViews>
    <sheetView zoomScale="54" zoomScaleNormal="54" zoomScaleSheetLayoutView="39" zoomScalePageLayoutView="55" workbookViewId="0">
      <selection activeCell="K35" sqref="K35"/>
    </sheetView>
  </sheetViews>
  <sheetFormatPr defaultRowHeight="15" x14ac:dyDescent="0.25"/>
  <cols>
    <col min="1" max="1" width="4.7109375" customWidth="1"/>
    <col min="2" max="2" width="14.140625" customWidth="1"/>
    <col min="3" max="3" width="23.42578125" style="77" customWidth="1"/>
    <col min="4" max="4" width="17.28515625" style="77" customWidth="1"/>
    <col min="5" max="5" width="11.7109375" style="77" customWidth="1"/>
    <col min="6" max="6" width="8.7109375" style="77" customWidth="1"/>
    <col min="7" max="7" width="18.7109375" style="78" customWidth="1"/>
    <col min="8" max="8" width="13.85546875" style="79"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72.855468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140625" customWidth="1"/>
    <col min="246" max="246" width="23.42578125" customWidth="1"/>
    <col min="247" max="247" width="17.28515625" customWidth="1"/>
    <col min="248" max="248" width="11.7109375" customWidth="1"/>
    <col min="249" max="249" width="8.7109375" customWidth="1"/>
    <col min="250" max="250" width="18.7109375" customWidth="1"/>
    <col min="251" max="251" width="13.85546875" customWidth="1"/>
    <col min="252" max="252" width="13.42578125" customWidth="1"/>
    <col min="253" max="253" width="15.140625" customWidth="1"/>
    <col min="254" max="254" width="40.7109375" customWidth="1"/>
    <col min="255" max="255" width="20.42578125" customWidth="1"/>
    <col min="256" max="256" width="17.85546875" customWidth="1"/>
    <col min="257" max="257" width="16.7109375" customWidth="1"/>
    <col min="258" max="258" width="13.7109375" customWidth="1"/>
    <col min="259" max="259" width="14.28515625" customWidth="1"/>
    <col min="260" max="260" width="12.7109375" customWidth="1"/>
    <col min="261" max="261" width="56.85546875" customWidth="1"/>
    <col min="262" max="263" width="0" hidden="1" customWidth="1"/>
    <col min="500" max="500" width="4.7109375" customWidth="1"/>
    <col min="501" max="501" width="14.140625" customWidth="1"/>
    <col min="502" max="502" width="23.42578125" customWidth="1"/>
    <col min="503" max="503" width="17.28515625" customWidth="1"/>
    <col min="504" max="504" width="11.7109375" customWidth="1"/>
    <col min="505" max="505" width="8.7109375" customWidth="1"/>
    <col min="506" max="506" width="18.7109375" customWidth="1"/>
    <col min="507" max="507" width="13.85546875" customWidth="1"/>
    <col min="508" max="508" width="13.42578125" customWidth="1"/>
    <col min="509" max="509" width="15.140625" customWidth="1"/>
    <col min="510" max="510" width="40.7109375" customWidth="1"/>
    <col min="511" max="511" width="20.42578125" customWidth="1"/>
    <col min="512" max="512" width="17.85546875" customWidth="1"/>
    <col min="513" max="513" width="16.7109375" customWidth="1"/>
    <col min="514" max="514" width="13.7109375" customWidth="1"/>
    <col min="515" max="515" width="14.28515625" customWidth="1"/>
    <col min="516" max="516" width="12.7109375" customWidth="1"/>
    <col min="517" max="517" width="56.85546875" customWidth="1"/>
    <col min="518" max="519" width="0" hidden="1" customWidth="1"/>
    <col min="756" max="756" width="4.7109375" customWidth="1"/>
    <col min="757" max="757" width="14.140625" customWidth="1"/>
    <col min="758" max="758" width="23.42578125" customWidth="1"/>
    <col min="759" max="759" width="17.28515625" customWidth="1"/>
    <col min="760" max="760" width="11.7109375" customWidth="1"/>
    <col min="761" max="761" width="8.7109375" customWidth="1"/>
    <col min="762" max="762" width="18.7109375" customWidth="1"/>
    <col min="763" max="763" width="13.85546875" customWidth="1"/>
    <col min="764" max="764" width="13.42578125" customWidth="1"/>
    <col min="765" max="765" width="15.140625" customWidth="1"/>
    <col min="766" max="766" width="40.7109375" customWidth="1"/>
    <col min="767" max="767" width="20.42578125" customWidth="1"/>
    <col min="768" max="768" width="17.85546875" customWidth="1"/>
    <col min="769" max="769" width="16.7109375" customWidth="1"/>
    <col min="770" max="770" width="13.7109375" customWidth="1"/>
    <col min="771" max="771" width="14.28515625" customWidth="1"/>
    <col min="772" max="772" width="12.7109375" customWidth="1"/>
    <col min="773" max="773" width="56.85546875" customWidth="1"/>
    <col min="774" max="775" width="0" hidden="1" customWidth="1"/>
    <col min="1012" max="1012" width="4.7109375" customWidth="1"/>
    <col min="1013" max="1013" width="14.140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85546875" customWidth="1"/>
    <col min="1020" max="1020" width="13.42578125" customWidth="1"/>
    <col min="1021" max="1021" width="15.140625" customWidth="1"/>
    <col min="1022" max="1022" width="40.7109375" customWidth="1"/>
    <col min="1023" max="1023" width="20.42578125" customWidth="1"/>
    <col min="1024" max="1024" width="17.85546875" customWidth="1"/>
    <col min="1025" max="1025" width="16.7109375" customWidth="1"/>
    <col min="1026" max="1026" width="13.7109375" customWidth="1"/>
    <col min="1027" max="1027" width="14.28515625" customWidth="1"/>
    <col min="1028" max="1028" width="12.7109375" customWidth="1"/>
    <col min="1029" max="1029" width="56.85546875" customWidth="1"/>
    <col min="1030" max="1031" width="0" hidden="1" customWidth="1"/>
    <col min="1268" max="1268" width="4.7109375" customWidth="1"/>
    <col min="1269" max="1269" width="14.140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85546875" customWidth="1"/>
    <col min="1276" max="1276" width="13.42578125" customWidth="1"/>
    <col min="1277" max="1277" width="15.140625" customWidth="1"/>
    <col min="1278" max="1278" width="40.7109375" customWidth="1"/>
    <col min="1279" max="1279" width="20.42578125" customWidth="1"/>
    <col min="1280" max="1280" width="17.85546875" customWidth="1"/>
    <col min="1281" max="1281" width="16.7109375" customWidth="1"/>
    <col min="1282" max="1282" width="13.7109375" customWidth="1"/>
    <col min="1283" max="1283" width="14.28515625" customWidth="1"/>
    <col min="1284" max="1284" width="12.7109375" customWidth="1"/>
    <col min="1285" max="1285" width="56.85546875" customWidth="1"/>
    <col min="1286" max="1287" width="0" hidden="1" customWidth="1"/>
    <col min="1524" max="1524" width="4.7109375" customWidth="1"/>
    <col min="1525" max="1525" width="14.140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85546875" customWidth="1"/>
    <col min="1532" max="1532" width="13.42578125" customWidth="1"/>
    <col min="1533" max="1533" width="15.140625" customWidth="1"/>
    <col min="1534" max="1534" width="40.7109375" customWidth="1"/>
    <col min="1535" max="1535" width="20.42578125" customWidth="1"/>
    <col min="1536" max="1536" width="17.85546875" customWidth="1"/>
    <col min="1537" max="1537" width="16.7109375" customWidth="1"/>
    <col min="1538" max="1538" width="13.7109375" customWidth="1"/>
    <col min="1539" max="1539" width="14.28515625" customWidth="1"/>
    <col min="1540" max="1540" width="12.7109375" customWidth="1"/>
    <col min="1541" max="1541" width="56.85546875" customWidth="1"/>
    <col min="1542" max="1543" width="0" hidden="1" customWidth="1"/>
    <col min="1780" max="1780" width="4.7109375" customWidth="1"/>
    <col min="1781" max="1781" width="14.140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85546875" customWidth="1"/>
    <col min="1788" max="1788" width="13.42578125" customWidth="1"/>
    <col min="1789" max="1789" width="15.140625" customWidth="1"/>
    <col min="1790" max="1790" width="40.7109375" customWidth="1"/>
    <col min="1791" max="1791" width="20.42578125" customWidth="1"/>
    <col min="1792" max="1792" width="17.85546875" customWidth="1"/>
    <col min="1793" max="1793" width="16.7109375" customWidth="1"/>
    <col min="1794" max="1794" width="13.7109375" customWidth="1"/>
    <col min="1795" max="1795" width="14.28515625" customWidth="1"/>
    <col min="1796" max="1796" width="12.7109375" customWidth="1"/>
    <col min="1797" max="1797" width="56.85546875" customWidth="1"/>
    <col min="1798" max="1799" width="0" hidden="1" customWidth="1"/>
    <col min="2036" max="2036" width="4.7109375" customWidth="1"/>
    <col min="2037" max="2037" width="14.140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85546875" customWidth="1"/>
    <col min="2044" max="2044" width="13.42578125" customWidth="1"/>
    <col min="2045" max="2045" width="15.140625" customWidth="1"/>
    <col min="2046" max="2046" width="40.7109375" customWidth="1"/>
    <col min="2047" max="2047" width="20.42578125" customWidth="1"/>
    <col min="2048" max="2048" width="17.85546875" customWidth="1"/>
    <col min="2049" max="2049" width="16.7109375" customWidth="1"/>
    <col min="2050" max="2050" width="13.7109375" customWidth="1"/>
    <col min="2051" max="2051" width="14.28515625" customWidth="1"/>
    <col min="2052" max="2052" width="12.7109375" customWidth="1"/>
    <col min="2053" max="2053" width="56.85546875" customWidth="1"/>
    <col min="2054" max="2055" width="0" hidden="1" customWidth="1"/>
    <col min="2292" max="2292" width="4.7109375" customWidth="1"/>
    <col min="2293" max="2293" width="14.140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85546875" customWidth="1"/>
    <col min="2300" max="2300" width="13.42578125" customWidth="1"/>
    <col min="2301" max="2301" width="15.140625" customWidth="1"/>
    <col min="2302" max="2302" width="40.7109375" customWidth="1"/>
    <col min="2303" max="2303" width="20.42578125" customWidth="1"/>
    <col min="2304" max="2304" width="17.85546875" customWidth="1"/>
    <col min="2305" max="2305" width="16.7109375" customWidth="1"/>
    <col min="2306" max="2306" width="13.7109375" customWidth="1"/>
    <col min="2307" max="2307" width="14.28515625" customWidth="1"/>
    <col min="2308" max="2308" width="12.7109375" customWidth="1"/>
    <col min="2309" max="2309" width="56.85546875" customWidth="1"/>
    <col min="2310" max="2311" width="0" hidden="1" customWidth="1"/>
    <col min="2548" max="2548" width="4.7109375" customWidth="1"/>
    <col min="2549" max="2549" width="14.140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85546875" customWidth="1"/>
    <col min="2556" max="2556" width="13.42578125" customWidth="1"/>
    <col min="2557" max="2557" width="15.140625" customWidth="1"/>
    <col min="2558" max="2558" width="40.7109375" customWidth="1"/>
    <col min="2559" max="2559" width="20.42578125" customWidth="1"/>
    <col min="2560" max="2560" width="17.85546875" customWidth="1"/>
    <col min="2561" max="2561" width="16.7109375" customWidth="1"/>
    <col min="2562" max="2562" width="13.7109375" customWidth="1"/>
    <col min="2563" max="2563" width="14.28515625" customWidth="1"/>
    <col min="2564" max="2564" width="12.7109375" customWidth="1"/>
    <col min="2565" max="2565" width="56.85546875" customWidth="1"/>
    <col min="2566" max="2567" width="0" hidden="1" customWidth="1"/>
    <col min="2804" max="2804" width="4.7109375" customWidth="1"/>
    <col min="2805" max="2805" width="14.140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85546875" customWidth="1"/>
    <col min="2812" max="2812" width="13.42578125" customWidth="1"/>
    <col min="2813" max="2813" width="15.140625" customWidth="1"/>
    <col min="2814" max="2814" width="40.7109375" customWidth="1"/>
    <col min="2815" max="2815" width="20.42578125" customWidth="1"/>
    <col min="2816" max="2816" width="17.85546875" customWidth="1"/>
    <col min="2817" max="2817" width="16.7109375" customWidth="1"/>
    <col min="2818" max="2818" width="13.7109375" customWidth="1"/>
    <col min="2819" max="2819" width="14.28515625" customWidth="1"/>
    <col min="2820" max="2820" width="12.7109375" customWidth="1"/>
    <col min="2821" max="2821" width="56.85546875" customWidth="1"/>
    <col min="2822" max="2823" width="0" hidden="1" customWidth="1"/>
    <col min="3060" max="3060" width="4.7109375" customWidth="1"/>
    <col min="3061" max="3061" width="14.140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85546875" customWidth="1"/>
    <col min="3068" max="3068" width="13.42578125" customWidth="1"/>
    <col min="3069" max="3069" width="15.140625" customWidth="1"/>
    <col min="3070" max="3070" width="40.7109375" customWidth="1"/>
    <col min="3071" max="3071" width="20.42578125" customWidth="1"/>
    <col min="3072" max="3072" width="17.85546875" customWidth="1"/>
    <col min="3073" max="3073" width="16.7109375" customWidth="1"/>
    <col min="3074" max="3074" width="13.7109375" customWidth="1"/>
    <col min="3075" max="3075" width="14.28515625" customWidth="1"/>
    <col min="3076" max="3076" width="12.7109375" customWidth="1"/>
    <col min="3077" max="3077" width="56.85546875" customWidth="1"/>
    <col min="3078" max="3079" width="0" hidden="1" customWidth="1"/>
    <col min="3316" max="3316" width="4.7109375" customWidth="1"/>
    <col min="3317" max="3317" width="14.140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85546875" customWidth="1"/>
    <col min="3324" max="3324" width="13.42578125" customWidth="1"/>
    <col min="3325" max="3325" width="15.140625" customWidth="1"/>
    <col min="3326" max="3326" width="40.7109375" customWidth="1"/>
    <col min="3327" max="3327" width="20.42578125" customWidth="1"/>
    <col min="3328" max="3328" width="17.85546875" customWidth="1"/>
    <col min="3329" max="3329" width="16.7109375" customWidth="1"/>
    <col min="3330" max="3330" width="13.7109375" customWidth="1"/>
    <col min="3331" max="3331" width="14.28515625" customWidth="1"/>
    <col min="3332" max="3332" width="12.7109375" customWidth="1"/>
    <col min="3333" max="3333" width="56.85546875" customWidth="1"/>
    <col min="3334" max="3335" width="0" hidden="1" customWidth="1"/>
    <col min="3572" max="3572" width="4.7109375" customWidth="1"/>
    <col min="3573" max="3573" width="14.140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85546875" customWidth="1"/>
    <col min="3580" max="3580" width="13.42578125" customWidth="1"/>
    <col min="3581" max="3581" width="15.140625" customWidth="1"/>
    <col min="3582" max="3582" width="40.7109375" customWidth="1"/>
    <col min="3583" max="3583" width="20.42578125" customWidth="1"/>
    <col min="3584" max="3584" width="17.85546875" customWidth="1"/>
    <col min="3585" max="3585" width="16.7109375" customWidth="1"/>
    <col min="3586" max="3586" width="13.7109375" customWidth="1"/>
    <col min="3587" max="3587" width="14.28515625" customWidth="1"/>
    <col min="3588" max="3588" width="12.7109375" customWidth="1"/>
    <col min="3589" max="3589" width="56.85546875" customWidth="1"/>
    <col min="3590" max="3591" width="0" hidden="1" customWidth="1"/>
    <col min="3828" max="3828" width="4.7109375" customWidth="1"/>
    <col min="3829" max="3829" width="14.140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85546875" customWidth="1"/>
    <col min="3836" max="3836" width="13.42578125" customWidth="1"/>
    <col min="3837" max="3837" width="15.140625" customWidth="1"/>
    <col min="3838" max="3838" width="40.7109375" customWidth="1"/>
    <col min="3839" max="3839" width="20.42578125" customWidth="1"/>
    <col min="3840" max="3840" width="17.85546875" customWidth="1"/>
    <col min="3841" max="3841" width="16.7109375" customWidth="1"/>
    <col min="3842" max="3842" width="13.7109375" customWidth="1"/>
    <col min="3843" max="3843" width="14.28515625" customWidth="1"/>
    <col min="3844" max="3844" width="12.7109375" customWidth="1"/>
    <col min="3845" max="3845" width="56.85546875" customWidth="1"/>
    <col min="3846" max="3847" width="0" hidden="1" customWidth="1"/>
    <col min="4084" max="4084" width="4.7109375" customWidth="1"/>
    <col min="4085" max="4085" width="14.140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85546875" customWidth="1"/>
    <col min="4092" max="4092" width="13.42578125" customWidth="1"/>
    <col min="4093" max="4093" width="15.140625" customWidth="1"/>
    <col min="4094" max="4094" width="40.7109375" customWidth="1"/>
    <col min="4095" max="4095" width="20.42578125" customWidth="1"/>
    <col min="4096" max="4096" width="17.85546875" customWidth="1"/>
    <col min="4097" max="4097" width="16.7109375" customWidth="1"/>
    <col min="4098" max="4098" width="13.7109375" customWidth="1"/>
    <col min="4099" max="4099" width="14.28515625" customWidth="1"/>
    <col min="4100" max="4100" width="12.7109375" customWidth="1"/>
    <col min="4101" max="4101" width="56.85546875" customWidth="1"/>
    <col min="4102" max="4103" width="0" hidden="1" customWidth="1"/>
    <col min="4340" max="4340" width="4.7109375" customWidth="1"/>
    <col min="4341" max="4341" width="14.140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85546875" customWidth="1"/>
    <col min="4348" max="4348" width="13.42578125" customWidth="1"/>
    <col min="4349" max="4349" width="15.140625" customWidth="1"/>
    <col min="4350" max="4350" width="40.7109375" customWidth="1"/>
    <col min="4351" max="4351" width="20.42578125" customWidth="1"/>
    <col min="4352" max="4352" width="17.85546875" customWidth="1"/>
    <col min="4353" max="4353" width="16.7109375" customWidth="1"/>
    <col min="4354" max="4354" width="13.7109375" customWidth="1"/>
    <col min="4355" max="4355" width="14.28515625" customWidth="1"/>
    <col min="4356" max="4356" width="12.7109375" customWidth="1"/>
    <col min="4357" max="4357" width="56.85546875" customWidth="1"/>
    <col min="4358" max="4359" width="0" hidden="1" customWidth="1"/>
    <col min="4596" max="4596" width="4.7109375" customWidth="1"/>
    <col min="4597" max="4597" width="14.140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85546875" customWidth="1"/>
    <col min="4604" max="4604" width="13.42578125" customWidth="1"/>
    <col min="4605" max="4605" width="15.140625" customWidth="1"/>
    <col min="4606" max="4606" width="40.7109375" customWidth="1"/>
    <col min="4607" max="4607" width="20.42578125" customWidth="1"/>
    <col min="4608" max="4608" width="17.85546875" customWidth="1"/>
    <col min="4609" max="4609" width="16.7109375" customWidth="1"/>
    <col min="4610" max="4610" width="13.7109375" customWidth="1"/>
    <col min="4611" max="4611" width="14.28515625" customWidth="1"/>
    <col min="4612" max="4612" width="12.7109375" customWidth="1"/>
    <col min="4613" max="4613" width="56.85546875" customWidth="1"/>
    <col min="4614" max="4615" width="0" hidden="1" customWidth="1"/>
    <col min="4852" max="4852" width="4.7109375" customWidth="1"/>
    <col min="4853" max="4853" width="14.140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85546875" customWidth="1"/>
    <col min="4860" max="4860" width="13.42578125" customWidth="1"/>
    <col min="4861" max="4861" width="15.140625" customWidth="1"/>
    <col min="4862" max="4862" width="40.7109375" customWidth="1"/>
    <col min="4863" max="4863" width="20.42578125" customWidth="1"/>
    <col min="4864" max="4864" width="17.85546875" customWidth="1"/>
    <col min="4865" max="4865" width="16.7109375" customWidth="1"/>
    <col min="4866" max="4866" width="13.7109375" customWidth="1"/>
    <col min="4867" max="4867" width="14.28515625" customWidth="1"/>
    <col min="4868" max="4868" width="12.7109375" customWidth="1"/>
    <col min="4869" max="4869" width="56.85546875" customWidth="1"/>
    <col min="4870" max="4871" width="0" hidden="1" customWidth="1"/>
    <col min="5108" max="5108" width="4.7109375" customWidth="1"/>
    <col min="5109" max="5109" width="14.140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85546875" customWidth="1"/>
    <col min="5116" max="5116" width="13.42578125" customWidth="1"/>
    <col min="5117" max="5117" width="15.140625" customWidth="1"/>
    <col min="5118" max="5118" width="40.7109375" customWidth="1"/>
    <col min="5119" max="5119" width="20.42578125" customWidth="1"/>
    <col min="5120" max="5120" width="17.85546875" customWidth="1"/>
    <col min="5121" max="5121" width="16.7109375" customWidth="1"/>
    <col min="5122" max="5122" width="13.7109375" customWidth="1"/>
    <col min="5123" max="5123" width="14.28515625" customWidth="1"/>
    <col min="5124" max="5124" width="12.7109375" customWidth="1"/>
    <col min="5125" max="5125" width="56.85546875" customWidth="1"/>
    <col min="5126" max="5127" width="0" hidden="1" customWidth="1"/>
    <col min="5364" max="5364" width="4.7109375" customWidth="1"/>
    <col min="5365" max="5365" width="14.140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85546875" customWidth="1"/>
    <col min="5372" max="5372" width="13.42578125" customWidth="1"/>
    <col min="5373" max="5373" width="15.140625" customWidth="1"/>
    <col min="5374" max="5374" width="40.7109375" customWidth="1"/>
    <col min="5375" max="5375" width="20.42578125" customWidth="1"/>
    <col min="5376" max="5376" width="17.85546875" customWidth="1"/>
    <col min="5377" max="5377" width="16.7109375" customWidth="1"/>
    <col min="5378" max="5378" width="13.7109375" customWidth="1"/>
    <col min="5379" max="5379" width="14.28515625" customWidth="1"/>
    <col min="5380" max="5380" width="12.7109375" customWidth="1"/>
    <col min="5381" max="5381" width="56.85546875" customWidth="1"/>
    <col min="5382" max="5383" width="0" hidden="1" customWidth="1"/>
    <col min="5620" max="5620" width="4.7109375" customWidth="1"/>
    <col min="5621" max="5621" width="14.140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85546875" customWidth="1"/>
    <col min="5628" max="5628" width="13.42578125" customWidth="1"/>
    <col min="5629" max="5629" width="15.140625" customWidth="1"/>
    <col min="5630" max="5630" width="40.7109375" customWidth="1"/>
    <col min="5631" max="5631" width="20.42578125" customWidth="1"/>
    <col min="5632" max="5632" width="17.85546875" customWidth="1"/>
    <col min="5633" max="5633" width="16.7109375" customWidth="1"/>
    <col min="5634" max="5634" width="13.7109375" customWidth="1"/>
    <col min="5635" max="5635" width="14.28515625" customWidth="1"/>
    <col min="5636" max="5636" width="12.7109375" customWidth="1"/>
    <col min="5637" max="5637" width="56.85546875" customWidth="1"/>
    <col min="5638" max="5639" width="0" hidden="1" customWidth="1"/>
    <col min="5876" max="5876" width="4.7109375" customWidth="1"/>
    <col min="5877" max="5877" width="14.140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85546875" customWidth="1"/>
    <col min="5884" max="5884" width="13.42578125" customWidth="1"/>
    <col min="5885" max="5885" width="15.140625" customWidth="1"/>
    <col min="5886" max="5886" width="40.7109375" customWidth="1"/>
    <col min="5887" max="5887" width="20.42578125" customWidth="1"/>
    <col min="5888" max="5888" width="17.85546875" customWidth="1"/>
    <col min="5889" max="5889" width="16.7109375" customWidth="1"/>
    <col min="5890" max="5890" width="13.7109375" customWidth="1"/>
    <col min="5891" max="5891" width="14.28515625" customWidth="1"/>
    <col min="5892" max="5892" width="12.7109375" customWidth="1"/>
    <col min="5893" max="5893" width="56.85546875" customWidth="1"/>
    <col min="5894" max="5895" width="0" hidden="1" customWidth="1"/>
    <col min="6132" max="6132" width="4.7109375" customWidth="1"/>
    <col min="6133" max="6133" width="14.140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85546875" customWidth="1"/>
    <col min="6140" max="6140" width="13.42578125" customWidth="1"/>
    <col min="6141" max="6141" width="15.140625" customWidth="1"/>
    <col min="6142" max="6142" width="40.7109375" customWidth="1"/>
    <col min="6143" max="6143" width="20.42578125" customWidth="1"/>
    <col min="6144" max="6144" width="17.85546875" customWidth="1"/>
    <col min="6145" max="6145" width="16.7109375" customWidth="1"/>
    <col min="6146" max="6146" width="13.7109375" customWidth="1"/>
    <col min="6147" max="6147" width="14.28515625" customWidth="1"/>
    <col min="6148" max="6148" width="12.7109375" customWidth="1"/>
    <col min="6149" max="6149" width="56.85546875" customWidth="1"/>
    <col min="6150" max="6151" width="0" hidden="1" customWidth="1"/>
    <col min="6388" max="6388" width="4.7109375" customWidth="1"/>
    <col min="6389" max="6389" width="14.140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85546875" customWidth="1"/>
    <col min="6396" max="6396" width="13.42578125" customWidth="1"/>
    <col min="6397" max="6397" width="15.140625" customWidth="1"/>
    <col min="6398" max="6398" width="40.7109375" customWidth="1"/>
    <col min="6399" max="6399" width="20.42578125" customWidth="1"/>
    <col min="6400" max="6400" width="17.85546875" customWidth="1"/>
    <col min="6401" max="6401" width="16.7109375" customWidth="1"/>
    <col min="6402" max="6402" width="13.7109375" customWidth="1"/>
    <col min="6403" max="6403" width="14.28515625" customWidth="1"/>
    <col min="6404" max="6404" width="12.7109375" customWidth="1"/>
    <col min="6405" max="6405" width="56.85546875" customWidth="1"/>
    <col min="6406" max="6407" width="0" hidden="1" customWidth="1"/>
    <col min="6644" max="6644" width="4.7109375" customWidth="1"/>
    <col min="6645" max="6645" width="14.140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85546875" customWidth="1"/>
    <col min="6652" max="6652" width="13.42578125" customWidth="1"/>
    <col min="6653" max="6653" width="15.140625" customWidth="1"/>
    <col min="6654" max="6654" width="40.7109375" customWidth="1"/>
    <col min="6655" max="6655" width="20.42578125" customWidth="1"/>
    <col min="6656" max="6656" width="17.85546875" customWidth="1"/>
    <col min="6657" max="6657" width="16.7109375" customWidth="1"/>
    <col min="6658" max="6658" width="13.7109375" customWidth="1"/>
    <col min="6659" max="6659" width="14.28515625" customWidth="1"/>
    <col min="6660" max="6660" width="12.7109375" customWidth="1"/>
    <col min="6661" max="6661" width="56.85546875" customWidth="1"/>
    <col min="6662" max="6663" width="0" hidden="1" customWidth="1"/>
    <col min="6900" max="6900" width="4.7109375" customWidth="1"/>
    <col min="6901" max="6901" width="14.140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85546875" customWidth="1"/>
    <col min="6908" max="6908" width="13.42578125" customWidth="1"/>
    <col min="6909" max="6909" width="15.140625" customWidth="1"/>
    <col min="6910" max="6910" width="40.7109375" customWidth="1"/>
    <col min="6911" max="6911" width="20.42578125" customWidth="1"/>
    <col min="6912" max="6912" width="17.85546875" customWidth="1"/>
    <col min="6913" max="6913" width="16.7109375" customWidth="1"/>
    <col min="6914" max="6914" width="13.7109375" customWidth="1"/>
    <col min="6915" max="6915" width="14.28515625" customWidth="1"/>
    <col min="6916" max="6916" width="12.7109375" customWidth="1"/>
    <col min="6917" max="6917" width="56.85546875" customWidth="1"/>
    <col min="6918" max="6919" width="0" hidden="1" customWidth="1"/>
    <col min="7156" max="7156" width="4.7109375" customWidth="1"/>
    <col min="7157" max="7157" width="14.140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85546875" customWidth="1"/>
    <col min="7164" max="7164" width="13.42578125" customWidth="1"/>
    <col min="7165" max="7165" width="15.140625" customWidth="1"/>
    <col min="7166" max="7166" width="40.7109375" customWidth="1"/>
    <col min="7167" max="7167" width="20.42578125" customWidth="1"/>
    <col min="7168" max="7168" width="17.85546875" customWidth="1"/>
    <col min="7169" max="7169" width="16.7109375" customWidth="1"/>
    <col min="7170" max="7170" width="13.7109375" customWidth="1"/>
    <col min="7171" max="7171" width="14.28515625" customWidth="1"/>
    <col min="7172" max="7172" width="12.7109375" customWidth="1"/>
    <col min="7173" max="7173" width="56.85546875" customWidth="1"/>
    <col min="7174" max="7175" width="0" hidden="1" customWidth="1"/>
    <col min="7412" max="7412" width="4.7109375" customWidth="1"/>
    <col min="7413" max="7413" width="14.140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85546875" customWidth="1"/>
    <col min="7420" max="7420" width="13.42578125" customWidth="1"/>
    <col min="7421" max="7421" width="15.140625" customWidth="1"/>
    <col min="7422" max="7422" width="40.7109375" customWidth="1"/>
    <col min="7423" max="7423" width="20.42578125" customWidth="1"/>
    <col min="7424" max="7424" width="17.85546875" customWidth="1"/>
    <col min="7425" max="7425" width="16.7109375" customWidth="1"/>
    <col min="7426" max="7426" width="13.7109375" customWidth="1"/>
    <col min="7427" max="7427" width="14.28515625" customWidth="1"/>
    <col min="7428" max="7428" width="12.7109375" customWidth="1"/>
    <col min="7429" max="7429" width="56.85546875" customWidth="1"/>
    <col min="7430" max="7431" width="0" hidden="1" customWidth="1"/>
    <col min="7668" max="7668" width="4.7109375" customWidth="1"/>
    <col min="7669" max="7669" width="14.140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85546875" customWidth="1"/>
    <col min="7676" max="7676" width="13.42578125" customWidth="1"/>
    <col min="7677" max="7677" width="15.140625" customWidth="1"/>
    <col min="7678" max="7678" width="40.7109375" customWidth="1"/>
    <col min="7679" max="7679" width="20.42578125" customWidth="1"/>
    <col min="7680" max="7680" width="17.85546875" customWidth="1"/>
    <col min="7681" max="7681" width="16.7109375" customWidth="1"/>
    <col min="7682" max="7682" width="13.7109375" customWidth="1"/>
    <col min="7683" max="7683" width="14.28515625" customWidth="1"/>
    <col min="7684" max="7684" width="12.7109375" customWidth="1"/>
    <col min="7685" max="7685" width="56.85546875" customWidth="1"/>
    <col min="7686" max="7687" width="0" hidden="1" customWidth="1"/>
    <col min="7924" max="7924" width="4.7109375" customWidth="1"/>
    <col min="7925" max="7925" width="14.140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85546875" customWidth="1"/>
    <col min="7932" max="7932" width="13.42578125" customWidth="1"/>
    <col min="7933" max="7933" width="15.140625" customWidth="1"/>
    <col min="7934" max="7934" width="40.7109375" customWidth="1"/>
    <col min="7935" max="7935" width="20.42578125" customWidth="1"/>
    <col min="7936" max="7936" width="17.85546875" customWidth="1"/>
    <col min="7937" max="7937" width="16.7109375" customWidth="1"/>
    <col min="7938" max="7938" width="13.7109375" customWidth="1"/>
    <col min="7939" max="7939" width="14.28515625" customWidth="1"/>
    <col min="7940" max="7940" width="12.7109375" customWidth="1"/>
    <col min="7941" max="7941" width="56.85546875" customWidth="1"/>
    <col min="7942" max="7943" width="0" hidden="1" customWidth="1"/>
    <col min="8180" max="8180" width="4.7109375" customWidth="1"/>
    <col min="8181" max="8181" width="14.140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85546875" customWidth="1"/>
    <col min="8188" max="8188" width="13.42578125" customWidth="1"/>
    <col min="8189" max="8189" width="15.140625" customWidth="1"/>
    <col min="8190" max="8190" width="40.7109375" customWidth="1"/>
    <col min="8191" max="8191" width="20.42578125" customWidth="1"/>
    <col min="8192" max="8192" width="17.85546875" customWidth="1"/>
    <col min="8193" max="8193" width="16.7109375" customWidth="1"/>
    <col min="8194" max="8194" width="13.7109375" customWidth="1"/>
    <col min="8195" max="8195" width="14.28515625" customWidth="1"/>
    <col min="8196" max="8196" width="12.7109375" customWidth="1"/>
    <col min="8197" max="8197" width="56.85546875" customWidth="1"/>
    <col min="8198" max="8199" width="0" hidden="1" customWidth="1"/>
    <col min="8436" max="8436" width="4.7109375" customWidth="1"/>
    <col min="8437" max="8437" width="14.140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85546875" customWidth="1"/>
    <col min="8444" max="8444" width="13.42578125" customWidth="1"/>
    <col min="8445" max="8445" width="15.140625" customWidth="1"/>
    <col min="8446" max="8446" width="40.7109375" customWidth="1"/>
    <col min="8447" max="8447" width="20.42578125" customWidth="1"/>
    <col min="8448" max="8448" width="17.85546875" customWidth="1"/>
    <col min="8449" max="8449" width="16.7109375" customWidth="1"/>
    <col min="8450" max="8450" width="13.7109375" customWidth="1"/>
    <col min="8451" max="8451" width="14.28515625" customWidth="1"/>
    <col min="8452" max="8452" width="12.7109375" customWidth="1"/>
    <col min="8453" max="8453" width="56.85546875" customWidth="1"/>
    <col min="8454" max="8455" width="0" hidden="1" customWidth="1"/>
    <col min="8692" max="8692" width="4.7109375" customWidth="1"/>
    <col min="8693" max="8693" width="14.140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85546875" customWidth="1"/>
    <col min="8700" max="8700" width="13.42578125" customWidth="1"/>
    <col min="8701" max="8701" width="15.140625" customWidth="1"/>
    <col min="8702" max="8702" width="40.7109375" customWidth="1"/>
    <col min="8703" max="8703" width="20.42578125" customWidth="1"/>
    <col min="8704" max="8704" width="17.85546875" customWidth="1"/>
    <col min="8705" max="8705" width="16.7109375" customWidth="1"/>
    <col min="8706" max="8706" width="13.7109375" customWidth="1"/>
    <col min="8707" max="8707" width="14.28515625" customWidth="1"/>
    <col min="8708" max="8708" width="12.7109375" customWidth="1"/>
    <col min="8709" max="8709" width="56.85546875" customWidth="1"/>
    <col min="8710" max="8711" width="0" hidden="1" customWidth="1"/>
    <col min="8948" max="8948" width="4.7109375" customWidth="1"/>
    <col min="8949" max="8949" width="14.140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85546875" customWidth="1"/>
    <col min="8956" max="8956" width="13.42578125" customWidth="1"/>
    <col min="8957" max="8957" width="15.140625" customWidth="1"/>
    <col min="8958" max="8958" width="40.7109375" customWidth="1"/>
    <col min="8959" max="8959" width="20.42578125" customWidth="1"/>
    <col min="8960" max="8960" width="17.85546875" customWidth="1"/>
    <col min="8961" max="8961" width="16.7109375" customWidth="1"/>
    <col min="8962" max="8962" width="13.7109375" customWidth="1"/>
    <col min="8963" max="8963" width="14.28515625" customWidth="1"/>
    <col min="8964" max="8964" width="12.7109375" customWidth="1"/>
    <col min="8965" max="8965" width="56.85546875" customWidth="1"/>
    <col min="8966" max="8967" width="0" hidden="1" customWidth="1"/>
    <col min="9204" max="9204" width="4.7109375" customWidth="1"/>
    <col min="9205" max="9205" width="14.140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85546875" customWidth="1"/>
    <col min="9212" max="9212" width="13.42578125" customWidth="1"/>
    <col min="9213" max="9213" width="15.140625" customWidth="1"/>
    <col min="9214" max="9214" width="40.7109375" customWidth="1"/>
    <col min="9215" max="9215" width="20.42578125" customWidth="1"/>
    <col min="9216" max="9216" width="17.85546875" customWidth="1"/>
    <col min="9217" max="9217" width="16.7109375" customWidth="1"/>
    <col min="9218" max="9218" width="13.7109375" customWidth="1"/>
    <col min="9219" max="9219" width="14.28515625" customWidth="1"/>
    <col min="9220" max="9220" width="12.7109375" customWidth="1"/>
    <col min="9221" max="9221" width="56.85546875" customWidth="1"/>
    <col min="9222" max="9223" width="0" hidden="1" customWidth="1"/>
    <col min="9460" max="9460" width="4.7109375" customWidth="1"/>
    <col min="9461" max="9461" width="14.140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85546875" customWidth="1"/>
    <col min="9468" max="9468" width="13.42578125" customWidth="1"/>
    <col min="9469" max="9469" width="15.140625" customWidth="1"/>
    <col min="9470" max="9470" width="40.7109375" customWidth="1"/>
    <col min="9471" max="9471" width="20.42578125" customWidth="1"/>
    <col min="9472" max="9472" width="17.85546875" customWidth="1"/>
    <col min="9473" max="9473" width="16.7109375" customWidth="1"/>
    <col min="9474" max="9474" width="13.7109375" customWidth="1"/>
    <col min="9475" max="9475" width="14.28515625" customWidth="1"/>
    <col min="9476" max="9476" width="12.7109375" customWidth="1"/>
    <col min="9477" max="9477" width="56.85546875" customWidth="1"/>
    <col min="9478" max="9479" width="0" hidden="1" customWidth="1"/>
    <col min="9716" max="9716" width="4.7109375" customWidth="1"/>
    <col min="9717" max="9717" width="14.140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85546875" customWidth="1"/>
    <col min="9724" max="9724" width="13.42578125" customWidth="1"/>
    <col min="9725" max="9725" width="15.140625" customWidth="1"/>
    <col min="9726" max="9726" width="40.7109375" customWidth="1"/>
    <col min="9727" max="9727" width="20.42578125" customWidth="1"/>
    <col min="9728" max="9728" width="17.85546875" customWidth="1"/>
    <col min="9729" max="9729" width="16.7109375" customWidth="1"/>
    <col min="9730" max="9730" width="13.7109375" customWidth="1"/>
    <col min="9731" max="9731" width="14.28515625" customWidth="1"/>
    <col min="9732" max="9732" width="12.7109375" customWidth="1"/>
    <col min="9733" max="9733" width="56.85546875" customWidth="1"/>
    <col min="9734" max="9735" width="0" hidden="1" customWidth="1"/>
    <col min="9972" max="9972" width="4.7109375" customWidth="1"/>
    <col min="9973" max="9973" width="14.140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85546875" customWidth="1"/>
    <col min="9980" max="9980" width="13.42578125" customWidth="1"/>
    <col min="9981" max="9981" width="15.140625" customWidth="1"/>
    <col min="9982" max="9982" width="40.7109375" customWidth="1"/>
    <col min="9983" max="9983" width="20.42578125" customWidth="1"/>
    <col min="9984" max="9984" width="17.85546875" customWidth="1"/>
    <col min="9985" max="9985" width="16.7109375" customWidth="1"/>
    <col min="9986" max="9986" width="13.7109375" customWidth="1"/>
    <col min="9987" max="9987" width="14.28515625" customWidth="1"/>
    <col min="9988" max="9988" width="12.7109375" customWidth="1"/>
    <col min="9989" max="9989" width="56.85546875" customWidth="1"/>
    <col min="9990" max="9991" width="0" hidden="1" customWidth="1"/>
    <col min="10228" max="10228" width="4.7109375" customWidth="1"/>
    <col min="10229" max="10229" width="14.140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85546875" customWidth="1"/>
    <col min="10236" max="10236" width="13.42578125" customWidth="1"/>
    <col min="10237" max="10237" width="15.140625" customWidth="1"/>
    <col min="10238" max="10238" width="40.7109375" customWidth="1"/>
    <col min="10239" max="10239" width="20.42578125" customWidth="1"/>
    <col min="10240" max="10240" width="17.85546875" customWidth="1"/>
    <col min="10241" max="10241" width="16.7109375" customWidth="1"/>
    <col min="10242" max="10242" width="13.7109375" customWidth="1"/>
    <col min="10243" max="10243" width="14.28515625" customWidth="1"/>
    <col min="10244" max="10244" width="12.7109375" customWidth="1"/>
    <col min="10245" max="10245" width="56.85546875" customWidth="1"/>
    <col min="10246" max="10247" width="0" hidden="1" customWidth="1"/>
    <col min="10484" max="10484" width="4.7109375" customWidth="1"/>
    <col min="10485" max="10485" width="14.140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85546875" customWidth="1"/>
    <col min="10492" max="10492" width="13.42578125" customWidth="1"/>
    <col min="10493" max="10493" width="15.140625" customWidth="1"/>
    <col min="10494" max="10494" width="40.7109375" customWidth="1"/>
    <col min="10495" max="10495" width="20.42578125" customWidth="1"/>
    <col min="10496" max="10496" width="17.85546875" customWidth="1"/>
    <col min="10497" max="10497" width="16.7109375" customWidth="1"/>
    <col min="10498" max="10498" width="13.7109375" customWidth="1"/>
    <col min="10499" max="10499" width="14.28515625" customWidth="1"/>
    <col min="10500" max="10500" width="12.7109375" customWidth="1"/>
    <col min="10501" max="10501" width="56.85546875" customWidth="1"/>
    <col min="10502" max="10503" width="0" hidden="1" customWidth="1"/>
    <col min="10740" max="10740" width="4.7109375" customWidth="1"/>
    <col min="10741" max="10741" width="14.140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85546875" customWidth="1"/>
    <col min="10748" max="10748" width="13.42578125" customWidth="1"/>
    <col min="10749" max="10749" width="15.140625" customWidth="1"/>
    <col min="10750" max="10750" width="40.7109375" customWidth="1"/>
    <col min="10751" max="10751" width="20.42578125" customWidth="1"/>
    <col min="10752" max="10752" width="17.85546875" customWidth="1"/>
    <col min="10753" max="10753" width="16.7109375" customWidth="1"/>
    <col min="10754" max="10754" width="13.7109375" customWidth="1"/>
    <col min="10755" max="10755" width="14.28515625" customWidth="1"/>
    <col min="10756" max="10756" width="12.7109375" customWidth="1"/>
    <col min="10757" max="10757" width="56.85546875" customWidth="1"/>
    <col min="10758" max="10759" width="0" hidden="1" customWidth="1"/>
    <col min="10996" max="10996" width="4.7109375" customWidth="1"/>
    <col min="10997" max="10997" width="14.140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85546875" customWidth="1"/>
    <col min="11004" max="11004" width="13.42578125" customWidth="1"/>
    <col min="11005" max="11005" width="15.140625" customWidth="1"/>
    <col min="11006" max="11006" width="40.7109375" customWidth="1"/>
    <col min="11007" max="11007" width="20.42578125" customWidth="1"/>
    <col min="11008" max="11008" width="17.85546875" customWidth="1"/>
    <col min="11009" max="11009" width="16.7109375" customWidth="1"/>
    <col min="11010" max="11010" width="13.7109375" customWidth="1"/>
    <col min="11011" max="11011" width="14.28515625" customWidth="1"/>
    <col min="11012" max="11012" width="12.7109375" customWidth="1"/>
    <col min="11013" max="11013" width="56.85546875" customWidth="1"/>
    <col min="11014" max="11015" width="0" hidden="1" customWidth="1"/>
    <col min="11252" max="11252" width="4.7109375" customWidth="1"/>
    <col min="11253" max="11253" width="14.140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85546875" customWidth="1"/>
    <col min="11260" max="11260" width="13.42578125" customWidth="1"/>
    <col min="11261" max="11261" width="15.140625" customWidth="1"/>
    <col min="11262" max="11262" width="40.7109375" customWidth="1"/>
    <col min="11263" max="11263" width="20.42578125" customWidth="1"/>
    <col min="11264" max="11264" width="17.85546875" customWidth="1"/>
    <col min="11265" max="11265" width="16.7109375" customWidth="1"/>
    <col min="11266" max="11266" width="13.7109375" customWidth="1"/>
    <col min="11267" max="11267" width="14.28515625" customWidth="1"/>
    <col min="11268" max="11268" width="12.7109375" customWidth="1"/>
    <col min="11269" max="11269" width="56.85546875" customWidth="1"/>
    <col min="11270" max="11271" width="0" hidden="1" customWidth="1"/>
    <col min="11508" max="11508" width="4.7109375" customWidth="1"/>
    <col min="11509" max="11509" width="14.140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85546875" customWidth="1"/>
    <col min="11516" max="11516" width="13.42578125" customWidth="1"/>
    <col min="11517" max="11517" width="15.140625" customWidth="1"/>
    <col min="11518" max="11518" width="40.7109375" customWidth="1"/>
    <col min="11519" max="11519" width="20.42578125" customWidth="1"/>
    <col min="11520" max="11520" width="17.85546875" customWidth="1"/>
    <col min="11521" max="11521" width="16.7109375" customWidth="1"/>
    <col min="11522" max="11522" width="13.7109375" customWidth="1"/>
    <col min="11523" max="11523" width="14.28515625" customWidth="1"/>
    <col min="11524" max="11524" width="12.7109375" customWidth="1"/>
    <col min="11525" max="11525" width="56.85546875" customWidth="1"/>
    <col min="11526" max="11527" width="0" hidden="1" customWidth="1"/>
    <col min="11764" max="11764" width="4.7109375" customWidth="1"/>
    <col min="11765" max="11765" width="14.140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85546875" customWidth="1"/>
    <col min="11772" max="11772" width="13.42578125" customWidth="1"/>
    <col min="11773" max="11773" width="15.140625" customWidth="1"/>
    <col min="11774" max="11774" width="40.7109375" customWidth="1"/>
    <col min="11775" max="11775" width="20.42578125" customWidth="1"/>
    <col min="11776" max="11776" width="17.85546875" customWidth="1"/>
    <col min="11777" max="11777" width="16.7109375" customWidth="1"/>
    <col min="11778" max="11778" width="13.7109375" customWidth="1"/>
    <col min="11779" max="11779" width="14.28515625" customWidth="1"/>
    <col min="11780" max="11780" width="12.7109375" customWidth="1"/>
    <col min="11781" max="11781" width="56.85546875" customWidth="1"/>
    <col min="11782" max="11783" width="0" hidden="1" customWidth="1"/>
    <col min="12020" max="12020" width="4.7109375" customWidth="1"/>
    <col min="12021" max="12021" width="14.140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85546875" customWidth="1"/>
    <col min="12028" max="12028" width="13.42578125" customWidth="1"/>
    <col min="12029" max="12029" width="15.140625" customWidth="1"/>
    <col min="12030" max="12030" width="40.7109375" customWidth="1"/>
    <col min="12031" max="12031" width="20.42578125" customWidth="1"/>
    <col min="12032" max="12032" width="17.85546875" customWidth="1"/>
    <col min="12033" max="12033" width="16.7109375" customWidth="1"/>
    <col min="12034" max="12034" width="13.7109375" customWidth="1"/>
    <col min="12035" max="12035" width="14.28515625" customWidth="1"/>
    <col min="12036" max="12036" width="12.7109375" customWidth="1"/>
    <col min="12037" max="12037" width="56.85546875" customWidth="1"/>
    <col min="12038" max="12039" width="0" hidden="1" customWidth="1"/>
    <col min="12276" max="12276" width="4.7109375" customWidth="1"/>
    <col min="12277" max="12277" width="14.140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85546875" customWidth="1"/>
    <col min="12284" max="12284" width="13.42578125" customWidth="1"/>
    <col min="12285" max="12285" width="15.140625" customWidth="1"/>
    <col min="12286" max="12286" width="40.7109375" customWidth="1"/>
    <col min="12287" max="12287" width="20.42578125" customWidth="1"/>
    <col min="12288" max="12288" width="17.85546875" customWidth="1"/>
    <col min="12289" max="12289" width="16.7109375" customWidth="1"/>
    <col min="12290" max="12290" width="13.7109375" customWidth="1"/>
    <col min="12291" max="12291" width="14.28515625" customWidth="1"/>
    <col min="12292" max="12292" width="12.7109375" customWidth="1"/>
    <col min="12293" max="12293" width="56.85546875" customWidth="1"/>
    <col min="12294" max="12295" width="0" hidden="1" customWidth="1"/>
    <col min="12532" max="12532" width="4.7109375" customWidth="1"/>
    <col min="12533" max="12533" width="14.140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85546875" customWidth="1"/>
    <col min="12540" max="12540" width="13.42578125" customWidth="1"/>
    <col min="12541" max="12541" width="15.140625" customWidth="1"/>
    <col min="12542" max="12542" width="40.7109375" customWidth="1"/>
    <col min="12543" max="12543" width="20.42578125" customWidth="1"/>
    <col min="12544" max="12544" width="17.85546875" customWidth="1"/>
    <col min="12545" max="12545" width="16.7109375" customWidth="1"/>
    <col min="12546" max="12546" width="13.7109375" customWidth="1"/>
    <col min="12547" max="12547" width="14.28515625" customWidth="1"/>
    <col min="12548" max="12548" width="12.7109375" customWidth="1"/>
    <col min="12549" max="12549" width="56.85546875" customWidth="1"/>
    <col min="12550" max="12551" width="0" hidden="1" customWidth="1"/>
    <col min="12788" max="12788" width="4.7109375" customWidth="1"/>
    <col min="12789" max="12789" width="14.140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85546875" customWidth="1"/>
    <col min="12796" max="12796" width="13.42578125" customWidth="1"/>
    <col min="12797" max="12797" width="15.140625" customWidth="1"/>
    <col min="12798" max="12798" width="40.7109375" customWidth="1"/>
    <col min="12799" max="12799" width="20.42578125" customWidth="1"/>
    <col min="12800" max="12800" width="17.85546875" customWidth="1"/>
    <col min="12801" max="12801" width="16.7109375" customWidth="1"/>
    <col min="12802" max="12802" width="13.7109375" customWidth="1"/>
    <col min="12803" max="12803" width="14.28515625" customWidth="1"/>
    <col min="12804" max="12804" width="12.7109375" customWidth="1"/>
    <col min="12805" max="12805" width="56.85546875" customWidth="1"/>
    <col min="12806" max="12807" width="0" hidden="1" customWidth="1"/>
    <col min="13044" max="13044" width="4.7109375" customWidth="1"/>
    <col min="13045" max="13045" width="14.140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85546875" customWidth="1"/>
    <col min="13052" max="13052" width="13.42578125" customWidth="1"/>
    <col min="13053" max="13053" width="15.140625" customWidth="1"/>
    <col min="13054" max="13054" width="40.7109375" customWidth="1"/>
    <col min="13055" max="13055" width="20.42578125" customWidth="1"/>
    <col min="13056" max="13056" width="17.85546875" customWidth="1"/>
    <col min="13057" max="13057" width="16.7109375" customWidth="1"/>
    <col min="13058" max="13058" width="13.7109375" customWidth="1"/>
    <col min="13059" max="13059" width="14.28515625" customWidth="1"/>
    <col min="13060" max="13060" width="12.7109375" customWidth="1"/>
    <col min="13061" max="13061" width="56.85546875" customWidth="1"/>
    <col min="13062" max="13063" width="0" hidden="1" customWidth="1"/>
    <col min="13300" max="13300" width="4.7109375" customWidth="1"/>
    <col min="13301" max="13301" width="14.140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85546875" customWidth="1"/>
    <col min="13308" max="13308" width="13.42578125" customWidth="1"/>
    <col min="13309" max="13309" width="15.140625" customWidth="1"/>
    <col min="13310" max="13310" width="40.7109375" customWidth="1"/>
    <col min="13311" max="13311" width="20.42578125" customWidth="1"/>
    <col min="13312" max="13312" width="17.85546875" customWidth="1"/>
    <col min="13313" max="13313" width="16.7109375" customWidth="1"/>
    <col min="13314" max="13314" width="13.7109375" customWidth="1"/>
    <col min="13315" max="13315" width="14.28515625" customWidth="1"/>
    <col min="13316" max="13316" width="12.7109375" customWidth="1"/>
    <col min="13317" max="13317" width="56.85546875" customWidth="1"/>
    <col min="13318" max="13319" width="0" hidden="1" customWidth="1"/>
    <col min="13556" max="13556" width="4.7109375" customWidth="1"/>
    <col min="13557" max="13557" width="14.140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85546875" customWidth="1"/>
    <col min="13564" max="13564" width="13.42578125" customWidth="1"/>
    <col min="13565" max="13565" width="15.140625" customWidth="1"/>
    <col min="13566" max="13566" width="40.7109375" customWidth="1"/>
    <col min="13567" max="13567" width="20.42578125" customWidth="1"/>
    <col min="13568" max="13568" width="17.85546875" customWidth="1"/>
    <col min="13569" max="13569" width="16.7109375" customWidth="1"/>
    <col min="13570" max="13570" width="13.7109375" customWidth="1"/>
    <col min="13571" max="13571" width="14.28515625" customWidth="1"/>
    <col min="13572" max="13572" width="12.7109375" customWidth="1"/>
    <col min="13573" max="13573" width="56.85546875" customWidth="1"/>
    <col min="13574" max="13575" width="0" hidden="1" customWidth="1"/>
    <col min="13812" max="13812" width="4.7109375" customWidth="1"/>
    <col min="13813" max="13813" width="14.140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85546875" customWidth="1"/>
    <col min="13820" max="13820" width="13.42578125" customWidth="1"/>
    <col min="13821" max="13821" width="15.140625" customWidth="1"/>
    <col min="13822" max="13822" width="40.7109375" customWidth="1"/>
    <col min="13823" max="13823" width="20.42578125" customWidth="1"/>
    <col min="13824" max="13824" width="17.85546875" customWidth="1"/>
    <col min="13825" max="13825" width="16.7109375" customWidth="1"/>
    <col min="13826" max="13826" width="13.7109375" customWidth="1"/>
    <col min="13827" max="13827" width="14.28515625" customWidth="1"/>
    <col min="13828" max="13828" width="12.7109375" customWidth="1"/>
    <col min="13829" max="13829" width="56.85546875" customWidth="1"/>
    <col min="13830" max="13831" width="0" hidden="1" customWidth="1"/>
    <col min="14068" max="14068" width="4.7109375" customWidth="1"/>
    <col min="14069" max="14069" width="14.140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85546875" customWidth="1"/>
    <col min="14076" max="14076" width="13.42578125" customWidth="1"/>
    <col min="14077" max="14077" width="15.140625" customWidth="1"/>
    <col min="14078" max="14078" width="40.7109375" customWidth="1"/>
    <col min="14079" max="14079" width="20.42578125" customWidth="1"/>
    <col min="14080" max="14080" width="17.85546875" customWidth="1"/>
    <col min="14081" max="14081" width="16.7109375" customWidth="1"/>
    <col min="14082" max="14082" width="13.7109375" customWidth="1"/>
    <col min="14083" max="14083" width="14.28515625" customWidth="1"/>
    <col min="14084" max="14084" width="12.7109375" customWidth="1"/>
    <col min="14085" max="14085" width="56.85546875" customWidth="1"/>
    <col min="14086" max="14087" width="0" hidden="1" customWidth="1"/>
    <col min="14324" max="14324" width="4.7109375" customWidth="1"/>
    <col min="14325" max="14325" width="14.140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85546875" customWidth="1"/>
    <col min="14332" max="14332" width="13.42578125" customWidth="1"/>
    <col min="14333" max="14333" width="15.140625" customWidth="1"/>
    <col min="14334" max="14334" width="40.7109375" customWidth="1"/>
    <col min="14335" max="14335" width="20.42578125" customWidth="1"/>
    <col min="14336" max="14336" width="17.85546875" customWidth="1"/>
    <col min="14337" max="14337" width="16.7109375" customWidth="1"/>
    <col min="14338" max="14338" width="13.7109375" customWidth="1"/>
    <col min="14339" max="14339" width="14.28515625" customWidth="1"/>
    <col min="14340" max="14340" width="12.7109375" customWidth="1"/>
    <col min="14341" max="14341" width="56.85546875" customWidth="1"/>
    <col min="14342" max="14343" width="0" hidden="1" customWidth="1"/>
    <col min="14580" max="14580" width="4.7109375" customWidth="1"/>
    <col min="14581" max="14581" width="14.140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85546875" customWidth="1"/>
    <col min="14588" max="14588" width="13.42578125" customWidth="1"/>
    <col min="14589" max="14589" width="15.140625" customWidth="1"/>
    <col min="14590" max="14590" width="40.7109375" customWidth="1"/>
    <col min="14591" max="14591" width="20.42578125" customWidth="1"/>
    <col min="14592" max="14592" width="17.85546875" customWidth="1"/>
    <col min="14593" max="14593" width="16.7109375" customWidth="1"/>
    <col min="14594" max="14594" width="13.7109375" customWidth="1"/>
    <col min="14595" max="14595" width="14.28515625" customWidth="1"/>
    <col min="14596" max="14596" width="12.7109375" customWidth="1"/>
    <col min="14597" max="14597" width="56.85546875" customWidth="1"/>
    <col min="14598" max="14599" width="0" hidden="1" customWidth="1"/>
    <col min="14836" max="14836" width="4.7109375" customWidth="1"/>
    <col min="14837" max="14837" width="14.140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85546875" customWidth="1"/>
    <col min="14844" max="14844" width="13.42578125" customWidth="1"/>
    <col min="14845" max="14845" width="15.140625" customWidth="1"/>
    <col min="14846" max="14846" width="40.7109375" customWidth="1"/>
    <col min="14847" max="14847" width="20.42578125" customWidth="1"/>
    <col min="14848" max="14848" width="17.85546875" customWidth="1"/>
    <col min="14849" max="14849" width="16.7109375" customWidth="1"/>
    <col min="14850" max="14850" width="13.7109375" customWidth="1"/>
    <col min="14851" max="14851" width="14.28515625" customWidth="1"/>
    <col min="14852" max="14852" width="12.7109375" customWidth="1"/>
    <col min="14853" max="14853" width="56.85546875" customWidth="1"/>
    <col min="14854" max="14855" width="0" hidden="1" customWidth="1"/>
    <col min="15092" max="15092" width="4.7109375" customWidth="1"/>
    <col min="15093" max="15093" width="14.140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85546875" customWidth="1"/>
    <col min="15100" max="15100" width="13.42578125" customWidth="1"/>
    <col min="15101" max="15101" width="15.140625" customWidth="1"/>
    <col min="15102" max="15102" width="40.7109375" customWidth="1"/>
    <col min="15103" max="15103" width="20.42578125" customWidth="1"/>
    <col min="15104" max="15104" width="17.85546875" customWidth="1"/>
    <col min="15105" max="15105" width="16.7109375" customWidth="1"/>
    <col min="15106" max="15106" width="13.7109375" customWidth="1"/>
    <col min="15107" max="15107" width="14.28515625" customWidth="1"/>
    <col min="15108" max="15108" width="12.7109375" customWidth="1"/>
    <col min="15109" max="15109" width="56.85546875" customWidth="1"/>
    <col min="15110" max="15111" width="0" hidden="1" customWidth="1"/>
    <col min="15348" max="15348" width="4.7109375" customWidth="1"/>
    <col min="15349" max="15349" width="14.140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85546875" customWidth="1"/>
    <col min="15356" max="15356" width="13.42578125" customWidth="1"/>
    <col min="15357" max="15357" width="15.140625" customWidth="1"/>
    <col min="15358" max="15358" width="40.7109375" customWidth="1"/>
    <col min="15359" max="15359" width="20.42578125" customWidth="1"/>
    <col min="15360" max="15360" width="17.85546875" customWidth="1"/>
    <col min="15361" max="15361" width="16.7109375" customWidth="1"/>
    <col min="15362" max="15362" width="13.7109375" customWidth="1"/>
    <col min="15363" max="15363" width="14.28515625" customWidth="1"/>
    <col min="15364" max="15364" width="12.7109375" customWidth="1"/>
    <col min="15365" max="15365" width="56.85546875" customWidth="1"/>
    <col min="15366" max="15367" width="0" hidden="1" customWidth="1"/>
    <col min="15604" max="15604" width="4.7109375" customWidth="1"/>
    <col min="15605" max="15605" width="14.140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85546875" customWidth="1"/>
    <col min="15612" max="15612" width="13.42578125" customWidth="1"/>
    <col min="15613" max="15613" width="15.140625" customWidth="1"/>
    <col min="15614" max="15614" width="40.7109375" customWidth="1"/>
    <col min="15615" max="15615" width="20.42578125" customWidth="1"/>
    <col min="15616" max="15616" width="17.85546875" customWidth="1"/>
    <col min="15617" max="15617" width="16.7109375" customWidth="1"/>
    <col min="15618" max="15618" width="13.7109375" customWidth="1"/>
    <col min="15619" max="15619" width="14.28515625" customWidth="1"/>
    <col min="15620" max="15620" width="12.7109375" customWidth="1"/>
    <col min="15621" max="15621" width="56.85546875" customWidth="1"/>
    <col min="15622" max="15623" width="0" hidden="1" customWidth="1"/>
    <col min="15860" max="15860" width="4.7109375" customWidth="1"/>
    <col min="15861" max="15861" width="14.140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85546875" customWidth="1"/>
    <col min="15868" max="15868" width="13.42578125" customWidth="1"/>
    <col min="15869" max="15869" width="15.140625" customWidth="1"/>
    <col min="15870" max="15870" width="40.7109375" customWidth="1"/>
    <col min="15871" max="15871" width="20.42578125" customWidth="1"/>
    <col min="15872" max="15872" width="17.85546875" customWidth="1"/>
    <col min="15873" max="15873" width="16.7109375" customWidth="1"/>
    <col min="15874" max="15874" width="13.7109375" customWidth="1"/>
    <col min="15875" max="15875" width="14.28515625" customWidth="1"/>
    <col min="15876" max="15876" width="12.7109375" customWidth="1"/>
    <col min="15877" max="15877" width="56.85546875" customWidth="1"/>
    <col min="15878" max="15879" width="0" hidden="1" customWidth="1"/>
    <col min="16116" max="16116" width="4.7109375" customWidth="1"/>
    <col min="16117" max="16117" width="14.140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85546875" customWidth="1"/>
    <col min="16124" max="16124" width="13.42578125" customWidth="1"/>
    <col min="16125" max="16125" width="15.140625" customWidth="1"/>
    <col min="16126" max="16126" width="40.7109375" customWidth="1"/>
    <col min="16127" max="16127" width="20.42578125" customWidth="1"/>
    <col min="16128" max="16128" width="17.85546875" customWidth="1"/>
    <col min="16129" max="16129" width="16.7109375" customWidth="1"/>
    <col min="16130" max="16130" width="13.7109375" customWidth="1"/>
    <col min="16131" max="16131" width="14.28515625" customWidth="1"/>
    <col min="16132" max="16132" width="12.7109375" customWidth="1"/>
    <col min="16133" max="16133" width="56.85546875" customWidth="1"/>
    <col min="16134" max="16135" width="0" hidden="1" customWidth="1"/>
  </cols>
  <sheetData>
    <row r="1" spans="1:76" ht="26.45" customHeight="1" x14ac:dyDescent="0.35">
      <c r="A1" s="468" t="s">
        <v>336</v>
      </c>
    </row>
    <row r="2" spans="1:76" ht="37.9" customHeight="1" x14ac:dyDescent="0.45">
      <c r="A2" s="191" t="s">
        <v>106</v>
      </c>
      <c r="C2" s="7"/>
      <c r="D2" s="7"/>
      <c r="E2" s="7"/>
      <c r="F2" s="7"/>
      <c r="G2" s="8"/>
      <c r="H2" s="9"/>
      <c r="I2" s="10"/>
      <c r="J2" s="10"/>
      <c r="K2" s="10"/>
      <c r="L2" s="10"/>
      <c r="M2" s="10"/>
      <c r="N2" s="10"/>
      <c r="O2" s="10"/>
      <c r="P2" s="10"/>
      <c r="Q2" s="11"/>
    </row>
    <row r="3" spans="1:76" ht="15" customHeight="1" thickBot="1" x14ac:dyDescent="0.5">
      <c r="B3" s="6"/>
      <c r="C3" s="7"/>
      <c r="D3" s="7"/>
      <c r="E3" s="7"/>
      <c r="F3" s="7"/>
      <c r="G3" s="8"/>
      <c r="H3" s="9"/>
      <c r="I3" s="10"/>
      <c r="J3" s="10"/>
      <c r="K3" s="10"/>
      <c r="L3" s="10"/>
      <c r="M3" s="10"/>
      <c r="N3" s="10"/>
      <c r="O3" s="10"/>
      <c r="P3" s="10"/>
      <c r="Q3" s="11"/>
    </row>
    <row r="4" spans="1:76" ht="32.25" customHeight="1" x14ac:dyDescent="0.25">
      <c r="A4" s="752" t="s">
        <v>43</v>
      </c>
      <c r="B4" s="746" t="s">
        <v>44</v>
      </c>
      <c r="C4" s="746" t="s">
        <v>35</v>
      </c>
      <c r="D4" s="746" t="s">
        <v>45</v>
      </c>
      <c r="E4" s="746" t="s">
        <v>46</v>
      </c>
      <c r="F4" s="754" t="s">
        <v>47</v>
      </c>
      <c r="G4" s="742" t="s">
        <v>18</v>
      </c>
      <c r="H4" s="744" t="s">
        <v>48</v>
      </c>
      <c r="I4" s="746" t="s">
        <v>49</v>
      </c>
      <c r="J4" s="746" t="s">
        <v>23</v>
      </c>
      <c r="K4" s="748" t="s">
        <v>25</v>
      </c>
      <c r="L4" s="750" t="s">
        <v>50</v>
      </c>
      <c r="M4" s="727" t="s">
        <v>51</v>
      </c>
      <c r="N4" s="728"/>
      <c r="O4" s="729"/>
      <c r="P4" s="730" t="s">
        <v>52</v>
      </c>
      <c r="Q4" s="732" t="s">
        <v>53</v>
      </c>
    </row>
    <row r="5" spans="1:76" ht="164.25" customHeight="1" x14ac:dyDescent="0.25">
      <c r="A5" s="753"/>
      <c r="B5" s="747"/>
      <c r="C5" s="747"/>
      <c r="D5" s="624"/>
      <c r="E5" s="747"/>
      <c r="F5" s="755"/>
      <c r="G5" s="743"/>
      <c r="H5" s="745"/>
      <c r="I5" s="747"/>
      <c r="J5" s="747"/>
      <c r="K5" s="749"/>
      <c r="L5" s="751"/>
      <c r="M5" s="12" t="s">
        <v>54</v>
      </c>
      <c r="N5" s="13" t="s">
        <v>98</v>
      </c>
      <c r="O5" s="14" t="s">
        <v>55</v>
      </c>
      <c r="P5" s="731"/>
      <c r="Q5" s="733"/>
    </row>
    <row r="6" spans="1:76" ht="34.5" customHeight="1" thickBot="1" x14ac:dyDescent="0.3">
      <c r="A6" s="15" t="s">
        <v>56</v>
      </c>
      <c r="B6" s="16" t="s">
        <v>57</v>
      </c>
      <c r="C6" s="16" t="s">
        <v>58</v>
      </c>
      <c r="D6" s="16" t="s">
        <v>59</v>
      </c>
      <c r="E6" s="16" t="s">
        <v>60</v>
      </c>
      <c r="F6" s="16" t="s">
        <v>61</v>
      </c>
      <c r="G6" s="16" t="s">
        <v>62</v>
      </c>
      <c r="H6" s="17" t="s">
        <v>63</v>
      </c>
      <c r="I6" s="16" t="s">
        <v>64</v>
      </c>
      <c r="J6" s="18" t="s">
        <v>65</v>
      </c>
      <c r="K6" s="18" t="s">
        <v>66</v>
      </c>
      <c r="L6" s="19" t="s">
        <v>67</v>
      </c>
      <c r="M6" s="20" t="s">
        <v>68</v>
      </c>
      <c r="N6" s="15" t="s">
        <v>69</v>
      </c>
      <c r="O6" s="21" t="s">
        <v>70</v>
      </c>
      <c r="P6" s="22" t="s">
        <v>71</v>
      </c>
      <c r="Q6" s="182" t="s">
        <v>254</v>
      </c>
    </row>
    <row r="7" spans="1:76" ht="198" customHeight="1" x14ac:dyDescent="0.25">
      <c r="A7" s="734">
        <v>1</v>
      </c>
      <c r="B7" s="735" t="s">
        <v>27</v>
      </c>
      <c r="C7" s="738" t="s">
        <v>26</v>
      </c>
      <c r="D7" s="724" t="s">
        <v>109</v>
      </c>
      <c r="E7" s="739" t="s">
        <v>142</v>
      </c>
      <c r="F7" s="740" t="s">
        <v>143</v>
      </c>
      <c r="G7" s="741">
        <v>362375172.18000001</v>
      </c>
      <c r="H7" s="724" t="s">
        <v>27</v>
      </c>
      <c r="I7" s="724" t="s">
        <v>110</v>
      </c>
      <c r="J7" s="724" t="s">
        <v>72</v>
      </c>
      <c r="K7" s="725" t="s">
        <v>144</v>
      </c>
      <c r="L7" s="726">
        <v>101386743</v>
      </c>
      <c r="M7" s="726">
        <f>N7+O7</f>
        <v>1004341.5</v>
      </c>
      <c r="N7" s="23">
        <v>1004341.5</v>
      </c>
      <c r="O7" s="756">
        <v>0</v>
      </c>
      <c r="P7" s="759">
        <f>M7/L7</f>
        <v>9.9060436333377432E-3</v>
      </c>
      <c r="Q7" s="721" t="s">
        <v>199</v>
      </c>
      <c r="R7" s="24"/>
    </row>
    <row r="8" spans="1:76" ht="109.5" customHeight="1" x14ac:dyDescent="0.25">
      <c r="A8" s="722"/>
      <c r="B8" s="736"/>
      <c r="C8" s="574"/>
      <c r="D8" s="574"/>
      <c r="E8" s="700"/>
      <c r="F8" s="669"/>
      <c r="G8" s="691"/>
      <c r="H8" s="574"/>
      <c r="I8" s="574"/>
      <c r="J8" s="574"/>
      <c r="K8" s="708"/>
      <c r="L8" s="709"/>
      <c r="M8" s="709"/>
      <c r="N8" s="25" t="s">
        <v>145</v>
      </c>
      <c r="O8" s="757"/>
      <c r="P8" s="711"/>
      <c r="Q8" s="712"/>
      <c r="R8" s="24"/>
    </row>
    <row r="9" spans="1:76" ht="173.45" customHeight="1" x14ac:dyDescent="0.25">
      <c r="A9" s="660"/>
      <c r="B9" s="737"/>
      <c r="C9" s="575"/>
      <c r="D9" s="575"/>
      <c r="E9" s="701"/>
      <c r="F9" s="658"/>
      <c r="G9" s="692"/>
      <c r="H9" s="575"/>
      <c r="I9" s="575"/>
      <c r="J9" s="575"/>
      <c r="K9" s="618"/>
      <c r="L9" s="628"/>
      <c r="M9" s="628"/>
      <c r="N9" s="26">
        <v>5641832.5</v>
      </c>
      <c r="O9" s="758"/>
      <c r="P9" s="705"/>
      <c r="Q9" s="682"/>
      <c r="R9" s="24"/>
    </row>
    <row r="10" spans="1:76" ht="51" customHeight="1" x14ac:dyDescent="0.25">
      <c r="A10" s="659">
        <v>2</v>
      </c>
      <c r="B10" s="713" t="s">
        <v>27</v>
      </c>
      <c r="C10" s="713" t="s">
        <v>73</v>
      </c>
      <c r="D10" s="713" t="s">
        <v>109</v>
      </c>
      <c r="E10" s="713" t="s">
        <v>146</v>
      </c>
      <c r="F10" s="713" t="s">
        <v>143</v>
      </c>
      <c r="G10" s="723">
        <v>462724796.58999997</v>
      </c>
      <c r="H10" s="713" t="s">
        <v>27</v>
      </c>
      <c r="I10" s="713" t="s">
        <v>147</v>
      </c>
      <c r="J10" s="713" t="s">
        <v>72</v>
      </c>
      <c r="K10" s="714" t="s">
        <v>148</v>
      </c>
      <c r="L10" s="627">
        <v>13225052</v>
      </c>
      <c r="M10" s="627">
        <f>N10+O10</f>
        <v>96798.25</v>
      </c>
      <c r="N10" s="28">
        <v>96798.25</v>
      </c>
      <c r="O10" s="702">
        <v>0</v>
      </c>
      <c r="P10" s="704">
        <f>M10/L10</f>
        <v>7.3193095951531988E-3</v>
      </c>
      <c r="Q10" s="681" t="s">
        <v>200</v>
      </c>
      <c r="R10" s="24"/>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row>
    <row r="11" spans="1:76" ht="60" x14ac:dyDescent="0.25">
      <c r="A11" s="722"/>
      <c r="B11" s="713"/>
      <c r="C11" s="713"/>
      <c r="D11" s="713"/>
      <c r="E11" s="713"/>
      <c r="F11" s="713"/>
      <c r="G11" s="723"/>
      <c r="H11" s="713"/>
      <c r="I11" s="713"/>
      <c r="J11" s="713"/>
      <c r="K11" s="715"/>
      <c r="L11" s="709"/>
      <c r="M11" s="709"/>
      <c r="N11" s="30" t="s">
        <v>149</v>
      </c>
      <c r="O11" s="710"/>
      <c r="P11" s="711"/>
      <c r="Q11" s="712"/>
      <c r="R11" s="24"/>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row>
    <row r="12" spans="1:76" ht="108.75" customHeight="1" x14ac:dyDescent="0.25">
      <c r="A12" s="660"/>
      <c r="B12" s="713"/>
      <c r="C12" s="713"/>
      <c r="D12" s="713"/>
      <c r="E12" s="713"/>
      <c r="F12" s="713"/>
      <c r="G12" s="723"/>
      <c r="H12" s="713"/>
      <c r="I12" s="713"/>
      <c r="J12" s="713"/>
      <c r="K12" s="716"/>
      <c r="L12" s="628"/>
      <c r="M12" s="628"/>
      <c r="N12" s="31">
        <v>290394.75</v>
      </c>
      <c r="O12" s="703"/>
      <c r="P12" s="705"/>
      <c r="Q12" s="682"/>
      <c r="R12" s="24"/>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row>
    <row r="13" spans="1:76" ht="237" customHeight="1" x14ac:dyDescent="0.25">
      <c r="A13" s="661">
        <v>3</v>
      </c>
      <c r="B13" s="573" t="s">
        <v>28</v>
      </c>
      <c r="C13" s="718" t="s">
        <v>29</v>
      </c>
      <c r="D13" s="573" t="s">
        <v>150</v>
      </c>
      <c r="E13" s="718" t="s">
        <v>151</v>
      </c>
      <c r="F13" s="718" t="s">
        <v>143</v>
      </c>
      <c r="G13" s="690">
        <v>400418989.25999999</v>
      </c>
      <c r="H13" s="573" t="s">
        <v>152</v>
      </c>
      <c r="I13" s="573" t="s">
        <v>153</v>
      </c>
      <c r="J13" s="573" t="s">
        <v>72</v>
      </c>
      <c r="K13" s="617" t="s">
        <v>154</v>
      </c>
      <c r="L13" s="627">
        <v>178471075</v>
      </c>
      <c r="M13" s="627">
        <f>N13+O13</f>
        <v>11053466</v>
      </c>
      <c r="N13" s="32">
        <v>11053466</v>
      </c>
      <c r="O13" s="702">
        <v>0</v>
      </c>
      <c r="P13" s="704">
        <f>M13/L13</f>
        <v>6.1934215390365074E-2</v>
      </c>
      <c r="Q13" s="649" t="s">
        <v>261</v>
      </c>
      <c r="R13" s="24"/>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row>
    <row r="14" spans="1:76" ht="176.25" customHeight="1" x14ac:dyDescent="0.25">
      <c r="A14" s="662"/>
      <c r="B14" s="574"/>
      <c r="C14" s="719"/>
      <c r="D14" s="574"/>
      <c r="E14" s="719"/>
      <c r="F14" s="719"/>
      <c r="G14" s="691"/>
      <c r="H14" s="574"/>
      <c r="I14" s="574"/>
      <c r="J14" s="574"/>
      <c r="K14" s="708"/>
      <c r="L14" s="709"/>
      <c r="M14" s="709"/>
      <c r="N14" s="33" t="s">
        <v>155</v>
      </c>
      <c r="O14" s="710"/>
      <c r="P14" s="711"/>
      <c r="Q14" s="717"/>
      <c r="R14" s="24"/>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row>
    <row r="15" spans="1:76" ht="176.45" customHeight="1" x14ac:dyDescent="0.25">
      <c r="A15" s="662"/>
      <c r="B15" s="574"/>
      <c r="C15" s="719"/>
      <c r="D15" s="574"/>
      <c r="E15" s="719"/>
      <c r="F15" s="719"/>
      <c r="G15" s="691"/>
      <c r="H15" s="574"/>
      <c r="I15" s="574"/>
      <c r="J15" s="575"/>
      <c r="K15" s="618"/>
      <c r="L15" s="628"/>
      <c r="M15" s="628"/>
      <c r="N15" s="34">
        <v>33160392</v>
      </c>
      <c r="O15" s="703"/>
      <c r="P15" s="705"/>
      <c r="Q15" s="717"/>
      <c r="R15" s="24"/>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row>
    <row r="16" spans="1:76" s="29" customFormat="1" ht="313.5" customHeight="1" x14ac:dyDescent="0.25">
      <c r="A16" s="662"/>
      <c r="B16" s="574"/>
      <c r="C16" s="719"/>
      <c r="D16" s="574"/>
      <c r="E16" s="719"/>
      <c r="F16" s="719"/>
      <c r="G16" s="691"/>
      <c r="H16" s="574"/>
      <c r="I16" s="574"/>
      <c r="J16" s="385" t="s">
        <v>131</v>
      </c>
      <c r="K16" s="333" t="s">
        <v>156</v>
      </c>
      <c r="L16" s="382">
        <v>40518449.969999999</v>
      </c>
      <c r="M16" s="334">
        <f t="shared" ref="M16:M23" si="0">N16+O16</f>
        <v>39887710.969999999</v>
      </c>
      <c r="N16" s="286">
        <v>39887710.969999999</v>
      </c>
      <c r="O16" s="35">
        <v>0</v>
      </c>
      <c r="P16" s="293">
        <f t="shared" ref="P16:P33" si="1">M16/L16</f>
        <v>0.98443328902100147</v>
      </c>
      <c r="Q16" s="2" t="s">
        <v>262</v>
      </c>
      <c r="R16" s="24"/>
    </row>
    <row r="17" spans="1:76" s="29" customFormat="1" ht="114.6" customHeight="1" x14ac:dyDescent="0.25">
      <c r="A17" s="662"/>
      <c r="B17" s="574"/>
      <c r="C17" s="719"/>
      <c r="D17" s="574"/>
      <c r="E17" s="719"/>
      <c r="F17" s="719"/>
      <c r="G17" s="691"/>
      <c r="H17" s="574"/>
      <c r="I17" s="574"/>
      <c r="J17" s="573" t="s">
        <v>72</v>
      </c>
      <c r="K17" s="617" t="s">
        <v>157</v>
      </c>
      <c r="L17" s="621">
        <v>6702059</v>
      </c>
      <c r="M17" s="706">
        <f>N17+N18</f>
        <v>6702059</v>
      </c>
      <c r="N17" s="38">
        <v>823671</v>
      </c>
      <c r="O17" s="335">
        <v>0</v>
      </c>
      <c r="P17" s="404">
        <f t="shared" si="1"/>
        <v>1</v>
      </c>
      <c r="Q17" s="649" t="s">
        <v>263</v>
      </c>
      <c r="R17" s="24"/>
    </row>
    <row r="18" spans="1:76" s="29" customFormat="1" ht="161.1" customHeight="1" x14ac:dyDescent="0.25">
      <c r="A18" s="663"/>
      <c r="B18" s="575"/>
      <c r="C18" s="720"/>
      <c r="D18" s="575"/>
      <c r="E18" s="720"/>
      <c r="F18" s="720"/>
      <c r="G18" s="692"/>
      <c r="H18" s="575"/>
      <c r="I18" s="575"/>
      <c r="J18" s="575"/>
      <c r="K18" s="618"/>
      <c r="L18" s="622"/>
      <c r="M18" s="707"/>
      <c r="N18" s="36">
        <v>5878388</v>
      </c>
      <c r="O18" s="336">
        <v>0</v>
      </c>
      <c r="P18" s="405"/>
      <c r="Q18" s="650"/>
      <c r="R18" s="24"/>
    </row>
    <row r="19" spans="1:76" ht="221.1" customHeight="1" x14ac:dyDescent="0.25">
      <c r="A19" s="661">
        <v>4</v>
      </c>
      <c r="B19" s="573" t="s">
        <v>74</v>
      </c>
      <c r="C19" s="573" t="s">
        <v>207</v>
      </c>
      <c r="D19" s="573" t="s">
        <v>150</v>
      </c>
      <c r="E19" s="699" t="s">
        <v>158</v>
      </c>
      <c r="F19" s="657" t="s">
        <v>143</v>
      </c>
      <c r="G19" s="690">
        <v>433013258.18000001</v>
      </c>
      <c r="H19" s="693" t="s">
        <v>152</v>
      </c>
      <c r="I19" s="696" t="s">
        <v>159</v>
      </c>
      <c r="J19" s="573" t="s">
        <v>72</v>
      </c>
      <c r="K19" s="617" t="s">
        <v>160</v>
      </c>
      <c r="L19" s="621">
        <v>354887803</v>
      </c>
      <c r="M19" s="627">
        <f>N19+O19+N20</f>
        <v>88721951</v>
      </c>
      <c r="N19" s="40">
        <v>88653154</v>
      </c>
      <c r="O19" s="702">
        <v>0</v>
      </c>
      <c r="P19" s="704">
        <f t="shared" si="1"/>
        <v>0.250000000704448</v>
      </c>
      <c r="Q19" s="649" t="s">
        <v>264</v>
      </c>
      <c r="R19" s="24"/>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row>
    <row r="20" spans="1:76" ht="108.95" customHeight="1" x14ac:dyDescent="0.25">
      <c r="A20" s="662"/>
      <c r="B20" s="574"/>
      <c r="C20" s="574"/>
      <c r="D20" s="574"/>
      <c r="E20" s="700"/>
      <c r="F20" s="669"/>
      <c r="G20" s="691"/>
      <c r="H20" s="694"/>
      <c r="I20" s="697"/>
      <c r="J20" s="575"/>
      <c r="K20" s="618"/>
      <c r="L20" s="622"/>
      <c r="M20" s="628"/>
      <c r="N20" s="40">
        <v>68797</v>
      </c>
      <c r="O20" s="703"/>
      <c r="P20" s="705"/>
      <c r="Q20" s="650"/>
      <c r="R20" s="24"/>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row>
    <row r="21" spans="1:76" ht="131.44999999999999" customHeight="1" x14ac:dyDescent="0.25">
      <c r="A21" s="662"/>
      <c r="B21" s="574"/>
      <c r="C21" s="574"/>
      <c r="D21" s="574"/>
      <c r="E21" s="700"/>
      <c r="F21" s="669"/>
      <c r="G21" s="691"/>
      <c r="H21" s="694"/>
      <c r="I21" s="697"/>
      <c r="J21" s="295" t="s">
        <v>209</v>
      </c>
      <c r="K21" s="295" t="s">
        <v>210</v>
      </c>
      <c r="L21" s="288">
        <v>68797</v>
      </c>
      <c r="M21" s="334">
        <f t="shared" si="0"/>
        <v>6880</v>
      </c>
      <c r="N21" s="40">
        <v>6880</v>
      </c>
      <c r="O21" s="337">
        <v>0</v>
      </c>
      <c r="P21" s="338">
        <f t="shared" si="1"/>
        <v>0.10000436065526114</v>
      </c>
      <c r="Q21" s="339" t="s">
        <v>265</v>
      </c>
      <c r="R21" s="24"/>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row>
    <row r="22" spans="1:76" ht="185.45" customHeight="1" x14ac:dyDescent="0.25">
      <c r="A22" s="662"/>
      <c r="B22" s="574"/>
      <c r="C22" s="574"/>
      <c r="D22" s="574"/>
      <c r="E22" s="700"/>
      <c r="F22" s="669"/>
      <c r="G22" s="691"/>
      <c r="H22" s="694"/>
      <c r="I22" s="697"/>
      <c r="J22" s="295" t="s">
        <v>209</v>
      </c>
      <c r="K22" s="295" t="s">
        <v>211</v>
      </c>
      <c r="L22" s="288">
        <v>88653154</v>
      </c>
      <c r="M22" s="334">
        <f t="shared" si="0"/>
        <v>750000</v>
      </c>
      <c r="N22" s="40">
        <v>750000</v>
      </c>
      <c r="O22" s="337">
        <v>0</v>
      </c>
      <c r="P22" s="338">
        <f t="shared" si="1"/>
        <v>8.459935898050509E-3</v>
      </c>
      <c r="Q22" s="339" t="s">
        <v>266</v>
      </c>
      <c r="R22" s="24"/>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row>
    <row r="23" spans="1:76" ht="326.45" customHeight="1" x14ac:dyDescent="0.25">
      <c r="A23" s="663"/>
      <c r="B23" s="575"/>
      <c r="C23" s="575"/>
      <c r="D23" s="624"/>
      <c r="E23" s="701"/>
      <c r="F23" s="671"/>
      <c r="G23" s="692"/>
      <c r="H23" s="695"/>
      <c r="I23" s="698"/>
      <c r="J23" s="291" t="s">
        <v>161</v>
      </c>
      <c r="K23" s="295" t="s">
        <v>162</v>
      </c>
      <c r="L23" s="37">
        <v>300000</v>
      </c>
      <c r="M23" s="334">
        <f t="shared" si="0"/>
        <v>300000</v>
      </c>
      <c r="N23" s="40">
        <v>300000</v>
      </c>
      <c r="O23" s="340">
        <v>0</v>
      </c>
      <c r="P23" s="338">
        <f t="shared" si="1"/>
        <v>1</v>
      </c>
      <c r="Q23" s="341" t="s">
        <v>212</v>
      </c>
      <c r="R23" s="24"/>
    </row>
    <row r="24" spans="1:76" ht="103.5" customHeight="1" x14ac:dyDescent="0.25">
      <c r="A24" s="683">
        <v>5</v>
      </c>
      <c r="B24" s="685" t="s">
        <v>27</v>
      </c>
      <c r="C24" s="570" t="s">
        <v>75</v>
      </c>
      <c r="D24" s="573" t="s">
        <v>109</v>
      </c>
      <c r="E24" s="665" t="s">
        <v>163</v>
      </c>
      <c r="F24" s="688" t="s">
        <v>164</v>
      </c>
      <c r="G24" s="590">
        <v>383980487.01999998</v>
      </c>
      <c r="H24" s="590" t="s">
        <v>27</v>
      </c>
      <c r="I24" s="655" t="s">
        <v>165</v>
      </c>
      <c r="J24" s="291" t="s">
        <v>72</v>
      </c>
      <c r="K24" s="295" t="s">
        <v>166</v>
      </c>
      <c r="L24" s="37">
        <v>89233</v>
      </c>
      <c r="M24" s="334">
        <v>89233</v>
      </c>
      <c r="N24" s="679">
        <v>393223</v>
      </c>
      <c r="O24" s="340">
        <v>0</v>
      </c>
      <c r="P24" s="338">
        <f t="shared" si="1"/>
        <v>1</v>
      </c>
      <c r="Q24" s="681" t="s">
        <v>167</v>
      </c>
      <c r="R24" s="24"/>
    </row>
    <row r="25" spans="1:76" ht="87.95" customHeight="1" x14ac:dyDescent="0.25">
      <c r="A25" s="684"/>
      <c r="B25" s="686"/>
      <c r="C25" s="572"/>
      <c r="D25" s="575"/>
      <c r="E25" s="687"/>
      <c r="F25" s="689"/>
      <c r="G25" s="591"/>
      <c r="H25" s="591"/>
      <c r="I25" s="656"/>
      <c r="J25" s="290" t="s">
        <v>72</v>
      </c>
      <c r="K25" s="353" t="s">
        <v>168</v>
      </c>
      <c r="L25" s="37">
        <v>303990</v>
      </c>
      <c r="M25" s="334">
        <v>303990</v>
      </c>
      <c r="N25" s="680"/>
      <c r="O25" s="340">
        <v>0</v>
      </c>
      <c r="P25" s="338">
        <f t="shared" si="1"/>
        <v>1</v>
      </c>
      <c r="Q25" s="682"/>
      <c r="R25" s="24"/>
    </row>
    <row r="26" spans="1:76" ht="164.1" customHeight="1" x14ac:dyDescent="0.25">
      <c r="A26" s="384">
        <v>6</v>
      </c>
      <c r="B26" s="398" t="s">
        <v>27</v>
      </c>
      <c r="C26" s="386" t="s">
        <v>38</v>
      </c>
      <c r="D26" s="344" t="s">
        <v>109</v>
      </c>
      <c r="E26" s="386" t="s">
        <v>169</v>
      </c>
      <c r="F26" s="386" t="s">
        <v>170</v>
      </c>
      <c r="G26" s="133">
        <v>77718036.650000006</v>
      </c>
      <c r="H26" s="344" t="s">
        <v>27</v>
      </c>
      <c r="I26" s="344" t="s">
        <v>165</v>
      </c>
      <c r="J26" s="342" t="s">
        <v>72</v>
      </c>
      <c r="K26" s="295" t="s">
        <v>171</v>
      </c>
      <c r="L26" s="37">
        <v>44293.75</v>
      </c>
      <c r="M26" s="334">
        <f t="shared" ref="M26:M27" si="2">N26+O26</f>
        <v>37650</v>
      </c>
      <c r="N26" s="39">
        <v>37650</v>
      </c>
      <c r="O26" s="340">
        <v>0</v>
      </c>
      <c r="P26" s="338">
        <f t="shared" si="1"/>
        <v>0.85000705517144071</v>
      </c>
      <c r="Q26" s="341" t="s">
        <v>172</v>
      </c>
      <c r="R26" s="24"/>
    </row>
    <row r="27" spans="1:76" ht="138" customHeight="1" x14ac:dyDescent="0.25">
      <c r="A27" s="403">
        <v>7</v>
      </c>
      <c r="B27" s="402" t="s">
        <v>27</v>
      </c>
      <c r="C27" s="393" t="s">
        <v>39</v>
      </c>
      <c r="D27" s="301" t="s">
        <v>109</v>
      </c>
      <c r="E27" s="393" t="s">
        <v>169</v>
      </c>
      <c r="F27" s="301" t="s">
        <v>164</v>
      </c>
      <c r="G27" s="96">
        <v>429420138.85000002</v>
      </c>
      <c r="H27" s="301" t="s">
        <v>27</v>
      </c>
      <c r="I27" s="301" t="s">
        <v>165</v>
      </c>
      <c r="J27" s="342" t="s">
        <v>72</v>
      </c>
      <c r="K27" s="295" t="s">
        <v>168</v>
      </c>
      <c r="L27" s="37">
        <v>397500</v>
      </c>
      <c r="M27" s="334">
        <f t="shared" si="2"/>
        <v>337875</v>
      </c>
      <c r="N27" s="39">
        <v>337875</v>
      </c>
      <c r="O27" s="340">
        <v>0</v>
      </c>
      <c r="P27" s="338">
        <f t="shared" si="1"/>
        <v>0.85</v>
      </c>
      <c r="Q27" s="341" t="s">
        <v>173</v>
      </c>
      <c r="R27" s="24"/>
    </row>
    <row r="28" spans="1:76" ht="327" customHeight="1" x14ac:dyDescent="0.25">
      <c r="A28" s="661">
        <v>11</v>
      </c>
      <c r="B28" s="573" t="s">
        <v>76</v>
      </c>
      <c r="C28" s="573" t="s">
        <v>77</v>
      </c>
      <c r="D28" s="573" t="s">
        <v>150</v>
      </c>
      <c r="E28" s="665" t="s">
        <v>174</v>
      </c>
      <c r="F28" s="657" t="s">
        <v>164</v>
      </c>
      <c r="G28" s="672">
        <v>50983386.560000002</v>
      </c>
      <c r="H28" s="590" t="s">
        <v>152</v>
      </c>
      <c r="I28" s="676" t="s">
        <v>175</v>
      </c>
      <c r="J28" s="301" t="s">
        <v>131</v>
      </c>
      <c r="K28" s="295" t="s">
        <v>219</v>
      </c>
      <c r="L28" s="41">
        <v>9633792.9000000004</v>
      </c>
      <c r="M28" s="345">
        <f>N28+O28</f>
        <v>2135621.39</v>
      </c>
      <c r="N28" s="38">
        <v>2135621.39</v>
      </c>
      <c r="O28" s="43">
        <v>0</v>
      </c>
      <c r="P28" s="338">
        <f t="shared" si="1"/>
        <v>0.22168022627930895</v>
      </c>
      <c r="Q28" s="341" t="s">
        <v>213</v>
      </c>
      <c r="R28" s="24"/>
    </row>
    <row r="29" spans="1:76" ht="75" x14ac:dyDescent="0.25">
      <c r="A29" s="662"/>
      <c r="B29" s="574"/>
      <c r="C29" s="574"/>
      <c r="D29" s="574"/>
      <c r="E29" s="666"/>
      <c r="F29" s="669"/>
      <c r="G29" s="673"/>
      <c r="H29" s="675"/>
      <c r="I29" s="677"/>
      <c r="J29" s="346" t="s">
        <v>214</v>
      </c>
      <c r="K29" s="399" t="s">
        <v>288</v>
      </c>
      <c r="L29" s="240">
        <v>215985</v>
      </c>
      <c r="M29" s="345">
        <f>N29+O29</f>
        <v>215985</v>
      </c>
      <c r="N29" s="38">
        <v>215985</v>
      </c>
      <c r="O29" s="43">
        <v>0</v>
      </c>
      <c r="P29" s="338">
        <f t="shared" si="1"/>
        <v>1</v>
      </c>
      <c r="Q29" s="341" t="s">
        <v>267</v>
      </c>
      <c r="R29" s="24"/>
    </row>
    <row r="30" spans="1:76" ht="124.5" customHeight="1" x14ac:dyDescent="0.25">
      <c r="A30" s="662"/>
      <c r="B30" s="574"/>
      <c r="C30" s="574"/>
      <c r="D30" s="664"/>
      <c r="E30" s="667"/>
      <c r="F30" s="670"/>
      <c r="G30" s="673"/>
      <c r="H30" s="675"/>
      <c r="I30" s="677"/>
      <c r="J30" s="291" t="s">
        <v>161</v>
      </c>
      <c r="K30" s="295" t="s">
        <v>176</v>
      </c>
      <c r="L30" s="37">
        <v>1000</v>
      </c>
      <c r="M30" s="37">
        <v>1000</v>
      </c>
      <c r="N30" s="44">
        <v>1000</v>
      </c>
      <c r="O30" s="42">
        <v>0</v>
      </c>
      <c r="P30" s="338">
        <f t="shared" si="1"/>
        <v>1</v>
      </c>
      <c r="Q30" s="341" t="s">
        <v>177</v>
      </c>
      <c r="R30" s="24"/>
    </row>
    <row r="31" spans="1:76" ht="182.45" customHeight="1" x14ac:dyDescent="0.25">
      <c r="A31" s="662"/>
      <c r="B31" s="574"/>
      <c r="C31" s="574"/>
      <c r="D31" s="664"/>
      <c r="E31" s="667"/>
      <c r="F31" s="670"/>
      <c r="G31" s="673"/>
      <c r="H31" s="675"/>
      <c r="I31" s="677"/>
      <c r="J31" s="291" t="s">
        <v>72</v>
      </c>
      <c r="K31" s="295" t="s">
        <v>178</v>
      </c>
      <c r="L31" s="37">
        <v>6773775.2599999998</v>
      </c>
      <c r="M31" s="334">
        <f>N31+O31</f>
        <v>7605522</v>
      </c>
      <c r="N31" s="39">
        <v>7605522</v>
      </c>
      <c r="O31" s="340">
        <v>0</v>
      </c>
      <c r="P31" s="338">
        <f t="shared" si="1"/>
        <v>1.1227892435273974</v>
      </c>
      <c r="Q31" s="341" t="s">
        <v>179</v>
      </c>
      <c r="R31" s="24"/>
    </row>
    <row r="32" spans="1:76" ht="57.95" customHeight="1" x14ac:dyDescent="0.25">
      <c r="A32" s="663"/>
      <c r="B32" s="575"/>
      <c r="C32" s="575"/>
      <c r="D32" s="624"/>
      <c r="E32" s="668"/>
      <c r="F32" s="671"/>
      <c r="G32" s="674"/>
      <c r="H32" s="591"/>
      <c r="I32" s="678"/>
      <c r="J32" s="342" t="s">
        <v>180</v>
      </c>
      <c r="K32" s="295" t="s">
        <v>137</v>
      </c>
      <c r="L32" s="37">
        <v>0</v>
      </c>
      <c r="M32" s="334">
        <f>N32+O32</f>
        <v>0</v>
      </c>
      <c r="N32" s="27">
        <v>0</v>
      </c>
      <c r="O32" s="340">
        <v>0</v>
      </c>
      <c r="P32" s="338">
        <v>0</v>
      </c>
      <c r="Q32" s="45" t="s">
        <v>181</v>
      </c>
      <c r="R32" s="24"/>
    </row>
    <row r="33" spans="1:18" ht="150" x14ac:dyDescent="0.25">
      <c r="A33" s="383">
        <v>13</v>
      </c>
      <c r="B33" s="347" t="s">
        <v>27</v>
      </c>
      <c r="C33" s="347" t="s">
        <v>31</v>
      </c>
      <c r="D33" s="347" t="s">
        <v>109</v>
      </c>
      <c r="E33" s="344" t="s">
        <v>182</v>
      </c>
      <c r="F33" s="344" t="s">
        <v>164</v>
      </c>
      <c r="G33" s="133">
        <v>75726679.859999999</v>
      </c>
      <c r="H33" s="133" t="s">
        <v>27</v>
      </c>
      <c r="I33" s="3" t="s">
        <v>183</v>
      </c>
      <c r="J33" s="291" t="s">
        <v>72</v>
      </c>
      <c r="K33" s="295" t="s">
        <v>184</v>
      </c>
      <c r="L33" s="348">
        <v>259240</v>
      </c>
      <c r="M33" s="349">
        <f>N33+O33</f>
        <v>259240</v>
      </c>
      <c r="N33" s="36">
        <v>259240</v>
      </c>
      <c r="O33" s="350">
        <v>0</v>
      </c>
      <c r="P33" s="338">
        <f t="shared" si="1"/>
        <v>1</v>
      </c>
      <c r="Q33" s="341" t="s">
        <v>185</v>
      </c>
      <c r="R33" s="24"/>
    </row>
    <row r="34" spans="1:18" ht="120" x14ac:dyDescent="0.25">
      <c r="A34" s="383">
        <v>14</v>
      </c>
      <c r="B34" s="347" t="s">
        <v>27</v>
      </c>
      <c r="C34" s="347" t="s">
        <v>78</v>
      </c>
      <c r="D34" s="347" t="s">
        <v>109</v>
      </c>
      <c r="E34" s="344" t="s">
        <v>186</v>
      </c>
      <c r="F34" s="351" t="s">
        <v>164</v>
      </c>
      <c r="G34" s="133">
        <v>114144662.22</v>
      </c>
      <c r="H34" s="133" t="s">
        <v>27</v>
      </c>
      <c r="I34" s="3" t="s">
        <v>165</v>
      </c>
      <c r="J34" s="291" t="s">
        <v>72</v>
      </c>
      <c r="K34" s="352" t="s">
        <v>187</v>
      </c>
      <c r="L34" s="46">
        <v>186679.77</v>
      </c>
      <c r="M34" s="334">
        <f t="shared" ref="M34:M35" si="3">N34+O34</f>
        <v>195663</v>
      </c>
      <c r="N34" s="47">
        <v>195663</v>
      </c>
      <c r="O34" s="345">
        <v>0</v>
      </c>
      <c r="P34" s="293">
        <f>M34/L34</f>
        <v>1.0481210685014237</v>
      </c>
      <c r="Q34" s="341" t="s">
        <v>188</v>
      </c>
      <c r="R34" s="24"/>
    </row>
    <row r="35" spans="1:18" ht="127.5" customHeight="1" x14ac:dyDescent="0.25">
      <c r="A35" s="383">
        <v>15</v>
      </c>
      <c r="B35" s="347" t="s">
        <v>27</v>
      </c>
      <c r="C35" s="347" t="s">
        <v>33</v>
      </c>
      <c r="D35" s="347" t="s">
        <v>109</v>
      </c>
      <c r="E35" s="344" t="s">
        <v>186</v>
      </c>
      <c r="F35" s="351" t="s">
        <v>164</v>
      </c>
      <c r="G35" s="133">
        <v>97275841.819999993</v>
      </c>
      <c r="H35" s="133" t="s">
        <v>27</v>
      </c>
      <c r="I35" s="3" t="s">
        <v>165</v>
      </c>
      <c r="J35" s="342" t="s">
        <v>72</v>
      </c>
      <c r="K35" s="353" t="s">
        <v>189</v>
      </c>
      <c r="L35" s="183">
        <v>910378.05</v>
      </c>
      <c r="M35" s="41">
        <f t="shared" si="3"/>
        <v>751433</v>
      </c>
      <c r="N35" s="184">
        <v>751433</v>
      </c>
      <c r="O35" s="185">
        <v>0</v>
      </c>
      <c r="P35" s="186">
        <v>1</v>
      </c>
      <c r="Q35" s="187" t="s">
        <v>190</v>
      </c>
      <c r="R35" s="24"/>
    </row>
    <row r="36" spans="1:18" ht="59.1" customHeight="1" x14ac:dyDescent="0.25">
      <c r="A36" s="659">
        <v>32</v>
      </c>
      <c r="B36" s="573" t="s">
        <v>193</v>
      </c>
      <c r="C36" s="573" t="s">
        <v>194</v>
      </c>
      <c r="D36" s="573" t="s">
        <v>126</v>
      </c>
      <c r="E36" s="573" t="s">
        <v>268</v>
      </c>
      <c r="F36" s="573" t="s">
        <v>140</v>
      </c>
      <c r="G36" s="639">
        <v>4146520.73</v>
      </c>
      <c r="H36" s="573" t="s">
        <v>193</v>
      </c>
      <c r="I36" s="573" t="s">
        <v>195</v>
      </c>
      <c r="J36" s="301" t="s">
        <v>141</v>
      </c>
      <c r="K36" s="573" t="s">
        <v>196</v>
      </c>
      <c r="L36" s="627">
        <v>740806.74</v>
      </c>
      <c r="M36" s="292">
        <f>N36+O36</f>
        <v>414621.75</v>
      </c>
      <c r="N36" s="203">
        <v>414621.75</v>
      </c>
      <c r="O36" s="354">
        <v>0</v>
      </c>
      <c r="P36" s="343">
        <v>0</v>
      </c>
      <c r="Q36" s="649" t="s">
        <v>215</v>
      </c>
      <c r="R36" s="24"/>
    </row>
    <row r="37" spans="1:18" ht="80.45" customHeight="1" x14ac:dyDescent="0.25">
      <c r="A37" s="660"/>
      <c r="B37" s="575"/>
      <c r="C37" s="575"/>
      <c r="D37" s="575"/>
      <c r="E37" s="575"/>
      <c r="F37" s="575"/>
      <c r="G37" s="640"/>
      <c r="H37" s="575"/>
      <c r="I37" s="575"/>
      <c r="J37" s="346" t="s">
        <v>197</v>
      </c>
      <c r="K37" s="575"/>
      <c r="L37" s="628"/>
      <c r="M37" s="355">
        <f>N37+O37</f>
        <v>326184.99</v>
      </c>
      <c r="N37" s="204">
        <v>326184.99</v>
      </c>
      <c r="O37" s="356">
        <v>0</v>
      </c>
      <c r="P37" s="338">
        <v>0</v>
      </c>
      <c r="Q37" s="650"/>
      <c r="R37" s="24"/>
    </row>
    <row r="38" spans="1:18" ht="105.95" customHeight="1" x14ac:dyDescent="0.25">
      <c r="A38" s="651">
        <v>33</v>
      </c>
      <c r="B38" s="653" t="s">
        <v>27</v>
      </c>
      <c r="C38" s="573" t="s">
        <v>269</v>
      </c>
      <c r="D38" s="573" t="s">
        <v>109</v>
      </c>
      <c r="E38" s="655" t="s">
        <v>270</v>
      </c>
      <c r="F38" s="657" t="s">
        <v>271</v>
      </c>
      <c r="G38" s="639">
        <v>179363388.91</v>
      </c>
      <c r="H38" s="641" t="s">
        <v>272</v>
      </c>
      <c r="I38" s="584"/>
      <c r="J38" s="344" t="s">
        <v>161</v>
      </c>
      <c r="K38" s="643" t="s">
        <v>293</v>
      </c>
      <c r="L38" s="318">
        <v>51000</v>
      </c>
      <c r="M38" s="41">
        <f t="shared" ref="M38:M40" si="4">N38+O38</f>
        <v>51000</v>
      </c>
      <c r="N38" s="357">
        <v>51000</v>
      </c>
      <c r="O38" s="358">
        <v>0</v>
      </c>
      <c r="P38" s="338">
        <f>M38/L38</f>
        <v>1</v>
      </c>
      <c r="Q38" s="289" t="s">
        <v>273</v>
      </c>
      <c r="R38" s="24"/>
    </row>
    <row r="39" spans="1:18" ht="105.95" customHeight="1" x14ac:dyDescent="0.25">
      <c r="A39" s="652"/>
      <c r="B39" s="654"/>
      <c r="C39" s="575"/>
      <c r="D39" s="575"/>
      <c r="E39" s="656"/>
      <c r="F39" s="658"/>
      <c r="G39" s="640"/>
      <c r="H39" s="642"/>
      <c r="I39" s="585"/>
      <c r="J39" s="301" t="s">
        <v>107</v>
      </c>
      <c r="K39" s="644"/>
      <c r="L39" s="41">
        <v>16338074.41</v>
      </c>
      <c r="M39" s="240">
        <f t="shared" si="4"/>
        <v>16338074.41</v>
      </c>
      <c r="N39" s="359">
        <v>16338074.41</v>
      </c>
      <c r="O39" s="188">
        <v>0</v>
      </c>
      <c r="P39" s="202">
        <v>1</v>
      </c>
      <c r="Q39" s="360" t="s">
        <v>274</v>
      </c>
      <c r="R39" s="24"/>
    </row>
    <row r="40" spans="1:18" ht="131.1" customHeight="1" thickBot="1" x14ac:dyDescent="0.3">
      <c r="A40" s="361">
        <v>34</v>
      </c>
      <c r="B40" s="362" t="s">
        <v>24</v>
      </c>
      <c r="C40" s="363" t="s">
        <v>275</v>
      </c>
      <c r="D40" s="363" t="s">
        <v>126</v>
      </c>
      <c r="E40" s="364" t="s">
        <v>276</v>
      </c>
      <c r="F40" s="365" t="s">
        <v>277</v>
      </c>
      <c r="G40" s="366">
        <v>41312631</v>
      </c>
      <c r="H40" s="367" t="s">
        <v>278</v>
      </c>
      <c r="I40" s="363"/>
      <c r="J40" s="346" t="s">
        <v>279</v>
      </c>
      <c r="K40" s="368" t="s">
        <v>280</v>
      </c>
      <c r="L40" s="240">
        <v>6000052.0800000001</v>
      </c>
      <c r="M40" s="240">
        <f t="shared" si="4"/>
        <v>6000052.0800000001</v>
      </c>
      <c r="N40" s="369">
        <v>6000052.0800000001</v>
      </c>
      <c r="O40" s="370">
        <v>0</v>
      </c>
      <c r="P40" s="202">
        <v>1</v>
      </c>
      <c r="Q40" s="371" t="s">
        <v>292</v>
      </c>
      <c r="R40" s="24"/>
    </row>
    <row r="41" spans="1:18" ht="28.5" customHeight="1" thickBot="1" x14ac:dyDescent="0.3">
      <c r="A41" s="205"/>
      <c r="B41" s="206" t="s">
        <v>0</v>
      </c>
      <c r="C41" s="207"/>
      <c r="D41" s="207"/>
      <c r="E41" s="372"/>
      <c r="F41" s="373"/>
      <c r="G41" s="208">
        <f>SUM(G7:G40)</f>
        <v>3112603989.8299999</v>
      </c>
      <c r="H41" s="209"/>
      <c r="I41" s="374"/>
      <c r="J41" s="374"/>
      <c r="K41" s="375"/>
      <c r="L41" s="210">
        <f>SUM(L7:L40)</f>
        <v>826158933.92999995</v>
      </c>
      <c r="M41" s="376">
        <f>SUM(M7:M40)</f>
        <v>183586352.34</v>
      </c>
      <c r="N41" s="211">
        <f>SUM(N7:N40)</f>
        <v>222678971.59</v>
      </c>
      <c r="O41" s="212">
        <f>SUM(O7:O40)</f>
        <v>0</v>
      </c>
      <c r="P41" s="213">
        <f t="shared" ref="P41" si="5">M41/L41</f>
        <v>0.22221674886052276</v>
      </c>
      <c r="Q41" s="377" t="s">
        <v>79</v>
      </c>
      <c r="R41" s="24"/>
    </row>
    <row r="42" spans="1:18" ht="30" customHeight="1" x14ac:dyDescent="0.25">
      <c r="A42" s="49"/>
      <c r="B42" s="50" t="s">
        <v>80</v>
      </c>
      <c r="C42" s="645" t="s">
        <v>81</v>
      </c>
      <c r="D42" s="645"/>
      <c r="E42" s="645"/>
      <c r="F42" s="645"/>
      <c r="G42" s="645"/>
      <c r="H42" s="645"/>
      <c r="I42" s="645"/>
      <c r="J42" s="645"/>
      <c r="K42" s="646"/>
      <c r="L42" s="51" t="s">
        <v>79</v>
      </c>
      <c r="M42" s="51" t="s">
        <v>79</v>
      </c>
      <c r="N42" s="52">
        <f>N7+N10+N13+N16+N17+N19+N20++N21+N22+N23+N28+N29+N30+N36+N37+N38+N40</f>
        <v>151789283.93000001</v>
      </c>
      <c r="O42" s="53" t="s">
        <v>79</v>
      </c>
      <c r="P42" s="54" t="s">
        <v>79</v>
      </c>
      <c r="Q42" s="378" t="s">
        <v>79</v>
      </c>
    </row>
    <row r="43" spans="1:18" ht="30" customHeight="1" x14ac:dyDescent="0.25">
      <c r="A43" s="55"/>
      <c r="B43" s="56" t="s">
        <v>80</v>
      </c>
      <c r="C43" s="647" t="s">
        <v>82</v>
      </c>
      <c r="D43" s="647"/>
      <c r="E43" s="647"/>
      <c r="F43" s="647"/>
      <c r="G43" s="647"/>
      <c r="H43" s="647"/>
      <c r="I43" s="647"/>
      <c r="J43" s="647"/>
      <c r="K43" s="648"/>
      <c r="L43" s="57" t="s">
        <v>79</v>
      </c>
      <c r="M43" s="57" t="s">
        <v>79</v>
      </c>
      <c r="N43" s="214">
        <f>(N9+N12+N15)</f>
        <v>39092619.25</v>
      </c>
      <c r="O43" s="58" t="s">
        <v>79</v>
      </c>
      <c r="P43" s="59" t="s">
        <v>79</v>
      </c>
      <c r="Q43" s="379" t="s">
        <v>79</v>
      </c>
    </row>
    <row r="44" spans="1:18" ht="30.75" customHeight="1" thickBot="1" x14ac:dyDescent="0.3">
      <c r="A44" s="60"/>
      <c r="B44" s="61" t="s">
        <v>80</v>
      </c>
      <c r="C44" s="635" t="s">
        <v>83</v>
      </c>
      <c r="D44" s="635"/>
      <c r="E44" s="635"/>
      <c r="F44" s="635"/>
      <c r="G44" s="635"/>
      <c r="H44" s="635"/>
      <c r="I44" s="635"/>
      <c r="J44" s="635"/>
      <c r="K44" s="636"/>
      <c r="L44" s="62" t="s">
        <v>79</v>
      </c>
      <c r="M44" s="62" t="s">
        <v>79</v>
      </c>
      <c r="N44" s="63">
        <f>N18+N24+N26+N27+N31+N33+N34+N35+N39</f>
        <v>31797068.41</v>
      </c>
      <c r="O44" s="64">
        <f>O41</f>
        <v>0</v>
      </c>
      <c r="P44" s="380" t="s">
        <v>79</v>
      </c>
      <c r="Q44" s="381" t="s">
        <v>79</v>
      </c>
    </row>
    <row r="45" spans="1:18" x14ac:dyDescent="0.25">
      <c r="A45" s="65"/>
      <c r="B45" s="66"/>
      <c r="C45" s="67"/>
      <c r="D45" s="67"/>
      <c r="E45" s="68"/>
      <c r="F45" s="68"/>
      <c r="G45" s="69"/>
      <c r="H45" s="70"/>
      <c r="I45" s="71"/>
      <c r="J45" s="71"/>
      <c r="K45" s="71"/>
      <c r="L45" s="71"/>
      <c r="M45" s="71"/>
      <c r="N45" s="72"/>
      <c r="O45" s="73"/>
      <c r="P45" s="73"/>
    </row>
    <row r="46" spans="1:18" x14ac:dyDescent="0.25">
      <c r="A46" s="74"/>
      <c r="B46" s="75"/>
      <c r="C46" s="76"/>
      <c r="D46" s="76"/>
      <c r="M46" s="24"/>
      <c r="N46" s="73"/>
      <c r="O46" s="73"/>
      <c r="P46" s="73"/>
    </row>
    <row r="47" spans="1:18" x14ac:dyDescent="0.25">
      <c r="A47" s="74"/>
      <c r="B47" s="80" t="s">
        <v>84</v>
      </c>
      <c r="C47" s="67"/>
      <c r="D47" s="67"/>
      <c r="L47" s="331"/>
      <c r="M47" s="331"/>
      <c r="N47" s="81"/>
      <c r="O47" s="82"/>
      <c r="P47" s="83"/>
    </row>
    <row r="48" spans="1:18" ht="52.15" customHeight="1" x14ac:dyDescent="0.25">
      <c r="A48" s="65"/>
      <c r="B48" s="637" t="s">
        <v>85</v>
      </c>
      <c r="C48" s="637"/>
      <c r="D48" s="637"/>
      <c r="E48" s="637"/>
      <c r="F48" s="637"/>
      <c r="G48" s="637"/>
      <c r="H48" s="637"/>
      <c r="I48" s="637"/>
      <c r="J48" s="71"/>
      <c r="K48" s="71"/>
      <c r="L48" s="408"/>
      <c r="M48" s="409"/>
      <c r="N48" s="180"/>
      <c r="O48" s="73"/>
      <c r="P48" s="73"/>
    </row>
    <row r="49" spans="1:16" ht="27.6" customHeight="1" x14ac:dyDescent="0.25">
      <c r="A49" s="65"/>
      <c r="B49" s="637" t="s">
        <v>86</v>
      </c>
      <c r="C49" s="638"/>
      <c r="D49" s="638"/>
      <c r="E49" s="638"/>
      <c r="F49" s="638"/>
      <c r="G49" s="638"/>
      <c r="H49" s="638"/>
      <c r="I49" s="638"/>
      <c r="J49" s="71"/>
      <c r="K49" s="71"/>
      <c r="L49" s="71"/>
      <c r="M49" s="71"/>
      <c r="N49" s="73"/>
      <c r="O49" s="73"/>
      <c r="P49" s="73"/>
    </row>
    <row r="50" spans="1:16" x14ac:dyDescent="0.25">
      <c r="A50" s="65"/>
      <c r="B50" s="75"/>
      <c r="C50" s="84"/>
      <c r="D50" s="84"/>
      <c r="E50" s="68"/>
      <c r="F50" s="68"/>
      <c r="G50" s="69"/>
      <c r="H50" s="70"/>
      <c r="I50" s="71"/>
      <c r="J50" s="71"/>
      <c r="K50" s="71"/>
      <c r="L50" s="71"/>
      <c r="M50" s="73"/>
      <c r="N50" s="85"/>
      <c r="O50" s="53"/>
      <c r="P50" s="48"/>
    </row>
    <row r="51" spans="1:16" x14ac:dyDescent="0.25">
      <c r="A51" s="65"/>
      <c r="B51" s="75"/>
      <c r="C51" s="84"/>
      <c r="D51" s="84"/>
      <c r="E51" s="68"/>
      <c r="F51" s="68"/>
      <c r="G51" s="69"/>
      <c r="H51" s="70"/>
      <c r="I51" s="71"/>
      <c r="J51" s="71"/>
      <c r="K51" s="71"/>
      <c r="L51" s="71"/>
      <c r="M51" s="73"/>
      <c r="N51" s="86"/>
      <c r="O51" s="53"/>
      <c r="P51" s="48"/>
    </row>
    <row r="52" spans="1:16" x14ac:dyDescent="0.25">
      <c r="A52" s="65"/>
      <c r="B52" s="75"/>
      <c r="C52" s="84"/>
      <c r="D52" s="84"/>
      <c r="E52" s="68"/>
      <c r="F52" s="68"/>
      <c r="G52" s="69"/>
      <c r="H52" s="70"/>
      <c r="I52" s="71"/>
      <c r="J52" s="71"/>
      <c r="K52" s="71"/>
      <c r="L52" s="71"/>
      <c r="M52" s="73"/>
      <c r="N52" s="87"/>
      <c r="O52" s="88"/>
      <c r="P52" s="48"/>
    </row>
    <row r="53" spans="1:16" x14ac:dyDescent="0.25">
      <c r="A53" s="65"/>
      <c r="B53" s="89"/>
      <c r="C53" s="76"/>
      <c r="D53" s="76"/>
      <c r="I53" s="90"/>
      <c r="J53" s="90"/>
      <c r="K53" s="90"/>
      <c r="L53" s="91"/>
      <c r="M53" s="91"/>
      <c r="N53" s="92"/>
      <c r="O53" s="92"/>
      <c r="P53" s="92"/>
    </row>
    <row r="54" spans="1:16" x14ac:dyDescent="0.25">
      <c r="A54" s="65"/>
      <c r="B54" s="89"/>
      <c r="C54" s="76"/>
      <c r="D54" s="76"/>
      <c r="I54" s="90"/>
      <c r="J54" s="90"/>
      <c r="K54" s="90"/>
      <c r="L54" s="91"/>
      <c r="M54" s="91"/>
      <c r="N54" s="92"/>
      <c r="O54" s="92"/>
      <c r="P54" s="93"/>
    </row>
    <row r="55" spans="1:16" x14ac:dyDescent="0.25">
      <c r="A55" s="65"/>
      <c r="I55" s="90"/>
      <c r="J55" s="90"/>
      <c r="K55" s="90"/>
      <c r="L55" s="91"/>
      <c r="M55" s="91"/>
      <c r="N55" s="92"/>
      <c r="O55" s="92"/>
      <c r="P55" s="93"/>
    </row>
    <row r="56" spans="1:16" x14ac:dyDescent="0.25">
      <c r="A56" s="65"/>
      <c r="I56" s="90"/>
      <c r="J56" s="90"/>
      <c r="K56" s="90"/>
      <c r="L56" s="91"/>
      <c r="M56" s="91"/>
      <c r="N56" s="92"/>
      <c r="O56" s="92"/>
      <c r="P56" s="93"/>
    </row>
    <row r="57" spans="1:16" x14ac:dyDescent="0.25">
      <c r="A57" s="65"/>
      <c r="I57" s="90"/>
      <c r="J57" s="90"/>
      <c r="K57" s="90"/>
      <c r="L57" s="90"/>
      <c r="M57" s="90"/>
      <c r="N57" s="93"/>
      <c r="O57" s="93"/>
      <c r="P57" s="93"/>
    </row>
    <row r="58" spans="1:16" x14ac:dyDescent="0.25">
      <c r="A58" s="65"/>
      <c r="I58" s="90"/>
      <c r="J58" s="90"/>
      <c r="K58" s="90"/>
      <c r="L58" s="90"/>
      <c r="M58" s="90"/>
      <c r="N58" s="93"/>
      <c r="O58" s="93"/>
      <c r="P58" s="93"/>
    </row>
    <row r="59" spans="1:16" x14ac:dyDescent="0.25">
      <c r="A59" s="65"/>
      <c r="I59" s="90"/>
      <c r="J59" s="90"/>
      <c r="K59" s="90"/>
      <c r="L59" s="90"/>
      <c r="M59" s="90"/>
      <c r="N59" s="24"/>
      <c r="O59" s="24"/>
      <c r="P59" s="24"/>
    </row>
    <row r="60" spans="1:16" x14ac:dyDescent="0.25">
      <c r="A60" s="65"/>
      <c r="I60" s="90"/>
      <c r="J60" s="90"/>
      <c r="K60" s="90"/>
      <c r="L60" s="90"/>
      <c r="M60" s="90"/>
      <c r="N60" s="24"/>
      <c r="O60" s="24"/>
      <c r="P60" s="24"/>
    </row>
    <row r="61" spans="1:16" x14ac:dyDescent="0.25">
      <c r="A61" s="65"/>
      <c r="I61" s="90"/>
      <c r="J61" s="90"/>
      <c r="K61" s="90"/>
      <c r="L61" s="90"/>
      <c r="M61" s="90"/>
      <c r="N61" s="24"/>
      <c r="O61" s="24"/>
      <c r="P61" s="24"/>
    </row>
    <row r="62" spans="1:16" x14ac:dyDescent="0.25">
      <c r="A62" s="65"/>
      <c r="I62" s="90"/>
      <c r="J62" s="90"/>
      <c r="K62" s="90"/>
      <c r="L62" s="90"/>
      <c r="M62" s="90"/>
      <c r="N62" s="24"/>
      <c r="O62" s="24"/>
      <c r="P62" s="24"/>
    </row>
    <row r="63" spans="1:16" x14ac:dyDescent="0.25">
      <c r="A63" s="65"/>
      <c r="I63" s="90"/>
      <c r="J63" s="90"/>
      <c r="K63" s="90"/>
      <c r="L63" s="90"/>
      <c r="M63" s="90"/>
      <c r="N63" s="24"/>
      <c r="O63" s="24"/>
      <c r="P63" s="24"/>
    </row>
    <row r="64" spans="1:16" x14ac:dyDescent="0.25">
      <c r="A64" s="65"/>
      <c r="I64" s="90"/>
      <c r="J64" s="90"/>
      <c r="K64" s="90"/>
      <c r="L64" s="90"/>
      <c r="M64" s="90"/>
      <c r="N64" s="24"/>
      <c r="O64" s="24"/>
      <c r="P64" s="24"/>
    </row>
    <row r="65" spans="1:16" x14ac:dyDescent="0.25">
      <c r="A65" s="65"/>
      <c r="I65" s="90"/>
      <c r="J65" s="90"/>
      <c r="K65" s="90"/>
      <c r="L65" s="90"/>
      <c r="M65" s="90"/>
      <c r="N65" s="24"/>
      <c r="O65" s="24"/>
      <c r="P65" s="24"/>
    </row>
    <row r="66" spans="1:16" x14ac:dyDescent="0.25">
      <c r="A66" s="65"/>
      <c r="I66" s="90"/>
      <c r="J66" s="90"/>
      <c r="K66" s="90"/>
      <c r="L66" s="90"/>
      <c r="M66" s="90"/>
      <c r="N66" s="24"/>
      <c r="O66" s="24"/>
      <c r="P66" s="24"/>
    </row>
    <row r="67" spans="1:16" x14ac:dyDescent="0.25">
      <c r="A67" s="65"/>
      <c r="I67" s="90"/>
      <c r="J67" s="90"/>
      <c r="K67" s="90"/>
      <c r="L67" s="90"/>
      <c r="M67" s="90"/>
      <c r="N67" s="24"/>
      <c r="O67" s="24"/>
      <c r="P67" s="24"/>
    </row>
    <row r="68" spans="1:16" x14ac:dyDescent="0.25">
      <c r="A68" s="65"/>
      <c r="I68" s="90"/>
      <c r="J68" s="90"/>
      <c r="K68" s="90"/>
      <c r="L68" s="90"/>
      <c r="M68" s="90"/>
      <c r="N68" s="24"/>
      <c r="O68" s="24"/>
      <c r="P68" s="24"/>
    </row>
    <row r="69" spans="1:16" x14ac:dyDescent="0.25">
      <c r="A69" s="65"/>
      <c r="I69" s="90"/>
      <c r="J69" s="90"/>
      <c r="K69" s="90"/>
      <c r="L69" s="90"/>
      <c r="M69" s="90"/>
      <c r="N69" s="24"/>
      <c r="O69" s="24"/>
      <c r="P69" s="24"/>
    </row>
    <row r="70" spans="1:16" x14ac:dyDescent="0.25">
      <c r="A70" s="65"/>
      <c r="I70" s="90"/>
      <c r="J70" s="90"/>
      <c r="K70" s="90"/>
      <c r="L70" s="90"/>
      <c r="M70" s="90"/>
      <c r="N70" s="24"/>
      <c r="O70" s="24"/>
      <c r="P70" s="24"/>
    </row>
    <row r="71" spans="1:16" x14ac:dyDescent="0.25">
      <c r="A71" s="65"/>
      <c r="I71" s="90"/>
      <c r="J71" s="90"/>
      <c r="K71" s="90"/>
      <c r="L71" s="90"/>
      <c r="M71" s="90"/>
      <c r="N71" s="24"/>
      <c r="O71" s="24"/>
      <c r="P71" s="24"/>
    </row>
    <row r="72" spans="1:16" x14ac:dyDescent="0.25">
      <c r="A72" s="65"/>
      <c r="I72" s="90"/>
      <c r="J72" s="90"/>
      <c r="K72" s="90"/>
      <c r="L72" s="90"/>
      <c r="M72" s="90"/>
      <c r="N72" s="24"/>
      <c r="O72" s="24"/>
      <c r="P72" s="24"/>
    </row>
    <row r="73" spans="1:16" x14ac:dyDescent="0.25">
      <c r="A73" s="65"/>
      <c r="I73" s="90"/>
      <c r="J73" s="90"/>
      <c r="K73" s="90"/>
      <c r="L73" s="90"/>
      <c r="M73" s="90"/>
      <c r="N73" s="24"/>
      <c r="O73" s="24"/>
      <c r="P73" s="24"/>
    </row>
    <row r="74" spans="1:16" x14ac:dyDescent="0.25">
      <c r="A74" s="65"/>
      <c r="I74" s="90"/>
      <c r="J74" s="90"/>
      <c r="K74" s="90"/>
      <c r="L74" s="90"/>
      <c r="M74" s="90"/>
      <c r="N74" s="24"/>
      <c r="O74" s="24"/>
      <c r="P74" s="24"/>
    </row>
    <row r="75" spans="1:16" x14ac:dyDescent="0.25">
      <c r="A75" s="65"/>
      <c r="I75" s="90"/>
      <c r="J75" s="90"/>
      <c r="K75" s="90"/>
      <c r="L75" s="90"/>
      <c r="M75" s="90"/>
      <c r="N75" s="24"/>
      <c r="O75" s="24"/>
      <c r="P75" s="24"/>
    </row>
    <row r="76" spans="1:16" x14ac:dyDescent="0.25">
      <c r="A76" s="65"/>
      <c r="I76" s="90"/>
      <c r="J76" s="90"/>
      <c r="K76" s="90"/>
      <c r="L76" s="90"/>
      <c r="M76" s="90"/>
      <c r="N76" s="24"/>
      <c r="O76" s="24"/>
      <c r="P76" s="24"/>
    </row>
    <row r="77" spans="1:16" x14ac:dyDescent="0.25">
      <c r="A77" s="65"/>
      <c r="I77" s="90"/>
      <c r="J77" s="90"/>
      <c r="K77" s="90"/>
      <c r="L77" s="90"/>
      <c r="M77" s="90"/>
      <c r="N77" s="24"/>
      <c r="O77" s="24"/>
      <c r="P77" s="24"/>
    </row>
    <row r="78" spans="1:16" x14ac:dyDescent="0.25">
      <c r="A78" s="65"/>
      <c r="I78" s="90"/>
      <c r="J78" s="90"/>
      <c r="K78" s="90"/>
      <c r="L78" s="90"/>
      <c r="M78" s="90"/>
      <c r="N78" s="24"/>
      <c r="O78" s="24"/>
      <c r="P78" s="24"/>
    </row>
    <row r="79" spans="1:16" x14ac:dyDescent="0.25">
      <c r="A79" s="65"/>
      <c r="I79" s="90"/>
      <c r="J79" s="90"/>
      <c r="K79" s="90"/>
      <c r="L79" s="90"/>
      <c r="M79" s="90"/>
      <c r="N79" s="24"/>
      <c r="O79" s="24"/>
      <c r="P79" s="24"/>
    </row>
    <row r="80" spans="1:16" x14ac:dyDescent="0.25">
      <c r="A80" s="65"/>
      <c r="I80" s="90"/>
      <c r="J80" s="90"/>
      <c r="K80" s="90"/>
      <c r="L80" s="90"/>
      <c r="M80" s="90"/>
      <c r="N80" s="24"/>
      <c r="O80" s="24"/>
      <c r="P80" s="24"/>
    </row>
    <row r="81" spans="1:16" x14ac:dyDescent="0.25">
      <c r="A81" s="65"/>
      <c r="I81" s="90"/>
      <c r="J81" s="90"/>
      <c r="K81" s="90"/>
      <c r="L81" s="90"/>
      <c r="M81" s="90"/>
      <c r="N81" s="24"/>
      <c r="O81" s="24"/>
      <c r="P81" s="24"/>
    </row>
    <row r="82" spans="1:16" x14ac:dyDescent="0.25">
      <c r="A82" s="65"/>
      <c r="I82" s="90"/>
      <c r="J82" s="90"/>
      <c r="K82" s="90"/>
      <c r="L82" s="90"/>
      <c r="M82" s="90"/>
      <c r="N82" s="24"/>
      <c r="O82" s="24"/>
      <c r="P82" s="24"/>
    </row>
    <row r="83" spans="1:16" x14ac:dyDescent="0.25">
      <c r="A83" s="65"/>
      <c r="I83" s="90"/>
      <c r="J83" s="90"/>
      <c r="K83" s="90"/>
      <c r="L83" s="90"/>
      <c r="M83" s="90"/>
      <c r="N83" s="24"/>
      <c r="O83" s="24"/>
      <c r="P83" s="24"/>
    </row>
    <row r="84" spans="1:16" x14ac:dyDescent="0.25">
      <c r="A84" s="65"/>
      <c r="I84" s="90"/>
      <c r="J84" s="90"/>
      <c r="K84" s="90"/>
      <c r="L84" s="90"/>
      <c r="M84" s="90"/>
      <c r="N84" s="24"/>
      <c r="O84" s="24"/>
      <c r="P84" s="24"/>
    </row>
    <row r="85" spans="1:16" x14ac:dyDescent="0.25">
      <c r="A85" s="71"/>
      <c r="I85" s="90"/>
      <c r="J85" s="90"/>
      <c r="K85" s="90"/>
      <c r="L85" s="90"/>
      <c r="M85" s="90"/>
      <c r="N85" s="24"/>
      <c r="O85" s="24"/>
      <c r="P85" s="24"/>
    </row>
    <row r="86" spans="1:16" x14ac:dyDescent="0.25">
      <c r="A86" s="71"/>
      <c r="I86" s="90"/>
      <c r="J86" s="90"/>
      <c r="K86" s="90"/>
      <c r="L86" s="90"/>
      <c r="M86" s="90"/>
      <c r="N86" s="24"/>
      <c r="O86" s="24"/>
      <c r="P86" s="24"/>
    </row>
    <row r="87" spans="1:16" x14ac:dyDescent="0.25">
      <c r="A87" s="71"/>
      <c r="I87" s="90"/>
      <c r="J87" s="90"/>
      <c r="K87" s="90"/>
      <c r="L87" s="90"/>
      <c r="M87" s="90"/>
      <c r="N87" s="24"/>
      <c r="O87" s="24"/>
      <c r="P87" s="24"/>
    </row>
    <row r="88" spans="1:16" x14ac:dyDescent="0.25">
      <c r="A88" s="71"/>
      <c r="I88" s="90"/>
      <c r="J88" s="90"/>
      <c r="K88" s="90"/>
      <c r="L88" s="90"/>
      <c r="M88" s="90"/>
      <c r="N88" s="24"/>
      <c r="O88" s="24"/>
      <c r="P88" s="24"/>
    </row>
    <row r="89" spans="1:16" x14ac:dyDescent="0.25">
      <c r="I89" s="90"/>
      <c r="J89" s="90"/>
      <c r="K89" s="90"/>
      <c r="L89" s="90"/>
      <c r="M89" s="90"/>
      <c r="N89" s="24"/>
      <c r="O89" s="24"/>
      <c r="P89" s="24"/>
    </row>
    <row r="90" spans="1:16" x14ac:dyDescent="0.25">
      <c r="I90" s="90"/>
      <c r="J90" s="90"/>
      <c r="K90" s="90"/>
      <c r="L90" s="90"/>
      <c r="M90" s="90"/>
      <c r="N90" s="24"/>
      <c r="O90" s="24"/>
      <c r="P90" s="24"/>
    </row>
    <row r="91" spans="1:16" x14ac:dyDescent="0.25">
      <c r="I91" s="90"/>
      <c r="J91" s="90"/>
      <c r="K91" s="90"/>
      <c r="L91" s="90"/>
      <c r="M91" s="90"/>
      <c r="N91" s="24"/>
      <c r="O91" s="24"/>
      <c r="P91" s="24"/>
    </row>
    <row r="92" spans="1:16" x14ac:dyDescent="0.25">
      <c r="I92" s="90"/>
      <c r="J92" s="90"/>
      <c r="K92" s="90"/>
      <c r="L92" s="90"/>
      <c r="M92" s="90"/>
      <c r="N92" s="24"/>
      <c r="O92" s="24"/>
      <c r="P92" s="24"/>
    </row>
    <row r="93" spans="1:16" x14ac:dyDescent="0.25">
      <c r="I93" s="90"/>
      <c r="J93" s="90"/>
      <c r="K93" s="90"/>
      <c r="L93" s="90"/>
      <c r="M93" s="90"/>
      <c r="N93" s="24"/>
      <c r="O93" s="24"/>
      <c r="P93" s="24"/>
    </row>
    <row r="94" spans="1:16" x14ac:dyDescent="0.25">
      <c r="I94" s="90"/>
      <c r="J94" s="90"/>
      <c r="K94" s="90"/>
      <c r="L94" s="90"/>
      <c r="M94" s="90"/>
      <c r="N94" s="24"/>
      <c r="O94" s="24"/>
      <c r="P94" s="24"/>
    </row>
    <row r="95" spans="1:16" x14ac:dyDescent="0.25">
      <c r="I95" s="90"/>
      <c r="J95" s="90"/>
      <c r="K95" s="90"/>
      <c r="L95" s="90"/>
      <c r="M95" s="90"/>
      <c r="N95" s="24"/>
      <c r="O95" s="24"/>
      <c r="P95" s="24"/>
    </row>
    <row r="96" spans="1:16" x14ac:dyDescent="0.25">
      <c r="I96" s="90"/>
      <c r="J96" s="90"/>
      <c r="K96" s="90"/>
      <c r="L96" s="90"/>
      <c r="M96" s="90"/>
      <c r="N96" s="24"/>
      <c r="O96" s="24"/>
      <c r="P96" s="24"/>
    </row>
    <row r="97" spans="9:16" x14ac:dyDescent="0.25">
      <c r="I97" s="90"/>
      <c r="J97" s="90"/>
      <c r="K97" s="90"/>
      <c r="L97" s="90"/>
      <c r="M97" s="90"/>
      <c r="N97" s="24"/>
      <c r="O97" s="24"/>
      <c r="P97" s="24"/>
    </row>
    <row r="98" spans="9:16" x14ac:dyDescent="0.25">
      <c r="I98" s="90"/>
      <c r="J98" s="90"/>
      <c r="K98" s="90"/>
      <c r="L98" s="90"/>
      <c r="M98" s="90"/>
      <c r="N98" s="24"/>
      <c r="O98" s="24"/>
      <c r="P98" s="24"/>
    </row>
    <row r="99" spans="9:16" x14ac:dyDescent="0.25">
      <c r="I99" s="90"/>
      <c r="J99" s="90"/>
      <c r="K99" s="90"/>
      <c r="L99" s="90"/>
      <c r="M99" s="90"/>
    </row>
    <row r="100" spans="9:16" x14ac:dyDescent="0.25">
      <c r="I100" s="90"/>
      <c r="J100" s="90"/>
      <c r="K100" s="90"/>
      <c r="L100" s="90"/>
      <c r="M100" s="90"/>
    </row>
    <row r="101" spans="9:16" x14ac:dyDescent="0.25">
      <c r="I101" s="90"/>
      <c r="J101" s="90"/>
      <c r="K101" s="90"/>
      <c r="L101" s="90"/>
      <c r="M101" s="90"/>
    </row>
    <row r="102" spans="9:16" x14ac:dyDescent="0.25">
      <c r="I102" s="90"/>
      <c r="J102" s="90"/>
      <c r="K102" s="90"/>
      <c r="L102" s="90"/>
      <c r="M102" s="90"/>
    </row>
    <row r="103" spans="9:16" x14ac:dyDescent="0.25">
      <c r="I103" s="90"/>
      <c r="J103" s="90"/>
      <c r="K103" s="90"/>
      <c r="L103" s="90"/>
      <c r="M103" s="90"/>
    </row>
    <row r="104" spans="9:16" x14ac:dyDescent="0.25">
      <c r="I104" s="90"/>
      <c r="J104" s="90"/>
      <c r="K104" s="90"/>
      <c r="L104" s="90"/>
      <c r="M104" s="90"/>
    </row>
    <row r="105" spans="9:16" x14ac:dyDescent="0.25">
      <c r="I105" s="90"/>
      <c r="J105" s="90"/>
      <c r="K105" s="90"/>
      <c r="L105" s="90"/>
      <c r="M105" s="90"/>
    </row>
  </sheetData>
  <autoFilter ref="A6:Q44"/>
  <mergeCells count="131">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 ref="O7:O9"/>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H10:H12"/>
    <mergeCell ref="I10:I12"/>
    <mergeCell ref="A13:A18"/>
    <mergeCell ref="B13:B18"/>
    <mergeCell ref="C13:C18"/>
    <mergeCell ref="D13:D18"/>
    <mergeCell ref="E13:E18"/>
    <mergeCell ref="F13:F18"/>
    <mergeCell ref="G13:G18"/>
    <mergeCell ref="H13:H18"/>
    <mergeCell ref="I13:I18"/>
    <mergeCell ref="J13:J15"/>
    <mergeCell ref="K13:K15"/>
    <mergeCell ref="L13:L15"/>
    <mergeCell ref="M13:M15"/>
    <mergeCell ref="O10:O12"/>
    <mergeCell ref="P10:P12"/>
    <mergeCell ref="Q10:Q12"/>
    <mergeCell ref="J10:J12"/>
    <mergeCell ref="K10:K12"/>
    <mergeCell ref="L10:L12"/>
    <mergeCell ref="M10:M12"/>
    <mergeCell ref="O13:O15"/>
    <mergeCell ref="P13:P15"/>
    <mergeCell ref="Q13:Q15"/>
    <mergeCell ref="Q17:Q18"/>
    <mergeCell ref="M19:M20"/>
    <mergeCell ref="O19:O20"/>
    <mergeCell ref="P19:P20"/>
    <mergeCell ref="Q19:Q20"/>
    <mergeCell ref="L17:L18"/>
    <mergeCell ref="M17:M18"/>
    <mergeCell ref="J17:J18"/>
    <mergeCell ref="K17:K18"/>
    <mergeCell ref="G19:G23"/>
    <mergeCell ref="H19:H23"/>
    <mergeCell ref="I19:I23"/>
    <mergeCell ref="J19:J20"/>
    <mergeCell ref="K19:K20"/>
    <mergeCell ref="L19:L20"/>
    <mergeCell ref="A19:A23"/>
    <mergeCell ref="B19:B23"/>
    <mergeCell ref="C19:C23"/>
    <mergeCell ref="D19:D23"/>
    <mergeCell ref="E19:E23"/>
    <mergeCell ref="F19:F23"/>
    <mergeCell ref="N24:N25"/>
    <mergeCell ref="Q24:Q25"/>
    <mergeCell ref="A24:A25"/>
    <mergeCell ref="B24:B25"/>
    <mergeCell ref="C24:C25"/>
    <mergeCell ref="D24:D25"/>
    <mergeCell ref="E24:E25"/>
    <mergeCell ref="F24:F25"/>
    <mergeCell ref="G24:G25"/>
    <mergeCell ref="H24:H25"/>
    <mergeCell ref="I24:I25"/>
    <mergeCell ref="A28:A32"/>
    <mergeCell ref="B28:B32"/>
    <mergeCell ref="C28:C32"/>
    <mergeCell ref="D28:D32"/>
    <mergeCell ref="E28:E32"/>
    <mergeCell ref="F28:F32"/>
    <mergeCell ref="G28:G32"/>
    <mergeCell ref="H28:H32"/>
    <mergeCell ref="I28:I32"/>
    <mergeCell ref="K36:K37"/>
    <mergeCell ref="L36:L37"/>
    <mergeCell ref="Q36:Q37"/>
    <mergeCell ref="A38:A39"/>
    <mergeCell ref="B38:B39"/>
    <mergeCell ref="C38:C39"/>
    <mergeCell ref="D38:D39"/>
    <mergeCell ref="E38:E39"/>
    <mergeCell ref="F38:F39"/>
    <mergeCell ref="A36:A37"/>
    <mergeCell ref="B36:B37"/>
    <mergeCell ref="C36:C37"/>
    <mergeCell ref="D36:D37"/>
    <mergeCell ref="E36:E37"/>
    <mergeCell ref="F36:F37"/>
    <mergeCell ref="G36:G37"/>
    <mergeCell ref="H36:H37"/>
    <mergeCell ref="I36:I37"/>
    <mergeCell ref="C44:K44"/>
    <mergeCell ref="B48:I48"/>
    <mergeCell ref="B49:I49"/>
    <mergeCell ref="G38:G39"/>
    <mergeCell ref="H38:H39"/>
    <mergeCell ref="I38:I39"/>
    <mergeCell ref="K38:K39"/>
    <mergeCell ref="C42:K42"/>
    <mergeCell ref="C43:K43"/>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11.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E95D2DB-5714-4B34-9D0C-4AC146A89785}"/>
</file>

<file path=customXml/itemProps2.xml><?xml version="1.0" encoding="utf-8"?>
<ds:datastoreItem xmlns:ds="http://schemas.openxmlformats.org/officeDocument/2006/customXml" ds:itemID="{27796A6A-E294-4511-A362-8BA68DF61B5E}"/>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4</vt:i4>
      </vt:variant>
    </vt:vector>
  </HeadingPairs>
  <TitlesOfParts>
    <vt:vector size="9" baseType="lpstr">
      <vt:lpstr>Přehled celkem</vt:lpstr>
      <vt:lpstr>A1_KK_vyřazení_1.11.2021_</vt:lpstr>
      <vt:lpstr>A2_PO_vyřazení_1.11.2021 </vt:lpstr>
      <vt:lpstr>B1_KK_sledování </vt:lpstr>
      <vt:lpstr>B2_PO_sledování</vt:lpstr>
      <vt:lpstr>A1_KK_vyřazení_1.11.2021_!Názvy_tisku</vt:lpstr>
      <vt:lpstr>'A2_PO_vyřazení_1.11.2021 '!Názvy_tisku</vt:lpstr>
      <vt:lpstr>'B1_KK_sledování '!Názvy_tisku</vt:lpstr>
      <vt:lpstr>B2_PO_sledování!Názvy_tisku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bodu č. 15) k usnesení z 13. jednání Zastupitelstva Karlovarského kraje, které se uskutečnilo dne 13.12.2021</dc:title>
  <dc:creator/>
  <cp:lastModifiedBy/>
  <dcterms:created xsi:type="dcterms:W3CDTF">2006-09-16T00:00:00Z</dcterms:created>
  <dcterms:modified xsi:type="dcterms:W3CDTF">2021-12-01T13:10:45Z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