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22935" yWindow="-105" windowWidth="23250" windowHeight="12570" firstSheet="1" activeTab="4"/>
  </bookViews>
  <sheets>
    <sheet name="Rekapitulace 1.2.2023" sheetId="99" r:id="rId1"/>
    <sheet name="A1_KK_vyřazení_1.2.2023_" sheetId="98" r:id="rId2"/>
    <sheet name="A2_PO_vyřazení_1.2.2023 " sheetId="75" r:id="rId3"/>
    <sheet name="B1_KK_sledování " sheetId="97" r:id="rId4"/>
    <sheet name="B2_PO_sledování" sheetId="93" r:id="rId5"/>
  </sheets>
  <definedNames>
    <definedName name="_xlnm._FilterDatabase" localSheetId="1" hidden="1">A1_KK_vyřazení_1.2.2023_!$A$5:$Q$7</definedName>
    <definedName name="_xlnm._FilterDatabase" localSheetId="2" hidden="1">'A2_PO_vyřazení_1.2.2023 '!$A$5:$Q$17</definedName>
    <definedName name="_xlnm._FilterDatabase" localSheetId="3" hidden="1">'B1_KK_sledování '!$A$6:$Q$18</definedName>
    <definedName name="_xlnm._FilterDatabase" localSheetId="4" hidden="1">B2_PO_sledování!$A$6:$Q$31</definedName>
    <definedName name="dv" localSheetId="3">#REF!</definedName>
    <definedName name="dv">#REF!</definedName>
    <definedName name="FI" localSheetId="3">#REF!</definedName>
    <definedName name="FI">#REF!</definedName>
    <definedName name="FO" localSheetId="3">#REF!</definedName>
    <definedName name="FO">#REF!</definedName>
    <definedName name="_xlnm.Print_Titles" localSheetId="1">A1_KK_vyřazení_1.2.2023_!$4:$5</definedName>
    <definedName name="_xlnm.Print_Titles" localSheetId="2">'A2_PO_vyřazení_1.2.2023 '!$4:$5</definedName>
    <definedName name="_xlnm.Print_Titles" localSheetId="3">'B1_KK_sledování '!$4:$6</definedName>
    <definedName name="_xlnm.Print_Titles" localSheetId="4">B2_PO_sledování!$4:$6</definedName>
    <definedName name="nel">#REF!</definedName>
    <definedName name="nov" localSheetId="3">#REF!</definedName>
    <definedName name="nov" localSheetId="4">#REF!</definedName>
    <definedName name="nov">#REF!</definedName>
    <definedName name="novy" localSheetId="3">#REF!</definedName>
    <definedName name="novy" localSheetId="4">#REF!</definedName>
    <definedName name="novy">#REF!</definedName>
    <definedName name="nový">#REF!</definedName>
    <definedName name="sled">#REF!</definedName>
    <definedName name="SMLproMMR" localSheetId="3">#REF!</definedName>
    <definedName name="SMLproMMR" localSheetId="4">#REF!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99" l="1"/>
  <c r="H22" i="99"/>
  <c r="G22" i="99"/>
  <c r="F22" i="99"/>
  <c r="E22" i="99"/>
  <c r="D22" i="99"/>
  <c r="C22" i="99"/>
  <c r="G21" i="99"/>
  <c r="H21" i="99"/>
  <c r="F21" i="99"/>
  <c r="E21" i="99"/>
  <c r="D21" i="99"/>
  <c r="C21" i="99"/>
  <c r="H20" i="99"/>
  <c r="G20" i="99"/>
  <c r="F20" i="99"/>
  <c r="E20" i="99"/>
  <c r="D20" i="99"/>
  <c r="C20" i="99"/>
  <c r="H9" i="99"/>
  <c r="H10" i="99" s="1"/>
  <c r="G9" i="99"/>
  <c r="G10" i="99" s="1"/>
  <c r="E9" i="99"/>
  <c r="D9" i="99"/>
  <c r="C9" i="99"/>
  <c r="F8" i="99"/>
  <c r="E8" i="99"/>
  <c r="E10" i="99" s="1"/>
  <c r="F10" i="99" s="1"/>
  <c r="D8" i="99"/>
  <c r="D10" i="99" s="1"/>
  <c r="C8" i="99"/>
  <c r="C10" i="99" s="1"/>
  <c r="P14" i="97" l="1"/>
  <c r="N16" i="97"/>
  <c r="L6" i="98"/>
  <c r="M6" i="98" s="1"/>
  <c r="Q7" i="98" l="1"/>
  <c r="O7" i="98"/>
  <c r="K7" i="98"/>
  <c r="J7" i="98"/>
  <c r="G7" i="98"/>
  <c r="F7" i="98"/>
  <c r="L7" i="98" l="1"/>
  <c r="M7" i="98" s="1"/>
  <c r="O18" i="97" l="1"/>
  <c r="N17" i="97"/>
  <c r="O16" i="97"/>
  <c r="L16" i="97"/>
  <c r="G16" i="97"/>
  <c r="P15" i="97"/>
  <c r="M12" i="97"/>
  <c r="P12" i="97" s="1"/>
  <c r="M11" i="97"/>
  <c r="P11" i="97" s="1"/>
  <c r="M9" i="97"/>
  <c r="P9" i="97" s="1"/>
  <c r="M7" i="97"/>
  <c r="L27" i="93"/>
  <c r="M16" i="97" l="1"/>
  <c r="P16" i="97" s="1"/>
  <c r="P7" i="97"/>
  <c r="O9" i="75" l="1"/>
  <c r="Q17" i="75"/>
  <c r="J17" i="75"/>
  <c r="G17" i="75"/>
  <c r="F17" i="75"/>
  <c r="L10" i="75"/>
  <c r="M10" i="75" s="1"/>
  <c r="L9" i="75"/>
  <c r="M9" i="75" s="1"/>
  <c r="O17" i="75" l="1"/>
  <c r="L7" i="75" l="1"/>
  <c r="M7" i="75" s="1"/>
  <c r="L6" i="75"/>
  <c r="M6" i="75" s="1"/>
  <c r="N31" i="93" l="1"/>
  <c r="N30" i="93"/>
  <c r="O29" i="93"/>
  <c r="N29" i="93"/>
  <c r="L29" i="93"/>
  <c r="G29" i="93"/>
  <c r="M28" i="93"/>
  <c r="P28" i="93" s="1"/>
  <c r="M27" i="93"/>
  <c r="P27" i="93" s="1"/>
  <c r="M26" i="93"/>
  <c r="P26" i="93" s="1"/>
  <c r="M25" i="93"/>
  <c r="P25" i="93" s="1"/>
  <c r="M24" i="93"/>
  <c r="P24" i="93" s="1"/>
  <c r="M23" i="93"/>
  <c r="M22" i="93"/>
  <c r="M21" i="93"/>
  <c r="P21" i="93" s="1"/>
  <c r="M20" i="93"/>
  <c r="P20" i="93" s="1"/>
  <c r="M19" i="93"/>
  <c r="P19" i="93" s="1"/>
  <c r="M18" i="93"/>
  <c r="P18" i="93" s="1"/>
  <c r="M17" i="93"/>
  <c r="P17" i="93" s="1"/>
  <c r="P16" i="93"/>
  <c r="P15" i="93"/>
  <c r="M13" i="93"/>
  <c r="P13" i="93" s="1"/>
  <c r="M12" i="93"/>
  <c r="P12" i="93" s="1"/>
  <c r="M11" i="93"/>
  <c r="P11" i="93" s="1"/>
  <c r="M10" i="93"/>
  <c r="P10" i="93" s="1"/>
  <c r="M7" i="93"/>
  <c r="P7" i="93" s="1"/>
  <c r="P22" i="93" l="1"/>
  <c r="O31" i="93"/>
  <c r="M29" i="93"/>
  <c r="P29" i="93" l="1"/>
  <c r="M16" i="75"/>
  <c r="M15" i="75"/>
  <c r="L14" i="75"/>
  <c r="M14" i="75" s="1"/>
  <c r="L13" i="75"/>
  <c r="M13" i="75" s="1"/>
  <c r="L12" i="75"/>
  <c r="M12" i="75" s="1"/>
  <c r="L11" i="75"/>
  <c r="M11" i="75" s="1"/>
  <c r="K17" i="75"/>
  <c r="L8" i="75"/>
  <c r="M8" i="75" s="1"/>
  <c r="L17" i="75" l="1"/>
  <c r="M17" i="75" l="1"/>
</calcChain>
</file>

<file path=xl/sharedStrings.xml><?xml version="1.0" encoding="utf-8"?>
<sst xmlns="http://schemas.openxmlformats.org/spreadsheetml/2006/main" count="501" uniqueCount="299">
  <si>
    <t>CELKEM</t>
  </si>
  <si>
    <t>Příjemce dotace</t>
  </si>
  <si>
    <t>sl. 1</t>
  </si>
  <si>
    <t>sl. 2</t>
  </si>
  <si>
    <t>sl. 3</t>
  </si>
  <si>
    <t>sl. 4</t>
  </si>
  <si>
    <t>sl. 5</t>
  </si>
  <si>
    <t>sl. 6</t>
  </si>
  <si>
    <t>sl. 7</t>
  </si>
  <si>
    <t>sl. 8</t>
  </si>
  <si>
    <t>sl. 9</t>
  </si>
  <si>
    <t>sl. 10</t>
  </si>
  <si>
    <t>sl. 11</t>
  </si>
  <si>
    <t>Pořadové číslo projektu</t>
  </si>
  <si>
    <t>sl. 12</t>
  </si>
  <si>
    <t>sl. 13</t>
  </si>
  <si>
    <t>sl. 14</t>
  </si>
  <si>
    <t>sl. 15</t>
  </si>
  <si>
    <t xml:space="preserve">Celkový objem projektu </t>
  </si>
  <si>
    <t>Vymáhaná částka pro náhradu škody</t>
  </si>
  <si>
    <t>Průběh řešení škodního případu</t>
  </si>
  <si>
    <t xml:space="preserve">Původní finanční postih za zjištěné pochybení </t>
  </si>
  <si>
    <t>sl. 16</t>
  </si>
  <si>
    <t>Specifikace finančního postihu</t>
  </si>
  <si>
    <t>KKN a.s.</t>
  </si>
  <si>
    <t>Identifikované zjištění</t>
  </si>
  <si>
    <t xml:space="preserve">Rozvoj dopravní infrastruktury silnic II. a III. třídy v Karlovarském kraji - I. etapa - CZ.1.09/3.1.00/07.00014 </t>
  </si>
  <si>
    <t>KSÚS, p.o.</t>
  </si>
  <si>
    <t xml:space="preserve">Projekt revitalizace Centra vzdělávání ISŠTE Sokolov
CZ.1.09/1.3.00/18.00376 </t>
  </si>
  <si>
    <t>III/21047 Modernizace silnice Nejdek - Pernink 
CZ.1.09/3.1.00/67.01111</t>
  </si>
  <si>
    <t>Výše škody</t>
  </si>
  <si>
    <t>Rozvoj dopravní infrastruktury silnic II. a III. třídy v Karlovarském kraji - III.etapa 
CZ.1.09/3.1.00/67.01128</t>
  </si>
  <si>
    <t>Název a registrační číslo projektu</t>
  </si>
  <si>
    <t xml:space="preserve">Uskutečněná právní obrana </t>
  </si>
  <si>
    <t>Období realizace projektu/ schválení vyúčtování 
v ZKK</t>
  </si>
  <si>
    <t xml:space="preserve">II/221 Modernizace silnice Merklín - Pstruží, II. etapa CZ.1.09/3.1.00/67.01067 </t>
  </si>
  <si>
    <t>II/221 Modernizace silniční sítě Hroznětín 
CZ.1.09/3.1.00/67.01068</t>
  </si>
  <si>
    <t>Konečná výše finančního postihu po uskutečněné obraně</t>
  </si>
  <si>
    <t>sl. 17</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</si>
  <si>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</si>
  <si>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</si>
  <si>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</si>
  <si>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</si>
  <si>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</si>
  <si>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</si>
  <si>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</si>
  <si>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</si>
  <si>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</si>
  <si>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</si>
  <si>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</si>
  <si>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</si>
  <si>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</si>
  <si>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</si>
  <si>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</si>
  <si>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</si>
  <si>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</si>
  <si>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</si>
  <si>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</si>
  <si>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</si>
  <si>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</si>
  <si>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</si>
  <si>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</si>
  <si>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</si>
  <si>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</si>
  <si>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</si>
  <si>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</si>
  <si>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</si>
  <si>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</si>
  <si>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</si>
  <si>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</si>
  <si>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</si>
  <si>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</si>
  <si>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</si>
  <si>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</si>
  <si>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</si>
  <si>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</si>
  <si>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</si>
  <si>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</si>
  <si>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</si>
  <si>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</si>
  <si>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</si>
  <si>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</si>
  <si>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</si>
  <si>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</si>
  <si>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</si>
  <si>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</si>
  <si>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</si>
  <si>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</si>
  <si>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</si>
  <si>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</si>
  <si>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</si>
  <si>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</si>
  <si>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</si>
  <si>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</si>
  <si>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</si>
  <si>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</si>
  <si>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</si>
  <si>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</si>
  <si>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</si>
  <si>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</si>
  <si>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</si>
  <si>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</si>
  <si>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</si>
  <si>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</si>
  <si>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</si>
  <si>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</si>
  <si>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</si>
  <si>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</si>
  <si>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</si>
  <si>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</si>
  <si>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</si>
  <si>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</si>
  <si>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</si>
  <si>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t>2.1.2007 - 28.2.2011</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</si>
  <si>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</si>
  <si>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</si>
  <si>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</si>
  <si>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</si>
  <si>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</si>
  <si>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</si>
  <si>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</si>
  <si>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</si>
  <si>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</si>
  <si>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</si>
  <si>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t>5.12.2013 - 30.11.2015
vyúčtování projektu
ZK 248/06/16 ze dne 9.6.2016</t>
  </si>
  <si>
    <t xml:space="preserve">ROP 
85% 
15% </t>
  </si>
  <si>
    <t>17.9.2013 -28.12.2015
vyúčtování projektu
ZK 450/09/16 ze dne 8.9.2016</t>
  </si>
  <si>
    <t>projekt není zaznamenán v AP</t>
  </si>
  <si>
    <t>18.12.2013 -27.3.2015
vyúčtování projektu
ZK 73/02/16 ze dne 25.2.2016</t>
  </si>
  <si>
    <t>Zdravotnická záchranná služba KK, p.o.</t>
  </si>
  <si>
    <t>Rozvoj lidských zdrojů v oblasti krizového řízení ZZS Karlovarského kraje
reg. č. CZ.03.4.74/0.0/0.0/16_033/0002842</t>
  </si>
  <si>
    <t>Ing. Jan Bureš</t>
  </si>
  <si>
    <t>MPSV
výzva k vrácení dotace</t>
  </si>
  <si>
    <t>Přehled finančních postihů určených k vyřazení ze sledování Pracovní skupiny pro finanční postihy - porovnání původně vyměřených sankcí a upravených sankcí po uskutečněných právních obranách - projekty příspěvkových organizací a KKN a.s.</t>
  </si>
  <si>
    <t>Operační program/ poměr financování</t>
  </si>
  <si>
    <t>Celkový objem projektu včetně nezpůsobilých výdajů</t>
  </si>
  <si>
    <r>
      <t xml:space="preserve">Vyčíslení úspěchu v uskutečněné obraně v Kč
</t>
    </r>
    <r>
      <rPr>
        <i/>
        <sz val="11"/>
        <color rgb="FFFF0000"/>
        <rFont val="Calibri"/>
        <family val="2"/>
        <charset val="238"/>
        <scheme val="minor"/>
      </rPr>
      <t xml:space="preserve"> (sl. 10 - sl. 11)</t>
    </r>
  </si>
  <si>
    <r>
      <t xml:space="preserve">Úspěch uskutečněné obrany v % 
</t>
    </r>
    <r>
      <rPr>
        <i/>
        <sz val="11"/>
        <color rgb="FFFF0000"/>
        <rFont val="Calibri"/>
        <family val="2"/>
        <charset val="238"/>
        <scheme val="minor"/>
      </rPr>
      <t>(sl. 12/ sl. 10)</t>
    </r>
  </si>
  <si>
    <t xml:space="preserve">Centrum technického vzdělávání (CTV) Ostrov 
CZ.1.09/1.3.00/10.00163 </t>
  </si>
  <si>
    <t>ÚRR
penále</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</si>
  <si>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</si>
  <si>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</si>
  <si>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</si>
  <si>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</si>
  <si>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</si>
  <si>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</si>
  <si>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</si>
  <si>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</si>
  <si>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První české gymnázium v Karlových Varech, p.o.</t>
  </si>
  <si>
    <t>VŘ 006 - Zajištění technického dozoru - diskriminační požadavek k prokázání kvalifikačního předpokladu (viz PV 3/2017 - odvod 25%, tj. 823.671,- Kč)</t>
  </si>
  <si>
    <t>13.12.2013 -27.3.2015
vyúčtování projektu
ZK 73/02/16 ze dne 25.2.2016</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</si>
  <si>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</si>
  <si>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</si>
  <si>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</si>
  <si>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</si>
  <si>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</si>
  <si>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</si>
  <si>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podstatná změna závazku ze smlouvy na veřejnou zakázku, kdy při zvýšení /snížení ceny na školení překročil zadavatel 10 % původní hodnoty závazku</t>
  </si>
  <si>
    <t xml:space="preserve">diskriminační požadavky v rámci technických kvalifikačních předpokladů (znalost hospodaření krajských úřadů, ISO, architekt WAN/MAN zkušenosti) </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</si>
  <si>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</si>
  <si>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</si>
  <si>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Podpora činnosti Regionální stálé konference a programu RE:START v Karlovarském kraji II.
CZ.08.1.125/0.0/0.0/15_003/0000261</t>
  </si>
  <si>
    <t>region</t>
  </si>
  <si>
    <t>1.1.2021 - 31.12.2022</t>
  </si>
  <si>
    <t>OŘP/ORR</t>
  </si>
  <si>
    <t>Patri Pizinger</t>
  </si>
  <si>
    <t>MMR vrácení dotace</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</si>
  <si>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</si>
  <si>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</si>
  <si>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č. RK 1003/09/21)</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</si>
  <si>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Dne 25.5.2018 KSÚS podala odvolání proti platebnímu výměru. Dne 2.8.2022 doručeno Rozhodnutí č.j. MF-23460/2018/1203-3, kterým MFČR zamítlo PV č. 10/2018 a odvod ve výši 393.223 Kč potvrdilo. KSÚS uhradila odvod dne 12.8.2022. Dne 9.9.2022 KSÚS podala žádost o prominutí odvodu za porušení rozpočtové kázně, viz usn. č. RK 1004/09/22 ze dne 5.9.2022.
</t>
    </r>
    <r>
      <rPr>
        <b/>
        <sz val="11"/>
        <rFont val="Calibri"/>
        <family val="2"/>
        <charset val="238"/>
        <scheme val="minor"/>
      </rPr>
      <t>OČEKÁVÁME ROZHODNUTÍ GFŘ O PROMINUTÍ ODVODU ZA PORUŠENÍ ROZPOČTOVÉ KÁZNĚ.</t>
    </r>
  </si>
  <si>
    <t xml:space="preserve">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</si>
  <si>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Dne 10.5. 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12.8.2022.Dne 9.9.2022 KSÚS podala žádost o prominutí odvodu za porušení rozpočtové kázně, viz usn. č. RK 1004/09/22 ze dne 5.9.2022.
</t>
    </r>
    <r>
      <rPr>
        <b/>
        <sz val="11"/>
        <rFont val="Calibri"/>
        <family val="2"/>
        <charset val="238"/>
        <scheme val="minor"/>
      </rPr>
      <t>OČEKÁVÁME ROZHODNUTÍ GFŘ O PROMINUTÍ ODVODU  ZA PORUŠENÍ ROZPOČTOVÉ KÁZNĚ.</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</si>
  <si>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Dne 2.8.2022 doručeno Rozhodnutí č.j. MF-24130/2018/1203-3, kterým MFČR zamítlo PV č. 13/2018 a odvod ve výši 337.875 Kč potvrdilo. KSÚS uhradila odvod dne 12.8.2022. Dne 9.9.2022 KSÚS podala žádost o prominutí odvodu za porušení rozpočtové kázně, viz usn. č. RK 1004/09/22 ze dne 5.9.2022.
</t>
    </r>
    <r>
      <rPr>
        <b/>
        <sz val="11"/>
        <rFont val="Calibri"/>
        <family val="2"/>
        <charset val="238"/>
        <scheme val="minor"/>
      </rPr>
      <t>OČEKÁVÁME ROZHODNUTÍ GFŘ O PROMINUTÍ ODVODU  ZA PORUŠENÍ ROZPOČTOVÉ KÁZNĚ.</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</si>
  <si>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rFont val="Calibri"/>
        <family val="2"/>
        <charset val="238"/>
      </rPr>
      <t xml:space="preserve">9.1.2018 zahájil ÚRR daňové řízení;  10.5. 2018 doručen platební výměr č. 11/2018 ve výši 259.240 Kč, 25.5.2018 KSÚS podala odvolání proti platebnímu výměru.  Dne 9.8.2022 doručeno Rozhodnutí č.j. MF-21942/2018/1203-8, kterým MFČR zamítlo PV č. 11/2018 a odvod ve výši 259.240 Kč potvrdilo. KSÚS uhradila odvod dne12.8.2022.
</t>
    </r>
    <r>
      <rPr>
        <b/>
        <sz val="11"/>
        <rFont val="Calibri"/>
        <family val="2"/>
        <charset val="238"/>
      </rPr>
      <t>Dne 9.9.2022 KSÚS podala žádost o prominutí odvodu za porušení rozpočtové kázně</t>
    </r>
    <r>
      <rPr>
        <sz val="11"/>
        <rFont val="Calibri"/>
        <family val="2"/>
        <charset val="238"/>
      </rPr>
      <t>, viz usn. č. RK 1004/09/22 ze dne 5.9.2022.</t>
    </r>
    <r>
      <rPr>
        <b/>
        <sz val="11"/>
        <rFont val="Calibri"/>
        <family val="2"/>
        <charset val="238"/>
      </rPr>
      <t xml:space="preserve">
OČEKÁVÁME ROZHODNUTÍ GFŘ O PROMINUTÍ ODVODU  ZA PORUŠENÍ ROZPOČTOVÉ KÁZNĚ.</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</si>
  <si>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9.1.2018 zahájil ÚRR daňové řízení; 27.4. 2018 doručen platební výměr č. 8/2018 ve výši 195.663 Kč, 25.5.2018 KSÚS podala odvolání proti platebnímu výměru.  Dne 25.7.2022 doručeno Rozhodnutí č.j. MF-21655/2018/1203-3, kterým MFČR zamítlo PV č. 8/2018 a odvod ve výši 195.663 Kč potvrdilo. KSÚS uhradila odvod dne 4.8.2022.</t>
    </r>
    <r>
      <rPr>
        <b/>
        <sz val="11"/>
        <color rgb="FF000000"/>
        <rFont val="Calibri"/>
        <family val="2"/>
        <charset val="238"/>
      </rPr>
      <t xml:space="preserve">Dne 9.9.2022 KSÚS podala žádost o prominutí odvodu za porušení rozpočtové kázně, </t>
    </r>
    <r>
      <rPr>
        <sz val="11"/>
        <color rgb="FF000000"/>
        <rFont val="Calibri"/>
        <family val="2"/>
        <charset val="238"/>
      </rPr>
      <t>viz usn. č. RK 1004/09/22 ze dne 5.9.2022.</t>
    </r>
    <r>
      <rPr>
        <b/>
        <sz val="11"/>
        <color rgb="FF000000"/>
        <rFont val="Calibri"/>
        <family val="2"/>
        <charset val="238"/>
      </rPr>
      <t xml:space="preserve">
OČEKÁVÁME ROZHODNUTÍ GFŘ O PROMINUTÍ ODVODU  ZA PORUŠENÍ ROZPOČTOVÉ KÁZNĚ.</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</si>
  <si>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9.1.2018 zahájil ÚRR daňové řízení; 27.4.2018 doručen platební výměr č. 9/2018 ve výši 751.433 Kč, 
25.5.2018 KSÚS podala odvolání proti platebnímu výměru.  Dne 2.8.2022 doručeno Rozhodnutí č.j. MF-21654/2018/1203-5, kterým MFČR zamítlo PV č. 9/2018 a odvod ve výši 751.433 Kč potvrdilo. KSÚS uhradila odvod dne 12.8.2022.</t>
    </r>
    <r>
      <rPr>
        <b/>
        <sz val="11"/>
        <rFont val="Calibri"/>
        <family val="2"/>
        <charset val="238"/>
      </rPr>
      <t>Dne 9.9.2022 KSÚS podala žádost o prominutí odvodu za porušení rozpočtové kázně</t>
    </r>
    <r>
      <rPr>
        <sz val="11"/>
        <rFont val="Calibri"/>
        <family val="2"/>
        <charset val="238"/>
      </rPr>
      <t xml:space="preserve">, viz usn. č. RK 1004/09/22 ze dne 5.9.2022.
</t>
    </r>
    <r>
      <rPr>
        <b/>
        <sz val="11"/>
        <rFont val="Calibri"/>
        <family val="2"/>
        <charset val="238"/>
      </rPr>
      <t>OČEKÁVÁME ROZHODNUTÍ GFŘ O PROMINUTÍ ODVODU  ZA PORUŠENÍ ROZPOČTOVÉ KÁZNĚ.</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</si>
  <si>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Dne 21. 10. 2022 obdržela ZZS z NSS Rozsudek č. j. 4 Afs 378/2021-41 ze dne 20. 10. 2022, kterým NSS rozhodl, že kasační stížnost podaná MMR není důvodná a zamítá se.
ZZS KK nyní očekává nové rozhodnutí MPSV o námitkách proti neproplacení dotace podaných ZZS KK dne 4. 7. 2019.</t>
    </r>
  </si>
  <si>
    <r>
      <t>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t>
    </r>
    <r>
      <rPr>
        <b/>
        <sz val="11"/>
        <rFont val="Calibri"/>
        <family val="2"/>
        <charset val="238"/>
        <scheme val="minor"/>
      </rPr>
      <t xml:space="preserve"> Dne 21. 10. 2022 obdržela ZZS z NSS Rozsudek č. j. 4 Afs 378/2021-41 ze dne 20. 10. 2022</t>
    </r>
    <r>
      <rPr>
        <sz val="11"/>
        <rFont val="Calibri"/>
        <family val="2"/>
        <charset val="238"/>
        <scheme val="minor"/>
      </rPr>
      <t>,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</si>
  <si>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</si>
  <si>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ARROWS advokátní kancelář, s.r.o.</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</si>
  <si>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</si>
  <si>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</si>
  <si>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t>CRR 
krácení dotace za I. až III. etapu (sankce 10 % za 3 etapy, po námitkách změna na 5% a pouze za III. etapu)</t>
  </si>
  <si>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sankce 25 % z veřejné zakázky. </t>
  </si>
  <si>
    <r>
      <t xml:space="preserve">CRR 
očekávané krácení dotace za IV. etapu </t>
    </r>
    <r>
      <rPr>
        <sz val="11"/>
        <color rgb="FFFF0000"/>
        <rFont val="Calibri"/>
        <family val="2"/>
        <charset val="238"/>
        <scheme val="minor"/>
      </rPr>
      <t>(krácení 25 %)</t>
    </r>
  </si>
  <si>
    <r>
      <t xml:space="preserve">MMR
výzva k vrácení dotace/ 
FÚ
odvod za porušení rozp. kázně za I. a II. etapu </t>
    </r>
    <r>
      <rPr>
        <sz val="11"/>
        <color rgb="FFFF0000"/>
        <rFont val="Calibri"/>
        <family val="2"/>
        <charset val="238"/>
        <scheme val="minor"/>
      </rPr>
      <t>(5 % )</t>
    </r>
  </si>
  <si>
    <t>SOŠ stavební KV, p.o.</t>
  </si>
  <si>
    <t>EPONA
reg. č. CZ.02.3.68/0.0/0.0/18_065/0016206</t>
  </si>
  <si>
    <t>OP VVV
100%</t>
  </si>
  <si>
    <t xml:space="preserve">MŠMT
vrácení dotace
</t>
  </si>
  <si>
    <t>Gymnázium a obchodní akademie Mariánské Lázně, p.o.</t>
  </si>
  <si>
    <t>Šablony II. GOAML
reg. č. CZ.02.3.68/0.0/0.0/18_065/0016199</t>
  </si>
  <si>
    <t>Základní škola a mateřská škola při zdravotnických zařízeních Karlovy Vary, p.o.</t>
  </si>
  <si>
    <t>Inovace ve výuce 2
reg. č. CZ.02.3.68/0.0/0.0/18_035/0013257</t>
  </si>
  <si>
    <t>Muzeum Sokolov, p.o. KK</t>
  </si>
  <si>
    <t>Žula a voda
reg. č. 307</t>
  </si>
  <si>
    <t>kultura</t>
  </si>
  <si>
    <r>
      <t xml:space="preserve">2020 - 2022
</t>
    </r>
    <r>
      <rPr>
        <sz val="11"/>
        <color rgb="FF0070C0"/>
        <rFont val="Calibri"/>
        <family val="2"/>
        <charset val="238"/>
        <scheme val="minor"/>
      </rPr>
      <t>dosud nevyúčtovaný projekt</t>
    </r>
  </si>
  <si>
    <t xml:space="preserve">Cíl 2 </t>
  </si>
  <si>
    <t>CRR
krácení dotace</t>
  </si>
  <si>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</si>
  <si>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</si>
  <si>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t>ZZS Karlovarského kraje - agregát Horní Slavkov - 2021</t>
  </si>
  <si>
    <t>7.5. 2021 - 30.6.2022</t>
  </si>
  <si>
    <t>MZCR
100%</t>
  </si>
  <si>
    <t xml:space="preserve">MZCR
výzva k vrácení dotace                                    </t>
  </si>
  <si>
    <t>ZZS Karlovarského kraje - svolávací systém - 2021</t>
  </si>
  <si>
    <t>PO_01</t>
  </si>
  <si>
    <t>PO_02</t>
  </si>
  <si>
    <t>PO_03</t>
  </si>
  <si>
    <t>ISŠTE Sokolov, p.o.</t>
  </si>
  <si>
    <t>PO_34</t>
  </si>
  <si>
    <t>2019 - 2020
vyúčtovaní v RKK dne 17.2.2022 a v následujícím ZKK</t>
  </si>
  <si>
    <t xml:space="preserve">2019 - 2022
</t>
  </si>
  <si>
    <t>PO_39</t>
  </si>
  <si>
    <t>PO_40</t>
  </si>
  <si>
    <t>PO_37</t>
  </si>
  <si>
    <t>PO_36</t>
  </si>
  <si>
    <t>PO_35</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</si>
  <si>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Dne 12.12.2022 na bankovní účet KK připsána z MMR příchozí platba/ vrat. přeplatek ve výši 33.160.392 Kč. Dne 14.12.2022 ISŠTE požádala FÚ pro KK o vyplacení úroku z vratitelného přeplatku. Dne 13.1.2023 byl na bankovní účet KK vyplacen úrok z vratitelného přeplatku ve výši 28.881.930 Kč.
KONEČNÝ STAV - ISŠTE BUDE ŘEŠIT FINANČNÍ POSTIH JAKO ŠKODU PO DORUČENÍ ROZSUDKU U KRÁCENÍ DOTACE sp.zn. 8 Af 21/2021</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</si>
  <si>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Po vrácení vratitelného přeplatku za I.etapu projektu zaslala ISŠTE d</t>
    </r>
    <r>
      <rPr>
        <b/>
        <sz val="11"/>
        <rFont val="Calibri"/>
        <family val="2"/>
        <charset val="238"/>
      </rPr>
      <t xml:space="preserve">ne 16.12.2022 na soud repliku a nadále požaduje snížení postihu z 25% na 6,25%. </t>
    </r>
    <r>
      <rPr>
        <sz val="11"/>
        <rFont val="Calibri"/>
        <family val="2"/>
        <charset val="238"/>
      </rPr>
      <t xml:space="preserve">
</t>
    </r>
    <r>
      <rPr>
        <b/>
        <sz val="11"/>
        <rFont val="Calibri"/>
        <family val="2"/>
        <charset val="238"/>
      </rPr>
      <t>OČEKÁVÁME ROZSUDEK SOUDU VE VĚCI SPRÁVNÍ ŽALOBY - Městský soud v Praze
sp.zn. 8 Af 21/2021</t>
    </r>
  </si>
  <si>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t>
    </r>
    <r>
      <rPr>
        <sz val="11"/>
        <rFont val="Calibri"/>
        <family val="2"/>
        <charset val="238"/>
        <scheme val="minor"/>
      </rPr>
      <t>Dne 31.5.2022 podala KSÚS prostřednictvím ARROWS, advokátní kancelář, s.r.o. k Městskému soudu v Praze správní žalobu proti rozhodnutí MMR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V případě, že MMR námitkám proti nevyplacení dotace za 4. etapu nevyhoví a ponechá navrhovanou finanční opravu ve výši 25 % z dotčené veřejné zakázky, bude následovat doručení výzvy k vrácení dotace za 1. a 2. etapu a taktéž i za 3. etapu v celkové výši cca 28.516.339,92 Kč, jelikož za první 3 etapy byla dosud uplatněna sankce pouze ve výši 5 %. Dne 11. 8. 2022 obdržela KSÚS KK Výzvu k vrácení peněžních prostředků dotace č. j. MMR-52073/2022-26 ve výši 2.771.962,30 Kč za 1. a 2. etapu projektu (sankce 5%) - KSÚS ji neuhradí, vyčká na daňové řízení. D</t>
    </r>
    <r>
      <rPr>
        <b/>
        <sz val="11"/>
        <rFont val="Calibri"/>
        <family val="2"/>
        <charset val="238"/>
        <scheme val="minor"/>
      </rPr>
      <t>ne 15.12.2022 zahájil FÚ pro KK daňovou kontrolu
OČEKÁVÁME ROZSUDEK MĚSTSKÉHO SOUDU V PRAZE VE VĚCI SPRÁVNÍ ŽALOBY sp. zn. 3 A 66/2022
OČEKÁVÁME VÝSLEDEK DAŇOVÉ KONTROLY A  ROZHODNUTÍ MMR O NÁMITKÁCH ZA 4. ETAPU A VYČÍSLENÍ KONEČNÉ VÝŠE SANKCE</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</si>
  <si>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dne 29.11.2022 obdržel KK Rozsudek č.j. 9 Af 31/2020- 131 ze dne 31.10.2022-Rozhodnutí MF se ruší, věc se vrací k dalšímu řízení, MF dne 29.12.2022 uhradilo náklady řízení KK 3.000 Kč, MF podalo dne 12.12.2022 kasaci, dne 23.12.2022 doručena Informace o řízení č.j. 8Afs273/2022-12 ze dne 23.12.2022, dne 2.1.2023 odesláno Vyjádření k informaci
</t>
    </r>
    <r>
      <rPr>
        <b/>
        <sz val="11"/>
        <rFont val="Calibri"/>
        <family val="2"/>
        <charset val="238"/>
        <scheme val="minor"/>
      </rPr>
      <t>OČEKÁVÁME ROZHODNUTÍ NSS O PODÁNÉ KASAČNÍ STÍŽNOSTI MF</t>
    </r>
  </si>
  <si>
    <r>
      <t xml:space="preserve">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
</t>
    </r>
    <r>
      <rPr>
        <b/>
        <sz val="11"/>
        <rFont val="Calibri"/>
        <family val="2"/>
        <charset val="238"/>
        <scheme val="minor"/>
      </rPr>
      <t>KONEČNÝ STAV</t>
    </r>
  </si>
  <si>
    <t>PO_11</t>
  </si>
  <si>
    <t>Nedodržení termínu předložení dokumentace k závěrečnému vyhodnocení akce - sankce 6% z celkové částky prostředků státního rozpočtu.</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</si>
  <si>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</si>
  <si>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</si>
  <si>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</si>
  <si>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KKN v požadovala v  I. žádosti o platbu proplacení faktur ve výši 28.855.335,93 Kč, avšak na základě informace ze strany CRR byla tato žádost snížena na částku  21.796.540,70 Kč s tím, že rozdíl bude „dořešen“ v rámci 2. etapy. Výdaje ve výši 7.058.884,80 Kč poskytovatel dotace do II.etapy projektu nezahrnul,  čímž krátil dotaci o 6.000.052,08 Kč.</t>
  </si>
  <si>
    <t>VŘ 005 - stavební práce - zveřejnění dodatečných informací dle § 49 odst. 3 ZVZ s identifikačními údaji žadatelů (původní sankce 25 % byla po námitkách snížena na 5%, tj. 1.901.380,51 Kč).</t>
  </si>
  <si>
    <t>xxx</t>
  </si>
  <si>
    <t>Zadání dodatečných stavebních prací formou JŘBU v rozporu s § 23 odst.7 písm. a) ZVZ  - vícepráce nad rámec smlouvy; čerpání rezervy na nezpůsobilé výdaje - výzva na  částku dle Zprávy o auditu operace ve výši 10.542.656,28 Kč, následný platební výměr na částku nižší, a to 5.878.388,00 Kč.</t>
  </si>
  <si>
    <t>Jednání škodní komise proběhlo dne 21.9.2022 a škodní komise doporučila náhradu škody nevymáhat, viz Protokol o jednání škodní komise č.j. KK/2892/FI/22.
Rada KK usnesením č. RK 1185/10/22 ze dne 17.10.2022 neurčila řediteli školy žádnou náhradou škody. Odbor finanční KÚKK s ředitelem školy písemně projednal nestanovení náhrady škody dne 20. 10. 2022, viz písemnost Projednání náhrady škody č. j. KK/3188/FI/22 odeslaná datovou schránkou k rukám ředitele školy.</t>
  </si>
  <si>
    <t>Jednání škodní komise proběhlo dne 23.9.2022 a škodní komise doporučila náhradu škody nevymáhat, viz Protokol o jednání škodní komise č.j. KK/2948/FI/22. Rada KK usnesením č. RK 1187/10/22 ze dne 17.10.2022 neurčila ředitelce školy žádnou náhradou škody. Odbor finanční KÚKK s ředitelkou GOAML písemně projednal nestanovení náhrady škody dne 20. 10. 2022, viz písemnost Projednání náhrady škody č. j. KK/3189/FI/22 odeslaná datovou schránkou k rukám ředitelky školy.</t>
  </si>
  <si>
    <t>Jednání škodní komise proběhlo dne 30.9.2022 a škodní komise doporučila náhradu škody nevymáhat, viz Protokol o jednání škodní komise č.j. KK/2969/FI/22. Rada KK usnesením č. RK 1186/10/22 ze dne 17.10.2022 neurčila ředitelce školy žádnou náhradou škody. Odbor finanční KÚKK s ředitelkou školy  písemně projednal nestanovení náhrady škody dne 20. 10. 2022, viz písemnost Projednání náhrady škody č. j. KK/3190/FI/22 odeslaná datovou schránkou k rukám ředitelky školy.</t>
  </si>
  <si>
    <t xml:space="preserve">Pochybení v 6 veřejných zakázkách - chybné technické kvalifikační předpoklady - zadavatel požadoval seznam referencí za 3 roky (v ZVZ je 5 let); chybné posouzení a hodnocení nabídek, které mělo vliv na výběr dodavatele; chybný postup při zadávání víceprací; dělení veřejných zakázek - původní sankce 100%, celkem 6 platebních výměrů na odvody, z nichž  byly po odvolání 3 zrušeny, další dva odvody sníženy na 25 % a jeden odvod na 10 %. </t>
  </si>
  <si>
    <t>Pochybení ve 3 veřejných zakázkách - dělení veřejných zakázek; chybný postup při zadávání víceprací původní sankce 100%, celkem 3 platební výměry na odvody, z nichž  byly po odvolání 2 odvody zrušeny a 1 odvod snížen na 25 %.</t>
  </si>
  <si>
    <t>VŘ 005 na stavební práce - neoprávněné slučování zakázek, neprodloužení lhůty pro předkládání nabídek po doplnění informací k zadávací dokumentaci, uzavření dodatku ke smlouvě, kterým byla smlouva podstatně změněna - sankce 25%, resp. 20 % po zohlednění krácení dotace.</t>
  </si>
  <si>
    <t>Jednání škodní komise KKN proběhlo dne 22.2.2022. Škodní komise v zápisu doporučila představenstvu KKN požadovat po odpovědném zaměstnanci sníženou náhradu škody (2,5 násobek prům.mzdy), jelikož nelze jednoznačně stanovit míru "zavinění", dalším důvodem jsou dlouhodobé pracovní výsledky. 
Představenstvo KKN projednalo výše uvedený zápis škodní komise dne 8.9.2022 pod bodem 65N/2022 a schválilo nepožadování náhrady škody.</t>
  </si>
  <si>
    <t>ZZS KK vyhotovila dne 5.10.2022 protokoly o škodě č. 5/2022 a 6/2022 vztahující se ke škodě vzniklé u dvou projektů/investičních akcí z programu MZČR. Dne 20.10.2022 proběhlo jednání škodní komise. Členové škodní komise doporučili po odpovědném zaměstnanci ZZS KK vymáhat náhradu škody, viz Protokol o jednání škodní komise č.j. KK/3073/FI/22 ze dne 20.10. 2022.  Ředitel ZZS KK stanovil rozhodnutím ze dne 24.10.2022 odpovědnému zaměstnanci ZZS KK náhradu škody ve výši 5.000,00 Kč za obě investiční akce dohromady.</t>
  </si>
  <si>
    <t>Rada KK usnesením č. RK 1355/11/22 ze dne 21.11.2022 uložila řediteli KSÚS řešit finanční postihy jako škodní případ v souladu s platnou právní úpravou ve výši částky známé po vyčerpání prostředků právní obrany.
Záznam o posouzení škody a Protokol o škodě byl odboru finančnímu doručen z KSÚS dne 13. 12. 2022. KSÚS mimo jiné uvedla, že
právo na náhradu škod, jež vznikly KSÚS v souvislosti s úhradou odvodu za porušení rozpočtové kázně v celkové výši 1.101.141 Kč, je promlčeno z důvodu uplynutí subjektivní promlčecí lhůty způsobené dlouhým rozhodováním MFČR o odvolání proti dotčeným platebním výměrům a zejména skutečností, kdy poskytovatel dotace požadoval k úhradě odvod za porušení rozpočtové kázně ve výši bez zohlednění rozhodnutí RRSZ o prominutí odvodu a rozhodnutí MF o odvolání, kdy KSÚS neměla postaveno na jisto konečnou výši odvodu za porušení rozpočtové kázně, resp. škody. 
Z tohoto důvodu mohlo jednání škodní komise proběhnout  až dne 4.1. 2023. Pětičlenná škodní komise doporučila ve všech případech škodu nevymáhat. Ředitel KSÚS Rozhodnutím o náhradě škody ze dne 12. 1. 2023 s ohledem na doporučující stanoviska členů škodní komise a také s ohledem na uplynutí promlčecí lhůty pro uplatnění práva na náhradu škody nestanovil žádnou náhradu škody.</t>
  </si>
  <si>
    <t>Dne 12.11.2014 ukončena VSK - námitkám bylo částečně vyhověno, snížení sankce z 25 % na 5 %. 16.12.2016 podán spor pro nepeněžité plnění. Dne 24.1.2017 doručeno oznámení o krácení způsobilých výdajů, 26.1.2017 doručeno usnesení MFČR o zastavení řízení o sporu pro nepeněžní plnění. Dne 1.4.2019 škola podala návrh na zahájení sporu pro peněžité plnění ve výši 2.135.621,39 Kč, viz usnesením č. RK 47/01/19 z 28.1.2019. Dne 15.12.2021 doručeno Rozhodnutí  MFČR čj. MF-9030/2019/1203-39, kterým byl spor z veřejnoprávní smlouvy pro peněžní plnění zamítnut. Rada KK usnesením č. RK 59/01/22 schválila nepodání správní žaloby, tj. ukončení právní obrany.
KONEČNÝ STAV - UKONČENA PRÁVNÍ OBRANA</t>
  </si>
  <si>
    <t>Původně jednoetapový projekt, byl na žádost poskytovatele dotace rozdělen na dvě etapy, přičemž  poskytovatel dotace v I. etapě neproplatil celou požadovanou dotaci. KKN dne 12. 6.2018 podala na CRR žádost o přehodnocení postupu, odpověď až dne 8.7.2020 - zamítnuto. Dne 9.9.2020 podala KKN správní žalobu, kterou Městský soud v Praze rozsudkem  č.j. A 54/2020-182 ze dne 12.4.2022 zamítl. Dne 27.4.2021 podala KKN kasační stížnost. Dne 21.10.2021 NSS rozsudkem č.j. 4 AFs 121/2021-71 rozhodl o podané kasační stížnosti ve věci KKN a.s. vs. CRR ČR a kasační stížnost KKN zamítl. Veškeré dostupné právní možnosti byly použity, ale  bezúspěšně. 
KONEČNÝ STAV - UKONČENA PRÁVNÍ OBRANA</t>
  </si>
  <si>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11.5.2022 doručeno z MŠMT Vyřízení připomínek - zamítnuto.</t>
    </r>
    <r>
      <rPr>
        <b/>
        <sz val="11"/>
        <rFont val="Calibri"/>
        <family val="2"/>
        <charset val="238"/>
        <scheme val="minor"/>
      </rPr>
      <t xml:space="preserve"> D</t>
    </r>
    <r>
      <rPr>
        <sz val="11"/>
        <rFont val="Calibri"/>
        <family val="2"/>
        <charset val="238"/>
        <scheme val="minor"/>
      </rPr>
      <t>ne 13.5.2022 doručena výzva k vrácení části dotace ve výši 554.865,32 Kč se splatností 30 dnů od doručení. Dotace vrácena na KK dne 25.5.2022 a na MŠMT dne 9.6.2022. Rada KK byla o zjištění v projektu a o dalším postupu informována materiálem předloženým dne 6.6.2022, viz usnesení č. RK 632/06/22. 
KONEČNÝ STAV - UKONČENA PRÁVNÍ OBRANA</t>
    </r>
  </si>
  <si>
    <t>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Dne 29.6.2022 doručeno z MŠMT Vyřízení připomínek - zamítnuto. Dne 19.7.2022 doručena výzva k vrácení části dotace ve výši 377.710,68 Kč se splatností 30 dnů od doručení. Dotace vrácena na KK dne 23.7.2022 a na MŠMT byla vrácena 11. 8.2022.
KONEČNÝ STAV - POŽADOVANÁ ČÁST DOTACE BYLA VRÁCENA</t>
  </si>
  <si>
    <t>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Dotace vrácena na KK dne 27.6.2022 a dne 14.6.2022 na MŠMT. Rada KK byla o zjištění v projektu informována materiálem dne 27.6.2022, viz usnesení RK 723/06/22.
KONEČNÝ STAV - POŽADOVANÁ ČÁST DOTACE BYLA VRÁCENA</t>
  </si>
  <si>
    <t>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27.951,00 Kč. Dne 3.10.2022 ZZS KK uhradila výzvu na bankovní účet KK, který finanční prostředky dne 18.10.2022 odeslal na MZČR, viz usnesení č. RK 1184/10/22 ze dne 17.10.2022.
KONEČNÝ STAV - POŽADOVANÁ ČÁST DOTACE BYLA VRÁCENA</t>
  </si>
  <si>
    <t>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28168,80 Kč. Dne 3.10.2022 ZZS KK uhradila výzvu na bankovní účet KK, který finanční prostředky dne 18.10.2022 odeslal na MZČR, viz usnesení č. RK 1184/10/22 ze dne 17.10.2022.
KONEČNÝ STAV - POŽADOVANÁ ČÁST DOTACE BYLA VRÁCENA</t>
  </si>
  <si>
    <t>Dne 20.12.2016 doručen Návrh Zprávy o auditu operace ROPSZ/2016/O/027 ze dne 19.12.2016. Dne 29.12.2016 odesláno stanovisko k návrhu zprávy a dne 6.1.2017 doručena konečná Zpráva o auditu operace.
18.1.2017 doručena z ÚRR výzva k vrácení prostředků. Rada KK usnesením č. 126/01/17 rozhodla o neuhrazení výzvy. Dne 25.1.2018 zahájil ÚRR daňové řízení (viz usnesení č. RK 150/02/18). Dne 27.6.2018 doručen platební výměr č. 15/2018 na odvod ve výši 7.605.522 Kč, 26. 7. 2018 podala škola prostřednictvím ÚRR odvolání k MFČR. Dne 7.4.2022 bylo škole doručeno Rozhodnutí č.j.MF-6505/2019/1203-8, kterým zamítlo podané odvolání proti PV č. 15/2018. Další postup předložen Radě KK dne 14.4.2022 - nepodání správní žaloby a podání žádosti o prominutí odvodu a  dosud nevyměřeného penále, viz usnesení č. RK 414/04/22. Odvod ve výši 7.605.522 Kč škola uhradila dne 19.4.2022. Dne 25.5.2022 uhrazen správní poplatek za prominutí odvodu. Dne 1.6.2022 škola podala žádost o prominutí odvodu ve výši 7.605.522 Kč na GFŘ prostřednictvím FÚ pro KK. Dne 23.12.2022 doručeno rozhodnutí GFŘ č.j. 80629/22/7700-40470-208956 o zamítnutí žádosti o prominutí odvodu ve výši 7.605.522 Kč. Informace k ukončení právní obrany byla předložena Radě KK  dne 23.1.2023, viz usnesení č. RK 56/01/23 - schválení nepodání správní žaloby proti rozhodnutí o prominutí.
KONEČNÝ STAV - UKONČENA PRÁVNÍ OBRANA</t>
  </si>
  <si>
    <t xml:space="preserve">Dne 14.12.2015 doručena Zpráva o auditu operace  ROPSZ/2015/5202-9 za II. etapu projektu. Dne 21.1.2016 (1.2.2016) ÚRR vyhotovil Výzvu k vrácení dotace ve výši 10.542.656,28 Kč za pochybení ve II.etapě,  výzva nebyla uhrazena. Dne 20.8.2016 bylo ISŠTE doručeno oznámení o zahájení daňového řízení. Dne 30.11.2018 doručen PV č. 21/2018 ve výši 5.878.388 Kč za zjištění č. 6 ze Zprávy o auditu operace - dodatečné stavební práce, přičemž výzva na  částku dle Zprávy o auditu operace byla ve výši 10.542.656,28 Kč. Dne 20.12.2018 podáno k MFČR odvolání proti PV č. 21/2018. Dne 18.11.2022 obdržela ISŠTE Rozhodnutí Ministerstva financí č. j. MF-11847/2019/1203-10, ze dne 18. 11. 2022, kterým MF platební výměr č. 21/2018 na odvod ve výši 5.878.388 Kč zrušilo a řízení zastavilo.
KONEČNÝ STAV - FINANČNÍ POSTIH ZRUŠEN </t>
  </si>
  <si>
    <t>V roce 2012 provedl Auditní orgán – MFČR prostřednictvím Deloitte Advisory s.r.o. audity operací, viz doručená Zpráva o auditu operace č. 83 ze dne 30. 4. 2012 (projekt I.etapa) a Zpráva o auditu operace č. 84 ze dne 30. 4. 2012 (projekt II.etapa). Dne 7.1.2014 doručeno KSÚS celkem 9 platebních výměrů na odvod za porušení rozpočtové kázně, z nichž 6 platebních výměrů za projekt I. etapa - PV 2/2014 až PV 7/2014 a 3 platební výměry za projekt II.etapa - PV 8/2014 až PV 10/2014. Dne 6.2.2014 podaná odvolání proti všem platebním výměrům. Dne 14.1.2014 podaná žádost o prominutí ke všem vyměřeným odvodům z výše uvedených platebních výměrů. Dne 5.2.2014 RRSZ rozhodla o prominutí odvodu ve výši 90 % u PV 2/2014 a PV 6/2014 a o prominutí 75 % odvodu u zbývajících platebních výměrů s tím, že pokud budou odvody v rámci odvolacího nebo soudního řízení zrušeny nebo změněny, zůstane zachováno prominutí ve výši 90 %, nebo 75 % konečné výše odvodu. V roce 2017 MFČR rozhodnutími o odvolání zrušilo PV 4/2014, PV 6/204, PV 7/2014 (I. etapa ) a PV 8/2014 a 10/2014 (II.etapa). Dále MFČR rozhodnutím o odvolání  snížilo odvody u PV 2/2014, PV 3/2014, PV 5/2014 a PV9/2014, přičemž prominutí RRSZ bylo zachováno a konečná částka odvodu činila 1.101.141 Kč. Odvody KSÚS uhradila ve stanovené lhůtě na základě výzev ÚRR, které ovšem ÚRR vystavil na částku v celkové výši 7.033.367 Kč, tj. bez aplikace prominutí. KSÚS z důvodu ochrany proti prohlášení dlužníka tedy uhradila částku ve výši 7.033.367 Kč a zároveň požádala o vratitelný přeplatek v celkové výši 5.641.832 Kč za oba projekty. Vratitelný přeplatek ÚRR nevrátil ve stanovené lhůtě, proto od roku 2017 probíhala právní obrana včetně několika soudních sporů, jejíž rekapitulace byla Radě KK předložena na jednání dne 21.11.20222, viz usnesení č. RK 1355/11/22. Vratitelný přeplatek ve výši 5.932.226 Kč byl KSÚS vrácen ve dvou platbách dne 25.10.2022 a 26.10.2022. KSÚS vznikl nárok na vyplacení úroku z vratitelného přeplatku, který FÚ pro KK vyplatil dne 7.12.2022 v celkové výši 4.207.154 Kč za oba projekty.
KONEČNÝ STAV - UKONČENA PRÁVNÍ OBRANA</t>
  </si>
  <si>
    <t xml:space="preserve">Rada KK usnesením č. RK 47/01/19 ze dne 28.1.2019 uložila řediteli školy řešit finanční postihy jako škodní případ v souladu s platnou právní úpravou ve výši částky známé po vyčerpání prostředků právní obrany.
Veřejnou zakázku na stavební práce s označením VŘ 005 na základě Příkazní smlouvy uzavřené se školou dne 20. 1. 2014 administrovala společnost REDI – regionalistika, ekologie, developing, investice, spol. s r.o., IČO: 25232096.   OLPKŽÚ posoudil možnou odpovědnost administrátora a své závěry předložil odboru finančnímu dne 7. 5. 2021, viz písemnost č. j. KK/1981/FI/21, přičemž v závěru předmětného posouzení konstatoval, že externí administrátor veřejné zakázky VŘ 005 neodpovídá za vzniklou škodu a nedoporučil ji po něm vymáhat. Rada KK s výše uvedeným posouzením odpovědnosti byla seznámena v rámci materiálu přeloženého na jednání dne 24.1.2022, viz usnesení č. RK 59/01/22. Ředitel školy dne 30.1.2023 vypracoval Záznam o posouzení škody č.j.PŠ 1/2023, viz písemnost odboru finančního č.j. KK/768/FI/23.
Vzhledem ke shora uvedenému vyjádření OLPaKŽÚ ve věci odpovědnosti externího administrátora, jakož s ohledem na to, že nebyla shledána odpovědnost zaměstnance školy za škodu, je škodní případ uzavřen tak, že náhrada škody nebude požadována.  </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</si>
  <si>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dne 2.11.2022 obdržel KK Rozsudek č.j. 14 Af 36/2020- 50 ze dne 12.10.2022-Rozhodnutí MF se ruší, věc se vrací k dalšímu řízení, MF dne 14.11.2022 uhradilo náklady řízení KK 3.000 Kč, MF podalo dne 15.11.2022 kasaci, dne 25.11.2022 doručena Informace o probíhajícím řízení č.j. 10Afs319/2022-10 ze dne 25.11.2022, dne 30.11.2022 odesláno Vyjádření k informaci č.j. KK/235/HK/22, dne 11.1.2023 odesláno Vyjádření ke kasaci č.j.KK/12/HK/23 ze dne 10.1.2023
</t>
    </r>
    <r>
      <rPr>
        <b/>
        <sz val="11"/>
        <rFont val="Calibri"/>
        <family val="2"/>
        <charset val="238"/>
        <scheme val="minor"/>
      </rPr>
      <t>OČEKÁVÁME ROZHODNUTÍ NSS O PODÁNÉ KASAČNÍ STÍŽNOSTI MF</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</si>
  <si>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28. 10. 2018 OLP vyhotovilo právní „Posouzení odpovědnosti externího administrátora veřejných zakázek „Zavedení datových skladů“ a „Komunikační infrastruktura Karlovarského kraje“,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Dne 11. 1. 2022 se na základě předvolání Obvodního soudu pro Prahu 1 ze dne 14. 10. 2021 uskutečnilo ústní jednání, Usnesení č. j. 13 C 47/2020-91 ze dne 11. 1. 2022 o přerušení řízení. Dne 9.12.2022 doručen návrh o mimosoudním vyrovnání společností RELSIE spol. s.r.o., Rada KK usnesením č. RK 1486/12/22 ze dne 19.12.2022 nepřijala návrh na mimosoudní narovnání, dne 22.12.2022 byla odeslána společnosti RELSIE Informace o nepřijetí návrhu č. j. KK/2889/LP/22 ze dne 22.12.2022, dne 23.12.2022 byl odeslán Obvodnímu soudu pro Prahu 1 Návrh žalobce na pokračování v přerušeném soudním řízení č. j. KK/134/LP/22 ze dne 22.12.2022, KK obdržel Usnesení č.j. 13 C 47/2020-96-v přerušeném řízení se pokračuje
</t>
    </r>
    <r>
      <rPr>
        <b/>
        <sz val="11"/>
        <rFont val="Calibri"/>
        <family val="2"/>
        <charset val="238"/>
        <scheme val="minor"/>
      </rPr>
      <t>KONEČNÝ STAV - PŘEDÁNO K VYMÁHÁNÍ OLP</t>
    </r>
  </si>
  <si>
    <t>Přehled finančních postihů určených k vyřazení ze sledování Pracovní skupiny pro finanční postihy - porovnání původně vyměřených sankcí a upravených sankcí po uskutečněných právních obranách - projekty Karlovarského kraje</t>
  </si>
  <si>
    <t>Operační program/ poměr financování - dotace a spolufinancování</t>
  </si>
  <si>
    <t xml:space="preserve">Celkový objem projektu včetně nezpůsobilých výdajů </t>
  </si>
  <si>
    <t xml:space="preserve">Poskytnutá dotace celkem 
(EU včetně státního rozpočtu) </t>
  </si>
  <si>
    <r>
      <t xml:space="preserve">Vyčíslení úspěchu v uskutečněné obraně v Kč
</t>
    </r>
    <r>
      <rPr>
        <i/>
        <sz val="11"/>
        <rFont val="Calibri"/>
        <family val="2"/>
        <charset val="238"/>
        <scheme val="minor"/>
      </rPr>
      <t xml:space="preserve"> (sl. 10 - sl. 11)</t>
    </r>
  </si>
  <si>
    <r>
      <t xml:space="preserve">Úspěch uskutečněné obrany v % 
</t>
    </r>
    <r>
      <rPr>
        <i/>
        <sz val="11"/>
        <rFont val="Calibri"/>
        <family val="2"/>
        <charset val="238"/>
        <scheme val="minor"/>
      </rPr>
      <t>(sl. 12/ sl. 10)</t>
    </r>
  </si>
  <si>
    <t xml:space="preserve">FINANČNÍ BYL POSTIH ZRUŠEN </t>
  </si>
  <si>
    <t>KK_28</t>
  </si>
  <si>
    <t xml:space="preserve">ROP
85%
15%        </t>
  </si>
  <si>
    <t>VZ "Technický dozor stavebníka" - fakturované výdaje nejsou v souladu s nabídkou</t>
  </si>
  <si>
    <t>FINANČNÍ POSTIH BYL ZRUŠEN</t>
  </si>
  <si>
    <t xml:space="preserve">Dne 13.12.2015 doručen Návrh zprávy o auditu operace, 22.12.2016 vypracováno KK Stanovisko k Návrhu zprávy o auditu operace, 26.12.2016 doručená konečná verze Zprávy o auditu operace, 25.1.2017 doručena Výzva k vrácení dotace dotčené nesrovnalostí - dle rozhodnutí RKK ze dne 6.2.2017 výzvu KK neuhradil, viz usnesení č. RK 185/02/17. Dne 25.1.2018 doručeno Oznámení o zahájení daňového řízení. Dne 27.6.2018 z URR doručen PV č. 16/2018 ve výši 89.250,00 Kč a dne 26.7.2018 odesláno odvolání proti PV. Dne 2.2.2023 doručeno z MFČR Rozhodnutí čj. MF-6950/2019/1203-6 ze dne 1.2.2023, kterým MFČR platební výměr č. 16/2018 zrušil a řízení zastavilo, jelikož se příjemce dotace pochybení nedopustil. Právní obrana KK. byla úspěšná.
</t>
  </si>
  <si>
    <t>VZ na stavební práce "Realizace stavby CLP"- široké vymezení předmětu veřejné zakázky.</t>
  </si>
  <si>
    <r>
      <t xml:space="preserve">Dne 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28. 6 2018 z URR doručen PV č. 17/2018 ve výši 19.278.653,00 Kč; 26.7.2018 odesláno odvolání proti PV; Dne 5.9.2018 Policie ČR usnesením rozhodla o odložení trestní věci podezření ze spáchání trestného činu; dne 14.11.2022 obdržel KK Informaci o úředních osobách č.j. MF-6836/2019/1203 ze dne 10.11.2022, dne 6.12.2022 obdržel KK Informaci o úředních osobách č.j. MF-6950/2019/1203-3 ze dne 6.12.2022, dne 9.1.2023 odeslal KK Vyjádření k Informaci o zjištěných skutečnostech MF č.j. KK/11/HK/23 ze dne 9.1.2023, dne 16.1.2023 obdržel KK Rozhodnutí MF č.j. MF-6836/2019/1203-9-odvolání zamítlo a PV č. 17/2018 č.j. RRSZ 3984/2018 ze dne 26.6.2018 na odvod ve výši 19.278.653 Kč potvrdilo, dne 19.1.2023 KK PV uhradil na bankovní účet FÚ pro KK.
</t>
    </r>
    <r>
      <rPr>
        <b/>
        <sz val="11"/>
        <rFont val="Calibri"/>
        <family val="2"/>
        <charset val="238"/>
        <scheme val="minor"/>
      </rPr>
      <t>KONEČNÝ STAV - BUDE PŘEDÁNO K VYMÁHÁNÍ NA OLP</t>
    </r>
  </si>
  <si>
    <t xml:space="preserve">stav k </t>
  </si>
  <si>
    <t>Finanční postih v projektech</t>
  </si>
  <si>
    <t>Řešení škody</t>
  </si>
  <si>
    <t>Původně zjištěné pochybení v plné výši</t>
  </si>
  <si>
    <r>
      <t xml:space="preserve">Vyčíslení úspěchu v uskutečněné obraně v Kč
</t>
    </r>
    <r>
      <rPr>
        <i/>
        <sz val="11"/>
        <color rgb="FFFF0000"/>
        <rFont val="Calibri"/>
        <family val="2"/>
        <charset val="238"/>
        <scheme val="minor"/>
      </rPr>
      <t xml:space="preserve"> </t>
    </r>
  </si>
  <si>
    <t xml:space="preserve">Úspěch uskutečněné obrany v % 
</t>
  </si>
  <si>
    <t>sl.7
(sl. 5 - sl. 6)</t>
  </si>
  <si>
    <t>sl. 8 
(sl. 7/ sl. 5)</t>
  </si>
  <si>
    <r>
      <t xml:space="preserve">Karlovarský kraj 
</t>
    </r>
    <r>
      <rPr>
        <b/>
        <sz val="11"/>
        <color rgb="FFFF0000"/>
        <rFont val="Calibri"/>
        <family val="2"/>
        <charset val="238"/>
        <scheme val="minor"/>
      </rPr>
      <t>- viz příloha A1</t>
    </r>
  </si>
  <si>
    <r>
      <t xml:space="preserve">Příspěvkové organizace a KKN a.s. 
</t>
    </r>
    <r>
      <rPr>
        <b/>
        <sz val="11"/>
        <color rgb="FFFF0000"/>
        <rFont val="Calibri"/>
        <family val="2"/>
        <charset val="238"/>
        <scheme val="minor"/>
      </rPr>
      <t>- viz příloha A2</t>
    </r>
  </si>
  <si>
    <t xml:space="preserve">Původně zjištěné pochybení v plné výši </t>
  </si>
  <si>
    <r>
      <t xml:space="preserve">Aktuální vyčíslení úspěchu v uskutečněné obraně v Kč
</t>
    </r>
    <r>
      <rPr>
        <i/>
        <sz val="11"/>
        <color rgb="FFFF0000"/>
        <rFont val="Calibri"/>
        <family val="2"/>
        <charset val="238"/>
        <scheme val="minor"/>
      </rPr>
      <t xml:space="preserve"> </t>
    </r>
  </si>
  <si>
    <t xml:space="preserve">Aktuální úspěch uskutečněné obrany v % 
</t>
  </si>
  <si>
    <t xml:space="preserve">z toho doručený a uhrazený platební výměr/ vyměřená a uhrazená pokuta ÚOHS/ provedená korekce </t>
  </si>
  <si>
    <t xml:space="preserve"> z toho očekávaný finanční postih - odvod (budoucí PV)/pokuta/ korekce</t>
  </si>
  <si>
    <t>sl. 6
(sl. 7 + sl. 8)</t>
  </si>
  <si>
    <t xml:space="preserve">sl. 8 </t>
  </si>
  <si>
    <t>sl. 9
(sl.5 - sl. 6)</t>
  </si>
  <si>
    <t>sl. 10 
(sl. 9/ sl. 5)</t>
  </si>
  <si>
    <r>
      <rPr>
        <b/>
        <sz val="11"/>
        <rFont val="Calibri"/>
        <family val="2"/>
        <charset val="238"/>
        <scheme val="minor"/>
      </rPr>
      <t xml:space="preserve">Karlovarský kraj </t>
    </r>
    <r>
      <rPr>
        <b/>
        <sz val="11"/>
        <color rgb="FFFF0000"/>
        <rFont val="Calibri"/>
        <family val="2"/>
        <charset val="238"/>
        <scheme val="minor"/>
      </rPr>
      <t xml:space="preserve">
- viz příloha B1</t>
    </r>
  </si>
  <si>
    <r>
      <t xml:space="preserve">Příspěvkové organizace a KKN a.s. 
</t>
    </r>
    <r>
      <rPr>
        <b/>
        <sz val="11"/>
        <color rgb="FFFF0000"/>
        <rFont val="Calibri"/>
        <family val="2"/>
        <charset val="238"/>
        <scheme val="minor"/>
      </rPr>
      <t>- viz příloha B2</t>
    </r>
  </si>
  <si>
    <t>Přehled finančních postihů určených k vyřazení ze sledování - přílohy A1 a A2</t>
  </si>
  <si>
    <t>Přehled finančních postihů nadále sledovaných - přílohy B1 a B2</t>
  </si>
  <si>
    <t>Rekapitulace příloh</t>
  </si>
  <si>
    <t>Příloha B2</t>
  </si>
  <si>
    <t>Příloha B1</t>
  </si>
  <si>
    <t>Příloha  A1</t>
  </si>
  <si>
    <t>Příloha  A2</t>
  </si>
  <si>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Dne 14.9.2022 proběhlo soudní jednání - žaloba zamítnutá, viz rozsudek  sp.zn.  16 Af 13/2021-89 . Info do RKK dne 3.10.2022 (usnesení č. RK 1120/10/22).</t>
    </r>
    <r>
      <rPr>
        <sz val="11"/>
        <color rgb="FFFF0000"/>
        <rFont val="Calibri"/>
        <family val="2"/>
        <charset val="238"/>
        <scheme val="minor"/>
      </rPr>
      <t xml:space="preserve"> </t>
    </r>
    <r>
      <rPr>
        <b/>
        <sz val="11"/>
        <rFont val="Calibri"/>
        <family val="2"/>
        <charset val="238"/>
        <scheme val="minor"/>
      </rPr>
      <t xml:space="preserve">Dne 17.10.2022 podaná kasační stížnost k NSS. </t>
    </r>
    <r>
      <rPr>
        <sz val="11"/>
        <rFont val="Calibri"/>
        <family val="2"/>
        <charset val="238"/>
        <scheme val="minor"/>
      </rPr>
      <t xml:space="preserve"> Ke kasační stížnosti se dne 16.12.2022  vyjádřilo MFČR, viz přípis  čj. MF-11128/2021/7102-21. NNS  o kasační stížnosti pod sp.zn. 6 Afs 238/2022 dosud nerozhodl.
</t>
    </r>
    <r>
      <rPr>
        <b/>
        <sz val="11"/>
        <rFont val="Calibri"/>
        <family val="2"/>
        <charset val="238"/>
        <scheme val="minor"/>
      </rPr>
      <t>OČEKÁVÁME ROZSUDEK NEJVYŠŠÍHO SPRÁVNÍHO SOUDU (PV č. 21/2015)
 A ROZSUDKY O SPRÁVNÍCH ŽALOBÁCH VE VĚCI NEPROMINUTÍ ODVODU, sp.zn. 16 AF 3/2022 (PV č.21/2015) a sp.zn. 16 Af 4/2022 (PV č. 22/2015)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</si>
</sst>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8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i/>
      <sz val="9"/>
      <color theme="1"/>
      <name val="Calibri"/>
      <family val="2"/>
      <charset val="238"/>
      <scheme val="minor"/>
    </font>
    <font>
      <b/>
      <sz val="11"/>
      <color rgb="FFFF0000"/>
      <name val="Calibri"/>
      <family val="2"/>
      <charset val="238"/>
    </font>
    <font>
      <sz val="11"/>
      <color rgb="FF000000"/>
      <name val="Calibri"/>
      <family val="2"/>
      <charset val="238"/>
    </font>
    <font>
      <b/>
      <sz val="11"/>
      <color rgb="FF000000"/>
      <name val="Calibri"/>
      <family val="2"/>
      <charset val="238"/>
    </font>
    <font>
      <sz val="11"/>
      <color theme="1"/>
      <name val="Calibri"/>
      <family val="2"/>
      <scheme val="minor"/>
    </font>
    <font>
      <i/>
      <sz val="11"/>
      <name val="Calibri"/>
      <family val="2"/>
      <charset val="238"/>
      <scheme val="minor"/>
    </font>
    <font>
      <b/>
      <sz val="14"/>
      <color rgb="FF0070C0"/>
      <name val="Calibri"/>
      <family val="2"/>
      <charset val="238"/>
      <scheme val="minor"/>
    </font>
    <font>
      <i/>
      <sz val="9"/>
      <name val="Calibri"/>
      <family val="2"/>
      <charset val="238"/>
      <scheme val="minor"/>
    </font>
    <font>
      <sz val="11"/>
      <color rgb="FF0070C0"/>
      <name val="Calibri"/>
      <family val="2"/>
      <scheme val="minor"/>
    </font>
    <font>
      <sz val="11"/>
      <color theme="9"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44">
    <xf numFmtId="0" fontId="0" fillId="0" borderId="0"/>
    <xf numFmtId="0" fontId="31" fillId="0" borderId="0"/>
    <xf numFmtId="0" fontId="29" fillId="0" borderId="0"/>
    <xf numFmtId="0" fontId="32" fillId="0" borderId="0"/>
    <xf numFmtId="0" fontId="33" fillId="0" borderId="0"/>
    <xf numFmtId="0" fontId="28" fillId="0" borderId="0"/>
    <xf numFmtId="0" fontId="27" fillId="0" borderId="0"/>
    <xf numFmtId="0" fontId="26" fillId="0" borderId="0"/>
    <xf numFmtId="0" fontId="25" fillId="0" borderId="0"/>
    <xf numFmtId="0" fontId="24" fillId="0" borderId="0"/>
    <xf numFmtId="0" fontId="24" fillId="0" borderId="0"/>
    <xf numFmtId="0" fontId="24"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18" fillId="0" borderId="0"/>
    <xf numFmtId="0" fontId="18" fillId="0" borderId="0"/>
    <xf numFmtId="0" fontId="18" fillId="0" borderId="0"/>
    <xf numFmtId="0" fontId="17" fillId="0" borderId="0"/>
    <xf numFmtId="0" fontId="17" fillId="0" borderId="0"/>
    <xf numFmtId="0" fontId="16" fillId="0" borderId="0"/>
    <xf numFmtId="0" fontId="16" fillId="0" borderId="0"/>
    <xf numFmtId="0" fontId="16" fillId="0" borderId="0"/>
    <xf numFmtId="0" fontId="16" fillId="0" borderId="0"/>
    <xf numFmtId="0" fontId="14" fillId="0" borderId="0"/>
    <xf numFmtId="0" fontId="14"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75" fillId="0" borderId="0"/>
    <xf numFmtId="0" fontId="5" fillId="0" borderId="0"/>
    <xf numFmtId="0" fontId="5" fillId="0" borderId="0"/>
    <xf numFmtId="0" fontId="4" fillId="0" borderId="0"/>
    <xf numFmtId="0" fontId="3" fillId="0" borderId="0"/>
    <xf numFmtId="0" fontId="3" fillId="0" borderId="0"/>
  </cellStyleXfs>
  <cellXfs count="579">
    <xf numFmtId="0" fontId="0" fillId="0" borderId="0" xfId="0"/>
    <xf numFmtId="164" fontId="0" fillId="0" borderId="0" xfId="0" applyNumberFormat="1" applyAlignment="1">
      <alignment vertical="center" wrapText="1"/>
    </xf>
    <xf numFmtId="0" fontId="48" fillId="0" borderId="0" xfId="0" applyFont="1" applyAlignment="1">
      <alignment horizontal="right"/>
    </xf>
    <xf numFmtId="0" fontId="40" fillId="3" borderId="42" xfId="0" applyFont="1" applyFill="1" applyBorder="1" applyAlignment="1">
      <alignment horizontal="left" vertical="center" wrapText="1"/>
    </xf>
    <xf numFmtId="0" fontId="51" fillId="3" borderId="19"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30" xfId="0" applyFont="1" applyFill="1" applyBorder="1" applyAlignment="1">
      <alignment horizontal="center" vertical="center" wrapText="1"/>
    </xf>
    <xf numFmtId="0" fontId="51" fillId="3" borderId="45" xfId="0" applyFont="1" applyFill="1" applyBorder="1" applyAlignment="1">
      <alignment horizontal="center" vertical="center" wrapText="1"/>
    </xf>
    <xf numFmtId="0" fontId="51" fillId="3" borderId="31" xfId="0" applyFont="1" applyFill="1" applyBorder="1" applyAlignment="1">
      <alignment horizontal="center" vertical="center" wrapText="1"/>
    </xf>
    <xf numFmtId="0" fontId="51" fillId="3" borderId="16" xfId="0" applyFont="1" applyFill="1" applyBorder="1" applyAlignment="1">
      <alignment horizontal="center" vertical="center" wrapText="1"/>
    </xf>
    <xf numFmtId="4" fontId="0" fillId="0" borderId="0" xfId="0" applyNumberFormat="1"/>
    <xf numFmtId="0" fontId="30" fillId="0" borderId="54" xfId="0" applyFont="1" applyBorder="1" applyAlignment="1">
      <alignment horizontal="center" vertical="center"/>
    </xf>
    <xf numFmtId="0" fontId="30" fillId="0" borderId="27" xfId="0" applyFont="1" applyBorder="1" applyAlignment="1">
      <alignment horizontal="center" vertical="center"/>
    </xf>
    <xf numFmtId="0" fontId="30" fillId="0" borderId="13" xfId="0" applyFont="1" applyBorder="1" applyAlignment="1">
      <alignment horizontal="right" vertical="center" wrapText="1"/>
    </xf>
    <xf numFmtId="4" fontId="35" fillId="0" borderId="56" xfId="0" applyNumberFormat="1" applyFont="1" applyBorder="1" applyAlignment="1">
      <alignment horizontal="center" vertical="center"/>
    </xf>
    <xf numFmtId="4" fontId="59" fillId="0" borderId="24" xfId="0" applyNumberFormat="1" applyFont="1" applyBorder="1" applyAlignment="1">
      <alignment vertical="center"/>
    </xf>
    <xf numFmtId="4" fontId="30" fillId="0" borderId="13" xfId="0" applyNumberFormat="1" applyFont="1" applyBorder="1" applyAlignment="1">
      <alignment horizontal="right" vertical="center"/>
    </xf>
    <xf numFmtId="0" fontId="0" fillId="0" borderId="0" xfId="0" applyAlignment="1">
      <alignment horizontal="left" vertical="center"/>
    </xf>
    <xf numFmtId="0" fontId="0" fillId="0" borderId="0" xfId="0" applyAlignment="1">
      <alignment horizontal="right" vertical="center"/>
    </xf>
    <xf numFmtId="0" fontId="35" fillId="0" borderId="0" xfId="0" applyFont="1" applyAlignment="1">
      <alignment horizontal="left" vertical="center"/>
    </xf>
    <xf numFmtId="0" fontId="0" fillId="0" borderId="0" xfId="0" applyAlignment="1">
      <alignment horizontal="center" vertical="center"/>
    </xf>
    <xf numFmtId="4" fontId="60" fillId="0" borderId="0" xfId="0" applyNumberFormat="1" applyFont="1" applyAlignment="1">
      <alignment horizontal="center" vertical="center"/>
    </xf>
    <xf numFmtId="4" fontId="0" fillId="0" borderId="0" xfId="0" applyNumberFormat="1" applyAlignment="1">
      <alignment vertical="center"/>
    </xf>
    <xf numFmtId="0" fontId="30" fillId="0" borderId="0" xfId="0" applyFont="1"/>
    <xf numFmtId="0" fontId="0" fillId="0" borderId="0" xfId="0" applyAlignment="1">
      <alignment horizontal="left"/>
    </xf>
    <xf numFmtId="0" fontId="0" fillId="0" borderId="0" xfId="0" applyAlignment="1">
      <alignment horizontal="right"/>
    </xf>
    <xf numFmtId="0" fontId="35" fillId="0" borderId="0" xfId="0" applyFont="1" applyAlignment="1">
      <alignment horizontal="left"/>
    </xf>
    <xf numFmtId="0" fontId="0" fillId="0" borderId="0" xfId="0" applyAlignment="1">
      <alignment horizontal="center"/>
    </xf>
    <xf numFmtId="4" fontId="0" fillId="0" borderId="0" xfId="0" applyNumberFormat="1" applyAlignment="1">
      <alignment horizontal="center"/>
    </xf>
    <xf numFmtId="0" fontId="30" fillId="0" borderId="0" xfId="0" applyFont="1" applyAlignment="1">
      <alignment vertical="center"/>
    </xf>
    <xf numFmtId="4" fontId="35" fillId="0" borderId="1" xfId="0" applyNumberFormat="1" applyFont="1" applyBorder="1" applyAlignment="1">
      <alignment vertical="center"/>
    </xf>
    <xf numFmtId="0" fontId="35" fillId="0" borderId="26" xfId="0" applyFont="1" applyBorder="1" applyAlignment="1">
      <alignment vertical="center" wrapText="1"/>
    </xf>
    <xf numFmtId="0" fontId="42" fillId="4" borderId="57" xfId="0" applyFont="1" applyFill="1" applyBorder="1" applyAlignment="1">
      <alignment vertical="center" wrapText="1"/>
    </xf>
    <xf numFmtId="0" fontId="42" fillId="4" borderId="43" xfId="0" applyFont="1" applyFill="1" applyBorder="1" applyAlignment="1">
      <alignment vertical="center" wrapText="1"/>
    </xf>
    <xf numFmtId="0" fontId="51" fillId="4" borderId="7" xfId="0" applyFont="1" applyFill="1" applyBorder="1" applyAlignment="1">
      <alignment horizontal="center" vertical="center" wrapText="1"/>
    </xf>
    <xf numFmtId="0" fontId="51" fillId="4" borderId="7" xfId="0" applyFont="1" applyFill="1" applyBorder="1" applyAlignment="1">
      <alignment horizontal="left" vertical="center" wrapText="1"/>
    </xf>
    <xf numFmtId="0" fontId="51" fillId="4" borderId="8" xfId="0" applyFont="1" applyFill="1" applyBorder="1" applyAlignment="1">
      <alignment horizontal="center" vertical="center" wrapText="1"/>
    </xf>
    <xf numFmtId="0" fontId="51" fillId="4" borderId="30" xfId="0" applyFont="1" applyFill="1" applyBorder="1" applyAlignment="1">
      <alignment horizontal="center" vertical="center" wrapText="1"/>
    </xf>
    <xf numFmtId="0" fontId="51" fillId="4" borderId="28" xfId="0" applyFont="1" applyFill="1" applyBorder="1" applyAlignment="1">
      <alignment horizontal="center" vertical="center" wrapText="1"/>
    </xf>
    <xf numFmtId="0" fontId="51" fillId="4" borderId="19" xfId="0" applyFont="1" applyFill="1" applyBorder="1" applyAlignment="1">
      <alignment horizontal="center" vertical="center" wrapText="1"/>
    </xf>
    <xf numFmtId="4" fontId="30" fillId="4" borderId="59" xfId="0" applyNumberFormat="1" applyFont="1" applyFill="1" applyBorder="1" applyAlignment="1">
      <alignment horizontal="right" vertical="center"/>
    </xf>
    <xf numFmtId="4" fontId="30" fillId="4" borderId="62" xfId="0" applyNumberFormat="1" applyFont="1" applyFill="1" applyBorder="1" applyAlignment="1">
      <alignment horizontal="right" vertical="center"/>
    </xf>
    <xf numFmtId="4" fontId="30" fillId="4" borderId="63" xfId="0" applyNumberFormat="1" applyFont="1" applyFill="1" applyBorder="1" applyAlignment="1">
      <alignment horizontal="right" vertical="center"/>
    </xf>
    <xf numFmtId="4" fontId="30" fillId="4" borderId="58" xfId="0" applyNumberFormat="1" applyFont="1" applyFill="1" applyBorder="1" applyAlignment="1">
      <alignment horizontal="right" vertical="center"/>
    </xf>
    <xf numFmtId="10" fontId="39" fillId="4" borderId="62" xfId="0" applyNumberFormat="1" applyFont="1" applyFill="1" applyBorder="1" applyAlignment="1">
      <alignment horizontal="center" vertical="center" wrapText="1"/>
    </xf>
    <xf numFmtId="0" fontId="30" fillId="0" borderId="4" xfId="0" applyFont="1" applyBorder="1" applyAlignment="1">
      <alignment horizontal="center" vertical="center"/>
    </xf>
    <xf numFmtId="0" fontId="30" fillId="0" borderId="14" xfId="0" applyFont="1" applyBorder="1" applyAlignment="1">
      <alignment horizontal="right" vertical="center" wrapText="1"/>
    </xf>
    <xf numFmtId="0" fontId="35" fillId="0" borderId="20" xfId="0" applyFont="1" applyBorder="1" applyAlignment="1">
      <alignment horizontal="center" vertical="center"/>
    </xf>
    <xf numFmtId="0" fontId="35" fillId="0" borderId="29" xfId="0" applyFont="1" applyBorder="1" applyAlignment="1">
      <alignment horizontal="center" vertical="center"/>
    </xf>
    <xf numFmtId="0" fontId="30" fillId="3" borderId="63" xfId="0" applyFont="1" applyFill="1" applyBorder="1" applyAlignment="1">
      <alignment horizontal="center" vertical="center"/>
    </xf>
    <xf numFmtId="0" fontId="30" fillId="3" borderId="60" xfId="0" applyFont="1" applyFill="1" applyBorder="1" applyAlignment="1">
      <alignment vertical="center" wrapText="1"/>
    </xf>
    <xf numFmtId="0" fontId="30" fillId="3" borderId="60" xfId="0" applyFont="1" applyFill="1" applyBorder="1" applyAlignment="1">
      <alignment horizontal="left" vertical="center" wrapText="1"/>
    </xf>
    <xf numFmtId="4" fontId="30" fillId="3" borderId="64" xfId="0" applyNumberFormat="1" applyFont="1" applyFill="1" applyBorder="1" applyAlignment="1">
      <alignment horizontal="right" vertical="center"/>
    </xf>
    <xf numFmtId="4" fontId="39" fillId="3" borderId="60" xfId="0" applyNumberFormat="1" applyFont="1" applyFill="1" applyBorder="1" applyAlignment="1">
      <alignment horizontal="left" vertical="center"/>
    </xf>
    <xf numFmtId="4" fontId="30" fillId="3" borderId="62" xfId="0" applyNumberFormat="1" applyFont="1" applyFill="1" applyBorder="1" applyAlignment="1">
      <alignment horizontal="right" vertical="center"/>
    </xf>
    <xf numFmtId="4" fontId="30" fillId="3" borderId="63" xfId="0" applyNumberFormat="1" applyFont="1" applyFill="1" applyBorder="1" applyAlignment="1">
      <alignment horizontal="right" vertical="center"/>
    </xf>
    <xf numFmtId="4" fontId="30" fillId="3" borderId="58" xfId="0" applyNumberFormat="1" applyFont="1" applyFill="1" applyBorder="1" applyAlignment="1">
      <alignment horizontal="right" vertical="center"/>
    </xf>
    <xf numFmtId="10" fontId="30" fillId="3" borderId="62" xfId="0" applyNumberFormat="1" applyFont="1" applyFill="1" applyBorder="1" applyAlignment="1">
      <alignment horizontal="center" vertical="center"/>
    </xf>
    <xf numFmtId="0" fontId="64" fillId="0" borderId="0" xfId="18" applyFont="1"/>
    <xf numFmtId="0" fontId="20" fillId="0" borderId="0" xfId="18" applyAlignment="1">
      <alignment vertical="center" wrapText="1"/>
    </xf>
    <xf numFmtId="0" fontId="20" fillId="0" borderId="0" xfId="18" applyAlignment="1">
      <alignment horizontal="left" vertical="center" wrapText="1"/>
    </xf>
    <xf numFmtId="164" fontId="34" fillId="0" borderId="0" xfId="0" applyNumberFormat="1" applyFont="1" applyAlignment="1">
      <alignment vertical="center"/>
    </xf>
    <xf numFmtId="0" fontId="20" fillId="0" borderId="0" xfId="18"/>
    <xf numFmtId="0" fontId="40" fillId="3" borderId="1" xfId="18" applyFont="1" applyFill="1" applyBorder="1" applyAlignment="1">
      <alignment horizontal="center" vertical="center" wrapText="1"/>
    </xf>
    <xf numFmtId="0" fontId="40" fillId="3" borderId="2" xfId="18" applyFont="1" applyFill="1" applyBorder="1" applyAlignment="1">
      <alignment horizontal="center" vertical="center" wrapText="1"/>
    </xf>
    <xf numFmtId="0" fontId="40" fillId="5" borderId="1" xfId="18" applyFont="1" applyFill="1" applyBorder="1" applyAlignment="1">
      <alignment horizontal="center" vertical="center" wrapText="1"/>
    </xf>
    <xf numFmtId="0" fontId="40" fillId="3" borderId="14" xfId="18" applyFont="1" applyFill="1" applyBorder="1" applyAlignment="1">
      <alignment horizontal="center" vertical="center" wrapText="1"/>
    </xf>
    <xf numFmtId="0" fontId="42" fillId="3" borderId="5" xfId="18" applyFont="1" applyFill="1" applyBorder="1" applyAlignment="1">
      <alignment horizontal="center" vertical="center" wrapText="1"/>
    </xf>
    <xf numFmtId="0" fontId="42" fillId="3" borderId="4" xfId="18" applyFont="1" applyFill="1" applyBorder="1" applyAlignment="1">
      <alignment horizontal="center" vertical="center" wrapText="1"/>
    </xf>
    <xf numFmtId="0" fontId="42" fillId="5" borderId="5" xfId="18" applyFont="1" applyFill="1" applyBorder="1" applyAlignment="1">
      <alignment horizontal="center" vertical="center" wrapText="1"/>
    </xf>
    <xf numFmtId="0" fontId="42" fillId="3" borderId="11" xfId="18" applyFont="1" applyFill="1" applyBorder="1" applyAlignment="1">
      <alignment horizontal="center" vertical="center" wrapText="1"/>
    </xf>
    <xf numFmtId="0" fontId="30" fillId="3" borderId="9" xfId="18" applyFont="1" applyFill="1" applyBorder="1" applyAlignment="1">
      <alignment vertical="center" wrapText="1"/>
    </xf>
    <xf numFmtId="0" fontId="30" fillId="3" borderId="13" xfId="18" applyFont="1" applyFill="1" applyBorder="1" applyAlignment="1">
      <alignment vertical="center" wrapText="1"/>
    </xf>
    <xf numFmtId="164" fontId="30" fillId="3" borderId="10" xfId="0" applyNumberFormat="1" applyFont="1" applyFill="1" applyBorder="1" applyAlignment="1">
      <alignment vertical="center" wrapText="1"/>
    </xf>
    <xf numFmtId="10" fontId="20" fillId="3" borderId="9" xfId="0" applyNumberFormat="1" applyFont="1" applyFill="1" applyBorder="1" applyAlignment="1">
      <alignment horizontal="center" vertical="center" wrapText="1"/>
    </xf>
    <xf numFmtId="164" fontId="20" fillId="3" borderId="10" xfId="0" applyNumberFormat="1" applyFont="1" applyFill="1" applyBorder="1" applyAlignment="1">
      <alignment vertical="center" wrapText="1"/>
    </xf>
    <xf numFmtId="4" fontId="20" fillId="0" borderId="0" xfId="18" applyNumberFormat="1"/>
    <xf numFmtId="0" fontId="35" fillId="0" borderId="2" xfId="0" applyFont="1" applyBorder="1" applyAlignment="1">
      <alignment horizontal="left" vertical="center" wrapText="1"/>
    </xf>
    <xf numFmtId="164" fontId="23" fillId="5" borderId="5" xfId="0" applyNumberFormat="1" applyFont="1" applyFill="1" applyBorder="1" applyAlignment="1">
      <alignment horizontal="right" vertical="center" wrapText="1"/>
    </xf>
    <xf numFmtId="10" fontId="39" fillId="3" borderId="9" xfId="0" applyNumberFormat="1" applyFont="1" applyFill="1" applyBorder="1" applyAlignment="1">
      <alignment horizontal="center" vertical="center"/>
    </xf>
    <xf numFmtId="4" fontId="35" fillId="0" borderId="1" xfId="0" applyNumberFormat="1" applyFont="1" applyBorder="1" applyAlignment="1">
      <alignment horizontal="right" vertical="center" wrapText="1"/>
    </xf>
    <xf numFmtId="0" fontId="35" fillId="0" borderId="2" xfId="0" applyFont="1" applyBorder="1" applyAlignment="1">
      <alignment vertical="center" wrapText="1"/>
    </xf>
    <xf numFmtId="0" fontId="0" fillId="0" borderId="0" xfId="0" applyAlignment="1">
      <alignment vertical="center"/>
    </xf>
    <xf numFmtId="0" fontId="40" fillId="3" borderId="17" xfId="0" applyFont="1" applyFill="1" applyBorder="1" applyAlignment="1">
      <alignment horizontal="left" vertical="center" wrapText="1"/>
    </xf>
    <xf numFmtId="0" fontId="40" fillId="3" borderId="43" xfId="0" applyFont="1" applyFill="1" applyBorder="1" applyAlignment="1">
      <alignment horizontal="left" vertical="center" wrapText="1"/>
    </xf>
    <xf numFmtId="0" fontId="64" fillId="0" borderId="0" xfId="0" applyFont="1"/>
    <xf numFmtId="0" fontId="40" fillId="4" borderId="51" xfId="0" applyFont="1" applyFill="1" applyBorder="1" applyAlignment="1">
      <alignment vertical="center" wrapText="1"/>
    </xf>
    <xf numFmtId="0" fontId="12" fillId="0" borderId="1" xfId="0" applyFont="1" applyBorder="1" applyAlignment="1">
      <alignment vertical="center" wrapText="1"/>
    </xf>
    <xf numFmtId="4" fontId="12" fillId="0" borderId="1" xfId="0" applyNumberFormat="1" applyFont="1" applyBorder="1" applyAlignment="1">
      <alignment vertical="center"/>
    </xf>
    <xf numFmtId="4" fontId="38" fillId="0" borderId="26" xfId="0" applyNumberFormat="1" applyFont="1" applyBorder="1" applyAlignment="1">
      <alignment horizontal="right" vertical="center"/>
    </xf>
    <xf numFmtId="0" fontId="35" fillId="0" borderId="0" xfId="0" applyFont="1" applyAlignment="1">
      <alignment vertical="center" wrapText="1"/>
    </xf>
    <xf numFmtId="4" fontId="35" fillId="0" borderId="2" xfId="0" applyNumberFormat="1" applyFont="1" applyBorder="1" applyAlignment="1">
      <alignment horizontal="right" vertical="center"/>
    </xf>
    <xf numFmtId="4" fontId="38" fillId="2" borderId="0" xfId="0" applyNumberFormat="1" applyFont="1" applyFill="1" applyAlignment="1">
      <alignment horizontal="right" vertical="center"/>
    </xf>
    <xf numFmtId="0" fontId="35" fillId="0" borderId="19" xfId="0" applyFont="1" applyBorder="1" applyAlignment="1">
      <alignment vertical="center" wrapText="1"/>
    </xf>
    <xf numFmtId="0" fontId="56" fillId="0" borderId="15" xfId="0" applyFont="1" applyBorder="1" applyAlignment="1">
      <alignment horizontal="right" vertical="center" wrapText="1"/>
    </xf>
    <xf numFmtId="0" fontId="35" fillId="0" borderId="15" xfId="0" applyFont="1" applyBorder="1" applyAlignment="1">
      <alignment horizontal="center" vertical="center"/>
    </xf>
    <xf numFmtId="0" fontId="38" fillId="0" borderId="15" xfId="0" applyFont="1" applyBorder="1" applyAlignment="1">
      <alignment horizontal="center" vertical="center"/>
    </xf>
    <xf numFmtId="0" fontId="38" fillId="0" borderId="52" xfId="0" applyFont="1" applyBorder="1" applyAlignment="1">
      <alignment horizontal="center" vertical="center"/>
    </xf>
    <xf numFmtId="0" fontId="35" fillId="0" borderId="52" xfId="0" applyFont="1" applyBorder="1" applyAlignment="1">
      <alignment horizontal="center" vertical="center"/>
    </xf>
    <xf numFmtId="0" fontId="35" fillId="0" borderId="41" xfId="0" applyFont="1" applyBorder="1" applyAlignment="1">
      <alignment horizontal="center" vertical="center"/>
    </xf>
    <xf numFmtId="4" fontId="56" fillId="0" borderId="11" xfId="0" applyNumberFormat="1" applyFont="1" applyBorder="1" applyAlignment="1">
      <alignment vertical="center"/>
    </xf>
    <xf numFmtId="4" fontId="35" fillId="0" borderId="4" xfId="0" applyNumberFormat="1" applyFont="1" applyBorder="1" applyAlignment="1">
      <alignment horizontal="center" vertical="center" wrapText="1"/>
    </xf>
    <xf numFmtId="4" fontId="35" fillId="0" borderId="41" xfId="0" applyNumberFormat="1" applyFont="1" applyBorder="1" applyAlignment="1">
      <alignment horizontal="center" vertical="center" wrapText="1"/>
    </xf>
    <xf numFmtId="4" fontId="59" fillId="0" borderId="26" xfId="0" applyNumberFormat="1" applyFont="1" applyBorder="1" applyAlignment="1">
      <alignment vertical="center"/>
    </xf>
    <xf numFmtId="4" fontId="30" fillId="0" borderId="2" xfId="0" applyNumberFormat="1" applyFont="1" applyBorder="1" applyAlignment="1">
      <alignment vertical="center"/>
    </xf>
    <xf numFmtId="0" fontId="66" fillId="0" borderId="0" xfId="0" applyFont="1" applyAlignment="1">
      <alignment horizontal="center" vertical="center"/>
    </xf>
    <xf numFmtId="4" fontId="34" fillId="0" borderId="0" xfId="0" applyNumberFormat="1" applyFont="1" applyAlignment="1">
      <alignment horizontal="right" vertical="center" wrapText="1"/>
    </xf>
    <xf numFmtId="0" fontId="0" fillId="0" borderId="0" xfId="0" applyAlignment="1">
      <alignment horizontal="left" vertical="center" wrapText="1"/>
    </xf>
    <xf numFmtId="4" fontId="43" fillId="0" borderId="0" xfId="0" applyNumberFormat="1" applyFont="1" applyAlignment="1">
      <alignment horizontal="center" vertical="center"/>
    </xf>
    <xf numFmtId="4" fontId="43" fillId="0" borderId="0" xfId="0" applyNumberFormat="1" applyFont="1" applyAlignment="1">
      <alignment vertical="center"/>
    </xf>
    <xf numFmtId="4" fontId="43" fillId="0" borderId="0" xfId="0" applyNumberFormat="1" applyFont="1" applyAlignment="1">
      <alignment horizontal="right" vertical="center" wrapText="1"/>
    </xf>
    <xf numFmtId="0" fontId="67" fillId="0" borderId="0" xfId="0" applyFont="1"/>
    <xf numFmtId="0" fontId="46" fillId="0" borderId="0" xfId="0" applyFont="1" applyAlignment="1">
      <alignment horizontal="left"/>
    </xf>
    <xf numFmtId="0" fontId="46" fillId="0" borderId="0" xfId="0" applyFont="1" applyAlignment="1">
      <alignment horizontal="right"/>
    </xf>
    <xf numFmtId="0" fontId="47" fillId="0" borderId="0" xfId="0" applyFont="1" applyAlignment="1">
      <alignment horizontal="left"/>
    </xf>
    <xf numFmtId="0" fontId="46" fillId="0" borderId="0" xfId="0" applyFont="1"/>
    <xf numFmtId="0" fontId="45" fillId="0" borderId="0" xfId="0" applyFont="1"/>
    <xf numFmtId="0" fontId="12" fillId="0" borderId="1" xfId="0" applyFont="1" applyBorder="1" applyAlignment="1">
      <alignment horizontal="left" vertical="center" wrapText="1"/>
    </xf>
    <xf numFmtId="4" fontId="35" fillId="0" borderId="41" xfId="0" applyNumberFormat="1" applyFont="1" applyBorder="1" applyAlignment="1">
      <alignment horizontal="right" vertical="center" wrapText="1"/>
    </xf>
    <xf numFmtId="4" fontId="38" fillId="0" borderId="18" xfId="0" applyNumberFormat="1" applyFont="1" applyBorder="1" applyAlignment="1">
      <alignment horizontal="right" vertical="center" wrapText="1"/>
    </xf>
    <xf numFmtId="4" fontId="35" fillId="0" borderId="15" xfId="0" applyNumberFormat="1" applyFont="1" applyBorder="1" applyAlignment="1">
      <alignment horizontal="right" vertical="center" wrapText="1"/>
    </xf>
    <xf numFmtId="0" fontId="35" fillId="0" borderId="29" xfId="0" applyFont="1" applyBorder="1" applyAlignment="1">
      <alignment vertical="center" wrapText="1"/>
    </xf>
    <xf numFmtId="4" fontId="35" fillId="0" borderId="29" xfId="0" applyNumberFormat="1" applyFont="1" applyBorder="1" applyAlignment="1">
      <alignment vertical="center" wrapText="1"/>
    </xf>
    <xf numFmtId="4" fontId="38" fillId="0" borderId="17" xfId="0" applyNumberFormat="1" applyFont="1" applyBorder="1" applyAlignment="1">
      <alignment horizontal="right" vertical="center" wrapText="1"/>
    </xf>
    <xf numFmtId="4" fontId="35" fillId="0" borderId="29" xfId="0" applyNumberFormat="1" applyFont="1" applyBorder="1" applyAlignment="1">
      <alignment horizontal="right" vertical="center" wrapText="1"/>
    </xf>
    <xf numFmtId="0" fontId="35" fillId="0" borderId="29" xfId="0" applyFont="1" applyBorder="1" applyAlignment="1">
      <alignment horizontal="left" vertical="center" wrapText="1"/>
    </xf>
    <xf numFmtId="0" fontId="35" fillId="0" borderId="41" xfId="0" applyFont="1" applyBorder="1" applyAlignment="1">
      <alignment vertical="center" wrapText="1"/>
    </xf>
    <xf numFmtId="4" fontId="38" fillId="0" borderId="17" xfId="0" applyNumberFormat="1" applyFont="1" applyBorder="1" applyAlignment="1">
      <alignment horizontal="right" vertical="center"/>
    </xf>
    <xf numFmtId="4" fontId="35" fillId="0" borderId="3" xfId="0" applyNumberFormat="1" applyFont="1" applyBorder="1" applyAlignment="1">
      <alignment vertical="center"/>
    </xf>
    <xf numFmtId="4" fontId="35" fillId="0" borderId="29" xfId="0" applyNumberFormat="1" applyFont="1" applyBorder="1" applyAlignment="1">
      <alignment vertical="center"/>
    </xf>
    <xf numFmtId="0" fontId="35" fillId="0" borderId="3" xfId="0" applyFont="1" applyBorder="1" applyAlignment="1">
      <alignment vertical="center" wrapText="1"/>
    </xf>
    <xf numFmtId="4" fontId="35" fillId="0" borderId="49" xfId="0" applyNumberFormat="1" applyFont="1" applyBorder="1" applyAlignment="1">
      <alignment vertical="center"/>
    </xf>
    <xf numFmtId="4" fontId="35" fillId="0" borderId="51" xfId="0" applyNumberFormat="1" applyFont="1" applyBorder="1" applyAlignment="1">
      <alignment vertical="center"/>
    </xf>
    <xf numFmtId="4" fontId="38" fillId="0" borderId="22" xfId="0" applyNumberFormat="1" applyFont="1" applyBorder="1" applyAlignment="1">
      <alignment horizontal="right" vertical="center" wrapText="1"/>
    </xf>
    <xf numFmtId="4" fontId="35" fillId="0" borderId="50" xfId="0" applyNumberFormat="1" applyFont="1" applyBorder="1" applyAlignment="1">
      <alignment vertical="center"/>
    </xf>
    <xf numFmtId="10" fontId="35" fillId="0" borderId="51" xfId="0" applyNumberFormat="1" applyFont="1" applyBorder="1" applyAlignment="1">
      <alignment horizontal="center" vertical="center"/>
    </xf>
    <xf numFmtId="0" fontId="35" fillId="0" borderId="51" xfId="0" applyFont="1" applyBorder="1" applyAlignment="1">
      <alignment vertical="center" wrapText="1"/>
    </xf>
    <xf numFmtId="4" fontId="38" fillId="0" borderId="1" xfId="0" applyNumberFormat="1" applyFont="1" applyBorder="1" applyAlignment="1">
      <alignment horizontal="right" vertical="center"/>
    </xf>
    <xf numFmtId="4" fontId="38" fillId="0" borderId="3" xfId="0" applyNumberFormat="1" applyFont="1" applyBorder="1" applyAlignment="1">
      <alignment horizontal="right" vertical="center"/>
    </xf>
    <xf numFmtId="0" fontId="35" fillId="0" borderId="25" xfId="0" applyFont="1" applyBorder="1" applyAlignment="1">
      <alignment vertical="center" wrapText="1"/>
    </xf>
    <xf numFmtId="4" fontId="38" fillId="0" borderId="57" xfId="0" applyNumberFormat="1" applyFont="1" applyBorder="1" applyAlignment="1">
      <alignment horizontal="right" vertical="center"/>
    </xf>
    <xf numFmtId="0" fontId="35" fillId="0" borderId="51" xfId="0" applyFont="1" applyBorder="1" applyAlignment="1">
      <alignment horizontal="left" vertical="center" wrapText="1"/>
    </xf>
    <xf numFmtId="4" fontId="35" fillId="0" borderId="41" xfId="0" applyNumberFormat="1" applyFont="1" applyBorder="1" applyAlignment="1">
      <alignment vertical="center"/>
    </xf>
    <xf numFmtId="4" fontId="38" fillId="0" borderId="17" xfId="0" applyNumberFormat="1" applyFont="1" applyBorder="1" applyAlignment="1">
      <alignment vertical="center" wrapText="1"/>
    </xf>
    <xf numFmtId="4" fontId="35" fillId="0" borderId="14" xfId="0" applyNumberFormat="1" applyFont="1" applyBorder="1" applyAlignment="1">
      <alignment vertical="center" wrapText="1"/>
    </xf>
    <xf numFmtId="10" fontId="35" fillId="0" borderId="29" xfId="0" applyNumberFormat="1" applyFont="1" applyBorder="1" applyAlignment="1">
      <alignment horizontal="center" vertical="center"/>
    </xf>
    <xf numFmtId="4" fontId="54" fillId="0" borderId="17" xfId="0" applyNumberFormat="1" applyFont="1" applyBorder="1" applyAlignment="1">
      <alignment vertical="center" wrapText="1"/>
    </xf>
    <xf numFmtId="0" fontId="12" fillId="0" borderId="1" xfId="34" applyBorder="1" applyAlignment="1">
      <alignment vertical="center" wrapText="1"/>
    </xf>
    <xf numFmtId="0" fontId="35" fillId="0" borderId="1" xfId="0" applyFont="1" applyBorder="1" applyAlignment="1">
      <alignment vertical="center" wrapText="1"/>
    </xf>
    <xf numFmtId="164" fontId="35" fillId="0" borderId="1" xfId="0" applyNumberFormat="1" applyFont="1" applyBorder="1" applyAlignment="1">
      <alignment vertical="center" wrapText="1"/>
    </xf>
    <xf numFmtId="164" fontId="43" fillId="0" borderId="1" xfId="0" applyNumberFormat="1" applyFont="1" applyBorder="1" applyAlignment="1">
      <alignment vertical="center" wrapText="1"/>
    </xf>
    <xf numFmtId="4" fontId="38" fillId="0" borderId="0" xfId="0" applyNumberFormat="1" applyFont="1" applyAlignment="1">
      <alignment vertical="center"/>
    </xf>
    <xf numFmtId="10" fontId="34" fillId="0" borderId="0" xfId="0" applyNumberFormat="1" applyFont="1" applyAlignment="1">
      <alignment horizontal="center" vertical="center" wrapText="1"/>
    </xf>
    <xf numFmtId="0" fontId="30" fillId="3" borderId="1" xfId="18" applyFont="1" applyFill="1" applyBorder="1" applyAlignment="1">
      <alignment horizontal="center" vertical="center"/>
    </xf>
    <xf numFmtId="10" fontId="23" fillId="0" borderId="1" xfId="0" applyNumberFormat="1" applyFont="1" applyBorder="1" applyAlignment="1">
      <alignment horizontal="center" vertical="center" wrapText="1"/>
    </xf>
    <xf numFmtId="4" fontId="19" fillId="0" borderId="1" xfId="0" applyNumberFormat="1" applyFont="1" applyBorder="1" applyAlignment="1">
      <alignment horizontal="right" vertical="center"/>
    </xf>
    <xf numFmtId="4" fontId="35" fillId="0" borderId="1" xfId="0" applyNumberFormat="1" applyFont="1" applyBorder="1" applyAlignment="1">
      <alignment horizontal="center" vertical="center" wrapText="1"/>
    </xf>
    <xf numFmtId="164" fontId="12" fillId="5" borderId="1" xfId="0" applyNumberFormat="1" applyFont="1" applyFill="1" applyBorder="1" applyAlignment="1">
      <alignment horizontal="right" vertical="center" wrapText="1"/>
    </xf>
    <xf numFmtId="10" fontId="12" fillId="0" borderId="2" xfId="0" applyNumberFormat="1" applyFont="1" applyBorder="1" applyAlignment="1">
      <alignment horizontal="center" vertical="center" wrapText="1"/>
    </xf>
    <xf numFmtId="0" fontId="35" fillId="0" borderId="1" xfId="0" applyFont="1" applyBorder="1" applyAlignment="1">
      <alignment horizontal="left" vertical="center" wrapText="1"/>
    </xf>
    <xf numFmtId="0" fontId="34" fillId="0" borderId="1" xfId="0" applyFont="1" applyBorder="1" applyAlignment="1">
      <alignment horizontal="left" vertical="center" wrapText="1"/>
    </xf>
    <xf numFmtId="0" fontId="39" fillId="0" borderId="1" xfId="0" applyFont="1" applyBorder="1" applyAlignment="1">
      <alignment vertical="center" wrapText="1"/>
    </xf>
    <xf numFmtId="10" fontId="12" fillId="0" borderId="1" xfId="0" applyNumberFormat="1" applyFont="1" applyBorder="1" applyAlignment="1">
      <alignment horizontal="center" vertical="center" wrapText="1"/>
    </xf>
    <xf numFmtId="0" fontId="30" fillId="3" borderId="1" xfId="35" applyFont="1" applyFill="1" applyBorder="1" applyAlignment="1">
      <alignment horizontal="center" vertical="center"/>
    </xf>
    <xf numFmtId="0" fontId="12" fillId="3" borderId="17" xfId="34" applyFill="1" applyBorder="1" applyAlignment="1">
      <alignment horizontal="center" vertical="center" wrapText="1"/>
    </xf>
    <xf numFmtId="0" fontId="12" fillId="3" borderId="1" xfId="34" applyFill="1" applyBorder="1" applyAlignment="1">
      <alignment horizontal="center" vertical="center" wrapText="1"/>
    </xf>
    <xf numFmtId="10" fontId="11" fillId="0" borderId="51" xfId="0" applyNumberFormat="1" applyFont="1" applyBorder="1" applyAlignment="1">
      <alignment horizontal="center" vertical="center"/>
    </xf>
    <xf numFmtId="0" fontId="11" fillId="0" borderId="21" xfId="0" applyFont="1" applyBorder="1" applyAlignment="1">
      <alignment horizontal="left" vertical="center" wrapText="1"/>
    </xf>
    <xf numFmtId="10" fontId="11" fillId="0" borderId="4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44" xfId="0" applyFont="1" applyBorder="1" applyAlignment="1">
      <alignment vertical="center" wrapText="1"/>
    </xf>
    <xf numFmtId="4" fontId="11" fillId="0" borderId="41" xfId="0" applyNumberFormat="1" applyFont="1" applyBorder="1" applyAlignment="1">
      <alignment vertical="center"/>
    </xf>
    <xf numFmtId="0" fontId="11" fillId="0" borderId="1" xfId="0" applyFont="1" applyBorder="1" applyAlignment="1">
      <alignment vertical="center" wrapText="1"/>
    </xf>
    <xf numFmtId="0" fontId="11" fillId="0" borderId="25" xfId="0" applyFont="1" applyBorder="1" applyAlignment="1">
      <alignment vertical="center" wrapText="1"/>
    </xf>
    <xf numFmtId="4" fontId="11" fillId="0" borderId="29" xfId="0" applyNumberFormat="1" applyFont="1" applyBorder="1" applyAlignment="1">
      <alignment horizontal="right" vertical="center" wrapText="1"/>
    </xf>
    <xf numFmtId="4" fontId="11" fillId="0" borderId="20" xfId="0" applyNumberFormat="1" applyFont="1" applyBorder="1" applyAlignment="1">
      <alignment horizontal="right" vertical="center" wrapText="1"/>
    </xf>
    <xf numFmtId="10" fontId="11" fillId="0" borderId="51" xfId="0" applyNumberFormat="1" applyFont="1" applyBorder="1" applyAlignment="1">
      <alignment vertical="center"/>
    </xf>
    <xf numFmtId="0" fontId="11" fillId="0" borderId="25" xfId="0" applyFont="1" applyBorder="1" applyAlignment="1">
      <alignment horizontal="left" vertical="center" wrapText="1"/>
    </xf>
    <xf numFmtId="4" fontId="11" fillId="0" borderId="14" xfId="0" applyNumberFormat="1" applyFont="1" applyBorder="1" applyAlignment="1">
      <alignment horizontal="right" vertical="center" wrapText="1"/>
    </xf>
    <xf numFmtId="10" fontId="11" fillId="0" borderId="29" xfId="0" applyNumberFormat="1" applyFont="1" applyBorder="1" applyAlignment="1">
      <alignment horizontal="center" vertical="center"/>
    </xf>
    <xf numFmtId="4" fontId="11" fillId="0" borderId="3" xfId="0" applyNumberFormat="1" applyFont="1" applyBorder="1" applyAlignment="1">
      <alignment horizontal="right" vertical="center"/>
    </xf>
    <xf numFmtId="0" fontId="11" fillId="0" borderId="22" xfId="0" applyFont="1" applyBorder="1" applyAlignment="1">
      <alignment horizontal="center" vertical="center"/>
    </xf>
    <xf numFmtId="0" fontId="11" fillId="0" borderId="2" xfId="0" applyFont="1" applyBorder="1" applyAlignment="1">
      <alignment horizontal="left" vertical="center" wrapText="1"/>
    </xf>
    <xf numFmtId="4" fontId="11" fillId="0" borderId="14" xfId="0" applyNumberFormat="1" applyFont="1" applyBorder="1" applyAlignment="1">
      <alignment horizontal="right" vertical="center"/>
    </xf>
    <xf numFmtId="0" fontId="11" fillId="0" borderId="3" xfId="0" applyFont="1" applyBorder="1" applyAlignment="1">
      <alignment vertical="center"/>
    </xf>
    <xf numFmtId="0" fontId="11" fillId="0" borderId="3" xfId="0" applyFont="1" applyBorder="1" applyAlignment="1">
      <alignment vertical="center" wrapText="1"/>
    </xf>
    <xf numFmtId="0" fontId="11" fillId="0" borderId="22" xfId="36" applyBorder="1" applyAlignment="1">
      <alignment horizontal="center" vertical="center" wrapText="1"/>
    </xf>
    <xf numFmtId="0" fontId="11" fillId="0" borderId="3" xfId="36" applyBorder="1" applyAlignment="1">
      <alignment vertical="center" wrapText="1"/>
    </xf>
    <xf numFmtId="4" fontId="11" fillId="0" borderId="29" xfId="0" applyNumberFormat="1" applyFont="1" applyBorder="1" applyAlignment="1">
      <alignment vertical="center"/>
    </xf>
    <xf numFmtId="4" fontId="11" fillId="0" borderId="53" xfId="0" applyNumberFormat="1" applyFont="1" applyBorder="1" applyAlignment="1">
      <alignment vertical="center"/>
    </xf>
    <xf numFmtId="4" fontId="11" fillId="0" borderId="14" xfId="0" applyNumberFormat="1" applyFont="1" applyBorder="1" applyAlignment="1">
      <alignment vertical="center"/>
    </xf>
    <xf numFmtId="0" fontId="11" fillId="0" borderId="4" xfId="0" applyFont="1" applyBorder="1" applyAlignment="1">
      <alignment horizontal="left" vertical="center" wrapText="1"/>
    </xf>
    <xf numFmtId="4" fontId="11" fillId="0" borderId="15" xfId="0" applyNumberFormat="1" applyFont="1" applyBorder="1" applyAlignment="1">
      <alignment vertical="center"/>
    </xf>
    <xf numFmtId="0" fontId="11" fillId="0" borderId="29" xfId="0" applyFont="1" applyBorder="1" applyAlignment="1">
      <alignment vertical="center" wrapText="1"/>
    </xf>
    <xf numFmtId="4" fontId="11" fillId="0" borderId="29" xfId="0" applyNumberFormat="1" applyFont="1" applyBorder="1" applyAlignment="1">
      <alignment horizontal="right" vertical="center"/>
    </xf>
    <xf numFmtId="4" fontId="11" fillId="0" borderId="1" xfId="0" applyNumberFormat="1" applyFont="1" applyBorder="1" applyAlignment="1">
      <alignment horizontal="right" vertical="center"/>
    </xf>
    <xf numFmtId="0" fontId="11" fillId="0" borderId="5" xfId="0" applyFont="1" applyBorder="1" applyAlignment="1">
      <alignment vertical="center" wrapText="1"/>
    </xf>
    <xf numFmtId="4" fontId="11" fillId="0" borderId="66" xfId="0" applyNumberFormat="1" applyFont="1" applyBorder="1" applyAlignment="1">
      <alignment horizontal="right" vertical="center"/>
    </xf>
    <xf numFmtId="0" fontId="11" fillId="0" borderId="47" xfId="36" applyBorder="1" applyAlignment="1">
      <alignment horizontal="center" vertical="center" wrapText="1"/>
    </xf>
    <xf numFmtId="0" fontId="11" fillId="0" borderId="1" xfId="36" applyBorder="1" applyAlignment="1">
      <alignment vertical="center" wrapText="1"/>
    </xf>
    <xf numFmtId="0" fontId="11" fillId="3" borderId="60" xfId="0" applyFont="1" applyFill="1" applyBorder="1" applyAlignment="1">
      <alignment horizontal="left" vertical="center" wrapText="1"/>
    </xf>
    <xf numFmtId="0" fontId="11" fillId="3" borderId="60" xfId="0" applyFont="1" applyFill="1" applyBorder="1" applyAlignment="1">
      <alignment horizontal="left" vertical="center"/>
    </xf>
    <xf numFmtId="0" fontId="11" fillId="3" borderId="60"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62" xfId="0" applyFont="1" applyFill="1" applyBorder="1" applyAlignment="1">
      <alignment horizontal="center" vertical="center"/>
    </xf>
    <xf numFmtId="0" fontId="55" fillId="0" borderId="37" xfId="0" applyFont="1" applyBorder="1" applyAlignment="1">
      <alignment horizontal="right" vertical="center" wrapText="1"/>
    </xf>
    <xf numFmtId="4" fontId="35" fillId="0" borderId="65" xfId="0" applyNumberFormat="1" applyFont="1" applyBorder="1" applyAlignment="1">
      <alignment horizontal="center" vertical="center"/>
    </xf>
    <xf numFmtId="4" fontId="56" fillId="0" borderId="46" xfId="0" applyNumberFormat="1" applyFont="1" applyBorder="1" applyAlignment="1">
      <alignment vertical="center"/>
    </xf>
    <xf numFmtId="4" fontId="35" fillId="0" borderId="37" xfId="0" applyNumberFormat="1" applyFont="1" applyBorder="1" applyAlignment="1">
      <alignment horizontal="center" vertical="center" wrapText="1"/>
    </xf>
    <xf numFmtId="0" fontId="35" fillId="0" borderId="65" xfId="0" applyFont="1" applyBorder="1" applyAlignment="1">
      <alignment horizontal="center" vertical="center"/>
    </xf>
    <xf numFmtId="0" fontId="11" fillId="0" borderId="41" xfId="0" applyFont="1" applyBorder="1" applyAlignment="1">
      <alignment horizontal="center" vertical="center"/>
    </xf>
    <xf numFmtId="0" fontId="11" fillId="0" borderId="56" xfId="0" applyFont="1" applyBorder="1" applyAlignment="1">
      <alignment horizontal="center" vertical="center"/>
    </xf>
    <xf numFmtId="0" fontId="11" fillId="0" borderId="30" xfId="0" applyFont="1" applyBorder="1" applyAlignment="1">
      <alignment horizontal="center" vertical="center"/>
    </xf>
    <xf numFmtId="4" fontId="11" fillId="0" borderId="0" xfId="0" applyNumberFormat="1" applyFont="1" applyAlignment="1">
      <alignment horizontal="center" vertical="center"/>
    </xf>
    <xf numFmtId="4" fontId="35" fillId="0" borderId="1" xfId="1" applyNumberFormat="1" applyFont="1" applyBorder="1" applyAlignment="1">
      <alignment vertical="center"/>
    </xf>
    <xf numFmtId="4" fontId="39" fillId="0" borderId="1" xfId="38" applyNumberFormat="1" applyFont="1" applyBorder="1" applyAlignment="1">
      <alignment vertical="center" wrapText="1"/>
    </xf>
    <xf numFmtId="164" fontId="11" fillId="5" borderId="5" xfId="0" applyNumberFormat="1" applyFont="1" applyFill="1" applyBorder="1" applyAlignment="1">
      <alignment horizontal="right" vertical="center" wrapText="1"/>
    </xf>
    <xf numFmtId="10" fontId="11" fillId="0" borderId="4" xfId="0" applyNumberFormat="1" applyFont="1" applyBorder="1" applyAlignment="1">
      <alignment horizontal="center" vertical="center" wrapText="1"/>
    </xf>
    <xf numFmtId="4" fontId="11" fillId="0" borderId="1" xfId="1" applyNumberFormat="1" applyFont="1" applyBorder="1" applyAlignment="1">
      <alignment vertical="center"/>
    </xf>
    <xf numFmtId="4" fontId="39" fillId="0" borderId="1" xfId="0" applyNumberFormat="1" applyFont="1" applyBorder="1" applyAlignment="1">
      <alignment horizontal="right" vertical="center" wrapText="1"/>
    </xf>
    <xf numFmtId="4" fontId="30" fillId="0" borderId="1" xfId="0" applyNumberFormat="1" applyFont="1" applyBorder="1" applyAlignment="1">
      <alignment horizontal="right" vertical="center"/>
    </xf>
    <xf numFmtId="4" fontId="39" fillId="0" borderId="1" xfId="0" applyNumberFormat="1" applyFont="1" applyBorder="1" applyAlignment="1">
      <alignment vertical="center"/>
    </xf>
    <xf numFmtId="164" fontId="30" fillId="0" borderId="1" xfId="0" applyNumberFormat="1" applyFont="1" applyBorder="1" applyAlignment="1">
      <alignment horizontal="right" vertical="center" wrapText="1"/>
    </xf>
    <xf numFmtId="0" fontId="10" fillId="0" borderId="2" xfId="0" applyFont="1" applyBorder="1" applyAlignment="1">
      <alignment horizontal="left" vertical="center" wrapText="1"/>
    </xf>
    <xf numFmtId="0" fontId="34"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10" fontId="35" fillId="0" borderId="1" xfId="0" applyNumberFormat="1" applyFont="1" applyBorder="1" applyAlignment="1">
      <alignment horizontal="left" vertical="center" wrapText="1"/>
    </xf>
    <xf numFmtId="4" fontId="19" fillId="0" borderId="3" xfId="0" applyNumberFormat="1" applyFont="1" applyBorder="1" applyAlignment="1">
      <alignment vertical="center"/>
    </xf>
    <xf numFmtId="0" fontId="30" fillId="3" borderId="3" xfId="18" applyFont="1" applyFill="1" applyBorder="1" applyAlignment="1">
      <alignment vertical="center"/>
    </xf>
    <xf numFmtId="0" fontId="12" fillId="0" borderId="3" xfId="0" applyFont="1" applyBorder="1" applyAlignment="1">
      <alignment vertical="center" wrapText="1"/>
    </xf>
    <xf numFmtId="0" fontId="9" fillId="0" borderId="2" xfId="0" applyFont="1" applyBorder="1" applyAlignment="1">
      <alignment horizontal="left" vertical="center" wrapText="1"/>
    </xf>
    <xf numFmtId="164" fontId="20" fillId="0" borderId="0" xfId="18" applyNumberFormat="1"/>
    <xf numFmtId="0" fontId="8" fillId="0" borderId="1" xfId="0" applyFont="1" applyBorder="1" applyAlignment="1">
      <alignment horizontal="left" vertical="center" wrapText="1"/>
    </xf>
    <xf numFmtId="10" fontId="7" fillId="0" borderId="1" xfId="0" applyNumberFormat="1" applyFont="1" applyBorder="1" applyAlignment="1">
      <alignment horizontal="left" vertical="center" wrapText="1"/>
    </xf>
    <xf numFmtId="0" fontId="64" fillId="0" borderId="0" xfId="39" applyFont="1"/>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4" fontId="5" fillId="0" borderId="3" xfId="0" applyNumberFormat="1" applyFont="1" applyBorder="1" applyAlignment="1">
      <alignment horizontal="right" vertical="center" wrapText="1"/>
    </xf>
    <xf numFmtId="0" fontId="5" fillId="2" borderId="1" xfId="0" applyFont="1" applyFill="1" applyBorder="1" applyAlignment="1">
      <alignment horizontal="left" vertical="center" wrapText="1"/>
    </xf>
    <xf numFmtId="0" fontId="5" fillId="0" borderId="2" xfId="0" applyFont="1" applyBorder="1" applyAlignment="1">
      <alignment horizontal="left" vertical="center" wrapText="1"/>
    </xf>
    <xf numFmtId="4" fontId="5" fillId="0" borderId="29" xfId="0" applyNumberFormat="1" applyFont="1" applyBorder="1" applyAlignment="1">
      <alignment horizontal="right" vertical="center"/>
    </xf>
    <xf numFmtId="4" fontId="5" fillId="2" borderId="2" xfId="0" applyNumberFormat="1" applyFont="1" applyFill="1" applyBorder="1" applyAlignment="1">
      <alignment horizontal="right" vertical="center"/>
    </xf>
    <xf numFmtId="10" fontId="5" fillId="0" borderId="29" xfId="0" applyNumberFormat="1" applyFont="1" applyBorder="1" applyAlignment="1">
      <alignment horizontal="center" vertical="center"/>
    </xf>
    <xf numFmtId="0" fontId="5" fillId="2" borderId="23" xfId="0" applyFont="1" applyFill="1" applyBorder="1" applyAlignment="1">
      <alignment horizontal="left" vertical="center" wrapText="1"/>
    </xf>
    <xf numFmtId="4" fontId="5" fillId="0" borderId="23" xfId="0" applyNumberFormat="1" applyFont="1" applyBorder="1" applyAlignment="1">
      <alignment horizontal="right" vertical="center" wrapText="1"/>
    </xf>
    <xf numFmtId="0" fontId="5" fillId="0" borderId="23" xfId="0" applyFont="1" applyBorder="1" applyAlignment="1">
      <alignment horizontal="left" vertical="center" wrapText="1"/>
    </xf>
    <xf numFmtId="0" fontId="5" fillId="0" borderId="10" xfId="0" applyFont="1" applyBorder="1" applyAlignment="1">
      <alignment horizontal="left" vertical="center" wrapText="1"/>
    </xf>
    <xf numFmtId="0" fontId="5" fillId="2" borderId="0" xfId="0" applyFont="1" applyFill="1" applyAlignment="1">
      <alignment horizontal="left" vertical="center" wrapText="1"/>
    </xf>
    <xf numFmtId="4" fontId="5" fillId="0" borderId="49" xfId="0" applyNumberFormat="1" applyFont="1" applyBorder="1" applyAlignment="1">
      <alignment horizontal="right" vertical="center"/>
    </xf>
    <xf numFmtId="4" fontId="5" fillId="0" borderId="48" xfId="0" applyNumberFormat="1" applyFont="1" applyBorder="1" applyAlignment="1">
      <alignment horizontal="right" vertical="center"/>
    </xf>
    <xf numFmtId="10" fontId="5" fillId="0" borderId="53" xfId="0" applyNumberFormat="1" applyFont="1" applyBorder="1" applyAlignment="1">
      <alignment horizontal="center" vertical="center"/>
    </xf>
    <xf numFmtId="0" fontId="5" fillId="4" borderId="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55" xfId="0" applyFont="1" applyFill="1" applyBorder="1" applyAlignment="1">
      <alignment horizontal="center" vertical="center"/>
    </xf>
    <xf numFmtId="0" fontId="5" fillId="0" borderId="11" xfId="0" applyFont="1" applyBorder="1" applyAlignment="1">
      <alignment horizontal="center" vertical="center"/>
    </xf>
    <xf numFmtId="4" fontId="5" fillId="0" borderId="29" xfId="0" applyNumberFormat="1"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4" fontId="5" fillId="0" borderId="0" xfId="0" applyNumberFormat="1" applyFont="1" applyAlignment="1">
      <alignment vertical="center"/>
    </xf>
    <xf numFmtId="4" fontId="35" fillId="0" borderId="3" xfId="0" applyNumberFormat="1" applyFont="1" applyBorder="1" applyAlignment="1">
      <alignment horizontal="right" vertical="center"/>
    </xf>
    <xf numFmtId="0" fontId="64" fillId="0" borderId="0" xfId="41" applyFont="1"/>
    <xf numFmtId="0" fontId="4" fillId="0" borderId="0" xfId="41" applyAlignment="1">
      <alignment vertical="center" wrapText="1"/>
    </xf>
    <xf numFmtId="0" fontId="4" fillId="0" borderId="0" xfId="41" applyAlignment="1">
      <alignment horizontal="left" vertical="center" wrapText="1"/>
    </xf>
    <xf numFmtId="164" fontId="0" fillId="0" borderId="0" xfId="0" applyNumberFormat="1" applyAlignment="1">
      <alignment horizontal="center" vertical="center" wrapText="1"/>
    </xf>
    <xf numFmtId="164" fontId="34" fillId="0" borderId="0" xfId="0" applyNumberFormat="1" applyFont="1" applyAlignment="1">
      <alignment horizontal="center" vertical="center"/>
    </xf>
    <xf numFmtId="0" fontId="4" fillId="0" borderId="0" xfId="41"/>
    <xf numFmtId="0" fontId="65" fillId="0" borderId="0" xfId="41" applyFont="1"/>
    <xf numFmtId="0" fontId="4" fillId="0" borderId="0" xfId="41" applyAlignment="1">
      <alignment horizontal="center"/>
    </xf>
    <xf numFmtId="0" fontId="4" fillId="0" borderId="0" xfId="41" applyAlignment="1">
      <alignment horizontal="center" vertical="center"/>
    </xf>
    <xf numFmtId="0" fontId="50" fillId="4" borderId="1" xfId="41" applyFont="1" applyFill="1" applyBorder="1" applyAlignment="1">
      <alignment horizontal="center" vertical="center" wrapText="1"/>
    </xf>
    <xf numFmtId="0" fontId="50" fillId="4" borderId="2" xfId="41" applyFont="1" applyFill="1" applyBorder="1" applyAlignment="1">
      <alignment horizontal="center" vertical="center" wrapText="1"/>
    </xf>
    <xf numFmtId="0" fontId="50" fillId="5" borderId="1" xfId="41" applyFont="1" applyFill="1" applyBorder="1" applyAlignment="1">
      <alignment horizontal="center" vertical="center" wrapText="1"/>
    </xf>
    <xf numFmtId="0" fontId="50" fillId="4" borderId="14" xfId="41" applyFont="1" applyFill="1" applyBorder="1" applyAlignment="1">
      <alignment horizontal="center" vertical="center" wrapText="1"/>
    </xf>
    <xf numFmtId="0" fontId="76" fillId="4" borderId="5" xfId="41" applyFont="1" applyFill="1" applyBorder="1" applyAlignment="1">
      <alignment horizontal="center" vertical="center" wrapText="1"/>
    </xf>
    <xf numFmtId="0" fontId="76" fillId="4" borderId="4" xfId="41" applyFont="1" applyFill="1" applyBorder="1" applyAlignment="1">
      <alignment horizontal="center" vertical="center" wrapText="1"/>
    </xf>
    <xf numFmtId="0" fontId="76" fillId="4" borderId="1" xfId="41" applyFont="1" applyFill="1" applyBorder="1" applyAlignment="1">
      <alignment horizontal="center" vertical="center" wrapText="1"/>
    </xf>
    <xf numFmtId="0" fontId="76" fillId="4" borderId="21" xfId="41" applyFont="1" applyFill="1" applyBorder="1" applyAlignment="1">
      <alignment horizontal="center" vertical="center" wrapText="1"/>
    </xf>
    <xf numFmtId="0" fontId="76" fillId="5" borderId="21" xfId="41" applyFont="1" applyFill="1" applyBorder="1" applyAlignment="1">
      <alignment horizontal="center" vertical="center" wrapText="1"/>
    </xf>
    <xf numFmtId="0" fontId="76" fillId="4" borderId="11" xfId="41" applyFont="1" applyFill="1" applyBorder="1" applyAlignment="1">
      <alignment horizontal="center" vertical="center" wrapText="1"/>
    </xf>
    <xf numFmtId="0" fontId="4" fillId="0" borderId="2" xfId="0" applyFont="1" applyBorder="1" applyAlignment="1">
      <alignment horizontal="left" vertical="center" wrapText="1"/>
    </xf>
    <xf numFmtId="4" fontId="4" fillId="5" borderId="1" xfId="0" applyNumberFormat="1" applyFont="1" applyFill="1" applyBorder="1" applyAlignment="1">
      <alignment horizontal="right" vertical="center"/>
    </xf>
    <xf numFmtId="10" fontId="35" fillId="0" borderId="1" xfId="0" applyNumberFormat="1" applyFont="1" applyBorder="1" applyAlignment="1">
      <alignment horizontal="center" vertical="center"/>
    </xf>
    <xf numFmtId="0" fontId="30" fillId="4" borderId="1" xfId="41" applyFont="1" applyFill="1" applyBorder="1" applyAlignment="1">
      <alignment horizontal="center" vertical="center"/>
    </xf>
    <xf numFmtId="0" fontId="4" fillId="0" borderId="1" xfId="41" applyBorder="1" applyAlignment="1">
      <alignment horizontal="left" vertical="center" wrapText="1"/>
    </xf>
    <xf numFmtId="0" fontId="0" fillId="0" borderId="1" xfId="0" applyBorder="1" applyAlignment="1">
      <alignment vertical="center" wrapText="1"/>
    </xf>
    <xf numFmtId="0" fontId="4" fillId="0" borderId="5" xfId="41" applyBorder="1" applyAlignment="1">
      <alignment horizontal="left" vertical="center" wrapText="1"/>
    </xf>
    <xf numFmtId="4" fontId="4" fillId="0" borderId="1" xfId="41" applyNumberFormat="1" applyBorder="1" applyAlignment="1">
      <alignment horizontal="right" vertical="center"/>
    </xf>
    <xf numFmtId="0" fontId="30" fillId="4" borderId="1" xfId="41" applyFont="1" applyFill="1" applyBorder="1" applyAlignment="1">
      <alignment vertical="center" wrapText="1"/>
    </xf>
    <xf numFmtId="0" fontId="30" fillId="4" borderId="5" xfId="41" applyFont="1" applyFill="1" applyBorder="1" applyAlignment="1">
      <alignment vertical="center" wrapText="1"/>
    </xf>
    <xf numFmtId="164" fontId="30" fillId="4" borderId="1" xfId="0" applyNumberFormat="1" applyFont="1" applyFill="1" applyBorder="1" applyAlignment="1">
      <alignment vertical="center" wrapText="1"/>
    </xf>
    <xf numFmtId="164" fontId="30" fillId="4" borderId="1" xfId="0" applyNumberFormat="1" applyFont="1" applyFill="1" applyBorder="1" applyAlignment="1">
      <alignment horizontal="left" vertical="center" wrapText="1"/>
    </xf>
    <xf numFmtId="10" fontId="4" fillId="4" borderId="1" xfId="0" applyNumberFormat="1" applyFont="1" applyFill="1" applyBorder="1" applyAlignment="1">
      <alignment horizontal="center" vertical="center" wrapText="1"/>
    </xf>
    <xf numFmtId="164" fontId="30" fillId="5" borderId="1" xfId="0" applyNumberFormat="1" applyFont="1" applyFill="1" applyBorder="1" applyAlignment="1">
      <alignment vertical="center" wrapText="1"/>
    </xf>
    <xf numFmtId="10" fontId="39" fillId="4" borderId="1" xfId="0" applyNumberFormat="1" applyFont="1" applyFill="1" applyBorder="1" applyAlignment="1">
      <alignment horizontal="center" vertical="center"/>
    </xf>
    <xf numFmtId="164" fontId="30" fillId="4" borderId="1" xfId="0" applyNumberFormat="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4" fillId="0" borderId="0" xfId="41" applyNumberFormat="1" applyAlignment="1">
      <alignment horizontal="center"/>
    </xf>
    <xf numFmtId="164" fontId="4" fillId="0" borderId="0" xfId="41" applyNumberFormat="1"/>
    <xf numFmtId="0" fontId="4" fillId="0" borderId="3" xfId="41" applyBorder="1" applyAlignment="1">
      <alignment horizontal="center" vertical="center" wrapText="1"/>
    </xf>
    <xf numFmtId="4" fontId="35" fillId="0" borderId="1" xfId="41" applyNumberFormat="1" applyFont="1" applyBorder="1" applyAlignment="1">
      <alignment horizontal="right" vertical="center"/>
    </xf>
    <xf numFmtId="0" fontId="4" fillId="0" borderId="1" xfId="0" applyFont="1" applyBorder="1" applyAlignment="1">
      <alignment horizontal="left" vertical="center" wrapText="1"/>
    </xf>
    <xf numFmtId="4" fontId="4" fillId="0" borderId="3" xfId="0" applyNumberFormat="1" applyFont="1" applyBorder="1" applyAlignment="1">
      <alignment horizontal="right" vertical="center"/>
    </xf>
    <xf numFmtId="49" fontId="4" fillId="0" borderId="1" xfId="0" applyNumberFormat="1" applyFont="1" applyBorder="1" applyAlignment="1">
      <alignment horizontal="center" vertical="center" wrapText="1"/>
    </xf>
    <xf numFmtId="4" fontId="5" fillId="0" borderId="51" xfId="0" applyNumberFormat="1" applyFont="1" applyBorder="1" applyAlignment="1">
      <alignment vertical="center"/>
    </xf>
    <xf numFmtId="4" fontId="5" fillId="0" borderId="41" xfId="0" applyNumberFormat="1" applyFont="1" applyBorder="1" applyAlignment="1">
      <alignment vertical="center"/>
    </xf>
    <xf numFmtId="0" fontId="35" fillId="0" borderId="22" xfId="0" applyFont="1" applyBorder="1" applyAlignment="1">
      <alignment vertical="center" wrapText="1"/>
    </xf>
    <xf numFmtId="0" fontId="5" fillId="0" borderId="10" xfId="0" applyFont="1" applyBorder="1" applyAlignment="1">
      <alignment horizontal="center" vertical="center" wrapText="1"/>
    </xf>
    <xf numFmtId="0" fontId="0" fillId="0" borderId="10" xfId="0" applyBorder="1" applyAlignment="1">
      <alignment horizontal="left" vertical="center" wrapText="1"/>
    </xf>
    <xf numFmtId="0" fontId="5" fillId="2" borderId="43"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77" fillId="0" borderId="0" xfId="0" applyFont="1" applyAlignment="1">
      <alignment horizontal="right"/>
    </xf>
    <xf numFmtId="14" fontId="77" fillId="0" borderId="0" xfId="0" applyNumberFormat="1" applyFont="1" applyAlignment="1">
      <alignment horizontal="left"/>
    </xf>
    <xf numFmtId="0" fontId="40" fillId="0" borderId="17" xfId="0" applyFont="1" applyBorder="1" applyAlignment="1">
      <alignment vertical="center" wrapText="1"/>
    </xf>
    <xf numFmtId="0" fontId="40" fillId="0" borderId="26" xfId="0" applyFont="1" applyBorder="1" applyAlignment="1">
      <alignment vertical="center" wrapText="1"/>
    </xf>
    <xf numFmtId="0" fontId="40" fillId="5" borderId="1" xfId="42" applyFont="1" applyFill="1" applyBorder="1" applyAlignment="1">
      <alignment horizontal="center" vertical="center" wrapText="1"/>
    </xf>
    <xf numFmtId="0" fontId="40" fillId="0" borderId="2" xfId="42" applyFont="1" applyBorder="1" applyAlignment="1">
      <alignment horizontal="center" vertical="center" wrapText="1"/>
    </xf>
    <xf numFmtId="0" fontId="40" fillId="0" borderId="17" xfId="42" applyFont="1" applyBorder="1" applyAlignment="1">
      <alignment horizontal="center" vertical="center" wrapText="1"/>
    </xf>
    <xf numFmtId="0" fontId="40" fillId="0" borderId="25" xfId="42" applyFont="1" applyBorder="1" applyAlignment="1">
      <alignment horizontal="center" vertical="center" wrapText="1"/>
    </xf>
    <xf numFmtId="0" fontId="78" fillId="0" borderId="19" xfId="0" applyFont="1" applyBorder="1" applyAlignment="1">
      <alignment horizontal="center" vertical="center" wrapText="1"/>
    </xf>
    <xf numFmtId="0" fontId="78" fillId="0" borderId="8" xfId="0" applyFont="1" applyBorder="1" applyAlignment="1">
      <alignment horizontal="center" vertical="center" wrapText="1"/>
    </xf>
    <xf numFmtId="0" fontId="78" fillId="0" borderId="7" xfId="0" applyFont="1" applyBorder="1" applyAlignment="1">
      <alignment horizontal="center" vertical="center" wrapText="1"/>
    </xf>
    <xf numFmtId="0" fontId="78" fillId="5" borderId="7" xfId="0" applyFont="1" applyFill="1" applyBorder="1" applyAlignment="1">
      <alignment horizontal="center" vertical="center" wrapText="1"/>
    </xf>
    <xf numFmtId="0" fontId="71" fillId="0" borderId="31" xfId="0" applyFont="1" applyBorder="1" applyAlignment="1">
      <alignment horizontal="center" vertical="center"/>
    </xf>
    <xf numFmtId="4" fontId="3" fillId="0" borderId="46" xfId="0" applyNumberFormat="1" applyFont="1" applyBorder="1" applyAlignment="1">
      <alignment horizontal="right" vertical="center"/>
    </xf>
    <xf numFmtId="4" fontId="3" fillId="0" borderId="68" xfId="0" applyNumberFormat="1" applyFont="1" applyBorder="1" applyAlignment="1">
      <alignment horizontal="right" vertical="center"/>
    </xf>
    <xf numFmtId="4" fontId="30" fillId="5" borderId="68" xfId="0" applyNumberFormat="1" applyFont="1" applyFill="1" applyBorder="1" applyAlignment="1">
      <alignment horizontal="right" vertical="center"/>
    </xf>
    <xf numFmtId="165" fontId="30" fillId="0" borderId="69" xfId="0" applyNumberFormat="1" applyFont="1" applyBorder="1" applyAlignment="1">
      <alignment horizontal="center" vertical="center"/>
    </xf>
    <xf numFmtId="4" fontId="3" fillId="0" borderId="67" xfId="0" applyNumberFormat="1" applyFont="1" applyBorder="1" applyAlignment="1">
      <alignment horizontal="right" vertical="center"/>
    </xf>
    <xf numFmtId="4" fontId="3" fillId="0" borderId="24" xfId="0" applyNumberFormat="1" applyFont="1" applyBorder="1" applyAlignment="1">
      <alignment horizontal="right" vertical="center"/>
    </xf>
    <xf numFmtId="4" fontId="3" fillId="0" borderId="10" xfId="0" applyNumberFormat="1" applyFont="1" applyBorder="1" applyAlignment="1">
      <alignment horizontal="right" vertical="center"/>
    </xf>
    <xf numFmtId="4" fontId="30" fillId="5" borderId="10" xfId="0" applyNumberFormat="1" applyFont="1" applyFill="1" applyBorder="1" applyAlignment="1">
      <alignment horizontal="right" vertical="center"/>
    </xf>
    <xf numFmtId="165" fontId="30" fillId="0" borderId="70" xfId="0" applyNumberFormat="1" applyFont="1" applyBorder="1" applyAlignment="1">
      <alignment horizontal="center" vertical="center" wrapText="1"/>
    </xf>
    <xf numFmtId="4" fontId="3" fillId="0" borderId="70" xfId="0" applyNumberFormat="1" applyFont="1" applyBorder="1" applyAlignment="1">
      <alignment horizontal="right" vertical="center"/>
    </xf>
    <xf numFmtId="165" fontId="30" fillId="5" borderId="9" xfId="0" applyNumberFormat="1" applyFont="1" applyFill="1" applyBorder="1" applyAlignment="1">
      <alignment horizontal="center" vertical="center"/>
    </xf>
    <xf numFmtId="4" fontId="30" fillId="5" borderId="71" xfId="0" applyNumberFormat="1" applyFont="1" applyFill="1" applyBorder="1" applyAlignment="1">
      <alignment horizontal="right" vertical="center"/>
    </xf>
    <xf numFmtId="4" fontId="30" fillId="5" borderId="58" xfId="0" applyNumberFormat="1" applyFont="1" applyFill="1" applyBorder="1" applyAlignment="1">
      <alignment horizontal="right" vertical="center"/>
    </xf>
    <xf numFmtId="4" fontId="62" fillId="0" borderId="0" xfId="0" applyNumberFormat="1" applyFont="1" applyAlignment="1">
      <alignment horizontal="right" vertical="center"/>
    </xf>
    <xf numFmtId="0" fontId="79" fillId="0" borderId="0" xfId="0" applyFont="1"/>
    <xf numFmtId="0" fontId="78" fillId="2" borderId="53" xfId="0" applyFont="1" applyFill="1" applyBorder="1" applyAlignment="1">
      <alignment horizontal="center" vertical="center" wrapText="1"/>
    </xf>
    <xf numFmtId="0" fontId="78" fillId="2" borderId="29" xfId="0" applyFont="1" applyFill="1" applyBorder="1" applyAlignment="1">
      <alignment horizontal="center" vertical="center" wrapText="1"/>
    </xf>
    <xf numFmtId="0" fontId="78" fillId="2" borderId="26" xfId="0" applyFont="1" applyFill="1" applyBorder="1" applyAlignment="1">
      <alignment horizontal="center" vertical="center" wrapText="1"/>
    </xf>
    <xf numFmtId="0" fontId="78" fillId="2" borderId="25" xfId="0" applyFont="1" applyFill="1" applyBorder="1" applyAlignment="1">
      <alignment horizontal="center" vertical="center" wrapText="1"/>
    </xf>
    <xf numFmtId="4" fontId="3" fillId="0" borderId="53" xfId="0" applyNumberFormat="1" applyFont="1" applyBorder="1" applyAlignment="1">
      <alignment horizontal="right" vertical="center" wrapText="1"/>
    </xf>
    <xf numFmtId="4" fontId="3" fillId="0" borderId="29" xfId="0" applyNumberFormat="1" applyFont="1" applyBorder="1" applyAlignment="1">
      <alignment horizontal="right" vertical="center" wrapText="1"/>
    </xf>
    <xf numFmtId="4" fontId="3" fillId="0" borderId="26" xfId="0" applyNumberFormat="1" applyFont="1" applyBorder="1" applyAlignment="1">
      <alignment horizontal="right" vertical="center"/>
    </xf>
    <xf numFmtId="4" fontId="3" fillId="0" borderId="25" xfId="0" applyNumberFormat="1" applyFont="1" applyBorder="1" applyAlignment="1">
      <alignment horizontal="right" vertical="center"/>
    </xf>
    <xf numFmtId="4" fontId="30" fillId="0" borderId="26" xfId="0" applyNumberFormat="1" applyFont="1" applyBorder="1" applyAlignment="1">
      <alignment horizontal="right" vertical="center"/>
    </xf>
    <xf numFmtId="165" fontId="30" fillId="0" borderId="25" xfId="0" applyNumberFormat="1" applyFont="1" applyBorder="1" applyAlignment="1">
      <alignment horizontal="center" vertical="center"/>
    </xf>
    <xf numFmtId="4" fontId="3" fillId="0" borderId="28" xfId="0" applyNumberFormat="1" applyFont="1" applyBorder="1" applyAlignment="1">
      <alignment horizontal="right" vertical="center"/>
    </xf>
    <xf numFmtId="4" fontId="30" fillId="5" borderId="27" xfId="0" applyNumberFormat="1" applyFont="1" applyFill="1" applyBorder="1" applyAlignment="1">
      <alignment horizontal="right" vertical="center"/>
    </xf>
    <xf numFmtId="4" fontId="39" fillId="5" borderId="56" xfId="0" applyNumberFormat="1" applyFont="1" applyFill="1" applyBorder="1" applyAlignment="1">
      <alignment horizontal="right" vertical="center"/>
    </xf>
    <xf numFmtId="4" fontId="30" fillId="5" borderId="12" xfId="0" applyNumberFormat="1" applyFont="1" applyFill="1" applyBorder="1" applyAlignment="1">
      <alignment horizontal="right" vertical="center"/>
    </xf>
    <xf numFmtId="4" fontId="30" fillId="5" borderId="70" xfId="0" applyNumberFormat="1" applyFont="1" applyFill="1" applyBorder="1" applyAlignment="1">
      <alignment horizontal="right" vertical="center"/>
    </xf>
    <xf numFmtId="165" fontId="30" fillId="5" borderId="70" xfId="0" applyNumberFormat="1" applyFont="1" applyFill="1" applyBorder="1" applyAlignment="1">
      <alignment horizontal="center" vertical="center"/>
    </xf>
    <xf numFmtId="0" fontId="63" fillId="0" borderId="0" xfId="0" applyFont="1"/>
    <xf numFmtId="4" fontId="63" fillId="0" borderId="0" xfId="0" applyNumberFormat="1" applyFont="1"/>
    <xf numFmtId="0" fontId="80" fillId="0" borderId="0" xfId="0" applyFont="1" applyAlignment="1">
      <alignment horizontal="right"/>
    </xf>
    <xf numFmtId="0" fontId="63" fillId="0" borderId="0" xfId="0" applyFont="1" applyAlignment="1">
      <alignment horizontal="right"/>
    </xf>
    <xf numFmtId="0" fontId="80" fillId="0" borderId="0" xfId="0" applyFont="1"/>
    <xf numFmtId="4" fontId="30" fillId="0" borderId="0" xfId="0" applyNumberFormat="1" applyFont="1" applyAlignment="1">
      <alignment horizontal="center" vertical="center" wrapText="1"/>
    </xf>
    <xf numFmtId="4" fontId="3" fillId="0" borderId="0" xfId="0" applyNumberFormat="1" applyFont="1" applyAlignment="1">
      <alignment horizontal="center" vertical="center"/>
    </xf>
    <xf numFmtId="10" fontId="3" fillId="0" borderId="0" xfId="0" applyNumberFormat="1" applyFont="1" applyAlignment="1">
      <alignment horizontal="center" vertical="center"/>
    </xf>
    <xf numFmtId="4" fontId="3" fillId="0" borderId="0" xfId="0" applyNumberFormat="1" applyFont="1" applyAlignment="1">
      <alignment vertical="center"/>
    </xf>
    <xf numFmtId="4" fontId="30" fillId="0" borderId="0" xfId="0" applyNumberFormat="1" applyFont="1" applyAlignment="1">
      <alignment vertical="center"/>
    </xf>
    <xf numFmtId="0" fontId="64" fillId="0" borderId="0" xfId="43" applyFont="1"/>
    <xf numFmtId="164" fontId="2" fillId="2" borderId="1" xfId="0" applyNumberFormat="1" applyFont="1" applyFill="1" applyBorder="1" applyAlignment="1">
      <alignment horizontal="center" vertical="center" wrapText="1"/>
    </xf>
    <xf numFmtId="164" fontId="2" fillId="0" borderId="5" xfId="0" applyNumberFormat="1" applyFont="1" applyBorder="1" applyAlignment="1">
      <alignment horizontal="center" vertical="center" wrapText="1"/>
    </xf>
    <xf numFmtId="4" fontId="30" fillId="5" borderId="64" xfId="0" applyNumberFormat="1" applyFont="1" applyFill="1" applyBorder="1" applyAlignment="1">
      <alignment horizontal="right" vertical="center"/>
    </xf>
    <xf numFmtId="4" fontId="3" fillId="0" borderId="45" xfId="0" applyNumberFormat="1" applyFont="1" applyBorder="1" applyAlignment="1">
      <alignment vertical="center"/>
    </xf>
    <xf numFmtId="4" fontId="3" fillId="0" borderId="30" xfId="0" applyNumberFormat="1" applyFont="1" applyBorder="1" applyAlignment="1">
      <alignment vertical="center"/>
    </xf>
    <xf numFmtId="4" fontId="3" fillId="0" borderId="31" xfId="0" applyNumberFormat="1" applyFont="1" applyBorder="1" applyAlignment="1">
      <alignment vertical="center"/>
    </xf>
    <xf numFmtId="4" fontId="30" fillId="0" borderId="19" xfId="0" applyNumberFormat="1" applyFont="1" applyBorder="1" applyAlignment="1">
      <alignment horizontal="right" vertical="center"/>
    </xf>
    <xf numFmtId="165" fontId="30" fillId="0" borderId="31" xfId="0" applyNumberFormat="1" applyFont="1" applyBorder="1" applyAlignment="1">
      <alignment horizontal="center" vertical="center"/>
    </xf>
    <xf numFmtId="0" fontId="1" fillId="0" borderId="1" xfId="0" applyFont="1" applyBorder="1" applyAlignment="1">
      <alignment horizontal="left" vertical="center" wrapText="1"/>
    </xf>
    <xf numFmtId="10" fontId="1" fillId="0" borderId="1" xfId="0" applyNumberFormat="1" applyFont="1" applyBorder="1" applyAlignment="1">
      <alignment horizontal="left" vertical="center" wrapText="1"/>
    </xf>
    <xf numFmtId="0" fontId="40" fillId="0" borderId="26" xfId="0" applyFont="1" applyBorder="1" applyAlignment="1">
      <alignment horizontal="left" vertical="center" wrapText="1"/>
    </xf>
    <xf numFmtId="0" fontId="40" fillId="0" borderId="25" xfId="0" applyFont="1" applyBorder="1" applyAlignment="1">
      <alignment horizontal="left" vertical="center" wrapText="1"/>
    </xf>
    <xf numFmtId="0" fontId="40" fillId="0" borderId="29" xfId="0" applyFont="1" applyBorder="1" applyAlignment="1">
      <alignment horizontal="left" vertical="center" wrapText="1"/>
    </xf>
    <xf numFmtId="0" fontId="78" fillId="0" borderId="26" xfId="0" applyFont="1" applyBorder="1" applyAlignment="1">
      <alignment horizontal="center" vertical="center" wrapText="1"/>
    </xf>
    <xf numFmtId="0" fontId="61" fillId="0" borderId="0" xfId="0" applyFont="1" applyAlignment="1">
      <alignment horizontal="center" vertical="center"/>
    </xf>
    <xf numFmtId="0" fontId="48" fillId="0" borderId="0" xfId="0" applyFont="1" applyAlignment="1">
      <alignment horizontal="left" vertical="center" wrapText="1"/>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0" fillId="0" borderId="46" xfId="0" applyFont="1" applyBorder="1" applyAlignment="1">
      <alignment horizontal="center" vertical="center"/>
    </xf>
    <xf numFmtId="0" fontId="30" fillId="0" borderId="67" xfId="0" applyFont="1" applyBorder="1" applyAlignment="1">
      <alignment horizontal="center" vertical="center"/>
    </xf>
    <xf numFmtId="0" fontId="40" fillId="0" borderId="72" xfId="0" applyFont="1" applyBorder="1" applyAlignment="1">
      <alignment horizontal="left" vertical="center" wrapText="1"/>
    </xf>
    <xf numFmtId="0" fontId="40" fillId="0" borderId="73" xfId="0" applyFont="1" applyBorder="1" applyAlignment="1">
      <alignment horizontal="left" vertical="center" wrapText="1"/>
    </xf>
    <xf numFmtId="0" fontId="40" fillId="0" borderId="54" xfId="0" applyFont="1" applyBorder="1" applyAlignment="1">
      <alignment horizontal="left" vertical="center" wrapText="1"/>
    </xf>
    <xf numFmtId="0" fontId="40" fillId="0" borderId="52" xfId="0" applyFont="1" applyBorder="1" applyAlignment="1">
      <alignment horizontal="left" vertical="center" wrapText="1"/>
    </xf>
    <xf numFmtId="0" fontId="30" fillId="5" borderId="24" xfId="0" applyFont="1" applyFill="1" applyBorder="1" applyAlignment="1">
      <alignment horizontal="left" vertical="center" wrapText="1"/>
    </xf>
    <xf numFmtId="0" fontId="30" fillId="5" borderId="9" xfId="0" applyFont="1" applyFill="1" applyBorder="1" applyAlignment="1">
      <alignment horizontal="left" vertical="center" wrapText="1"/>
    </xf>
    <xf numFmtId="0" fontId="78" fillId="0" borderId="19" xfId="0" applyFont="1" applyBorder="1" applyAlignment="1">
      <alignment horizontal="center" vertical="center" wrapText="1"/>
    </xf>
    <xf numFmtId="0" fontId="78" fillId="0" borderId="8" xfId="0" applyFont="1" applyBorder="1" applyAlignment="1">
      <alignment horizontal="center" vertical="center" wrapText="1"/>
    </xf>
    <xf numFmtId="0" fontId="30" fillId="4" borderId="18" xfId="0" applyFont="1" applyFill="1" applyBorder="1" applyAlignment="1">
      <alignment horizontal="left" vertical="center" wrapText="1"/>
    </xf>
    <xf numFmtId="0" fontId="30" fillId="4" borderId="4" xfId="0" applyFont="1" applyFill="1" applyBorder="1" applyAlignment="1">
      <alignment horizontal="left" vertical="center" wrapText="1"/>
    </xf>
    <xf numFmtId="0" fontId="30" fillId="3" borderId="19" xfId="0" applyFont="1" applyFill="1" applyBorder="1" applyAlignment="1">
      <alignment horizontal="left" vertical="center" wrapText="1"/>
    </xf>
    <xf numFmtId="0" fontId="30" fillId="3" borderId="8" xfId="0" applyFont="1" applyFill="1" applyBorder="1" applyAlignment="1">
      <alignment horizontal="left" vertical="center" wrapText="1"/>
    </xf>
    <xf numFmtId="0" fontId="40" fillId="0" borderId="74" xfId="0" applyFont="1" applyBorder="1" applyAlignment="1">
      <alignment horizontal="left" vertical="center" wrapText="1"/>
    </xf>
    <xf numFmtId="0" fontId="40" fillId="0" borderId="75" xfId="0" applyFont="1" applyBorder="1" applyAlignment="1">
      <alignment horizontal="left" vertical="center" wrapText="1"/>
    </xf>
    <xf numFmtId="0" fontId="30" fillId="0" borderId="68" xfId="0" applyFont="1" applyBorder="1" applyAlignment="1">
      <alignment horizontal="center" vertical="center"/>
    </xf>
    <xf numFmtId="0" fontId="40" fillId="0" borderId="53" xfId="0" applyFont="1" applyBorder="1" applyAlignment="1">
      <alignment horizontal="left" vertical="center" wrapText="1"/>
    </xf>
    <xf numFmtId="0" fontId="40" fillId="0" borderId="17"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26" xfId="0" applyFont="1" applyBorder="1" applyAlignment="1">
      <alignment horizontal="left" vertical="center" wrapText="1"/>
    </xf>
    <xf numFmtId="0" fontId="40" fillId="0" borderId="25" xfId="0" applyFont="1" applyBorder="1" applyAlignment="1">
      <alignment horizontal="left" vertical="center" wrapText="1"/>
    </xf>
    <xf numFmtId="0" fontId="78" fillId="2" borderId="17" xfId="0" applyFont="1" applyFill="1" applyBorder="1" applyAlignment="1">
      <alignment horizontal="center" vertical="center" wrapText="1"/>
    </xf>
    <xf numFmtId="0" fontId="78" fillId="2" borderId="2" xfId="0" applyFont="1" applyFill="1" applyBorder="1" applyAlignment="1">
      <alignment horizontal="center" vertical="center" wrapText="1"/>
    </xf>
    <xf numFmtId="0" fontId="30" fillId="4" borderId="17" xfId="0" applyFont="1" applyFill="1" applyBorder="1" applyAlignment="1">
      <alignment horizontal="left" vertical="center" wrapText="1"/>
    </xf>
    <xf numFmtId="0" fontId="30" fillId="4" borderId="2" xfId="0" applyFont="1" applyFill="1" applyBorder="1" applyAlignment="1">
      <alignment horizontal="left" vertical="center" wrapText="1"/>
    </xf>
    <xf numFmtId="4" fontId="39" fillId="0" borderId="3" xfId="0" applyNumberFormat="1" applyFont="1" applyBorder="1" applyAlignment="1">
      <alignment horizontal="right" vertical="center"/>
    </xf>
    <xf numFmtId="4" fontId="39" fillId="0" borderId="5" xfId="0" applyNumberFormat="1" applyFont="1" applyBorder="1" applyAlignment="1">
      <alignment horizontal="right" vertical="center"/>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164" fontId="30" fillId="0" borderId="3" xfId="0" applyNumberFormat="1" applyFont="1" applyBorder="1" applyAlignment="1">
      <alignment horizontal="right" vertical="center" wrapText="1"/>
    </xf>
    <xf numFmtId="164" fontId="30" fillId="0" borderId="5" xfId="0" applyNumberFormat="1" applyFont="1" applyBorder="1" applyAlignment="1">
      <alignment horizontal="right" vertical="center" wrapText="1"/>
    </xf>
    <xf numFmtId="0" fontId="30" fillId="3" borderId="22" xfId="0" applyFont="1" applyFill="1" applyBorder="1" applyAlignment="1">
      <alignment horizontal="center" vertical="center" wrapText="1"/>
    </xf>
    <xf numFmtId="0" fontId="30" fillId="3" borderId="18"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7" fillId="0" borderId="3" xfId="0" applyFont="1" applyBorder="1" applyAlignment="1">
      <alignment horizontal="left" vertical="center" wrapText="1"/>
    </xf>
    <xf numFmtId="0" fontId="15" fillId="0" borderId="5" xfId="0" applyFont="1" applyBorder="1" applyAlignment="1">
      <alignment horizontal="left" vertical="center" wrapText="1"/>
    </xf>
    <xf numFmtId="4" fontId="35" fillId="0" borderId="3" xfId="0" applyNumberFormat="1" applyFont="1" applyBorder="1" applyAlignment="1">
      <alignment horizontal="right" vertical="center"/>
    </xf>
    <xf numFmtId="4" fontId="35" fillId="0" borderId="5" xfId="0" applyNumberFormat="1" applyFont="1" applyBorder="1" applyAlignment="1">
      <alignment horizontal="right" vertical="center"/>
    </xf>
    <xf numFmtId="4" fontId="19" fillId="0" borderId="3" xfId="0" applyNumberFormat="1" applyFont="1" applyBorder="1" applyAlignment="1">
      <alignment horizontal="right" vertical="center"/>
    </xf>
    <xf numFmtId="4" fontId="19" fillId="0" borderId="5" xfId="0" applyNumberFormat="1" applyFont="1" applyBorder="1" applyAlignment="1">
      <alignment horizontal="right" vertical="center"/>
    </xf>
    <xf numFmtId="4" fontId="39" fillId="0" borderId="3" xfId="0" applyNumberFormat="1" applyFont="1" applyBorder="1" applyAlignment="1">
      <alignment horizontal="right" vertical="center" wrapText="1"/>
    </xf>
    <xf numFmtId="4" fontId="39" fillId="0" borderId="5" xfId="0" applyNumberFormat="1" applyFont="1" applyBorder="1" applyAlignment="1">
      <alignment horizontal="righ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30" fillId="4" borderId="9" xfId="0" applyFont="1" applyFill="1"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56" fillId="0" borderId="15" xfId="0" applyFont="1" applyBorder="1" applyAlignment="1">
      <alignment horizontal="left" vertical="center" wrapText="1"/>
    </xf>
    <xf numFmtId="0" fontId="30" fillId="2" borderId="15" xfId="0" applyFont="1" applyFill="1" applyBorder="1" applyAlignment="1">
      <alignment horizontal="left" vertical="center" wrapText="1"/>
    </xf>
    <xf numFmtId="0" fontId="30" fillId="2" borderId="52" xfId="0" applyFont="1" applyFill="1" applyBorder="1" applyAlignment="1">
      <alignment horizontal="left" vertical="center" wrapText="1"/>
    </xf>
    <xf numFmtId="4" fontId="5" fillId="2" borderId="51" xfId="0" applyNumberFormat="1" applyFont="1" applyFill="1" applyBorder="1" applyAlignment="1">
      <alignment horizontal="right" vertical="center"/>
    </xf>
    <xf numFmtId="4" fontId="5" fillId="2" borderId="41" xfId="0" applyNumberFormat="1" applyFont="1" applyFill="1" applyBorder="1" applyAlignment="1">
      <alignment horizontal="right" vertical="center"/>
    </xf>
    <xf numFmtId="4" fontId="38" fillId="2" borderId="22" xfId="0" applyNumberFormat="1" applyFont="1" applyFill="1" applyBorder="1" applyAlignment="1">
      <alignment horizontal="right" vertical="center"/>
    </xf>
    <xf numFmtId="4" fontId="38" fillId="2" borderId="18" xfId="0" applyNumberFormat="1" applyFont="1" applyFill="1" applyBorder="1" applyAlignment="1">
      <alignment horizontal="right" vertical="center"/>
    </xf>
    <xf numFmtId="0" fontId="5" fillId="0" borderId="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left" vertical="center" wrapText="1"/>
    </xf>
    <xf numFmtId="0" fontId="5" fillId="0" borderId="21" xfId="0" applyFont="1" applyBorder="1" applyAlignment="1">
      <alignment horizontal="left" vertical="center" wrapText="1"/>
    </xf>
    <xf numFmtId="0" fontId="5"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5" fillId="0" borderId="3" xfId="0" applyNumberFormat="1" applyFont="1" applyBorder="1" applyAlignment="1">
      <alignment horizontal="right" vertical="center" wrapText="1"/>
    </xf>
    <xf numFmtId="4" fontId="5" fillId="0" borderId="21" xfId="0" applyNumberFormat="1" applyFont="1" applyBorder="1" applyAlignment="1">
      <alignment horizontal="right" vertical="center" wrapText="1"/>
    </xf>
    <xf numFmtId="4" fontId="5" fillId="0" borderId="5" xfId="0" applyNumberFormat="1" applyFont="1" applyBorder="1" applyAlignment="1">
      <alignment horizontal="right" vertical="center" wrapText="1"/>
    </xf>
    <xf numFmtId="4" fontId="5" fillId="2" borderId="43" xfId="0" applyNumberFormat="1" applyFont="1" applyFill="1" applyBorder="1" applyAlignment="1">
      <alignment horizontal="right" vertical="center"/>
    </xf>
    <xf numFmtId="4" fontId="5" fillId="2" borderId="44" xfId="0" applyNumberFormat="1" applyFont="1" applyFill="1" applyBorder="1" applyAlignment="1">
      <alignment horizontal="right" vertical="center"/>
    </xf>
    <xf numFmtId="10" fontId="5" fillId="0" borderId="51" xfId="0" applyNumberFormat="1" applyFont="1" applyBorder="1" applyAlignment="1">
      <alignment horizontal="center" vertical="center"/>
    </xf>
    <xf numFmtId="10" fontId="5" fillId="0" borderId="41" xfId="0" applyNumberFormat="1" applyFont="1" applyBorder="1" applyAlignment="1">
      <alignment horizontal="center" vertical="center"/>
    </xf>
    <xf numFmtId="0" fontId="35" fillId="2" borderId="22" xfId="0" applyFont="1" applyFill="1" applyBorder="1" applyAlignment="1">
      <alignment horizontal="left" vertical="center" wrapText="1"/>
    </xf>
    <xf numFmtId="0" fontId="35" fillId="2" borderId="18" xfId="0" applyFont="1" applyFill="1" applyBorder="1" applyAlignment="1">
      <alignment horizontal="left" vertical="center" wrapText="1"/>
    </xf>
    <xf numFmtId="4" fontId="35" fillId="0" borderId="51" xfId="0" applyNumberFormat="1" applyFont="1" applyBorder="1" applyAlignment="1">
      <alignment horizontal="right" vertical="center" wrapText="1"/>
    </xf>
    <xf numFmtId="4" fontId="35" fillId="0" borderId="41" xfId="0" applyNumberFormat="1" applyFont="1" applyBorder="1" applyAlignment="1">
      <alignment horizontal="right" vertical="center" wrapText="1"/>
    </xf>
    <xf numFmtId="4" fontId="38" fillId="2" borderId="32" xfId="0" applyNumberFormat="1" applyFont="1" applyFill="1" applyBorder="1" applyAlignment="1">
      <alignment horizontal="right" vertical="center" wrapText="1"/>
    </xf>
    <xf numFmtId="4" fontId="38" fillId="2" borderId="18" xfId="0" applyNumberFormat="1" applyFont="1" applyFill="1" applyBorder="1" applyAlignment="1">
      <alignment horizontal="right" vertical="center" wrapText="1"/>
    </xf>
    <xf numFmtId="4" fontId="5" fillId="0" borderId="40" xfId="0" applyNumberFormat="1" applyFont="1" applyBorder="1" applyAlignment="1">
      <alignment horizontal="right" vertical="center"/>
    </xf>
    <xf numFmtId="4" fontId="5" fillId="0" borderId="44" xfId="0" applyNumberFormat="1" applyFont="1" applyBorder="1" applyAlignment="1">
      <alignment horizontal="right" vertical="center"/>
    </xf>
    <xf numFmtId="10" fontId="5" fillId="0" borderId="35" xfId="0" applyNumberFormat="1" applyFont="1" applyBorder="1" applyAlignment="1">
      <alignment horizontal="center" vertical="center"/>
    </xf>
    <xf numFmtId="0" fontId="35" fillId="0" borderId="32" xfId="0" applyFont="1" applyBorder="1" applyAlignment="1">
      <alignment horizontal="left" vertical="center" wrapText="1"/>
    </xf>
    <xf numFmtId="0" fontId="35" fillId="0" borderId="18" xfId="0" applyFont="1" applyBorder="1" applyAlignment="1">
      <alignment horizontal="left" vertical="center" wrapText="1"/>
    </xf>
    <xf numFmtId="4" fontId="5" fillId="2" borderId="35" xfId="0" applyNumberFormat="1" applyFont="1" applyFill="1" applyBorder="1" applyAlignment="1">
      <alignment horizontal="right" vertical="center"/>
    </xf>
    <xf numFmtId="4" fontId="38" fillId="2" borderId="22" xfId="0" applyNumberFormat="1" applyFont="1" applyFill="1" applyBorder="1" applyAlignment="1">
      <alignment horizontal="right" vertical="center" wrapText="1"/>
    </xf>
    <xf numFmtId="4" fontId="35" fillId="0" borderId="43" xfId="0" applyNumberFormat="1" applyFont="1" applyBorder="1" applyAlignment="1">
      <alignment horizontal="right" vertical="center" wrapText="1"/>
    </xf>
    <xf numFmtId="4" fontId="35" fillId="0" borderId="44" xfId="0" applyNumberFormat="1" applyFont="1" applyBorder="1" applyAlignment="1">
      <alignment horizontal="right" vertical="center" wrapText="1"/>
    </xf>
    <xf numFmtId="0" fontId="5" fillId="2" borderId="3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5" fillId="0" borderId="40" xfId="40" applyFont="1" applyBorder="1" applyAlignment="1">
      <alignment horizontal="left" vertical="center" wrapText="1"/>
    </xf>
    <xf numFmtId="0" fontId="35" fillId="0" borderId="44" xfId="40" applyFont="1" applyBorder="1" applyAlignment="1">
      <alignment horizontal="left" vertical="center" wrapText="1"/>
    </xf>
    <xf numFmtId="4" fontId="35" fillId="0" borderId="3" xfId="0" applyNumberFormat="1" applyFont="1" applyBorder="1" applyAlignment="1">
      <alignment horizontal="left" vertical="center"/>
    </xf>
    <xf numFmtId="4" fontId="35" fillId="0" borderId="5" xfId="0" applyNumberFormat="1" applyFont="1" applyBorder="1" applyAlignment="1">
      <alignment horizontal="left" vertical="center"/>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30" fillId="4" borderId="53"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40" fillId="4" borderId="51" xfId="0" applyFont="1" applyFill="1" applyBorder="1" applyAlignment="1">
      <alignment vertical="center" wrapText="1"/>
    </xf>
    <xf numFmtId="0" fontId="40" fillId="4" borderId="49" xfId="0" applyFont="1" applyFill="1" applyBorder="1" applyAlignment="1">
      <alignment vertical="center" wrapText="1"/>
    </xf>
    <xf numFmtId="0" fontId="40" fillId="4" borderId="22" xfId="0" applyFont="1" applyFill="1" applyBorder="1" applyAlignment="1">
      <alignment vertical="center" wrapText="1"/>
    </xf>
    <xf numFmtId="0" fontId="40" fillId="4" borderId="47" xfId="0" applyFont="1" applyFill="1" applyBorder="1" applyAlignment="1">
      <alignment vertical="center" wrapText="1"/>
    </xf>
    <xf numFmtId="0" fontId="5" fillId="0" borderId="33" xfId="0" applyFont="1" applyBorder="1" applyAlignment="1">
      <alignment horizontal="center" vertical="center" wrapText="1"/>
    </xf>
    <xf numFmtId="4" fontId="5" fillId="0" borderId="33" xfId="0" applyNumberFormat="1" applyFont="1" applyBorder="1" applyAlignment="1">
      <alignment horizontal="right" vertical="center"/>
    </xf>
    <xf numFmtId="4" fontId="5" fillId="0" borderId="5" xfId="0" applyNumberFormat="1" applyFont="1" applyBorder="1" applyAlignment="1">
      <alignment horizontal="right" vertical="center"/>
    </xf>
    <xf numFmtId="0" fontId="40" fillId="4" borderId="1" xfId="0" applyFont="1" applyFill="1" applyBorder="1" applyAlignment="1">
      <alignment vertical="center" wrapText="1"/>
    </xf>
    <xf numFmtId="0" fontId="40" fillId="4" borderId="3" xfId="0" applyFont="1" applyFill="1" applyBorder="1" applyAlignment="1">
      <alignment vertical="center" wrapText="1"/>
    </xf>
    <xf numFmtId="0" fontId="0" fillId="0" borderId="5" xfId="0" applyBorder="1" applyAlignment="1">
      <alignment vertical="center" wrapText="1"/>
    </xf>
    <xf numFmtId="0" fontId="40" fillId="4" borderId="2" xfId="0" applyFont="1" applyFill="1" applyBorder="1" applyAlignment="1">
      <alignment vertical="center" wrapText="1"/>
    </xf>
    <xf numFmtId="0" fontId="40" fillId="4" borderId="6" xfId="0" applyFont="1" applyFill="1" applyBorder="1" applyAlignment="1">
      <alignment vertical="center" wrapText="1"/>
    </xf>
    <xf numFmtId="0" fontId="40" fillId="4" borderId="29" xfId="0" applyFont="1" applyFill="1" applyBorder="1" applyAlignment="1">
      <alignment vertical="center" wrapText="1"/>
    </xf>
    <xf numFmtId="0" fontId="49" fillId="4" borderId="1" xfId="0" applyFont="1" applyFill="1" applyBorder="1" applyAlignment="1">
      <alignment horizontal="left" vertical="center" wrapText="1"/>
    </xf>
    <xf numFmtId="0" fontId="49" fillId="4" borderId="3" xfId="0" applyFont="1" applyFill="1" applyBorder="1" applyAlignment="1">
      <alignment horizontal="left" vertical="center" wrapText="1"/>
    </xf>
    <xf numFmtId="0" fontId="40" fillId="4" borderId="3" xfId="0" applyFont="1" applyFill="1" applyBorder="1" applyAlignment="1">
      <alignment horizontal="center" vertical="center" textRotation="90" wrapText="1"/>
    </xf>
    <xf numFmtId="0" fontId="40" fillId="4" borderId="5" xfId="0" applyFont="1" applyFill="1" applyBorder="1" applyAlignment="1">
      <alignment horizontal="center" vertical="center" textRotation="90" wrapText="1"/>
    </xf>
    <xf numFmtId="0" fontId="49" fillId="3" borderId="33" xfId="0" applyFont="1" applyFill="1" applyBorder="1" applyAlignment="1">
      <alignment horizontal="left" vertical="center" wrapText="1"/>
    </xf>
    <xf numFmtId="0" fontId="49" fillId="3" borderId="5" xfId="0" applyFont="1" applyFill="1" applyBorder="1" applyAlignment="1">
      <alignment horizontal="left" vertical="center" wrapText="1"/>
    </xf>
    <xf numFmtId="0" fontId="40" fillId="3" borderId="32" xfId="0" applyFont="1" applyFill="1" applyBorder="1" applyAlignment="1">
      <alignment horizontal="center" vertical="center" textRotation="90" wrapText="1"/>
    </xf>
    <xf numFmtId="0" fontId="40" fillId="3" borderId="18" xfId="0" applyFont="1" applyFill="1" applyBorder="1" applyAlignment="1">
      <alignment horizontal="center" vertical="center" textRotation="90" wrapText="1"/>
    </xf>
    <xf numFmtId="0" fontId="40" fillId="3" borderId="33" xfId="0" applyFont="1" applyFill="1" applyBorder="1" applyAlignment="1">
      <alignment horizontal="left" vertical="center" wrapText="1"/>
    </xf>
    <xf numFmtId="0" fontId="40" fillId="3" borderId="5" xfId="0" applyFont="1" applyFill="1" applyBorder="1" applyAlignment="1">
      <alignment horizontal="left" vertical="center" wrapText="1"/>
    </xf>
    <xf numFmtId="0" fontId="30" fillId="3" borderId="36"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30" fillId="3" borderId="38" xfId="0" applyFont="1" applyFill="1" applyBorder="1" applyAlignment="1">
      <alignment horizontal="center" vertical="center" wrapText="1"/>
    </xf>
    <xf numFmtId="0" fontId="40" fillId="3" borderId="39" xfId="0" applyFont="1" applyFill="1" applyBorder="1" applyAlignment="1">
      <alignment horizontal="left" vertical="center" wrapText="1"/>
    </xf>
    <xf numFmtId="0" fontId="40" fillId="3" borderId="15" xfId="0" applyFont="1" applyFill="1" applyBorder="1" applyAlignment="1">
      <alignment horizontal="left" vertical="center" wrapText="1"/>
    </xf>
    <xf numFmtId="0" fontId="40" fillId="3" borderId="40" xfId="0" applyFont="1" applyFill="1" applyBorder="1" applyAlignment="1">
      <alignment horizontal="left" vertical="center" wrapText="1"/>
    </xf>
    <xf numFmtId="0" fontId="40" fillId="3" borderId="44" xfId="0" applyFont="1" applyFill="1" applyBorder="1" applyAlignment="1">
      <alignment horizontal="left" vertical="center" wrapText="1"/>
    </xf>
    <xf numFmtId="0" fontId="11" fillId="0" borderId="32"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3" xfId="0" applyFont="1" applyBorder="1" applyAlignment="1">
      <alignment horizontal="left" vertical="center" wrapText="1"/>
    </xf>
    <xf numFmtId="0" fontId="11" fillId="0" borderId="21" xfId="0" applyFont="1" applyBorder="1" applyAlignment="1">
      <alignment horizontal="left" vertical="center" wrapText="1"/>
    </xf>
    <xf numFmtId="4" fontId="11" fillId="0" borderId="33" xfId="0" applyNumberFormat="1" applyFont="1" applyBorder="1" applyAlignment="1">
      <alignment horizontal="right" vertical="center"/>
    </xf>
    <xf numFmtId="4" fontId="11" fillId="0" borderId="21" xfId="0" applyNumberFormat="1" applyFont="1" applyBorder="1" applyAlignment="1">
      <alignment horizontal="right" vertical="center"/>
    </xf>
    <xf numFmtId="4" fontId="11" fillId="0" borderId="5" xfId="0" applyNumberFormat="1" applyFont="1" applyBorder="1" applyAlignment="1">
      <alignment horizontal="right" vertical="center"/>
    </xf>
    <xf numFmtId="4" fontId="40" fillId="3" borderId="33" xfId="0" applyNumberFormat="1" applyFont="1" applyFill="1" applyBorder="1" applyAlignment="1">
      <alignment horizontal="left" vertical="center" wrapText="1"/>
    </xf>
    <xf numFmtId="4" fontId="40" fillId="3" borderId="5" xfId="0" applyNumberFormat="1" applyFont="1" applyFill="1" applyBorder="1" applyAlignment="1">
      <alignment horizontal="left" vertical="center" wrapText="1"/>
    </xf>
    <xf numFmtId="4" fontId="50" fillId="3" borderId="33" xfId="0" applyNumberFormat="1" applyFont="1" applyFill="1" applyBorder="1" applyAlignment="1">
      <alignment horizontal="center" vertical="center" wrapText="1"/>
    </xf>
    <xf numFmtId="4" fontId="50" fillId="3" borderId="5" xfId="0" applyNumberFormat="1" applyFont="1" applyFill="1" applyBorder="1" applyAlignment="1">
      <alignment horizontal="center" vertical="center" wrapText="1"/>
    </xf>
    <xf numFmtId="0" fontId="40" fillId="3" borderId="34" xfId="0" applyFont="1" applyFill="1" applyBorder="1" applyAlignment="1">
      <alignment horizontal="left" vertical="center" wrapText="1"/>
    </xf>
    <xf numFmtId="0" fontId="40" fillId="3" borderId="4" xfId="0" applyFont="1" applyFill="1" applyBorder="1" applyAlignment="1">
      <alignment horizontal="left" vertical="center" wrapText="1"/>
    </xf>
    <xf numFmtId="0" fontId="40" fillId="3" borderId="35" xfId="0" applyFont="1" applyFill="1" applyBorder="1" applyAlignment="1">
      <alignment horizontal="left" vertical="center" wrapText="1"/>
    </xf>
    <xf numFmtId="0" fontId="40" fillId="3" borderId="41" xfId="0" applyFont="1" applyFill="1" applyBorder="1" applyAlignment="1">
      <alignment horizontal="left" vertical="center" wrapText="1"/>
    </xf>
    <xf numFmtId="4" fontId="38" fillId="0" borderId="22" xfId="0" applyNumberFormat="1" applyFont="1" applyBorder="1" applyAlignment="1">
      <alignment horizontal="right" vertical="center" wrapText="1"/>
    </xf>
    <xf numFmtId="4" fontId="38" fillId="0" borderId="47" xfId="0" applyNumberFormat="1" applyFont="1" applyBorder="1" applyAlignment="1">
      <alignment horizontal="right" vertical="center" wrapText="1"/>
    </xf>
    <xf numFmtId="4" fontId="38" fillId="0" borderId="18" xfId="0" applyNumberFormat="1" applyFont="1" applyBorder="1" applyAlignment="1">
      <alignment horizontal="right" vertical="center" wrapText="1"/>
    </xf>
    <xf numFmtId="4" fontId="11" fillId="0" borderId="43" xfId="0" applyNumberFormat="1" applyFont="1" applyBorder="1" applyAlignment="1">
      <alignment horizontal="right" vertical="center"/>
    </xf>
    <xf numFmtId="4" fontId="11" fillId="0" borderId="48" xfId="0" applyNumberFormat="1" applyFont="1" applyBorder="1" applyAlignment="1">
      <alignment horizontal="right" vertical="center"/>
    </xf>
    <xf numFmtId="4" fontId="11" fillId="0" borderId="44" xfId="0" applyNumberFormat="1" applyFont="1" applyBorder="1" applyAlignment="1">
      <alignment horizontal="right" vertical="center"/>
    </xf>
    <xf numFmtId="10" fontId="11" fillId="0" borderId="51" xfId="0" applyNumberFormat="1" applyFont="1" applyBorder="1" applyAlignment="1">
      <alignment horizontal="center" vertical="center"/>
    </xf>
    <xf numFmtId="10" fontId="11" fillId="0" borderId="49" xfId="0" applyNumberFormat="1" applyFont="1" applyBorder="1" applyAlignment="1">
      <alignment horizontal="center" vertical="center"/>
    </xf>
    <xf numFmtId="10" fontId="11" fillId="0" borderId="41" xfId="0" applyNumberFormat="1" applyFont="1" applyBorder="1" applyAlignment="1">
      <alignment horizontal="center" vertical="center"/>
    </xf>
    <xf numFmtId="0" fontId="35" fillId="0" borderId="51" xfId="0" applyFont="1" applyBorder="1" applyAlignment="1">
      <alignment horizontal="left" vertical="center" wrapText="1"/>
    </xf>
    <xf numFmtId="0" fontId="35" fillId="0" borderId="49"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43" xfId="0" applyFont="1" applyBorder="1" applyAlignment="1">
      <alignment horizontal="left" vertical="center" wrapText="1"/>
    </xf>
    <xf numFmtId="0" fontId="11" fillId="0" borderId="48" xfId="0" applyFont="1" applyBorder="1" applyAlignment="1">
      <alignment horizontal="left" vertical="center" wrapText="1"/>
    </xf>
    <xf numFmtId="0" fontId="11" fillId="0" borderId="44" xfId="0" applyFont="1" applyBorder="1" applyAlignment="1">
      <alignment horizontal="left" vertical="center" wrapText="1"/>
    </xf>
    <xf numFmtId="4" fontId="11" fillId="0" borderId="51" xfId="0" applyNumberFormat="1" applyFont="1" applyBorder="1" applyAlignment="1">
      <alignment horizontal="right" vertical="center"/>
    </xf>
    <xf numFmtId="4" fontId="11" fillId="0" borderId="49" xfId="0" applyNumberFormat="1" applyFont="1" applyBorder="1" applyAlignment="1">
      <alignment horizontal="right" vertical="center"/>
    </xf>
    <xf numFmtId="4" fontId="11" fillId="0" borderId="41" xfId="0" applyNumberFormat="1" applyFont="1" applyBorder="1" applyAlignment="1">
      <alignment horizontal="right" vertical="center"/>
    </xf>
    <xf numFmtId="0" fontId="35" fillId="0" borderId="41" xfId="0" applyFont="1" applyBorder="1" applyAlignment="1">
      <alignment horizontal="left" vertical="center" wrapText="1"/>
    </xf>
    <xf numFmtId="0" fontId="11" fillId="0" borderId="22" xfId="0" applyFont="1" applyBorder="1" applyAlignment="1">
      <alignment horizontal="center" vertical="center"/>
    </xf>
    <xf numFmtId="0" fontId="11" fillId="0" borderId="18" xfId="0" applyFont="1" applyBorder="1" applyAlignment="1">
      <alignment horizontal="center" vertical="center"/>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4" fontId="11" fillId="0" borderId="3" xfId="0" applyNumberFormat="1" applyFont="1" applyBorder="1" applyAlignment="1">
      <alignment horizontal="right" vertical="center"/>
    </xf>
    <xf numFmtId="4" fontId="38" fillId="0" borderId="22" xfId="0" applyNumberFormat="1" applyFont="1" applyBorder="1" applyAlignment="1">
      <alignment horizontal="right" vertical="center"/>
    </xf>
    <xf numFmtId="4" fontId="38" fillId="0" borderId="18" xfId="0" applyNumberFormat="1" applyFont="1" applyBorder="1" applyAlignment="1">
      <alignment horizontal="right" vertical="center"/>
    </xf>
    <xf numFmtId="164" fontId="43" fillId="0" borderId="3" xfId="0" applyNumberFormat="1" applyFont="1" applyBorder="1" applyAlignment="1">
      <alignment horizontal="right" vertical="center" wrapText="1"/>
    </xf>
    <xf numFmtId="164" fontId="43" fillId="0" borderId="5" xfId="0" applyNumberFormat="1" applyFont="1" applyBorder="1" applyAlignment="1">
      <alignment horizontal="right" vertical="center" wrapText="1"/>
    </xf>
    <xf numFmtId="0" fontId="39" fillId="0" borderId="49" xfId="0" applyFont="1" applyBorder="1" applyAlignment="1">
      <alignment horizontal="left" vertical="center" wrapText="1"/>
    </xf>
    <xf numFmtId="0" fontId="39" fillId="0" borderId="41" xfId="0" applyFont="1" applyBorder="1" applyAlignment="1">
      <alignment horizontal="left" vertical="center" wrapText="1"/>
    </xf>
    <xf numFmtId="0" fontId="56" fillId="0" borderId="37" xfId="0" applyFont="1" applyBorder="1" applyAlignment="1">
      <alignment horizontal="left" vertical="center" wrapText="1"/>
    </xf>
    <xf numFmtId="0" fontId="56" fillId="0" borderId="38" xfId="0" applyFont="1" applyBorder="1" applyAlignment="1">
      <alignment horizontal="left" vertical="center" wrapText="1"/>
    </xf>
    <xf numFmtId="0" fontId="11" fillId="0" borderId="22" xfId="36" applyBorder="1" applyAlignment="1">
      <alignment horizontal="center" vertical="center" wrapText="1"/>
    </xf>
    <xf numFmtId="0" fontId="11" fillId="0" borderId="47" xfId="36" applyBorder="1" applyAlignment="1">
      <alignment horizontal="center" vertical="center" wrapText="1"/>
    </xf>
    <xf numFmtId="0" fontId="11" fillId="0" borderId="3" xfId="36" applyBorder="1" applyAlignment="1">
      <alignment horizontal="left" vertical="center" wrapText="1"/>
    </xf>
    <xf numFmtId="0" fontId="11" fillId="0" borderId="21" xfId="36" applyBorder="1" applyAlignment="1">
      <alignment horizontal="left" vertical="center" wrapText="1"/>
    </xf>
    <xf numFmtId="0" fontId="35" fillId="0" borderId="21" xfId="0" applyFont="1" applyBorder="1" applyAlignment="1">
      <alignment horizontal="left" vertical="center" wrapText="1"/>
    </xf>
    <xf numFmtId="0" fontId="30" fillId="2" borderId="13" xfId="0" applyFont="1" applyFill="1" applyBorder="1" applyAlignment="1">
      <alignment horizontal="left" vertical="center" wrapText="1"/>
    </xf>
    <xf numFmtId="0" fontId="30" fillId="2" borderId="55" xfId="0" applyFont="1" applyFill="1" applyBorder="1" applyAlignment="1">
      <alignment horizontal="left" vertical="center" wrapText="1"/>
    </xf>
    <xf numFmtId="164" fontId="43" fillId="0" borderId="21" xfId="0" applyNumberFormat="1" applyFont="1" applyBorder="1" applyAlignment="1">
      <alignment horizontal="right" vertical="center" wrapText="1"/>
    </xf>
    <xf numFmtId="4" fontId="35" fillId="0" borderId="3" xfId="0" applyNumberFormat="1" applyFont="1" applyBorder="1" applyAlignment="1">
      <alignment horizontal="left" vertical="center" wrapText="1"/>
    </xf>
    <xf numFmtId="4" fontId="35" fillId="0" borderId="21" xfId="0" applyNumberFormat="1" applyFont="1" applyBorder="1" applyAlignment="1">
      <alignment horizontal="left" vertical="center" wrapText="1"/>
    </xf>
    <xf numFmtId="0" fontId="11" fillId="0" borderId="3" xfId="0" applyFont="1" applyBorder="1" applyAlignment="1">
      <alignment horizontal="center" vertical="center" wrapText="1"/>
    </xf>
    <xf numFmtId="0" fontId="35" fillId="0" borderId="48" xfId="0" applyFont="1" applyBorder="1" applyAlignment="1">
      <alignment horizontal="left" vertical="center" wrapText="1"/>
    </xf>
    <xf numFmtId="0" fontId="35" fillId="0" borderId="44" xfId="0" applyFont="1" applyBorder="1" applyAlignment="1">
      <alignment horizontal="left" vertical="center" wrapText="1"/>
    </xf>
  </cellXfs>
  <cellStyles count="44">
    <cellStyle name="Excel Built-in Normal" xfId="4"/>
    <cellStyle name="Normální" xfId="0" builtinId="0"/>
    <cellStyle name="Normální 2" xfId="1"/>
    <cellStyle name="Normální 2 2" xfId="38"/>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3 8 2" xfId="34"/>
    <cellStyle name="Normální 5 2 2 3 8 3" xfId="36"/>
    <cellStyle name="Normální 5 2 2 4" xfId="19"/>
    <cellStyle name="Normální 5 2 3" xfId="9"/>
    <cellStyle name="Normální 5 2 3 2" xfId="12"/>
    <cellStyle name="Normální 5 2 3 3" xfId="15"/>
    <cellStyle name="Normální 5 2 3 4" xfId="21"/>
    <cellStyle name="Normální 5 2 4" xfId="35"/>
    <cellStyle name="Normální 5 2 5" xfId="41"/>
    <cellStyle name="Normální 5 3" xfId="10"/>
    <cellStyle name="Normální 5 3 2" xfId="13"/>
    <cellStyle name="Normální 5 3 3" xfId="16"/>
    <cellStyle name="Normální 5 3 4" xfId="22"/>
    <cellStyle name="Normální 5 3 5" xfId="23"/>
    <cellStyle name="Normální 5 3 6" xfId="28"/>
    <cellStyle name="Normální 5 3 7" xfId="29"/>
    <cellStyle name="Normální 5 3 8" xfId="32"/>
    <cellStyle name="Normální 5 3 8 2" xfId="33"/>
    <cellStyle name="Normální 5 3 8 3" xfId="37"/>
    <cellStyle name="Normální 5 3 8 3 2" xfId="40"/>
    <cellStyle name="Normální 5 4" xfId="18"/>
    <cellStyle name="Normální 5 4 2" xfId="26"/>
    <cellStyle name="Normální 5 4 2 2" xfId="43"/>
    <cellStyle name="Normální 5 4 3" xfId="39"/>
    <cellStyle name="Normální 5 5" xfId="25"/>
    <cellStyle name="Normální 5 5 2" xfId="42"/>
  </cellStyles>
  <dxfs count="0"/>
  <tableStyles count="0" defaultTableStyle="TableStyleMedium2" defaultPivotStyle="PivotStyleMedium9"/>
  <colors>
    <mruColors>
      <color rgb="FFFF5050"/>
      <color rgb="FFFF99FF"/>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L44"/>
  <sheetViews>
    <sheetView topLeftCell="A45" zoomScale="70" zoomScaleNormal="70" workbookViewId="0">
      <selection activeCell="N22" sqref="N22"/>
    </sheetView>
  </sheetViews>
  <sheetFormatPr defaultRowHeight="15" x14ac:dyDescent="0.25"/>
  <cols>
    <col min="1" max="1" width="14.28515625" customWidth="1"/>
    <col min="2" max="2" width="17.140625" customWidth="1"/>
    <col min="3" max="3" width="18.7109375" customWidth="1"/>
    <col min="4" max="4" width="19.5703125" customWidth="1"/>
    <col min="5" max="5" width="17.5703125" customWidth="1"/>
    <col min="6" max="7" width="16.7109375" customWidth="1"/>
    <col min="8" max="8" width="16.140625" customWidth="1"/>
    <col min="9" max="9" width="17.28515625" customWidth="1"/>
    <col min="10" max="10" width="7" customWidth="1"/>
    <col min="11" max="11" width="14.7109375" customWidth="1"/>
    <col min="12" max="12" width="10.85546875" bestFit="1" customWidth="1"/>
  </cols>
  <sheetData>
    <row r="1" spans="1:12" ht="31.9" customHeight="1" x14ac:dyDescent="0.25">
      <c r="A1" s="383" t="s">
        <v>293</v>
      </c>
      <c r="B1" s="383"/>
      <c r="C1" s="383"/>
      <c r="D1" s="383"/>
      <c r="E1" s="383"/>
      <c r="F1" s="383"/>
      <c r="G1" s="383"/>
      <c r="H1" s="383"/>
    </row>
    <row r="2" spans="1:12" ht="18.75" x14ac:dyDescent="0.3">
      <c r="G2" s="314" t="s">
        <v>270</v>
      </c>
      <c r="H2" s="315">
        <v>44958</v>
      </c>
    </row>
    <row r="3" spans="1:12" ht="25.9" customHeight="1" x14ac:dyDescent="0.25">
      <c r="A3" s="384" t="s">
        <v>291</v>
      </c>
      <c r="B3" s="384"/>
      <c r="C3" s="384"/>
      <c r="D3" s="384"/>
      <c r="E3" s="384"/>
      <c r="F3" s="384"/>
      <c r="G3" s="384"/>
      <c r="H3" s="384"/>
    </row>
    <row r="4" spans="1:12" ht="8.4499999999999993" customHeight="1" thickBot="1" x14ac:dyDescent="0.3">
      <c r="B4" s="26"/>
    </row>
    <row r="5" spans="1:12" ht="24" customHeight="1" x14ac:dyDescent="0.25">
      <c r="A5" s="389" t="s">
        <v>1</v>
      </c>
      <c r="B5" s="390"/>
      <c r="C5" s="385" t="s">
        <v>271</v>
      </c>
      <c r="D5" s="386"/>
      <c r="E5" s="386"/>
      <c r="F5" s="386"/>
      <c r="G5" s="387" t="s">
        <v>272</v>
      </c>
      <c r="H5" s="388"/>
    </row>
    <row r="6" spans="1:12" ht="63.6" customHeight="1" x14ac:dyDescent="0.25">
      <c r="A6" s="391"/>
      <c r="B6" s="392"/>
      <c r="C6" s="316" t="s">
        <v>273</v>
      </c>
      <c r="D6" s="317" t="s">
        <v>37</v>
      </c>
      <c r="E6" s="318" t="s">
        <v>274</v>
      </c>
      <c r="F6" s="319" t="s">
        <v>275</v>
      </c>
      <c r="G6" s="320" t="s">
        <v>30</v>
      </c>
      <c r="H6" s="321" t="s">
        <v>19</v>
      </c>
    </row>
    <row r="7" spans="1:12" ht="24.75" thickBot="1" x14ac:dyDescent="0.3">
      <c r="A7" s="395" t="s">
        <v>2</v>
      </c>
      <c r="B7" s="396"/>
      <c r="C7" s="322" t="s">
        <v>6</v>
      </c>
      <c r="D7" s="324" t="s">
        <v>7</v>
      </c>
      <c r="E7" s="325" t="s">
        <v>276</v>
      </c>
      <c r="F7" s="323" t="s">
        <v>277</v>
      </c>
      <c r="G7" s="322" t="s">
        <v>10</v>
      </c>
      <c r="H7" s="326" t="s">
        <v>11</v>
      </c>
    </row>
    <row r="8" spans="1:12" ht="34.9" customHeight="1" x14ac:dyDescent="0.25">
      <c r="A8" s="397" t="s">
        <v>278</v>
      </c>
      <c r="B8" s="398"/>
      <c r="C8" s="327">
        <f>A1_KK_vyřazení_1.2.2023_!J7</f>
        <v>89250</v>
      </c>
      <c r="D8" s="328">
        <f>A1_KK_vyřazení_1.2.2023_!K7</f>
        <v>0</v>
      </c>
      <c r="E8" s="329">
        <f>A1_KK_vyřazení_1.2.2023_!L6</f>
        <v>89250</v>
      </c>
      <c r="F8" s="330">
        <f>A1_KK_vyřazení_1.2.2023_!M6</f>
        <v>1</v>
      </c>
      <c r="G8" s="327">
        <v>0</v>
      </c>
      <c r="H8" s="331">
        <v>0</v>
      </c>
    </row>
    <row r="9" spans="1:12" ht="34.9" customHeight="1" thickBot="1" x14ac:dyDescent="0.3">
      <c r="A9" s="399" t="s">
        <v>279</v>
      </c>
      <c r="B9" s="400"/>
      <c r="C9" s="332">
        <f>'A2_PO_vyřazení_1.2.2023 '!J17</f>
        <v>260581779.46000004</v>
      </c>
      <c r="D9" s="333">
        <f>'A2_PO_vyřazení_1.2.2023 '!K17</f>
        <v>17643554.690000001</v>
      </c>
      <c r="E9" s="334">
        <f>'A2_PO_vyřazení_1.2.2023 '!L17</f>
        <v>242938224.77000001</v>
      </c>
      <c r="F9" s="335">
        <f>E9/C9</f>
        <v>0.93229167930865109</v>
      </c>
      <c r="G9" s="332">
        <f>'A2_PO_vyřazení_1.2.2023 '!O17</f>
        <v>17643554.690000001</v>
      </c>
      <c r="H9" s="336">
        <f>'A2_PO_vyřazení_1.2.2023 '!Q17</f>
        <v>5000</v>
      </c>
    </row>
    <row r="10" spans="1:12" ht="34.9" customHeight="1" thickBot="1" x14ac:dyDescent="0.3">
      <c r="A10" s="393" t="s">
        <v>0</v>
      </c>
      <c r="B10" s="394"/>
      <c r="C10" s="353">
        <f>SUM(C8:C9)</f>
        <v>260671029.46000004</v>
      </c>
      <c r="D10" s="371">
        <f t="shared" ref="D10:E10" si="0">SUM(D8:D9)</f>
        <v>17643554.690000001</v>
      </c>
      <c r="E10" s="355">
        <f t="shared" si="0"/>
        <v>243027474.77000001</v>
      </c>
      <c r="F10" s="337">
        <f>E10/C10</f>
        <v>0.9323148616608834</v>
      </c>
      <c r="G10" s="338">
        <f>SUM(G8:G9)</f>
        <v>17643554.690000001</v>
      </c>
      <c r="H10" s="339">
        <f>SUM(H8:H9)</f>
        <v>5000</v>
      </c>
    </row>
    <row r="11" spans="1:12" x14ac:dyDescent="0.25">
      <c r="A11" s="31"/>
      <c r="B11" s="84"/>
      <c r="C11" s="84"/>
      <c r="D11" s="84"/>
      <c r="E11" s="84"/>
      <c r="F11" s="340"/>
      <c r="G11" s="340"/>
    </row>
    <row r="12" spans="1:12" x14ac:dyDescent="0.25">
      <c r="A12" s="31"/>
      <c r="B12" s="84"/>
      <c r="C12" s="84"/>
      <c r="D12" s="84"/>
      <c r="E12" s="84"/>
      <c r="F12" s="340"/>
      <c r="G12" s="340"/>
    </row>
    <row r="13" spans="1:12" x14ac:dyDescent="0.25">
      <c r="A13" s="25"/>
      <c r="G13" s="12"/>
      <c r="K13" s="341"/>
      <c r="L13" s="341"/>
    </row>
    <row r="14" spans="1:12" ht="18.75" x14ac:dyDescent="0.25">
      <c r="A14" s="384" t="s">
        <v>292</v>
      </c>
      <c r="B14" s="384"/>
      <c r="C14" s="384"/>
      <c r="D14" s="384"/>
      <c r="E14" s="384"/>
      <c r="F14" s="384"/>
      <c r="G14" s="384"/>
      <c r="H14" s="384"/>
      <c r="J14" s="341"/>
      <c r="K14" s="341"/>
      <c r="L14" s="341"/>
    </row>
    <row r="15" spans="1:12" ht="15.75" thickBot="1" x14ac:dyDescent="0.3">
      <c r="A15" s="25"/>
      <c r="E15" s="341"/>
      <c r="J15" s="341"/>
      <c r="K15" s="341"/>
      <c r="L15" s="341"/>
    </row>
    <row r="16" spans="1:12" ht="28.9" customHeight="1" x14ac:dyDescent="0.25">
      <c r="A16" s="389" t="s">
        <v>1</v>
      </c>
      <c r="B16" s="390"/>
      <c r="C16" s="387" t="s">
        <v>271</v>
      </c>
      <c r="D16" s="403"/>
      <c r="E16" s="403"/>
      <c r="F16" s="403"/>
      <c r="G16" s="403"/>
      <c r="H16" s="388"/>
    </row>
    <row r="17" spans="1:8" ht="34.9" customHeight="1" x14ac:dyDescent="0.25">
      <c r="A17" s="401"/>
      <c r="B17" s="402"/>
      <c r="C17" s="404" t="s">
        <v>280</v>
      </c>
      <c r="D17" s="405" t="s">
        <v>48</v>
      </c>
      <c r="E17" s="406"/>
      <c r="F17" s="407"/>
      <c r="G17" s="408" t="s">
        <v>281</v>
      </c>
      <c r="H17" s="409" t="s">
        <v>282</v>
      </c>
    </row>
    <row r="18" spans="1:8" ht="120" x14ac:dyDescent="0.25">
      <c r="A18" s="391"/>
      <c r="B18" s="392"/>
      <c r="C18" s="404"/>
      <c r="D18" s="381" t="s">
        <v>51</v>
      </c>
      <c r="E18" s="379" t="s">
        <v>283</v>
      </c>
      <c r="F18" s="380" t="s">
        <v>284</v>
      </c>
      <c r="G18" s="408"/>
      <c r="H18" s="409"/>
    </row>
    <row r="19" spans="1:8" ht="24" x14ac:dyDescent="0.25">
      <c r="A19" s="410" t="s">
        <v>2</v>
      </c>
      <c r="B19" s="411"/>
      <c r="C19" s="342" t="s">
        <v>6</v>
      </c>
      <c r="D19" s="343" t="s">
        <v>285</v>
      </c>
      <c r="E19" s="344" t="s">
        <v>59</v>
      </c>
      <c r="F19" s="345" t="s">
        <v>286</v>
      </c>
      <c r="G19" s="382" t="s">
        <v>287</v>
      </c>
      <c r="H19" s="345" t="s">
        <v>288</v>
      </c>
    </row>
    <row r="20" spans="1:8" ht="34.9" customHeight="1" x14ac:dyDescent="0.25">
      <c r="A20" s="412" t="s">
        <v>289</v>
      </c>
      <c r="B20" s="413"/>
      <c r="C20" s="346">
        <f>'B1_KK_sledování '!L16</f>
        <v>36948586.949999996</v>
      </c>
      <c r="D20" s="347">
        <f>'B1_KK_sledování '!N16</f>
        <v>36948586.949999996</v>
      </c>
      <c r="E20" s="348">
        <f>'B1_KK_sledování '!N17</f>
        <v>36948586.950000003</v>
      </c>
      <c r="F20" s="349">
        <f>'B1_KK_sledování '!O16</f>
        <v>0</v>
      </c>
      <c r="G20" s="350">
        <f>C20-D20</f>
        <v>0</v>
      </c>
      <c r="H20" s="351">
        <f>G20/C20</f>
        <v>0</v>
      </c>
    </row>
    <row r="21" spans="1:8" ht="34.9" customHeight="1" thickBot="1" x14ac:dyDescent="0.3">
      <c r="A21" s="399" t="s">
        <v>290</v>
      </c>
      <c r="B21" s="400"/>
      <c r="C21" s="372">
        <f>B2_PO_sledování!L29</f>
        <v>625677077.32999992</v>
      </c>
      <c r="D21" s="373">
        <f>B2_PO_sledování!M29</f>
        <v>183340536.47</v>
      </c>
      <c r="E21" s="352">
        <f>B2_PO_sledování!N29</f>
        <v>154824196.75</v>
      </c>
      <c r="F21" s="374">
        <f>B2_PO_sledování!O29</f>
        <v>28516339.719999999</v>
      </c>
      <c r="G21" s="375">
        <f>C21-D21</f>
        <v>442336540.8599999</v>
      </c>
      <c r="H21" s="376">
        <f>G21/C21</f>
        <v>0.70697258519940787</v>
      </c>
    </row>
    <row r="22" spans="1:8" ht="34.9" customHeight="1" thickBot="1" x14ac:dyDescent="0.3">
      <c r="A22" s="393" t="s">
        <v>0</v>
      </c>
      <c r="B22" s="394"/>
      <c r="C22" s="353">
        <f>SUM(C20:C21)</f>
        <v>662625664.27999997</v>
      </c>
      <c r="D22" s="354">
        <f>SUM(D20:D21)</f>
        <v>220289123.41999999</v>
      </c>
      <c r="E22" s="355">
        <f>SUM(E20:E21)</f>
        <v>191772783.69999999</v>
      </c>
      <c r="F22" s="356">
        <f>SUM(F20:F21)</f>
        <v>28516339.719999999</v>
      </c>
      <c r="G22" s="355">
        <f>SUM(G20:G21)</f>
        <v>442336540.8599999</v>
      </c>
      <c r="H22" s="357">
        <f>G22/C22</f>
        <v>0.66755117512787066</v>
      </c>
    </row>
    <row r="26" spans="1:8" x14ac:dyDescent="0.25">
      <c r="E26" s="12"/>
    </row>
    <row r="27" spans="1:8" x14ac:dyDescent="0.25">
      <c r="D27" s="358"/>
      <c r="E27" s="359"/>
      <c r="G27" s="341"/>
    </row>
    <row r="28" spans="1:8" x14ac:dyDescent="0.25">
      <c r="D28" s="341"/>
      <c r="E28" s="341"/>
      <c r="F28" s="341"/>
    </row>
    <row r="29" spans="1:8" x14ac:dyDescent="0.25">
      <c r="D29" s="341"/>
      <c r="E29" s="360"/>
      <c r="F29" s="361"/>
      <c r="G29" s="358"/>
    </row>
    <row r="30" spans="1:8" x14ac:dyDescent="0.25">
      <c r="D30" s="341"/>
      <c r="E30" s="362"/>
      <c r="F30" s="359"/>
      <c r="G30" s="358"/>
    </row>
    <row r="31" spans="1:8" x14ac:dyDescent="0.25">
      <c r="D31" s="341"/>
      <c r="E31" s="362"/>
      <c r="F31" s="359"/>
      <c r="G31" s="358"/>
    </row>
    <row r="32" spans="1:8" x14ac:dyDescent="0.25">
      <c r="D32" s="341"/>
      <c r="E32" s="362"/>
      <c r="F32" s="359"/>
      <c r="G32" s="358"/>
    </row>
    <row r="33" spans="2:7" x14ac:dyDescent="0.25">
      <c r="D33" s="341"/>
      <c r="E33" s="362"/>
      <c r="F33" s="359"/>
      <c r="G33" s="358"/>
    </row>
    <row r="34" spans="2:7" x14ac:dyDescent="0.25">
      <c r="C34" s="363"/>
      <c r="D34" s="363"/>
      <c r="E34" s="364"/>
      <c r="F34" s="365"/>
    </row>
    <row r="35" spans="2:7" x14ac:dyDescent="0.25">
      <c r="C35" s="366"/>
      <c r="D35" s="367"/>
      <c r="E35" s="364"/>
      <c r="F35" s="365"/>
    </row>
    <row r="36" spans="2:7" x14ac:dyDescent="0.25">
      <c r="C36" s="366"/>
      <c r="D36" s="367"/>
      <c r="E36" s="364"/>
      <c r="F36" s="366"/>
    </row>
    <row r="37" spans="2:7" x14ac:dyDescent="0.25">
      <c r="C37" s="12"/>
      <c r="D37" s="12"/>
      <c r="E37" s="12"/>
      <c r="F37" s="365"/>
    </row>
    <row r="44" spans="2:7" ht="23.25" x14ac:dyDescent="0.35">
      <c r="B44" s="368"/>
    </row>
  </sheetData>
  <mergeCells count="20">
    <mergeCell ref="A22:B22"/>
    <mergeCell ref="A7:B7"/>
    <mergeCell ref="A8:B8"/>
    <mergeCell ref="A9:B9"/>
    <mergeCell ref="A10:B10"/>
    <mergeCell ref="A14:H14"/>
    <mergeCell ref="A16:B18"/>
    <mergeCell ref="C16:H16"/>
    <mergeCell ref="C17:C18"/>
    <mergeCell ref="D17:F17"/>
    <mergeCell ref="G17:G18"/>
    <mergeCell ref="H17:H18"/>
    <mergeCell ref="A19:B19"/>
    <mergeCell ref="A20:B20"/>
    <mergeCell ref="A21:B21"/>
    <mergeCell ref="A1:H1"/>
    <mergeCell ref="A3:H3"/>
    <mergeCell ref="C5:F5"/>
    <mergeCell ref="G5:H5"/>
    <mergeCell ref="A5:B6"/>
  </mergeCells>
  <printOptions horizontalCentered="1"/>
  <pageMargins left="0.70866141732283472" right="0.70866141732283472" top="0.74803149606299213" bottom="0.74803149606299213" header="0.31496062992125984" footer="0.31496062992125984"/>
  <pageSetup paperSize="9" scale="63" orientation="portrait" horizontalDpi="4294967293" verticalDpi="4294967293" r:id="rId1"/>
  <headerFooter>
    <oddFooter>&amp;R&amp;12Zpracoval odbor finanční, stav k 1. 2.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14"/>
  <sheetViews>
    <sheetView zoomScale="65" zoomScaleNormal="65" zoomScaleSheetLayoutView="71" workbookViewId="0">
      <pane xSplit="1" ySplit="5" topLeftCell="D18" activePane="bottomRight" state="frozen"/>
      <selection pane="topRight" activeCell="B1" sqref="B1"/>
      <selection pane="bottomLeft" activeCell="A7" sqref="A7"/>
      <selection pane="bottomRight" activeCell="G9" sqref="G9"/>
    </sheetView>
  </sheetViews>
  <sheetFormatPr defaultColWidth="9.140625" defaultRowHeight="15" x14ac:dyDescent="0.25"/>
  <cols>
    <col min="1" max="2" width="9.28515625" style="269" customWidth="1"/>
    <col min="3" max="3" width="36.42578125" style="269" customWidth="1"/>
    <col min="4" max="4" width="12.85546875" style="269" customWidth="1"/>
    <col min="5" max="5" width="11.42578125" style="269" customWidth="1"/>
    <col min="6" max="7" width="16.28515625" style="269" customWidth="1"/>
    <col min="8" max="8" width="13.140625" style="269" customWidth="1"/>
    <col min="9" max="9" width="33.28515625" style="269" customWidth="1"/>
    <col min="10" max="10" width="15.42578125" style="269" customWidth="1"/>
    <col min="11" max="11" width="13.7109375" style="269" customWidth="1"/>
    <col min="12" max="13" width="14.85546875" style="269" customWidth="1"/>
    <col min="14" max="14" width="51.7109375" style="269" customWidth="1"/>
    <col min="15" max="15" width="18.28515625" style="271" customWidth="1"/>
    <col min="16" max="16" width="46" style="269" customWidth="1"/>
    <col min="17" max="17" width="14.85546875" style="272" customWidth="1"/>
    <col min="18" max="16384" width="9.140625" style="269"/>
  </cols>
  <sheetData>
    <row r="1" spans="1:17" ht="24" customHeight="1" x14ac:dyDescent="0.35">
      <c r="A1" s="264" t="s">
        <v>296</v>
      </c>
      <c r="B1" s="265"/>
      <c r="C1" s="265"/>
      <c r="D1" s="266"/>
      <c r="E1" s="266"/>
      <c r="F1" s="266"/>
      <c r="G1" s="266"/>
      <c r="H1" s="266"/>
      <c r="I1" s="266"/>
      <c r="J1" s="266"/>
      <c r="K1" s="266"/>
      <c r="L1" s="266"/>
      <c r="M1" s="266"/>
      <c r="N1" s="1"/>
      <c r="O1" s="267"/>
      <c r="P1" s="1"/>
      <c r="Q1" s="268"/>
    </row>
    <row r="2" spans="1:17" ht="40.15" customHeight="1" x14ac:dyDescent="0.35">
      <c r="A2" s="270" t="s">
        <v>256</v>
      </c>
      <c r="B2" s="265"/>
      <c r="C2" s="265"/>
      <c r="D2" s="266"/>
      <c r="E2" s="266"/>
      <c r="F2" s="266"/>
      <c r="G2" s="266"/>
      <c r="H2" s="266"/>
      <c r="I2" s="266"/>
      <c r="J2" s="266"/>
      <c r="K2" s="266"/>
      <c r="L2" s="266"/>
      <c r="M2" s="266"/>
      <c r="N2" s="1"/>
      <c r="O2" s="267"/>
      <c r="P2" s="1"/>
      <c r="Q2" s="268"/>
    </row>
    <row r="3" spans="1:17" ht="9" customHeight="1" x14ac:dyDescent="0.25"/>
    <row r="4" spans="1:17" ht="121.5" customHeight="1" x14ac:dyDescent="0.25">
      <c r="A4" s="273" t="s">
        <v>13</v>
      </c>
      <c r="B4" s="273" t="s">
        <v>1</v>
      </c>
      <c r="C4" s="273" t="s">
        <v>32</v>
      </c>
      <c r="D4" s="273" t="s">
        <v>34</v>
      </c>
      <c r="E4" s="273" t="s">
        <v>257</v>
      </c>
      <c r="F4" s="274" t="s">
        <v>258</v>
      </c>
      <c r="G4" s="274" t="s">
        <v>259</v>
      </c>
      <c r="H4" s="273" t="s">
        <v>23</v>
      </c>
      <c r="I4" s="273" t="s">
        <v>25</v>
      </c>
      <c r="J4" s="273" t="s">
        <v>21</v>
      </c>
      <c r="K4" s="273" t="s">
        <v>37</v>
      </c>
      <c r="L4" s="275" t="s">
        <v>260</v>
      </c>
      <c r="M4" s="273" t="s">
        <v>261</v>
      </c>
      <c r="N4" s="273" t="s">
        <v>33</v>
      </c>
      <c r="O4" s="273" t="s">
        <v>30</v>
      </c>
      <c r="P4" s="276" t="s">
        <v>20</v>
      </c>
      <c r="Q4" s="273" t="s">
        <v>19</v>
      </c>
    </row>
    <row r="5" spans="1:17" ht="18" customHeight="1" x14ac:dyDescent="0.25">
      <c r="A5" s="277" t="s">
        <v>2</v>
      </c>
      <c r="B5" s="277" t="s">
        <v>3</v>
      </c>
      <c r="C5" s="277" t="s">
        <v>4</v>
      </c>
      <c r="D5" s="277" t="s">
        <v>5</v>
      </c>
      <c r="E5" s="277" t="s">
        <v>6</v>
      </c>
      <c r="F5" s="278" t="s">
        <v>7</v>
      </c>
      <c r="G5" s="277" t="s">
        <v>8</v>
      </c>
      <c r="H5" s="279" t="s">
        <v>9</v>
      </c>
      <c r="I5" s="280" t="s">
        <v>10</v>
      </c>
      <c r="J5" s="280" t="s">
        <v>11</v>
      </c>
      <c r="K5" s="280" t="s">
        <v>12</v>
      </c>
      <c r="L5" s="281" t="s">
        <v>14</v>
      </c>
      <c r="M5" s="277" t="s">
        <v>15</v>
      </c>
      <c r="N5" s="277" t="s">
        <v>16</v>
      </c>
      <c r="O5" s="282" t="s">
        <v>17</v>
      </c>
      <c r="P5" s="277" t="s">
        <v>22</v>
      </c>
      <c r="Q5" s="277" t="s">
        <v>38</v>
      </c>
    </row>
    <row r="6" spans="1:17" ht="209.45" customHeight="1" x14ac:dyDescent="0.25">
      <c r="A6" s="286" t="s">
        <v>263</v>
      </c>
      <c r="B6" s="287" t="s">
        <v>79</v>
      </c>
      <c r="C6" s="288" t="s">
        <v>83</v>
      </c>
      <c r="D6" s="289" t="s">
        <v>105</v>
      </c>
      <c r="E6" s="302" t="s">
        <v>264</v>
      </c>
      <c r="F6" s="290">
        <v>37057739.189999998</v>
      </c>
      <c r="G6" s="303">
        <v>24243018.600000001</v>
      </c>
      <c r="H6" s="304" t="s">
        <v>69</v>
      </c>
      <c r="I6" s="283" t="s">
        <v>265</v>
      </c>
      <c r="J6" s="305">
        <v>89250</v>
      </c>
      <c r="K6" s="263">
        <v>0</v>
      </c>
      <c r="L6" s="284">
        <f t="shared" ref="L6" si="0">J6-K6</f>
        <v>89250</v>
      </c>
      <c r="M6" s="285">
        <f t="shared" ref="M6" si="1">L6/J6</f>
        <v>1</v>
      </c>
      <c r="N6" s="150" t="s">
        <v>267</v>
      </c>
      <c r="O6" s="306" t="s">
        <v>266</v>
      </c>
      <c r="P6" s="369" t="s">
        <v>232</v>
      </c>
      <c r="Q6" s="370" t="s">
        <v>232</v>
      </c>
    </row>
    <row r="7" spans="1:17" ht="32.25" customHeight="1" x14ac:dyDescent="0.25">
      <c r="A7" s="291" t="s">
        <v>0</v>
      </c>
      <c r="B7" s="291"/>
      <c r="C7" s="291"/>
      <c r="D7" s="292"/>
      <c r="E7" s="291"/>
      <c r="F7" s="293">
        <f>SUM(F6:F6)</f>
        <v>37057739.189999998</v>
      </c>
      <c r="G7" s="293">
        <f>SUM(G6:G6)</f>
        <v>24243018.600000001</v>
      </c>
      <c r="H7" s="294"/>
      <c r="I7" s="295"/>
      <c r="J7" s="293">
        <f>SUM(J6:J6)</f>
        <v>89250</v>
      </c>
      <c r="K7" s="293">
        <f>SUM(K6:K6)</f>
        <v>0</v>
      </c>
      <c r="L7" s="296">
        <f>SUM(L6:L6)</f>
        <v>89250</v>
      </c>
      <c r="M7" s="297">
        <f>L7/J7</f>
        <v>1</v>
      </c>
      <c r="N7" s="291"/>
      <c r="O7" s="298">
        <f>SUM(O6:O6)</f>
        <v>0</v>
      </c>
      <c r="P7" s="299"/>
      <c r="Q7" s="298">
        <f>SUM(Q6:Q6)</f>
        <v>0</v>
      </c>
    </row>
    <row r="10" spans="1:17" x14ac:dyDescent="0.25">
      <c r="O10" s="300"/>
    </row>
    <row r="14" spans="1:17" x14ac:dyDescent="0.25">
      <c r="K14" s="301"/>
      <c r="L14" s="301"/>
    </row>
  </sheetData>
  <autoFilter ref="A5:Q7"/>
  <printOptions horizontalCentered="1"/>
  <pageMargins left="0.51181102362204722" right="0.31496062992125984"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2. 2023</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Q27"/>
  <sheetViews>
    <sheetView zoomScale="72" zoomScaleNormal="72" workbookViewId="0">
      <pane xSplit="1" ySplit="5" topLeftCell="B9" activePane="bottomRight" state="frozen"/>
      <selection activeCell="B14" sqref="B14"/>
      <selection pane="topRight" activeCell="B14" sqref="B14"/>
      <selection pane="bottomLeft" activeCell="B14" sqref="B14"/>
      <selection pane="bottomRight" activeCell="B9" sqref="B9:B10"/>
    </sheetView>
  </sheetViews>
  <sheetFormatPr defaultColWidth="9.140625" defaultRowHeight="15" x14ac:dyDescent="0.25"/>
  <cols>
    <col min="1" max="1" width="9.28515625" style="64" customWidth="1"/>
    <col min="2" max="2" width="13.28515625" style="64" customWidth="1"/>
    <col min="3" max="3" width="36.42578125" style="64" customWidth="1"/>
    <col min="4" max="4" width="12.85546875" style="64" customWidth="1"/>
    <col min="5" max="5" width="11.42578125" style="64" customWidth="1"/>
    <col min="6" max="7" width="16.28515625" style="64" customWidth="1"/>
    <col min="8" max="8" width="13.140625" style="64" customWidth="1"/>
    <col min="9" max="9" width="33.28515625" style="64" customWidth="1"/>
    <col min="10" max="10" width="16.5703125" style="64" customWidth="1"/>
    <col min="11" max="11" width="15.42578125" style="64" customWidth="1"/>
    <col min="12" max="12" width="15" style="64" customWidth="1"/>
    <col min="13" max="13" width="12.42578125" style="64" customWidth="1"/>
    <col min="14" max="14" width="51.5703125" style="64" customWidth="1"/>
    <col min="15" max="15" width="17.28515625" style="64" customWidth="1"/>
    <col min="16" max="16" width="39.140625" style="64" customWidth="1"/>
    <col min="17" max="17" width="14.85546875" style="64" customWidth="1"/>
    <col min="18" max="16384" width="9.140625" style="64"/>
  </cols>
  <sheetData>
    <row r="1" spans="1:17" ht="23.25" x14ac:dyDescent="0.35">
      <c r="A1" s="60" t="s">
        <v>297</v>
      </c>
      <c r="B1" s="61"/>
      <c r="C1" s="61"/>
      <c r="D1" s="62"/>
      <c r="E1" s="62"/>
      <c r="F1" s="62"/>
      <c r="G1" s="62"/>
      <c r="H1" s="62"/>
      <c r="I1" s="62"/>
      <c r="J1" s="62"/>
      <c r="K1" s="62"/>
      <c r="L1" s="62"/>
      <c r="M1" s="62"/>
      <c r="N1" s="1"/>
      <c r="O1" s="1"/>
      <c r="P1" s="1"/>
      <c r="Q1" s="63"/>
    </row>
    <row r="2" spans="1:17" ht="35.450000000000003" customHeight="1" x14ac:dyDescent="0.35">
      <c r="A2" s="60" t="s">
        <v>133</v>
      </c>
      <c r="B2" s="61"/>
      <c r="C2" s="61"/>
      <c r="D2" s="62"/>
      <c r="E2" s="62"/>
      <c r="F2" s="62"/>
      <c r="G2" s="62"/>
      <c r="H2" s="62"/>
      <c r="I2" s="62"/>
      <c r="J2" s="62"/>
      <c r="K2" s="62"/>
      <c r="L2" s="62"/>
      <c r="M2" s="62"/>
      <c r="N2" s="1"/>
      <c r="O2" s="1"/>
      <c r="P2" s="1"/>
      <c r="Q2" s="63"/>
    </row>
    <row r="3" spans="1:17" ht="9" customHeight="1" x14ac:dyDescent="0.25"/>
    <row r="4" spans="1:17" ht="121.5" customHeight="1" x14ac:dyDescent="0.25">
      <c r="A4" s="65" t="s">
        <v>13</v>
      </c>
      <c r="B4" s="65" t="s">
        <v>1</v>
      </c>
      <c r="C4" s="65" t="s">
        <v>32</v>
      </c>
      <c r="D4" s="65" t="s">
        <v>34</v>
      </c>
      <c r="E4" s="65" t="s">
        <v>134</v>
      </c>
      <c r="F4" s="66" t="s">
        <v>135</v>
      </c>
      <c r="G4" s="66" t="s">
        <v>39</v>
      </c>
      <c r="H4" s="65" t="s">
        <v>23</v>
      </c>
      <c r="I4" s="65" t="s">
        <v>25</v>
      </c>
      <c r="J4" s="65" t="s">
        <v>21</v>
      </c>
      <c r="K4" s="65" t="s">
        <v>37</v>
      </c>
      <c r="L4" s="67" t="s">
        <v>136</v>
      </c>
      <c r="M4" s="65" t="s">
        <v>137</v>
      </c>
      <c r="N4" s="65" t="s">
        <v>33</v>
      </c>
      <c r="O4" s="65" t="s">
        <v>30</v>
      </c>
      <c r="P4" s="68" t="s">
        <v>20</v>
      </c>
      <c r="Q4" s="65" t="s">
        <v>19</v>
      </c>
    </row>
    <row r="5" spans="1:17" ht="18" customHeight="1" x14ac:dyDescent="0.25">
      <c r="A5" s="69" t="s">
        <v>2</v>
      </c>
      <c r="B5" s="69" t="s">
        <v>3</v>
      </c>
      <c r="C5" s="69" t="s">
        <v>4</v>
      </c>
      <c r="D5" s="69" t="s">
        <v>5</v>
      </c>
      <c r="E5" s="69" t="s">
        <v>6</v>
      </c>
      <c r="F5" s="70" t="s">
        <v>7</v>
      </c>
      <c r="G5" s="69" t="s">
        <v>8</v>
      </c>
      <c r="H5" s="69" t="s">
        <v>9</v>
      </c>
      <c r="I5" s="69" t="s">
        <v>10</v>
      </c>
      <c r="J5" s="69" t="s">
        <v>11</v>
      </c>
      <c r="K5" s="69" t="s">
        <v>12</v>
      </c>
      <c r="L5" s="71" t="s">
        <v>14</v>
      </c>
      <c r="M5" s="69" t="s">
        <v>15</v>
      </c>
      <c r="N5" s="69" t="s">
        <v>16</v>
      </c>
      <c r="O5" s="69" t="s">
        <v>17</v>
      </c>
      <c r="P5" s="72" t="s">
        <v>22</v>
      </c>
      <c r="Q5" s="69" t="s">
        <v>38</v>
      </c>
    </row>
    <row r="6" spans="1:17" ht="264" customHeight="1" x14ac:dyDescent="0.25">
      <c r="A6" s="230" t="s">
        <v>208</v>
      </c>
      <c r="B6" s="231" t="s">
        <v>27</v>
      </c>
      <c r="C6" s="231" t="s">
        <v>26</v>
      </c>
      <c r="D6" s="231" t="s">
        <v>111</v>
      </c>
      <c r="E6" s="231" t="s">
        <v>112</v>
      </c>
      <c r="F6" s="229">
        <v>362375172.18000001</v>
      </c>
      <c r="G6" s="229">
        <v>326090271.18000001</v>
      </c>
      <c r="H6" s="79" t="s">
        <v>69</v>
      </c>
      <c r="I6" s="232" t="s">
        <v>237</v>
      </c>
      <c r="J6" s="216">
        <v>106386743</v>
      </c>
      <c r="K6" s="217">
        <v>1004342</v>
      </c>
      <c r="L6" s="218">
        <f>J6-K6</f>
        <v>105382401</v>
      </c>
      <c r="M6" s="219">
        <f>L6/J6</f>
        <v>0.99055951924385921</v>
      </c>
      <c r="N6" s="432" t="s">
        <v>252</v>
      </c>
      <c r="O6" s="414">
        <v>1101141</v>
      </c>
      <c r="P6" s="424" t="s">
        <v>242</v>
      </c>
      <c r="Q6" s="418">
        <v>0</v>
      </c>
    </row>
    <row r="7" spans="1:17" ht="264" customHeight="1" x14ac:dyDescent="0.25">
      <c r="A7" s="230" t="s">
        <v>209</v>
      </c>
      <c r="B7" s="231" t="s">
        <v>27</v>
      </c>
      <c r="C7" s="231" t="s">
        <v>70</v>
      </c>
      <c r="D7" s="231" t="s">
        <v>113</v>
      </c>
      <c r="E7" s="231" t="s">
        <v>112</v>
      </c>
      <c r="F7" s="229">
        <v>462724796.58999997</v>
      </c>
      <c r="G7" s="229">
        <v>38000843.119999997</v>
      </c>
      <c r="H7" s="79" t="s">
        <v>69</v>
      </c>
      <c r="I7" s="232" t="s">
        <v>238</v>
      </c>
      <c r="J7" s="220">
        <v>119611795</v>
      </c>
      <c r="K7" s="217">
        <v>96799</v>
      </c>
      <c r="L7" s="218">
        <f t="shared" ref="L7" si="0">J7-K7</f>
        <v>119514996</v>
      </c>
      <c r="M7" s="219">
        <f t="shared" ref="M7" si="1">L7/J7</f>
        <v>0.99919072362387007</v>
      </c>
      <c r="N7" s="433"/>
      <c r="O7" s="415"/>
      <c r="P7" s="425"/>
      <c r="Q7" s="419"/>
    </row>
    <row r="8" spans="1:17" ht="226.9" customHeight="1" x14ac:dyDescent="0.25">
      <c r="A8" s="155" t="s">
        <v>210</v>
      </c>
      <c r="B8" s="119" t="s">
        <v>211</v>
      </c>
      <c r="C8" s="377" t="s">
        <v>28</v>
      </c>
      <c r="D8" s="119" t="s">
        <v>115</v>
      </c>
      <c r="E8" s="119" t="s">
        <v>112</v>
      </c>
      <c r="F8" s="157">
        <v>400418989.25999999</v>
      </c>
      <c r="G8" s="157"/>
      <c r="H8" s="79" t="s">
        <v>69</v>
      </c>
      <c r="I8" s="234" t="s">
        <v>233</v>
      </c>
      <c r="J8" s="82">
        <v>10542656.279999999</v>
      </c>
      <c r="K8" s="221">
        <v>0</v>
      </c>
      <c r="L8" s="80">
        <f>J8-K8</f>
        <v>10542656.279999999</v>
      </c>
      <c r="M8" s="156">
        <f>L8/J8</f>
        <v>1</v>
      </c>
      <c r="N8" s="378" t="s">
        <v>251</v>
      </c>
      <c r="O8" s="158" t="s">
        <v>262</v>
      </c>
      <c r="P8" s="226" t="s">
        <v>232</v>
      </c>
      <c r="Q8" s="227" t="s">
        <v>232</v>
      </c>
    </row>
    <row r="9" spans="1:17" ht="189" customHeight="1" x14ac:dyDescent="0.25">
      <c r="A9" s="420" t="s">
        <v>225</v>
      </c>
      <c r="B9" s="422" t="s">
        <v>148</v>
      </c>
      <c r="C9" s="422" t="s">
        <v>73</v>
      </c>
      <c r="D9" s="422" t="s">
        <v>126</v>
      </c>
      <c r="E9" s="422" t="s">
        <v>122</v>
      </c>
      <c r="F9" s="426">
        <v>50983386.560000002</v>
      </c>
      <c r="G9" s="428">
        <v>36876057.909999996</v>
      </c>
      <c r="H9" s="187" t="s">
        <v>103</v>
      </c>
      <c r="I9" s="225" t="s">
        <v>231</v>
      </c>
      <c r="J9" s="82">
        <v>9399552</v>
      </c>
      <c r="K9" s="221">
        <v>1901380.51</v>
      </c>
      <c r="L9" s="80">
        <f>J9-K9</f>
        <v>7498171.4900000002</v>
      </c>
      <c r="M9" s="156">
        <f>L9/J9</f>
        <v>0.79771583688243863</v>
      </c>
      <c r="N9" s="235" t="s">
        <v>243</v>
      </c>
      <c r="O9" s="430">
        <f>K9+K10</f>
        <v>9506902.5099999998</v>
      </c>
      <c r="P9" s="416" t="s">
        <v>253</v>
      </c>
      <c r="Q9" s="418">
        <v>0</v>
      </c>
    </row>
    <row r="10" spans="1:17" ht="369" customHeight="1" x14ac:dyDescent="0.25">
      <c r="A10" s="421"/>
      <c r="B10" s="423"/>
      <c r="C10" s="423"/>
      <c r="D10" s="423"/>
      <c r="E10" s="423"/>
      <c r="F10" s="427"/>
      <c r="G10" s="429"/>
      <c r="H10" s="171" t="s">
        <v>69</v>
      </c>
      <c r="I10" s="79" t="s">
        <v>239</v>
      </c>
      <c r="J10" s="82">
        <v>7605522</v>
      </c>
      <c r="K10" s="221">
        <v>7605522</v>
      </c>
      <c r="L10" s="80">
        <f>J10-K10</f>
        <v>0</v>
      </c>
      <c r="M10" s="156">
        <f>L10/J10</f>
        <v>0</v>
      </c>
      <c r="N10" s="228" t="s">
        <v>250</v>
      </c>
      <c r="O10" s="431"/>
      <c r="P10" s="417"/>
      <c r="Q10" s="419"/>
    </row>
    <row r="11" spans="1:17" ht="210" x14ac:dyDescent="0.25">
      <c r="A11" s="165" t="s">
        <v>212</v>
      </c>
      <c r="B11" s="89" t="s">
        <v>24</v>
      </c>
      <c r="C11" s="89" t="s">
        <v>145</v>
      </c>
      <c r="D11" s="89" t="s">
        <v>213</v>
      </c>
      <c r="E11" s="89" t="s">
        <v>146</v>
      </c>
      <c r="F11" s="90">
        <v>40641075.969999999</v>
      </c>
      <c r="G11" s="82">
        <v>28544862.48</v>
      </c>
      <c r="H11" s="119" t="s">
        <v>147</v>
      </c>
      <c r="I11" s="150" t="s">
        <v>230</v>
      </c>
      <c r="J11" s="32">
        <v>6000052.0800000001</v>
      </c>
      <c r="K11" s="222">
        <v>6000052.0800000001</v>
      </c>
      <c r="L11" s="159">
        <f t="shared" ref="L11:L14" si="2">J11-K11</f>
        <v>0</v>
      </c>
      <c r="M11" s="160">
        <f t="shared" ref="M11:M16" si="3">L11/J11</f>
        <v>0</v>
      </c>
      <c r="N11" s="161" t="s">
        <v>244</v>
      </c>
      <c r="O11" s="222">
        <v>6000052.0800000001</v>
      </c>
      <c r="P11" s="161" t="s">
        <v>240</v>
      </c>
      <c r="Q11" s="224">
        <v>0</v>
      </c>
    </row>
    <row r="12" spans="1:17" ht="210" x14ac:dyDescent="0.25">
      <c r="A12" s="166" t="s">
        <v>219</v>
      </c>
      <c r="B12" s="149" t="s">
        <v>187</v>
      </c>
      <c r="C12" s="89" t="s">
        <v>188</v>
      </c>
      <c r="D12" s="150" t="s">
        <v>214</v>
      </c>
      <c r="E12" s="89" t="s">
        <v>189</v>
      </c>
      <c r="F12" s="151">
        <v>1134926</v>
      </c>
      <c r="G12" s="151">
        <v>1004119</v>
      </c>
      <c r="H12" s="89" t="s">
        <v>190</v>
      </c>
      <c r="I12" s="83" t="s">
        <v>229</v>
      </c>
      <c r="J12" s="32">
        <v>554865.31999999995</v>
      </c>
      <c r="K12" s="222">
        <v>554865.31999999995</v>
      </c>
      <c r="L12" s="159">
        <f t="shared" si="2"/>
        <v>0</v>
      </c>
      <c r="M12" s="160">
        <f t="shared" si="3"/>
        <v>0</v>
      </c>
      <c r="N12" s="163" t="s">
        <v>245</v>
      </c>
      <c r="O12" s="223">
        <v>554865.31999999995</v>
      </c>
      <c r="P12" s="162" t="s">
        <v>234</v>
      </c>
      <c r="Q12" s="224">
        <v>0</v>
      </c>
    </row>
    <row r="13" spans="1:17" ht="195" x14ac:dyDescent="0.25">
      <c r="A13" s="166" t="s">
        <v>218</v>
      </c>
      <c r="B13" s="149" t="s">
        <v>191</v>
      </c>
      <c r="C13" s="89" t="s">
        <v>192</v>
      </c>
      <c r="D13" s="150" t="s">
        <v>214</v>
      </c>
      <c r="E13" s="89" t="s">
        <v>189</v>
      </c>
      <c r="F13" s="151">
        <v>1152963</v>
      </c>
      <c r="G13" s="151">
        <v>1137379</v>
      </c>
      <c r="H13" s="89" t="s">
        <v>190</v>
      </c>
      <c r="I13" s="83" t="s">
        <v>228</v>
      </c>
      <c r="J13" s="32">
        <v>377710.68</v>
      </c>
      <c r="K13" s="222">
        <v>377710.68</v>
      </c>
      <c r="L13" s="159">
        <f t="shared" si="2"/>
        <v>0</v>
      </c>
      <c r="M13" s="160">
        <f t="shared" si="3"/>
        <v>0</v>
      </c>
      <c r="N13" s="150" t="s">
        <v>246</v>
      </c>
      <c r="O13" s="223">
        <v>377710.68</v>
      </c>
      <c r="P13" s="162" t="s">
        <v>235</v>
      </c>
      <c r="Q13" s="224">
        <v>0</v>
      </c>
    </row>
    <row r="14" spans="1:17" ht="210" x14ac:dyDescent="0.25">
      <c r="A14" s="166" t="s">
        <v>217</v>
      </c>
      <c r="B14" s="149" t="s">
        <v>193</v>
      </c>
      <c r="C14" s="89" t="s">
        <v>194</v>
      </c>
      <c r="D14" s="150" t="s">
        <v>214</v>
      </c>
      <c r="E14" s="89" t="s">
        <v>189</v>
      </c>
      <c r="F14" s="151">
        <v>1152963</v>
      </c>
      <c r="G14" s="151">
        <v>1017981</v>
      </c>
      <c r="H14" s="89" t="s">
        <v>190</v>
      </c>
      <c r="I14" s="83" t="s">
        <v>227</v>
      </c>
      <c r="J14" s="32">
        <v>46763.3</v>
      </c>
      <c r="K14" s="222">
        <v>46763.3</v>
      </c>
      <c r="L14" s="159">
        <f t="shared" si="2"/>
        <v>0</v>
      </c>
      <c r="M14" s="160">
        <f t="shared" si="3"/>
        <v>0</v>
      </c>
      <c r="N14" s="150" t="s">
        <v>247</v>
      </c>
      <c r="O14" s="223">
        <v>46763.3</v>
      </c>
      <c r="P14" s="162" t="s">
        <v>236</v>
      </c>
      <c r="Q14" s="224">
        <v>0</v>
      </c>
    </row>
    <row r="15" spans="1:17" ht="210" x14ac:dyDescent="0.25">
      <c r="A15" s="167" t="s">
        <v>215</v>
      </c>
      <c r="B15" s="149" t="s">
        <v>129</v>
      </c>
      <c r="C15" s="89" t="s">
        <v>203</v>
      </c>
      <c r="D15" s="150" t="s">
        <v>204</v>
      </c>
      <c r="E15" s="89" t="s">
        <v>205</v>
      </c>
      <c r="F15" s="151">
        <v>465850</v>
      </c>
      <c r="G15" s="151">
        <v>465850</v>
      </c>
      <c r="H15" s="89" t="s">
        <v>206</v>
      </c>
      <c r="I15" s="83" t="s">
        <v>226</v>
      </c>
      <c r="J15" s="32">
        <v>27951</v>
      </c>
      <c r="K15" s="222">
        <v>27951</v>
      </c>
      <c r="L15" s="159">
        <v>0</v>
      </c>
      <c r="M15" s="164">
        <f t="shared" si="3"/>
        <v>0</v>
      </c>
      <c r="N15" s="161" t="s">
        <v>248</v>
      </c>
      <c r="O15" s="414">
        <v>56119.8</v>
      </c>
      <c r="P15" s="416" t="s">
        <v>241</v>
      </c>
      <c r="Q15" s="418">
        <v>5000</v>
      </c>
    </row>
    <row r="16" spans="1:17" ht="210" x14ac:dyDescent="0.25">
      <c r="A16" s="167" t="s">
        <v>216</v>
      </c>
      <c r="B16" s="149" t="s">
        <v>129</v>
      </c>
      <c r="C16" s="89" t="s">
        <v>207</v>
      </c>
      <c r="D16" s="150" t="s">
        <v>204</v>
      </c>
      <c r="E16" s="89" t="s">
        <v>205</v>
      </c>
      <c r="F16" s="151">
        <v>469480</v>
      </c>
      <c r="G16" s="151">
        <v>469480</v>
      </c>
      <c r="H16" s="89" t="s">
        <v>206</v>
      </c>
      <c r="I16" s="83" t="s">
        <v>226</v>
      </c>
      <c r="J16" s="32">
        <v>28168.799999999999</v>
      </c>
      <c r="K16" s="222">
        <v>28168.799999999999</v>
      </c>
      <c r="L16" s="159">
        <v>0</v>
      </c>
      <c r="M16" s="164">
        <f t="shared" si="3"/>
        <v>0</v>
      </c>
      <c r="N16" s="161" t="s">
        <v>249</v>
      </c>
      <c r="O16" s="415"/>
      <c r="P16" s="417"/>
      <c r="Q16" s="419"/>
    </row>
    <row r="17" spans="1:17" ht="32.25" customHeight="1" thickBot="1" x14ac:dyDescent="0.3">
      <c r="A17" s="73" t="s">
        <v>0</v>
      </c>
      <c r="B17" s="74"/>
      <c r="C17" s="74"/>
      <c r="D17" s="74"/>
      <c r="E17" s="74"/>
      <c r="F17" s="75">
        <f>SUM(F6:F16)</f>
        <v>1321519602.5599999</v>
      </c>
      <c r="G17" s="75">
        <f>SUM(G6:G16)</f>
        <v>433606843.69000006</v>
      </c>
      <c r="H17" s="75"/>
      <c r="I17" s="76"/>
      <c r="J17" s="75">
        <f>SUM(J6:J16)</f>
        <v>260581779.46000004</v>
      </c>
      <c r="K17" s="75">
        <f>SUM(K6:K16)</f>
        <v>17643554.690000001</v>
      </c>
      <c r="L17" s="75">
        <f>SUM(L6:L16)</f>
        <v>242938224.77000001</v>
      </c>
      <c r="M17" s="81">
        <f t="shared" ref="M17" si="4">L17/J17</f>
        <v>0.93229167930865109</v>
      </c>
      <c r="N17" s="73"/>
      <c r="O17" s="75">
        <f>SUM(O6:O16)</f>
        <v>17643554.690000001</v>
      </c>
      <c r="P17" s="77"/>
      <c r="Q17" s="75">
        <f>SUM(Q6:Q16)</f>
        <v>5000</v>
      </c>
    </row>
    <row r="20" spans="1:17" x14ac:dyDescent="0.25">
      <c r="K20" s="233"/>
    </row>
    <row r="21" spans="1:17" x14ac:dyDescent="0.25">
      <c r="K21" s="233"/>
    </row>
    <row r="22" spans="1:17" x14ac:dyDescent="0.25">
      <c r="J22" s="78"/>
      <c r="K22" s="78"/>
      <c r="L22" s="78"/>
      <c r="M22" s="78"/>
    </row>
    <row r="23" spans="1:17" x14ac:dyDescent="0.25">
      <c r="J23" s="78"/>
      <c r="K23" s="78"/>
      <c r="L23" s="78"/>
      <c r="M23" s="78"/>
    </row>
    <row r="24" spans="1:17" x14ac:dyDescent="0.25">
      <c r="J24" s="78"/>
      <c r="K24" s="78"/>
      <c r="L24" s="78"/>
      <c r="M24" s="78"/>
    </row>
    <row r="25" spans="1:17" x14ac:dyDescent="0.25">
      <c r="J25" s="78"/>
      <c r="K25" s="78"/>
      <c r="L25" s="78"/>
      <c r="M25" s="78"/>
    </row>
    <row r="26" spans="1:17" x14ac:dyDescent="0.25">
      <c r="J26" s="78"/>
      <c r="K26" s="78"/>
      <c r="L26" s="78"/>
      <c r="M26" s="78"/>
    </row>
    <row r="27" spans="1:17" x14ac:dyDescent="0.25">
      <c r="J27" s="78"/>
      <c r="K27" s="78"/>
      <c r="L27" s="78"/>
      <c r="M27" s="78"/>
    </row>
  </sheetData>
  <autoFilter ref="A5:Q17"/>
  <mergeCells count="17">
    <mergeCell ref="O6:O7"/>
    <mergeCell ref="P6:P7"/>
    <mergeCell ref="Q6:Q7"/>
    <mergeCell ref="F9:F10"/>
    <mergeCell ref="G9:G10"/>
    <mergeCell ref="O9:O10"/>
    <mergeCell ref="P9:P10"/>
    <mergeCell ref="Q9:Q10"/>
    <mergeCell ref="N6:N7"/>
    <mergeCell ref="O15:O16"/>
    <mergeCell ref="P15:P16"/>
    <mergeCell ref="Q15:Q16"/>
    <mergeCell ref="A9:A10"/>
    <mergeCell ref="B9:B10"/>
    <mergeCell ref="C9:C10"/>
    <mergeCell ref="D9:D10"/>
    <mergeCell ref="E9:E10"/>
  </mergeCells>
  <printOptions horizontalCentered="1"/>
  <pageMargins left="0.51181102362204722" right="0.31496062992125984" top="0.74803149606299213" bottom="0.74803149606299213" header="0.31496062992125984" footer="0.31496062992125984"/>
  <pageSetup paperSize="8" scale="58" fitToHeight="0" orientation="landscape" horizontalDpi="4294967293" verticalDpi="4294967293" r:id="rId1"/>
  <headerFooter>
    <oddFooter>&amp;CStránka &amp;P z &amp;N&amp;RZpracoval odbor finanční, stav k 1. 2. 2023</oddFooter>
  </headerFooter>
  <rowBreaks count="1" manualBreakCount="1">
    <brk id="8"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67"/>
  <sheetViews>
    <sheetView zoomScale="59" zoomScaleNormal="59" zoomScaleSheetLayoutView="42" zoomScalePageLayoutView="70" workbookViewId="0"/>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0" ht="26.45" customHeight="1" x14ac:dyDescent="0.35">
      <c r="A1" s="236" t="s">
        <v>295</v>
      </c>
      <c r="B1" s="87"/>
    </row>
    <row r="2" spans="1:20" ht="33" customHeight="1" x14ac:dyDescent="0.35">
      <c r="A2" s="87" t="s">
        <v>89</v>
      </c>
      <c r="C2" s="29"/>
      <c r="D2" s="29"/>
      <c r="E2" s="29"/>
      <c r="F2" s="29"/>
      <c r="G2" s="29"/>
      <c r="H2" s="29"/>
      <c r="I2" s="29"/>
      <c r="J2" s="29"/>
      <c r="K2" s="29"/>
      <c r="L2" s="29"/>
      <c r="M2" s="29"/>
      <c r="N2" s="29"/>
      <c r="O2" s="29"/>
      <c r="P2" s="29"/>
      <c r="Q2" s="2"/>
    </row>
    <row r="3" spans="1:20" ht="10.15" customHeight="1" x14ac:dyDescent="0.35">
      <c r="A3" s="87"/>
      <c r="C3" s="29"/>
      <c r="D3" s="29"/>
      <c r="E3" s="29"/>
      <c r="F3" s="29"/>
      <c r="G3" s="29"/>
      <c r="H3" s="29"/>
      <c r="I3" s="29"/>
      <c r="J3" s="29"/>
      <c r="K3" s="29"/>
      <c r="L3" s="29"/>
      <c r="M3" s="29"/>
      <c r="N3" s="29"/>
      <c r="O3" s="29"/>
      <c r="P3" s="29"/>
      <c r="Q3" s="2"/>
    </row>
    <row r="4" spans="1:20" ht="38.25" customHeight="1" x14ac:dyDescent="0.25">
      <c r="A4" s="500" t="s">
        <v>40</v>
      </c>
      <c r="B4" s="492" t="s">
        <v>41</v>
      </c>
      <c r="C4" s="492" t="s">
        <v>32</v>
      </c>
      <c r="D4" s="493" t="s">
        <v>42</v>
      </c>
      <c r="E4" s="492" t="s">
        <v>43</v>
      </c>
      <c r="F4" s="498" t="s">
        <v>85</v>
      </c>
      <c r="G4" s="492" t="s">
        <v>18</v>
      </c>
      <c r="H4" s="493" t="s">
        <v>45</v>
      </c>
      <c r="I4" s="492" t="s">
        <v>46</v>
      </c>
      <c r="J4" s="492" t="s">
        <v>23</v>
      </c>
      <c r="K4" s="495" t="s">
        <v>25</v>
      </c>
      <c r="L4" s="497" t="s">
        <v>47</v>
      </c>
      <c r="M4" s="482" t="s">
        <v>48</v>
      </c>
      <c r="N4" s="483"/>
      <c r="O4" s="484"/>
      <c r="P4" s="485" t="s">
        <v>140</v>
      </c>
      <c r="Q4" s="487" t="s">
        <v>50</v>
      </c>
    </row>
    <row r="5" spans="1:20" ht="90" x14ac:dyDescent="0.25">
      <c r="A5" s="501"/>
      <c r="B5" s="493"/>
      <c r="C5" s="493"/>
      <c r="D5" s="494"/>
      <c r="E5" s="493"/>
      <c r="F5" s="499"/>
      <c r="G5" s="493"/>
      <c r="H5" s="494"/>
      <c r="I5" s="493"/>
      <c r="J5" s="493"/>
      <c r="K5" s="496"/>
      <c r="L5" s="485"/>
      <c r="M5" s="88" t="s">
        <v>51</v>
      </c>
      <c r="N5" s="34" t="s">
        <v>86</v>
      </c>
      <c r="O5" s="35" t="s">
        <v>87</v>
      </c>
      <c r="P5" s="486"/>
      <c r="Q5" s="488"/>
    </row>
    <row r="6" spans="1:20" ht="26.25" customHeight="1" thickBot="1" x14ac:dyDescent="0.3">
      <c r="A6" s="36" t="s">
        <v>53</v>
      </c>
      <c r="B6" s="36" t="s">
        <v>54</v>
      </c>
      <c r="C6" s="36" t="s">
        <v>55</v>
      </c>
      <c r="D6" s="36" t="s">
        <v>56</v>
      </c>
      <c r="E6" s="36" t="s">
        <v>57</v>
      </c>
      <c r="F6" s="37" t="s">
        <v>58</v>
      </c>
      <c r="G6" s="36" t="s">
        <v>59</v>
      </c>
      <c r="H6" s="36" t="s">
        <v>60</v>
      </c>
      <c r="I6" s="36" t="s">
        <v>61</v>
      </c>
      <c r="J6" s="36" t="s">
        <v>62</v>
      </c>
      <c r="K6" s="38" t="s">
        <v>63</v>
      </c>
      <c r="L6" s="39" t="s">
        <v>64</v>
      </c>
      <c r="M6" s="39" t="s">
        <v>65</v>
      </c>
      <c r="N6" s="40" t="s">
        <v>66</v>
      </c>
      <c r="O6" s="38" t="s">
        <v>67</v>
      </c>
      <c r="P6" s="39" t="s">
        <v>68</v>
      </c>
      <c r="Q6" s="41" t="s">
        <v>141</v>
      </c>
    </row>
    <row r="7" spans="1:20" ht="409.15" customHeight="1" x14ac:dyDescent="0.25">
      <c r="A7" s="489">
        <v>19</v>
      </c>
      <c r="B7" s="474" t="s">
        <v>79</v>
      </c>
      <c r="C7" s="474" t="s">
        <v>81</v>
      </c>
      <c r="D7" s="474" t="s">
        <v>94</v>
      </c>
      <c r="E7" s="474" t="s">
        <v>95</v>
      </c>
      <c r="F7" s="474" t="s">
        <v>96</v>
      </c>
      <c r="G7" s="490">
        <v>144128467</v>
      </c>
      <c r="H7" s="474" t="s">
        <v>97</v>
      </c>
      <c r="I7" s="474" t="s">
        <v>93</v>
      </c>
      <c r="J7" s="474" t="s">
        <v>80</v>
      </c>
      <c r="K7" s="476" t="s">
        <v>158</v>
      </c>
      <c r="L7" s="470">
        <v>9222024</v>
      </c>
      <c r="M7" s="470">
        <f t="shared" ref="M7:M9" si="0">N7+O7</f>
        <v>9222024</v>
      </c>
      <c r="N7" s="463">
        <v>9222024</v>
      </c>
      <c r="O7" s="465">
        <v>0</v>
      </c>
      <c r="P7" s="467">
        <f t="shared" ref="P7:P9" si="1">M7/L7</f>
        <v>1</v>
      </c>
      <c r="Q7" s="468" t="s">
        <v>255</v>
      </c>
    </row>
    <row r="8" spans="1:20" ht="159.6" customHeight="1" x14ac:dyDescent="0.25">
      <c r="A8" s="446"/>
      <c r="B8" s="475"/>
      <c r="C8" s="475"/>
      <c r="D8" s="475"/>
      <c r="E8" s="475"/>
      <c r="F8" s="475"/>
      <c r="G8" s="491"/>
      <c r="H8" s="475"/>
      <c r="I8" s="475"/>
      <c r="J8" s="475"/>
      <c r="K8" s="477"/>
      <c r="L8" s="441"/>
      <c r="M8" s="441"/>
      <c r="N8" s="464"/>
      <c r="O8" s="466"/>
      <c r="P8" s="458"/>
      <c r="Q8" s="469"/>
    </row>
    <row r="9" spans="1:20" ht="364.9" customHeight="1" x14ac:dyDescent="0.25">
      <c r="A9" s="444">
        <v>26</v>
      </c>
      <c r="B9" s="447" t="s">
        <v>79</v>
      </c>
      <c r="C9" s="447" t="s">
        <v>84</v>
      </c>
      <c r="D9" s="447" t="s">
        <v>98</v>
      </c>
      <c r="E9" s="447" t="s">
        <v>99</v>
      </c>
      <c r="F9" s="447" t="s">
        <v>100</v>
      </c>
      <c r="G9" s="478">
        <v>32851203.190000001</v>
      </c>
      <c r="H9" s="447" t="s">
        <v>101</v>
      </c>
      <c r="I9" s="447" t="s">
        <v>102</v>
      </c>
      <c r="J9" s="447" t="s">
        <v>103</v>
      </c>
      <c r="K9" s="480" t="s">
        <v>104</v>
      </c>
      <c r="L9" s="461">
        <v>732271.43</v>
      </c>
      <c r="M9" s="440">
        <f t="shared" si="0"/>
        <v>732271.43</v>
      </c>
      <c r="N9" s="471">
        <v>732271.43</v>
      </c>
      <c r="O9" s="472">
        <v>0</v>
      </c>
      <c r="P9" s="457">
        <f t="shared" si="1"/>
        <v>1</v>
      </c>
      <c r="Q9" s="459" t="s">
        <v>254</v>
      </c>
    </row>
    <row r="10" spans="1:20" ht="381" customHeight="1" x14ac:dyDescent="0.25">
      <c r="A10" s="446"/>
      <c r="B10" s="449"/>
      <c r="C10" s="449"/>
      <c r="D10" s="449"/>
      <c r="E10" s="449"/>
      <c r="F10" s="449"/>
      <c r="G10" s="479"/>
      <c r="H10" s="449"/>
      <c r="I10" s="449"/>
      <c r="J10" s="449"/>
      <c r="K10" s="481"/>
      <c r="L10" s="462"/>
      <c r="M10" s="441"/>
      <c r="N10" s="464"/>
      <c r="O10" s="473"/>
      <c r="P10" s="458"/>
      <c r="Q10" s="460"/>
    </row>
    <row r="11" spans="1:20" ht="320.25" customHeight="1" x14ac:dyDescent="0.25">
      <c r="A11" s="237">
        <v>27</v>
      </c>
      <c r="B11" s="238" t="s">
        <v>79</v>
      </c>
      <c r="C11" s="238" t="s">
        <v>82</v>
      </c>
      <c r="D11" s="238" t="s">
        <v>98</v>
      </c>
      <c r="E11" s="238" t="s">
        <v>105</v>
      </c>
      <c r="F11" s="238" t="s">
        <v>106</v>
      </c>
      <c r="G11" s="239">
        <v>37057739.189999998</v>
      </c>
      <c r="H11" s="238" t="s">
        <v>92</v>
      </c>
      <c r="I11" s="237" t="s">
        <v>93</v>
      </c>
      <c r="J11" s="240" t="s">
        <v>69</v>
      </c>
      <c r="K11" s="241" t="s">
        <v>159</v>
      </c>
      <c r="L11" s="242">
        <v>5932671</v>
      </c>
      <c r="M11" s="242">
        <f>N11+O11</f>
        <v>5932671</v>
      </c>
      <c r="N11" s="91">
        <v>5932671</v>
      </c>
      <c r="O11" s="243">
        <v>0</v>
      </c>
      <c r="P11" s="244">
        <f t="shared" ref="P11:P16" si="2">M11/L11</f>
        <v>1</v>
      </c>
      <c r="Q11" s="33" t="s">
        <v>160</v>
      </c>
    </row>
    <row r="12" spans="1:20" ht="409.6" customHeight="1" x14ac:dyDescent="0.25">
      <c r="A12" s="444">
        <v>28</v>
      </c>
      <c r="B12" s="444" t="s">
        <v>79</v>
      </c>
      <c r="C12" s="447" t="s">
        <v>83</v>
      </c>
      <c r="D12" s="444" t="s">
        <v>98</v>
      </c>
      <c r="E12" s="447" t="s">
        <v>107</v>
      </c>
      <c r="F12" s="447" t="s">
        <v>100</v>
      </c>
      <c r="G12" s="452">
        <v>135462141.78</v>
      </c>
      <c r="H12" s="447" t="s">
        <v>92</v>
      </c>
      <c r="I12" s="447" t="s">
        <v>93</v>
      </c>
      <c r="J12" s="450" t="s">
        <v>103</v>
      </c>
      <c r="K12" s="312" t="s">
        <v>108</v>
      </c>
      <c r="L12" s="307">
        <v>1779352.04</v>
      </c>
      <c r="M12" s="440">
        <f>N12+O12</f>
        <v>1779352.04</v>
      </c>
      <c r="N12" s="442">
        <v>1779352.04</v>
      </c>
      <c r="O12" s="455">
        <v>0</v>
      </c>
      <c r="P12" s="457">
        <f t="shared" si="2"/>
        <v>1</v>
      </c>
      <c r="Q12" s="459" t="s">
        <v>223</v>
      </c>
      <c r="T12" s="92"/>
    </row>
    <row r="13" spans="1:20" ht="322.89999999999998" customHeight="1" x14ac:dyDescent="0.25">
      <c r="A13" s="445"/>
      <c r="B13" s="445"/>
      <c r="C13" s="448"/>
      <c r="D13" s="445"/>
      <c r="E13" s="448"/>
      <c r="F13" s="448"/>
      <c r="G13" s="453"/>
      <c r="H13" s="448"/>
      <c r="I13" s="448"/>
      <c r="J13" s="451"/>
      <c r="K13" s="245"/>
      <c r="L13" s="308"/>
      <c r="M13" s="441"/>
      <c r="N13" s="443"/>
      <c r="O13" s="456"/>
      <c r="P13" s="458"/>
      <c r="Q13" s="460"/>
      <c r="T13" s="92"/>
    </row>
    <row r="14" spans="1:20" ht="291" customHeight="1" x14ac:dyDescent="0.25">
      <c r="A14" s="446"/>
      <c r="B14" s="446"/>
      <c r="C14" s="449"/>
      <c r="D14" s="446"/>
      <c r="E14" s="449"/>
      <c r="F14" s="449"/>
      <c r="G14" s="454"/>
      <c r="H14" s="449"/>
      <c r="I14" s="449"/>
      <c r="J14" s="288" t="s">
        <v>69</v>
      </c>
      <c r="K14" s="313" t="s">
        <v>268</v>
      </c>
      <c r="L14" s="131">
        <v>19278653</v>
      </c>
      <c r="M14" s="131">
        <v>19278653</v>
      </c>
      <c r="N14" s="91">
        <v>19278653</v>
      </c>
      <c r="O14" s="93">
        <v>0</v>
      </c>
      <c r="P14" s="244">
        <f t="shared" si="2"/>
        <v>1</v>
      </c>
      <c r="Q14" s="309" t="s">
        <v>269</v>
      </c>
    </row>
    <row r="15" spans="1:20" ht="259.14999999999998" customHeight="1" thickBot="1" x14ac:dyDescent="0.3">
      <c r="A15" s="310">
        <v>43</v>
      </c>
      <c r="B15" s="248" t="s">
        <v>79</v>
      </c>
      <c r="C15" s="248" t="s">
        <v>161</v>
      </c>
      <c r="D15" s="248" t="s">
        <v>162</v>
      </c>
      <c r="E15" s="248" t="s">
        <v>163</v>
      </c>
      <c r="F15" s="248"/>
      <c r="G15" s="246">
        <v>10083914</v>
      </c>
      <c r="H15" s="247" t="s">
        <v>164</v>
      </c>
      <c r="I15" s="248" t="s">
        <v>165</v>
      </c>
      <c r="J15" s="311" t="s">
        <v>166</v>
      </c>
      <c r="K15" s="249" t="s">
        <v>167</v>
      </c>
      <c r="L15" s="250">
        <v>3615.48</v>
      </c>
      <c r="M15" s="250">
        <v>3615.48</v>
      </c>
      <c r="N15" s="94">
        <v>3615.48</v>
      </c>
      <c r="O15" s="251">
        <v>0</v>
      </c>
      <c r="P15" s="252">
        <f>M15/L15</f>
        <v>1</v>
      </c>
      <c r="Q15" s="95" t="s">
        <v>224</v>
      </c>
    </row>
    <row r="16" spans="1:20" ht="32.25" customHeight="1" thickBot="1" x14ac:dyDescent="0.3">
      <c r="A16" s="434" t="s">
        <v>0</v>
      </c>
      <c r="B16" s="435"/>
      <c r="C16" s="435"/>
      <c r="D16" s="435"/>
      <c r="E16" s="435"/>
      <c r="F16" s="436"/>
      <c r="G16" s="42">
        <f>SUM(G7:G15)</f>
        <v>359583465.15999997</v>
      </c>
      <c r="H16" s="42"/>
      <c r="I16" s="253"/>
      <c r="J16" s="254"/>
      <c r="K16" s="255"/>
      <c r="L16" s="43">
        <f>SUM(L7:L15)</f>
        <v>36948586.949999996</v>
      </c>
      <c r="M16" s="43">
        <f>SUM(M7:M15)</f>
        <v>36948586.949999996</v>
      </c>
      <c r="N16" s="44">
        <f>SUM(N7:N15)</f>
        <v>36948586.949999996</v>
      </c>
      <c r="O16" s="45">
        <f>SUM(O7:O15)</f>
        <v>0</v>
      </c>
      <c r="P16" s="46">
        <f t="shared" si="2"/>
        <v>1</v>
      </c>
      <c r="Q16" s="256" t="s">
        <v>75</v>
      </c>
    </row>
    <row r="17" spans="1:17" ht="28.5" customHeight="1" x14ac:dyDescent="0.25">
      <c r="A17" s="47"/>
      <c r="B17" s="96" t="s">
        <v>76</v>
      </c>
      <c r="C17" s="437" t="s">
        <v>77</v>
      </c>
      <c r="D17" s="437"/>
      <c r="E17" s="437"/>
      <c r="F17" s="437"/>
      <c r="G17" s="97"/>
      <c r="H17" s="97"/>
      <c r="I17" s="98"/>
      <c r="J17" s="98"/>
      <c r="K17" s="99"/>
      <c r="L17" s="100" t="s">
        <v>75</v>
      </c>
      <c r="M17" s="101" t="s">
        <v>75</v>
      </c>
      <c r="N17" s="102">
        <f>N7+N9+N12+N11+N15+N14</f>
        <v>36948586.950000003</v>
      </c>
      <c r="O17" s="103" t="s">
        <v>75</v>
      </c>
      <c r="P17" s="104" t="s">
        <v>75</v>
      </c>
      <c r="Q17" s="257" t="s">
        <v>75</v>
      </c>
    </row>
    <row r="18" spans="1:17" ht="27" customHeight="1" x14ac:dyDescent="0.25">
      <c r="A18" s="47"/>
      <c r="B18" s="48" t="s">
        <v>76</v>
      </c>
      <c r="C18" s="438" t="s">
        <v>88</v>
      </c>
      <c r="D18" s="438"/>
      <c r="E18" s="438"/>
      <c r="F18" s="438"/>
      <c r="G18" s="438"/>
      <c r="H18" s="438"/>
      <c r="I18" s="438"/>
      <c r="J18" s="438"/>
      <c r="K18" s="439"/>
      <c r="L18" s="49" t="s">
        <v>75</v>
      </c>
      <c r="M18" s="50" t="s">
        <v>75</v>
      </c>
      <c r="N18" s="105">
        <v>0</v>
      </c>
      <c r="O18" s="106">
        <f>O16</f>
        <v>0</v>
      </c>
      <c r="P18" s="258" t="s">
        <v>75</v>
      </c>
      <c r="Q18" s="259" t="s">
        <v>75</v>
      </c>
    </row>
    <row r="19" spans="1:17" x14ac:dyDescent="0.25">
      <c r="A19" s="107"/>
      <c r="B19" s="260"/>
      <c r="C19" s="108"/>
      <c r="D19" s="108"/>
      <c r="E19" s="109"/>
      <c r="F19" s="261"/>
      <c r="G19" s="261"/>
      <c r="H19" s="261"/>
      <c r="I19" s="261"/>
      <c r="J19" s="261"/>
      <c r="K19" s="261"/>
      <c r="L19" s="261"/>
      <c r="M19" s="261"/>
      <c r="N19" s="262"/>
      <c r="O19" s="108"/>
      <c r="P19" s="108"/>
    </row>
    <row r="20" spans="1:17" x14ac:dyDescent="0.25">
      <c r="A20" s="107"/>
      <c r="B20" s="260"/>
      <c r="C20" s="108"/>
      <c r="D20" s="108"/>
      <c r="E20" s="109"/>
      <c r="F20" s="261"/>
      <c r="G20" s="261"/>
      <c r="H20" s="261"/>
      <c r="I20" s="261"/>
      <c r="J20" s="261"/>
      <c r="K20" s="261"/>
      <c r="L20" s="261"/>
      <c r="M20" s="110"/>
      <c r="N20" s="111"/>
      <c r="O20" s="112"/>
      <c r="P20" s="108"/>
    </row>
    <row r="21" spans="1:17" x14ac:dyDescent="0.25">
      <c r="A21" s="22"/>
      <c r="F21" s="29"/>
      <c r="G21" s="29"/>
      <c r="H21" s="29"/>
      <c r="I21" s="29"/>
      <c r="J21" s="29"/>
      <c r="K21" s="29"/>
      <c r="L21" s="29"/>
      <c r="M21" s="29"/>
      <c r="N21" s="12"/>
      <c r="O21" s="12"/>
      <c r="P21" s="12"/>
    </row>
    <row r="22" spans="1:17" x14ac:dyDescent="0.25">
      <c r="A22" s="22"/>
      <c r="F22" s="29"/>
      <c r="G22" s="29"/>
      <c r="H22" s="29"/>
      <c r="I22" s="29"/>
      <c r="J22" s="29"/>
      <c r="K22" s="29"/>
      <c r="L22" s="29"/>
      <c r="M22" s="29"/>
      <c r="N22" s="12"/>
      <c r="O22" s="12"/>
      <c r="P22" s="12"/>
    </row>
    <row r="23" spans="1:17" x14ac:dyDescent="0.25">
      <c r="A23" s="22"/>
      <c r="F23" s="29"/>
      <c r="G23" s="29"/>
      <c r="H23" s="29"/>
      <c r="I23" s="29"/>
      <c r="J23" s="29"/>
      <c r="K23" s="29"/>
      <c r="L23" s="29"/>
      <c r="M23" s="29"/>
      <c r="N23" s="12"/>
      <c r="O23" s="12"/>
      <c r="P23" s="12"/>
    </row>
    <row r="24" spans="1:17" x14ac:dyDescent="0.25">
      <c r="A24" s="22"/>
      <c r="F24" s="29"/>
      <c r="G24" s="29"/>
      <c r="H24" s="29"/>
      <c r="I24" s="29"/>
      <c r="J24" s="29"/>
      <c r="K24" s="29"/>
      <c r="L24" s="29"/>
      <c r="M24" s="29"/>
      <c r="N24" s="12"/>
      <c r="O24" s="12"/>
      <c r="P24" s="12"/>
    </row>
    <row r="25" spans="1:17" x14ac:dyDescent="0.25">
      <c r="A25" s="22"/>
      <c r="F25" s="29"/>
      <c r="G25" s="29"/>
      <c r="H25" s="29"/>
      <c r="I25" s="29"/>
      <c r="J25" s="29"/>
      <c r="K25" s="29"/>
      <c r="L25" s="29"/>
      <c r="M25" s="29"/>
      <c r="N25" s="12"/>
      <c r="O25" s="12"/>
      <c r="P25" s="12"/>
    </row>
    <row r="26" spans="1:17" x14ac:dyDescent="0.25">
      <c r="A26" s="22"/>
      <c r="F26" s="29"/>
      <c r="G26" s="29"/>
      <c r="H26" s="29"/>
      <c r="I26" s="29"/>
      <c r="J26" s="29"/>
      <c r="K26" s="29"/>
      <c r="L26" s="29"/>
      <c r="M26" s="29"/>
      <c r="N26" s="12"/>
      <c r="O26" s="12"/>
      <c r="P26" s="12"/>
    </row>
    <row r="27" spans="1:17" x14ac:dyDescent="0.25">
      <c r="A27" s="22"/>
      <c r="F27" s="29"/>
      <c r="G27" s="29"/>
      <c r="H27" s="29"/>
      <c r="I27" s="29"/>
      <c r="J27" s="29"/>
      <c r="K27" s="29"/>
      <c r="L27" s="29"/>
      <c r="M27" s="29"/>
      <c r="N27" s="12"/>
      <c r="O27" s="12"/>
      <c r="P27" s="12"/>
    </row>
    <row r="28" spans="1:17" x14ac:dyDescent="0.25">
      <c r="A28" s="22"/>
      <c r="F28" s="29"/>
      <c r="G28" s="29"/>
      <c r="H28" s="29"/>
      <c r="I28" s="29"/>
      <c r="J28" s="29"/>
      <c r="K28" s="29"/>
      <c r="L28" s="29"/>
      <c r="M28" s="29"/>
      <c r="N28" s="12"/>
      <c r="O28" s="12"/>
      <c r="P28" s="12"/>
    </row>
    <row r="29" spans="1:17" x14ac:dyDescent="0.25">
      <c r="A29" s="22"/>
      <c r="F29" s="29"/>
      <c r="G29" s="29"/>
      <c r="H29" s="29"/>
      <c r="I29" s="29"/>
      <c r="J29" s="29"/>
      <c r="K29" s="29"/>
      <c r="L29" s="29"/>
      <c r="M29" s="29"/>
      <c r="N29" s="12"/>
      <c r="O29" s="12"/>
      <c r="P29" s="12"/>
    </row>
    <row r="30" spans="1:17" x14ac:dyDescent="0.25">
      <c r="A30" s="22"/>
      <c r="F30" s="29"/>
      <c r="G30" s="29"/>
      <c r="H30" s="29"/>
      <c r="I30" s="29"/>
      <c r="J30" s="29"/>
      <c r="K30" s="29"/>
      <c r="L30" s="29"/>
      <c r="M30" s="29"/>
      <c r="N30" s="12"/>
      <c r="O30" s="12"/>
      <c r="P30" s="12"/>
    </row>
    <row r="31" spans="1:17" x14ac:dyDescent="0.25">
      <c r="A31" s="22"/>
      <c r="F31" s="29"/>
      <c r="G31" s="29"/>
      <c r="H31" s="29"/>
      <c r="I31" s="29"/>
      <c r="J31" s="29"/>
      <c r="K31" s="29"/>
      <c r="L31" s="29"/>
      <c r="M31" s="29"/>
      <c r="N31" s="12"/>
      <c r="O31" s="12"/>
      <c r="P31" s="12"/>
    </row>
    <row r="32" spans="1:17" x14ac:dyDescent="0.25">
      <c r="A32" s="22"/>
      <c r="F32" s="29"/>
      <c r="G32" s="29"/>
      <c r="H32" s="29"/>
      <c r="I32" s="29"/>
      <c r="J32" s="29"/>
      <c r="K32" s="29"/>
      <c r="L32" s="29"/>
      <c r="M32" s="29"/>
      <c r="N32" s="12"/>
      <c r="O32" s="12"/>
      <c r="P32" s="12"/>
    </row>
    <row r="33" spans="1:16" x14ac:dyDescent="0.25">
      <c r="A33" s="22"/>
      <c r="F33" s="29"/>
      <c r="G33" s="29"/>
      <c r="H33" s="29"/>
      <c r="I33" s="29"/>
      <c r="J33" s="29"/>
      <c r="K33" s="29"/>
      <c r="L33" s="29"/>
      <c r="M33" s="29"/>
      <c r="N33" s="12"/>
      <c r="O33" s="12"/>
      <c r="P33" s="12"/>
    </row>
    <row r="34" spans="1:16" x14ac:dyDescent="0.25">
      <c r="A34" s="22"/>
      <c r="F34" s="29"/>
      <c r="G34" s="29"/>
      <c r="H34" s="29"/>
      <c r="I34" s="29"/>
      <c r="J34" s="29"/>
      <c r="K34" s="29"/>
      <c r="L34" s="29"/>
      <c r="M34" s="29"/>
      <c r="N34" s="12"/>
      <c r="O34" s="12"/>
      <c r="P34" s="12"/>
    </row>
    <row r="35" spans="1:16" x14ac:dyDescent="0.25">
      <c r="A35" s="22"/>
      <c r="F35" s="29"/>
      <c r="G35" s="29"/>
      <c r="H35" s="29"/>
      <c r="I35" s="29"/>
      <c r="J35" s="29"/>
      <c r="K35" s="29"/>
      <c r="L35" s="29"/>
      <c r="M35" s="29"/>
      <c r="N35" s="12"/>
      <c r="O35" s="12"/>
      <c r="P35" s="12"/>
    </row>
    <row r="36" spans="1:16" x14ac:dyDescent="0.25">
      <c r="A36" s="22"/>
      <c r="F36" s="29"/>
      <c r="G36" s="29"/>
      <c r="H36" s="29"/>
      <c r="I36" s="29"/>
      <c r="J36" s="29"/>
      <c r="K36" s="29"/>
      <c r="L36" s="29"/>
      <c r="M36" s="29"/>
      <c r="N36" s="12"/>
      <c r="O36" s="12"/>
      <c r="P36" s="12"/>
    </row>
    <row r="37" spans="1:16" x14ac:dyDescent="0.25">
      <c r="A37" s="22"/>
      <c r="F37" s="29"/>
      <c r="G37" s="29"/>
      <c r="H37" s="29"/>
      <c r="I37" s="29"/>
      <c r="J37" s="29"/>
      <c r="K37" s="29"/>
      <c r="L37" s="29"/>
      <c r="M37" s="29"/>
      <c r="N37" s="12"/>
      <c r="O37" s="12"/>
      <c r="P37" s="12"/>
    </row>
    <row r="38" spans="1:16" x14ac:dyDescent="0.25">
      <c r="A38" s="22"/>
      <c r="F38" s="29"/>
      <c r="G38" s="29"/>
      <c r="H38" s="29"/>
      <c r="I38" s="29"/>
      <c r="J38" s="29"/>
      <c r="K38" s="29"/>
      <c r="L38" s="29"/>
      <c r="M38" s="29"/>
      <c r="N38" s="12"/>
      <c r="O38" s="12"/>
      <c r="P38" s="12"/>
    </row>
    <row r="39" spans="1:16" x14ac:dyDescent="0.25">
      <c r="A39" s="22"/>
      <c r="F39" s="29"/>
      <c r="G39" s="29"/>
      <c r="H39" s="29"/>
      <c r="I39" s="29"/>
      <c r="J39" s="29"/>
      <c r="K39" s="29"/>
      <c r="L39" s="29"/>
      <c r="M39" s="29"/>
      <c r="N39" s="12"/>
      <c r="O39" s="12"/>
      <c r="P39" s="12"/>
    </row>
    <row r="40" spans="1:16" x14ac:dyDescent="0.25">
      <c r="A40" s="22"/>
      <c r="F40" s="29"/>
      <c r="G40" s="29"/>
      <c r="H40" s="29"/>
      <c r="I40" s="29"/>
      <c r="J40" s="29"/>
      <c r="K40" s="29"/>
      <c r="L40" s="29"/>
      <c r="M40" s="29"/>
      <c r="N40" s="12"/>
      <c r="O40" s="12"/>
      <c r="P40" s="12"/>
    </row>
    <row r="41" spans="1:16" x14ac:dyDescent="0.25">
      <c r="A41" s="22"/>
      <c r="F41" s="29"/>
      <c r="G41" s="29"/>
      <c r="H41" s="29"/>
      <c r="I41" s="29"/>
      <c r="J41" s="29"/>
      <c r="K41" s="29"/>
      <c r="L41" s="29"/>
      <c r="M41" s="29"/>
      <c r="N41" s="12"/>
      <c r="O41" s="12"/>
      <c r="P41" s="12"/>
    </row>
    <row r="42" spans="1:16" x14ac:dyDescent="0.25">
      <c r="A42" s="22"/>
      <c r="F42" s="29"/>
      <c r="G42" s="29"/>
      <c r="H42" s="29"/>
      <c r="I42" s="29"/>
      <c r="J42" s="29"/>
      <c r="K42" s="29"/>
      <c r="L42" s="29"/>
      <c r="M42" s="29"/>
      <c r="N42" s="12"/>
      <c r="O42" s="12"/>
      <c r="P42" s="12"/>
    </row>
    <row r="43" spans="1:16" x14ac:dyDescent="0.25">
      <c r="A43" s="22"/>
      <c r="F43" s="29"/>
      <c r="G43" s="29"/>
      <c r="H43" s="29"/>
      <c r="I43" s="29"/>
      <c r="J43" s="29"/>
      <c r="K43" s="29"/>
      <c r="L43" s="29"/>
      <c r="M43" s="29"/>
      <c r="N43" s="12"/>
      <c r="O43" s="12"/>
      <c r="P43" s="12"/>
    </row>
    <row r="44" spans="1:16" x14ac:dyDescent="0.25">
      <c r="A44" s="22"/>
      <c r="F44" s="29"/>
      <c r="G44" s="29"/>
      <c r="H44" s="29"/>
      <c r="I44" s="29"/>
      <c r="J44" s="29"/>
      <c r="K44" s="29"/>
      <c r="L44" s="29"/>
      <c r="M44" s="29"/>
      <c r="N44" s="12"/>
      <c r="O44" s="12"/>
      <c r="P44" s="12"/>
    </row>
    <row r="45" spans="1:16" x14ac:dyDescent="0.25">
      <c r="A45" s="22"/>
      <c r="F45" s="29"/>
      <c r="G45" s="29"/>
      <c r="H45" s="29"/>
      <c r="I45" s="29"/>
      <c r="J45" s="29"/>
      <c r="K45" s="29"/>
      <c r="L45" s="29"/>
      <c r="M45" s="29"/>
      <c r="N45" s="12"/>
      <c r="O45" s="12"/>
      <c r="P45" s="12"/>
    </row>
    <row r="46" spans="1:16" x14ac:dyDescent="0.25">
      <c r="A46" s="22"/>
      <c r="F46" s="29"/>
      <c r="G46" s="29"/>
      <c r="H46" s="29"/>
      <c r="I46" s="29"/>
      <c r="J46" s="29"/>
      <c r="K46" s="29"/>
      <c r="L46" s="29"/>
      <c r="M46" s="29"/>
      <c r="N46" s="12"/>
      <c r="O46" s="12"/>
      <c r="P46" s="12"/>
    </row>
    <row r="47" spans="1:16" x14ac:dyDescent="0.25">
      <c r="A47" s="22"/>
      <c r="F47" s="29"/>
      <c r="G47" s="29"/>
      <c r="H47" s="29"/>
      <c r="I47" s="29"/>
      <c r="J47" s="29"/>
      <c r="K47" s="29"/>
      <c r="L47" s="29"/>
      <c r="M47" s="29"/>
      <c r="N47" s="12"/>
      <c r="O47" s="12"/>
      <c r="P47" s="12"/>
    </row>
    <row r="48" spans="1:16" x14ac:dyDescent="0.25">
      <c r="A48" s="22"/>
      <c r="F48" s="29"/>
      <c r="G48" s="29"/>
      <c r="H48" s="29"/>
      <c r="I48" s="29"/>
      <c r="J48" s="29"/>
      <c r="K48" s="29"/>
      <c r="L48" s="29"/>
      <c r="M48" s="29"/>
      <c r="N48" s="12"/>
      <c r="O48" s="12"/>
      <c r="P48" s="12"/>
    </row>
    <row r="49" spans="1:16" x14ac:dyDescent="0.25">
      <c r="A49" s="22"/>
      <c r="F49" s="29"/>
      <c r="G49" s="29"/>
      <c r="H49" s="29"/>
      <c r="I49" s="29"/>
      <c r="J49" s="29"/>
      <c r="K49" s="29"/>
      <c r="L49" s="29"/>
      <c r="M49" s="29"/>
      <c r="N49" s="12"/>
      <c r="O49" s="12"/>
      <c r="P49" s="12"/>
    </row>
    <row r="50" spans="1:16" x14ac:dyDescent="0.25">
      <c r="A50" s="22"/>
      <c r="F50" s="29"/>
      <c r="G50" s="29"/>
      <c r="H50" s="29"/>
      <c r="I50" s="29"/>
      <c r="J50" s="29"/>
      <c r="K50" s="29"/>
      <c r="L50" s="29"/>
      <c r="M50" s="29"/>
      <c r="N50" s="12"/>
      <c r="O50" s="12"/>
      <c r="P50" s="12"/>
    </row>
    <row r="51" spans="1:16" x14ac:dyDescent="0.25">
      <c r="F51" s="29"/>
      <c r="G51" s="29"/>
      <c r="H51" s="29"/>
      <c r="I51" s="29"/>
      <c r="J51" s="29"/>
      <c r="K51" s="29"/>
      <c r="L51" s="29"/>
      <c r="M51" s="29"/>
      <c r="N51" s="12"/>
      <c r="O51" s="12"/>
      <c r="P51" s="12"/>
    </row>
    <row r="52" spans="1:16" x14ac:dyDescent="0.25">
      <c r="F52" s="29"/>
      <c r="G52" s="29"/>
      <c r="H52" s="29"/>
      <c r="I52" s="29"/>
      <c r="J52" s="29"/>
      <c r="K52" s="29"/>
      <c r="L52" s="29"/>
      <c r="M52" s="29"/>
      <c r="N52" s="12"/>
      <c r="O52" s="12"/>
      <c r="P52" s="12"/>
    </row>
    <row r="53" spans="1:16" x14ac:dyDescent="0.25">
      <c r="F53" s="29"/>
      <c r="G53" s="29"/>
      <c r="H53" s="29"/>
      <c r="I53" s="29"/>
      <c r="J53" s="29"/>
      <c r="K53" s="29"/>
      <c r="L53" s="29"/>
      <c r="M53" s="29"/>
      <c r="N53" s="12"/>
      <c r="O53" s="12"/>
      <c r="P53" s="12"/>
    </row>
    <row r="54" spans="1:16" x14ac:dyDescent="0.25">
      <c r="F54" s="29"/>
      <c r="G54" s="29"/>
      <c r="H54" s="29"/>
      <c r="I54" s="29"/>
      <c r="J54" s="29"/>
      <c r="K54" s="29"/>
      <c r="L54" s="29"/>
      <c r="M54" s="29"/>
      <c r="N54" s="12"/>
      <c r="O54" s="12"/>
      <c r="P54" s="12"/>
    </row>
    <row r="55" spans="1:16" x14ac:dyDescent="0.25">
      <c r="F55" s="29"/>
      <c r="G55" s="29"/>
      <c r="H55" s="29"/>
      <c r="I55" s="29"/>
      <c r="J55" s="29"/>
      <c r="K55" s="29"/>
      <c r="L55" s="29"/>
      <c r="M55" s="29"/>
      <c r="N55" s="12"/>
      <c r="O55" s="12"/>
      <c r="P55" s="12"/>
    </row>
    <row r="56" spans="1:16" x14ac:dyDescent="0.25">
      <c r="F56" s="29"/>
      <c r="G56" s="29"/>
      <c r="H56" s="29"/>
      <c r="I56" s="29"/>
      <c r="J56" s="29"/>
      <c r="K56" s="29"/>
      <c r="L56" s="29"/>
      <c r="M56" s="29"/>
      <c r="N56" s="12"/>
      <c r="O56" s="12"/>
      <c r="P56" s="12"/>
    </row>
    <row r="57" spans="1:16" x14ac:dyDescent="0.25">
      <c r="F57" s="29"/>
      <c r="G57" s="29"/>
      <c r="H57" s="29"/>
      <c r="I57" s="29"/>
      <c r="J57" s="29"/>
      <c r="K57" s="29"/>
      <c r="L57" s="29"/>
      <c r="M57" s="29"/>
      <c r="N57" s="12"/>
      <c r="O57" s="12"/>
      <c r="P57" s="12"/>
    </row>
    <row r="58" spans="1:16" x14ac:dyDescent="0.25">
      <c r="F58" s="29"/>
      <c r="G58" s="29"/>
      <c r="H58" s="29"/>
      <c r="I58" s="29"/>
      <c r="J58" s="29"/>
      <c r="K58" s="29"/>
      <c r="L58" s="29"/>
      <c r="M58" s="29"/>
      <c r="N58" s="12"/>
      <c r="O58" s="12"/>
      <c r="P58" s="12"/>
    </row>
    <row r="59" spans="1:16" x14ac:dyDescent="0.25">
      <c r="F59" s="29"/>
      <c r="G59" s="29"/>
      <c r="H59" s="29"/>
      <c r="I59" s="29"/>
      <c r="J59" s="29"/>
      <c r="K59" s="29"/>
      <c r="L59" s="29"/>
      <c r="M59" s="29"/>
      <c r="N59" s="12"/>
      <c r="O59" s="12"/>
      <c r="P59" s="12"/>
    </row>
    <row r="60" spans="1:16" x14ac:dyDescent="0.25">
      <c r="F60" s="29"/>
      <c r="G60" s="29"/>
      <c r="H60" s="29"/>
      <c r="I60" s="29"/>
      <c r="J60" s="29"/>
      <c r="K60" s="29"/>
      <c r="L60" s="29"/>
      <c r="M60" s="29"/>
      <c r="N60" s="12"/>
      <c r="O60" s="12"/>
      <c r="P60" s="12"/>
    </row>
    <row r="61" spans="1:16" x14ac:dyDescent="0.25">
      <c r="F61" s="29"/>
      <c r="G61" s="29"/>
      <c r="H61" s="29"/>
      <c r="I61" s="29"/>
      <c r="J61" s="29"/>
      <c r="K61" s="29"/>
      <c r="L61" s="29"/>
      <c r="M61" s="29"/>
    </row>
    <row r="62" spans="1:16" x14ac:dyDescent="0.25">
      <c r="F62" s="29"/>
      <c r="G62" s="29"/>
      <c r="H62" s="29"/>
      <c r="I62" s="29"/>
      <c r="J62" s="29"/>
      <c r="K62" s="29"/>
      <c r="L62" s="29"/>
      <c r="M62" s="29"/>
    </row>
    <row r="63" spans="1:16" x14ac:dyDescent="0.25">
      <c r="F63" s="29"/>
      <c r="G63" s="29"/>
      <c r="H63" s="29"/>
      <c r="I63" s="29"/>
      <c r="J63" s="29"/>
      <c r="K63" s="29"/>
      <c r="L63" s="29"/>
      <c r="M63" s="29"/>
    </row>
    <row r="64" spans="1:16" x14ac:dyDescent="0.25">
      <c r="F64" s="29"/>
      <c r="G64" s="29"/>
      <c r="H64" s="29"/>
      <c r="I64" s="29"/>
      <c r="J64" s="29"/>
      <c r="K64" s="29"/>
      <c r="L64" s="29"/>
      <c r="M64" s="29"/>
    </row>
    <row r="65" spans="6:13" x14ac:dyDescent="0.25">
      <c r="F65" s="29"/>
      <c r="G65" s="29"/>
      <c r="H65" s="29"/>
      <c r="I65" s="29"/>
      <c r="J65" s="29"/>
      <c r="K65" s="29"/>
      <c r="L65" s="29"/>
      <c r="M65" s="29"/>
    </row>
    <row r="66" spans="6:13" x14ac:dyDescent="0.25">
      <c r="F66" s="29"/>
      <c r="G66" s="29"/>
      <c r="H66" s="29"/>
      <c r="I66" s="29"/>
      <c r="J66" s="29"/>
      <c r="K66" s="29"/>
      <c r="L66" s="29"/>
      <c r="M66" s="29"/>
    </row>
    <row r="67" spans="6:13" x14ac:dyDescent="0.25">
      <c r="F67" s="29"/>
      <c r="G67" s="29"/>
      <c r="H67" s="29"/>
      <c r="I67" s="29"/>
      <c r="J67" s="29"/>
      <c r="K67" s="29"/>
      <c r="L67" s="29"/>
      <c r="M67" s="29"/>
    </row>
  </sheetData>
  <autoFilter ref="A6:Q18"/>
  <mergeCells count="67">
    <mergeCell ref="F4:F5"/>
    <mergeCell ref="A4:A5"/>
    <mergeCell ref="B4:B5"/>
    <mergeCell ref="C4:C5"/>
    <mergeCell ref="D4:D5"/>
    <mergeCell ref="E4:E5"/>
    <mergeCell ref="M4:O4"/>
    <mergeCell ref="P4:P5"/>
    <mergeCell ref="Q4:Q5"/>
    <mergeCell ref="A7:A8"/>
    <mergeCell ref="B7:B8"/>
    <mergeCell ref="C7:C8"/>
    <mergeCell ref="D7:D8"/>
    <mergeCell ref="E7:E8"/>
    <mergeCell ref="F7:F8"/>
    <mergeCell ref="G7:G8"/>
    <mergeCell ref="G4:G5"/>
    <mergeCell ref="H4:H5"/>
    <mergeCell ref="I4:I5"/>
    <mergeCell ref="J4:J5"/>
    <mergeCell ref="K4:K5"/>
    <mergeCell ref="L4:L5"/>
    <mergeCell ref="F9:F10"/>
    <mergeCell ref="H7:H8"/>
    <mergeCell ref="I7:I8"/>
    <mergeCell ref="J7:J8"/>
    <mergeCell ref="K7:K8"/>
    <mergeCell ref="G9:G10"/>
    <mergeCell ref="H9:H10"/>
    <mergeCell ref="I9:I10"/>
    <mergeCell ref="J9:J10"/>
    <mergeCell ref="K9:K10"/>
    <mergeCell ref="A9:A10"/>
    <mergeCell ref="B9:B10"/>
    <mergeCell ref="C9:C10"/>
    <mergeCell ref="D9:D10"/>
    <mergeCell ref="E9:E10"/>
    <mergeCell ref="O12:O13"/>
    <mergeCell ref="P12:P13"/>
    <mergeCell ref="Q12:Q13"/>
    <mergeCell ref="L9:L10"/>
    <mergeCell ref="N7:N8"/>
    <mergeCell ref="O7:O8"/>
    <mergeCell ref="P7:P8"/>
    <mergeCell ref="Q7:Q8"/>
    <mergeCell ref="L7:L8"/>
    <mergeCell ref="M7:M8"/>
    <mergeCell ref="M9:M10"/>
    <mergeCell ref="N9:N10"/>
    <mergeCell ref="O9:O10"/>
    <mergeCell ref="P9:P10"/>
    <mergeCell ref="Q9:Q10"/>
    <mergeCell ref="A16:F16"/>
    <mergeCell ref="C17:F17"/>
    <mergeCell ref="C18:K18"/>
    <mergeCell ref="M12:M13"/>
    <mergeCell ref="N12:N13"/>
    <mergeCell ref="A12:A14"/>
    <mergeCell ref="B12:B14"/>
    <mergeCell ref="C12:C14"/>
    <mergeCell ref="H12:H14"/>
    <mergeCell ref="I12:I14"/>
    <mergeCell ref="J12:J13"/>
    <mergeCell ref="E12:E14"/>
    <mergeCell ref="D12:D14"/>
    <mergeCell ref="G12:G14"/>
    <mergeCell ref="F12:F14"/>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&amp;CStránka &amp;P z &amp;N&amp;R&amp;12Zpracoval odbor finanční, stav k 1. 2. 2023</oddFooter>
  </headerFooter>
  <rowBreaks count="1" manualBreakCount="1">
    <brk id="8" max="16383" man="1"/>
  </rowBreaks>
  <colBreaks count="2" manualBreakCount="2">
    <brk id="14"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83"/>
  <sheetViews>
    <sheetView tabSelected="1" topLeftCell="E12" zoomScale="59" zoomScaleNormal="59" zoomScaleSheetLayoutView="39" zoomScalePageLayoutView="55" workbookViewId="0">
      <selection activeCell="Q15" sqref="Q15:Q16"/>
    </sheetView>
  </sheetViews>
  <sheetFormatPr defaultRowHeight="15" x14ac:dyDescent="0.25"/>
  <cols>
    <col min="1" max="1" width="4.7109375" customWidth="1"/>
    <col min="2" max="2" width="14.28515625" customWidth="1"/>
    <col min="3" max="3" width="23.42578125" style="26" customWidth="1"/>
    <col min="4" max="4" width="17.28515625" style="26" customWidth="1"/>
    <col min="5" max="5" width="11.7109375" style="26" customWidth="1"/>
    <col min="6" max="6" width="8.7109375" style="26" customWidth="1"/>
    <col min="7" max="7" width="18.7109375" style="27" customWidth="1"/>
    <col min="8" max="8" width="13.7109375" style="28"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18" ht="26.45" customHeight="1" x14ac:dyDescent="0.35">
      <c r="A1" s="60" t="s">
        <v>294</v>
      </c>
    </row>
    <row r="2" spans="1:18" ht="37.9" customHeight="1" x14ac:dyDescent="0.45">
      <c r="A2" s="113" t="s">
        <v>90</v>
      </c>
      <c r="C2" s="114"/>
      <c r="D2" s="114"/>
      <c r="E2" s="114"/>
      <c r="F2" s="114"/>
      <c r="G2" s="115"/>
      <c r="H2" s="116"/>
      <c r="I2" s="117"/>
      <c r="J2" s="117"/>
      <c r="K2" s="117"/>
      <c r="L2" s="117"/>
      <c r="M2" s="117"/>
      <c r="N2" s="117"/>
      <c r="O2" s="117"/>
      <c r="P2" s="117"/>
      <c r="Q2" s="2"/>
    </row>
    <row r="3" spans="1:18" ht="15" customHeight="1" thickBot="1" x14ac:dyDescent="0.5">
      <c r="B3" s="118"/>
      <c r="C3" s="114"/>
      <c r="D3" s="114"/>
      <c r="E3" s="114"/>
      <c r="F3" s="114"/>
      <c r="G3" s="115"/>
      <c r="H3" s="116"/>
      <c r="I3" s="117"/>
      <c r="J3" s="117"/>
      <c r="K3" s="117"/>
      <c r="L3" s="117"/>
      <c r="M3" s="117"/>
      <c r="N3" s="117"/>
      <c r="O3" s="117"/>
      <c r="P3" s="117"/>
      <c r="Q3" s="2"/>
    </row>
    <row r="4" spans="1:18" ht="39" customHeight="1" x14ac:dyDescent="0.25">
      <c r="A4" s="504" t="s">
        <v>40</v>
      </c>
      <c r="B4" s="506" t="s">
        <v>41</v>
      </c>
      <c r="C4" s="506" t="s">
        <v>32</v>
      </c>
      <c r="D4" s="506" t="s">
        <v>42</v>
      </c>
      <c r="E4" s="506" t="s">
        <v>43</v>
      </c>
      <c r="F4" s="502" t="s">
        <v>44</v>
      </c>
      <c r="G4" s="526" t="s">
        <v>18</v>
      </c>
      <c r="H4" s="528" t="s">
        <v>45</v>
      </c>
      <c r="I4" s="506" t="s">
        <v>46</v>
      </c>
      <c r="J4" s="506" t="s">
        <v>23</v>
      </c>
      <c r="K4" s="530" t="s">
        <v>25</v>
      </c>
      <c r="L4" s="532" t="s">
        <v>47</v>
      </c>
      <c r="M4" s="508" t="s">
        <v>48</v>
      </c>
      <c r="N4" s="509"/>
      <c r="O4" s="510"/>
      <c r="P4" s="511" t="s">
        <v>49</v>
      </c>
      <c r="Q4" s="513" t="s">
        <v>50</v>
      </c>
    </row>
    <row r="5" spans="1:18" ht="148.15" customHeight="1" x14ac:dyDescent="0.25">
      <c r="A5" s="505"/>
      <c r="B5" s="507"/>
      <c r="C5" s="507"/>
      <c r="D5" s="451"/>
      <c r="E5" s="507"/>
      <c r="F5" s="503"/>
      <c r="G5" s="527"/>
      <c r="H5" s="529"/>
      <c r="I5" s="507"/>
      <c r="J5" s="507"/>
      <c r="K5" s="531"/>
      <c r="L5" s="533"/>
      <c r="M5" s="3" t="s">
        <v>51</v>
      </c>
      <c r="N5" s="85" t="s">
        <v>86</v>
      </c>
      <c r="O5" s="86" t="s">
        <v>52</v>
      </c>
      <c r="P5" s="512"/>
      <c r="Q5" s="514"/>
    </row>
    <row r="6" spans="1:18" ht="32.450000000000003" customHeight="1" thickBot="1" x14ac:dyDescent="0.3">
      <c r="A6" s="4" t="s">
        <v>53</v>
      </c>
      <c r="B6" s="5" t="s">
        <v>54</v>
      </c>
      <c r="C6" s="5" t="s">
        <v>55</v>
      </c>
      <c r="D6" s="5" t="s">
        <v>56</v>
      </c>
      <c r="E6" s="5" t="s">
        <v>57</v>
      </c>
      <c r="F6" s="5" t="s">
        <v>58</v>
      </c>
      <c r="G6" s="5" t="s">
        <v>59</v>
      </c>
      <c r="H6" s="6" t="s">
        <v>60</v>
      </c>
      <c r="I6" s="5" t="s">
        <v>61</v>
      </c>
      <c r="J6" s="7" t="s">
        <v>62</v>
      </c>
      <c r="K6" s="7" t="s">
        <v>63</v>
      </c>
      <c r="L6" s="8" t="s">
        <v>64</v>
      </c>
      <c r="M6" s="9" t="s">
        <v>65</v>
      </c>
      <c r="N6" s="4" t="s">
        <v>66</v>
      </c>
      <c r="O6" s="10" t="s">
        <v>67</v>
      </c>
      <c r="P6" s="11" t="s">
        <v>68</v>
      </c>
      <c r="Q6" s="10" t="s">
        <v>141</v>
      </c>
    </row>
    <row r="7" spans="1:18" ht="216" customHeight="1" x14ac:dyDescent="0.25">
      <c r="A7" s="515">
        <v>3</v>
      </c>
      <c r="B7" s="518" t="s">
        <v>211</v>
      </c>
      <c r="C7" s="521" t="s">
        <v>28</v>
      </c>
      <c r="D7" s="521" t="s">
        <v>114</v>
      </c>
      <c r="E7" s="521" t="s">
        <v>115</v>
      </c>
      <c r="F7" s="521" t="s">
        <v>112</v>
      </c>
      <c r="G7" s="523">
        <v>400418989.25999999</v>
      </c>
      <c r="H7" s="521" t="s">
        <v>116</v>
      </c>
      <c r="I7" s="521" t="s">
        <v>117</v>
      </c>
      <c r="J7" s="422" t="s">
        <v>69</v>
      </c>
      <c r="K7" s="546" t="s">
        <v>151</v>
      </c>
      <c r="L7" s="549">
        <v>178471075</v>
      </c>
      <c r="M7" s="549">
        <f>N7+O7</f>
        <v>11053466</v>
      </c>
      <c r="N7" s="534">
        <v>11053466</v>
      </c>
      <c r="O7" s="537">
        <v>0</v>
      </c>
      <c r="P7" s="540">
        <f>M7/L7</f>
        <v>6.1934215390365074E-2</v>
      </c>
      <c r="Q7" s="543" t="s">
        <v>220</v>
      </c>
      <c r="R7" s="12"/>
    </row>
    <row r="8" spans="1:18" ht="146.44999999999999" customHeight="1" x14ac:dyDescent="0.25">
      <c r="A8" s="516"/>
      <c r="B8" s="519"/>
      <c r="C8" s="522"/>
      <c r="D8" s="522"/>
      <c r="E8" s="522"/>
      <c r="F8" s="522"/>
      <c r="G8" s="524"/>
      <c r="H8" s="522"/>
      <c r="I8" s="522"/>
      <c r="J8" s="522"/>
      <c r="K8" s="547"/>
      <c r="L8" s="550"/>
      <c r="M8" s="550"/>
      <c r="N8" s="535"/>
      <c r="O8" s="538"/>
      <c r="P8" s="541"/>
      <c r="Q8" s="544"/>
      <c r="R8" s="12"/>
    </row>
    <row r="9" spans="1:18" ht="265.14999999999998" customHeight="1" x14ac:dyDescent="0.25">
      <c r="A9" s="516"/>
      <c r="B9" s="519"/>
      <c r="C9" s="522"/>
      <c r="D9" s="522"/>
      <c r="E9" s="522"/>
      <c r="F9" s="522"/>
      <c r="G9" s="524"/>
      <c r="H9" s="522"/>
      <c r="I9" s="522"/>
      <c r="J9" s="522"/>
      <c r="K9" s="548"/>
      <c r="L9" s="551"/>
      <c r="M9" s="551"/>
      <c r="N9" s="536"/>
      <c r="O9" s="539"/>
      <c r="P9" s="542"/>
      <c r="Q9" s="544"/>
      <c r="R9" s="12"/>
    </row>
    <row r="10" spans="1:18" ht="319.89999999999998" customHeight="1" x14ac:dyDescent="0.25">
      <c r="A10" s="516"/>
      <c r="B10" s="519"/>
      <c r="C10" s="522"/>
      <c r="D10" s="522"/>
      <c r="E10" s="522"/>
      <c r="F10" s="522"/>
      <c r="G10" s="524"/>
      <c r="H10" s="522"/>
      <c r="I10" s="522"/>
      <c r="J10" s="171" t="s">
        <v>103</v>
      </c>
      <c r="K10" s="172" t="s">
        <v>152</v>
      </c>
      <c r="L10" s="120">
        <v>40518449.969999999</v>
      </c>
      <c r="M10" s="173">
        <f t="shared" ref="M10:M11" si="0">N10+O10</f>
        <v>39887710.969999999</v>
      </c>
      <c r="N10" s="121">
        <v>39887710.969999999</v>
      </c>
      <c r="O10" s="122">
        <v>0</v>
      </c>
      <c r="P10" s="170">
        <f>M10/L10</f>
        <v>0.98443328902100147</v>
      </c>
      <c r="Q10" s="123" t="s">
        <v>221</v>
      </c>
      <c r="R10" s="12"/>
    </row>
    <row r="11" spans="1:18" ht="263.45" customHeight="1" x14ac:dyDescent="0.25">
      <c r="A11" s="516"/>
      <c r="B11" s="519"/>
      <c r="C11" s="522"/>
      <c r="D11" s="522"/>
      <c r="E11" s="522"/>
      <c r="F11" s="522"/>
      <c r="G11" s="524"/>
      <c r="H11" s="522"/>
      <c r="I11" s="522"/>
      <c r="J11" s="174" t="s">
        <v>69</v>
      </c>
      <c r="K11" s="175" t="s">
        <v>149</v>
      </c>
      <c r="L11" s="124">
        <v>823671</v>
      </c>
      <c r="M11" s="176">
        <f t="shared" si="0"/>
        <v>823671</v>
      </c>
      <c r="N11" s="125">
        <v>823671</v>
      </c>
      <c r="O11" s="177">
        <v>0</v>
      </c>
      <c r="P11" s="178">
        <f>M11/L11</f>
        <v>1</v>
      </c>
      <c r="Q11" s="123" t="s">
        <v>168</v>
      </c>
      <c r="R11" s="12"/>
    </row>
    <row r="12" spans="1:18" ht="120" x14ac:dyDescent="0.25">
      <c r="A12" s="517"/>
      <c r="B12" s="520"/>
      <c r="C12" s="423"/>
      <c r="D12" s="423"/>
      <c r="E12" s="423"/>
      <c r="F12" s="423"/>
      <c r="G12" s="525"/>
      <c r="H12" s="423"/>
      <c r="I12" s="423"/>
      <c r="J12" s="171" t="s">
        <v>139</v>
      </c>
      <c r="K12" s="179" t="s">
        <v>153</v>
      </c>
      <c r="L12" s="126">
        <v>823671</v>
      </c>
      <c r="M12" s="176">
        <f>N12+O12</f>
        <v>50000</v>
      </c>
      <c r="N12" s="125">
        <v>50000</v>
      </c>
      <c r="O12" s="180">
        <v>0</v>
      </c>
      <c r="P12" s="181">
        <f>M12/L12</f>
        <v>6.0703848988248946E-2</v>
      </c>
      <c r="Q12" s="127" t="s">
        <v>169</v>
      </c>
      <c r="R12" s="12"/>
    </row>
    <row r="13" spans="1:18" ht="190.15" customHeight="1" x14ac:dyDescent="0.25">
      <c r="A13" s="545">
        <v>4</v>
      </c>
      <c r="B13" s="422" t="s">
        <v>71</v>
      </c>
      <c r="C13" s="422" t="s">
        <v>138</v>
      </c>
      <c r="D13" s="422" t="s">
        <v>114</v>
      </c>
      <c r="E13" s="422" t="s">
        <v>118</v>
      </c>
      <c r="F13" s="422" t="s">
        <v>112</v>
      </c>
      <c r="G13" s="557">
        <v>433013258.18000001</v>
      </c>
      <c r="H13" s="422" t="s">
        <v>116</v>
      </c>
      <c r="I13" s="422" t="s">
        <v>119</v>
      </c>
      <c r="J13" s="422" t="s">
        <v>69</v>
      </c>
      <c r="K13" s="546" t="s">
        <v>154</v>
      </c>
      <c r="L13" s="461">
        <v>354887803</v>
      </c>
      <c r="M13" s="549">
        <f>N13+O13+N14</f>
        <v>88721951</v>
      </c>
      <c r="N13" s="129">
        <v>88653154</v>
      </c>
      <c r="O13" s="537">
        <v>0</v>
      </c>
      <c r="P13" s="540">
        <f>M13/L13</f>
        <v>0.250000000704448</v>
      </c>
      <c r="Q13" s="543" t="s">
        <v>298</v>
      </c>
      <c r="R13" s="12"/>
    </row>
    <row r="14" spans="1:18" ht="175.9" customHeight="1" x14ac:dyDescent="0.25">
      <c r="A14" s="517"/>
      <c r="B14" s="423"/>
      <c r="C14" s="423"/>
      <c r="D14" s="423"/>
      <c r="E14" s="423"/>
      <c r="F14" s="423"/>
      <c r="G14" s="525"/>
      <c r="H14" s="423"/>
      <c r="I14" s="423"/>
      <c r="J14" s="423"/>
      <c r="K14" s="548"/>
      <c r="L14" s="462"/>
      <c r="M14" s="551"/>
      <c r="N14" s="129">
        <v>68797</v>
      </c>
      <c r="O14" s="539"/>
      <c r="P14" s="542"/>
      <c r="Q14" s="552"/>
      <c r="R14" s="12"/>
    </row>
    <row r="15" spans="1:18" ht="103.5" customHeight="1" x14ac:dyDescent="0.25">
      <c r="A15" s="553">
        <v>5</v>
      </c>
      <c r="B15" s="555" t="s">
        <v>27</v>
      </c>
      <c r="C15" s="555" t="s">
        <v>72</v>
      </c>
      <c r="D15" s="555" t="s">
        <v>91</v>
      </c>
      <c r="E15" s="555" t="s">
        <v>121</v>
      </c>
      <c r="F15" s="555" t="s">
        <v>122</v>
      </c>
      <c r="G15" s="426">
        <v>383980487.01999998</v>
      </c>
      <c r="H15" s="555" t="s">
        <v>27</v>
      </c>
      <c r="I15" s="555" t="s">
        <v>123</v>
      </c>
      <c r="J15" s="171" t="s">
        <v>69</v>
      </c>
      <c r="K15" s="184" t="s">
        <v>155</v>
      </c>
      <c r="L15" s="126">
        <v>89233</v>
      </c>
      <c r="M15" s="173">
        <v>89233</v>
      </c>
      <c r="N15" s="558">
        <v>393223</v>
      </c>
      <c r="O15" s="185">
        <v>0</v>
      </c>
      <c r="P15" s="181">
        <f t="shared" ref="P15:P18" si="1">M15/L15</f>
        <v>1</v>
      </c>
      <c r="Q15" s="543" t="s">
        <v>170</v>
      </c>
      <c r="R15" s="12"/>
    </row>
    <row r="16" spans="1:18" ht="104.45" customHeight="1" x14ac:dyDescent="0.25">
      <c r="A16" s="554"/>
      <c r="B16" s="556"/>
      <c r="C16" s="556"/>
      <c r="D16" s="556"/>
      <c r="E16" s="556"/>
      <c r="F16" s="556"/>
      <c r="G16" s="427"/>
      <c r="H16" s="556"/>
      <c r="I16" s="556"/>
      <c r="J16" s="171" t="s">
        <v>69</v>
      </c>
      <c r="K16" s="184" t="s">
        <v>156</v>
      </c>
      <c r="L16" s="126">
        <v>303990</v>
      </c>
      <c r="M16" s="173">
        <v>303990</v>
      </c>
      <c r="N16" s="559"/>
      <c r="O16" s="185">
        <v>0</v>
      </c>
      <c r="P16" s="181">
        <f t="shared" si="1"/>
        <v>1</v>
      </c>
      <c r="Q16" s="552"/>
      <c r="R16" s="12"/>
    </row>
    <row r="17" spans="1:20" ht="177" customHeight="1" x14ac:dyDescent="0.25">
      <c r="A17" s="183">
        <v>6</v>
      </c>
      <c r="B17" s="186" t="s">
        <v>27</v>
      </c>
      <c r="C17" s="187" t="s">
        <v>35</v>
      </c>
      <c r="D17" s="187" t="s">
        <v>91</v>
      </c>
      <c r="E17" s="187" t="s">
        <v>124</v>
      </c>
      <c r="F17" s="187" t="s">
        <v>125</v>
      </c>
      <c r="G17" s="130">
        <v>77718036.650000006</v>
      </c>
      <c r="H17" s="187" t="s">
        <v>27</v>
      </c>
      <c r="I17" s="187" t="s">
        <v>123</v>
      </c>
      <c r="J17" s="171" t="s">
        <v>69</v>
      </c>
      <c r="K17" s="184" t="s">
        <v>171</v>
      </c>
      <c r="L17" s="126">
        <v>44293.75</v>
      </c>
      <c r="M17" s="173">
        <f t="shared" ref="M17:M18" si="2">N17+O17</f>
        <v>37650</v>
      </c>
      <c r="N17" s="129">
        <v>37650</v>
      </c>
      <c r="O17" s="185">
        <v>0</v>
      </c>
      <c r="P17" s="181">
        <f t="shared" si="1"/>
        <v>0.85000705517144071</v>
      </c>
      <c r="Q17" s="123" t="s">
        <v>172</v>
      </c>
      <c r="R17" s="12"/>
    </row>
    <row r="18" spans="1:20" ht="165" x14ac:dyDescent="0.25">
      <c r="A18" s="183">
        <v>7</v>
      </c>
      <c r="B18" s="186" t="s">
        <v>27</v>
      </c>
      <c r="C18" s="187" t="s">
        <v>36</v>
      </c>
      <c r="D18" s="187" t="s">
        <v>91</v>
      </c>
      <c r="E18" s="187" t="s">
        <v>124</v>
      </c>
      <c r="F18" s="187" t="s">
        <v>122</v>
      </c>
      <c r="G18" s="130">
        <v>429420138.85000002</v>
      </c>
      <c r="H18" s="187" t="s">
        <v>27</v>
      </c>
      <c r="I18" s="187" t="s">
        <v>123</v>
      </c>
      <c r="J18" s="169" t="s">
        <v>69</v>
      </c>
      <c r="K18" s="184" t="s">
        <v>156</v>
      </c>
      <c r="L18" s="126">
        <v>397500</v>
      </c>
      <c r="M18" s="173">
        <f t="shared" si="2"/>
        <v>337875</v>
      </c>
      <c r="N18" s="129">
        <v>337875</v>
      </c>
      <c r="O18" s="185">
        <v>0</v>
      </c>
      <c r="P18" s="181">
        <f t="shared" si="1"/>
        <v>0.85</v>
      </c>
      <c r="Q18" s="123" t="s">
        <v>173</v>
      </c>
      <c r="R18" s="12"/>
    </row>
    <row r="19" spans="1:20" ht="148.15" customHeight="1" x14ac:dyDescent="0.25">
      <c r="A19" s="188">
        <v>13</v>
      </c>
      <c r="B19" s="189" t="s">
        <v>27</v>
      </c>
      <c r="C19" s="189" t="s">
        <v>29</v>
      </c>
      <c r="D19" s="189" t="s">
        <v>91</v>
      </c>
      <c r="E19" s="187" t="s">
        <v>150</v>
      </c>
      <c r="F19" s="187" t="s">
        <v>122</v>
      </c>
      <c r="G19" s="130">
        <v>75726679.859999999</v>
      </c>
      <c r="H19" s="130" t="s">
        <v>27</v>
      </c>
      <c r="I19" s="132" t="s">
        <v>127</v>
      </c>
      <c r="J19" s="171" t="s">
        <v>69</v>
      </c>
      <c r="K19" s="179" t="s">
        <v>155</v>
      </c>
      <c r="L19" s="190">
        <v>259240</v>
      </c>
      <c r="M19" s="191">
        <f>N19+O19</f>
        <v>259240</v>
      </c>
      <c r="N19" s="125">
        <v>259240</v>
      </c>
      <c r="O19" s="192">
        <v>0</v>
      </c>
      <c r="P19" s="181">
        <f>M19/L19</f>
        <v>1</v>
      </c>
      <c r="Q19" s="123" t="s">
        <v>174</v>
      </c>
      <c r="R19" s="12"/>
    </row>
    <row r="20" spans="1:20" ht="134.44999999999999" customHeight="1" x14ac:dyDescent="0.25">
      <c r="A20" s="188">
        <v>14</v>
      </c>
      <c r="B20" s="189" t="s">
        <v>27</v>
      </c>
      <c r="C20" s="189" t="s">
        <v>74</v>
      </c>
      <c r="D20" s="189" t="s">
        <v>91</v>
      </c>
      <c r="E20" s="187" t="s">
        <v>128</v>
      </c>
      <c r="F20" s="187" t="s">
        <v>122</v>
      </c>
      <c r="G20" s="130">
        <v>114144662.22</v>
      </c>
      <c r="H20" s="130" t="s">
        <v>27</v>
      </c>
      <c r="I20" s="132" t="s">
        <v>123</v>
      </c>
      <c r="J20" s="171" t="s">
        <v>69</v>
      </c>
      <c r="K20" s="193" t="s">
        <v>155</v>
      </c>
      <c r="L20" s="133">
        <v>186679.77</v>
      </c>
      <c r="M20" s="173">
        <f t="shared" ref="M20:M21" si="3">N20+O20</f>
        <v>195663</v>
      </c>
      <c r="N20" s="121">
        <v>195663</v>
      </c>
      <c r="O20" s="194">
        <v>0</v>
      </c>
      <c r="P20" s="170">
        <f>M20/L20</f>
        <v>1.0481210685014237</v>
      </c>
      <c r="Q20" s="195" t="s">
        <v>175</v>
      </c>
      <c r="R20" s="12"/>
    </row>
    <row r="21" spans="1:20" ht="134.44999999999999" customHeight="1" x14ac:dyDescent="0.25">
      <c r="A21" s="188">
        <v>15</v>
      </c>
      <c r="B21" s="189" t="s">
        <v>27</v>
      </c>
      <c r="C21" s="189" t="s">
        <v>31</v>
      </c>
      <c r="D21" s="189" t="s">
        <v>91</v>
      </c>
      <c r="E21" s="187" t="s">
        <v>128</v>
      </c>
      <c r="F21" s="187" t="s">
        <v>122</v>
      </c>
      <c r="G21" s="130">
        <v>97275841.819999993</v>
      </c>
      <c r="H21" s="130" t="s">
        <v>27</v>
      </c>
      <c r="I21" s="132" t="s">
        <v>123</v>
      </c>
      <c r="J21" s="169" t="s">
        <v>69</v>
      </c>
      <c r="K21" s="193" t="s">
        <v>155</v>
      </c>
      <c r="L21" s="134">
        <v>910378.05</v>
      </c>
      <c r="M21" s="131">
        <f t="shared" si="3"/>
        <v>751433</v>
      </c>
      <c r="N21" s="135">
        <v>751433</v>
      </c>
      <c r="O21" s="136">
        <v>0</v>
      </c>
      <c r="P21" s="137">
        <f>M21/L21</f>
        <v>0.82540764246238141</v>
      </c>
      <c r="Q21" s="138" t="s">
        <v>176</v>
      </c>
      <c r="R21" s="12"/>
    </row>
    <row r="22" spans="1:20" ht="180" x14ac:dyDescent="0.25">
      <c r="A22" s="553">
        <v>32</v>
      </c>
      <c r="B22" s="422" t="s">
        <v>129</v>
      </c>
      <c r="C22" s="422" t="s">
        <v>130</v>
      </c>
      <c r="D22" s="422" t="s">
        <v>98</v>
      </c>
      <c r="E22" s="422" t="s">
        <v>142</v>
      </c>
      <c r="F22" s="422" t="s">
        <v>109</v>
      </c>
      <c r="G22" s="560">
        <v>4146520.73</v>
      </c>
      <c r="H22" s="422" t="s">
        <v>129</v>
      </c>
      <c r="I22" s="422" t="s">
        <v>131</v>
      </c>
      <c r="J22" s="174" t="s">
        <v>110</v>
      </c>
      <c r="K22" s="422" t="s">
        <v>157</v>
      </c>
      <c r="L22" s="549">
        <v>740806.74</v>
      </c>
      <c r="M22" s="196">
        <f>N22+O22</f>
        <v>414621.75</v>
      </c>
      <c r="N22" s="139">
        <v>414621.75</v>
      </c>
      <c r="O22" s="197">
        <v>0</v>
      </c>
      <c r="P22" s="168">
        <f>(M22+M23)/L22</f>
        <v>1</v>
      </c>
      <c r="Q22" s="123" t="s">
        <v>177</v>
      </c>
      <c r="R22" s="12"/>
    </row>
    <row r="23" spans="1:20" ht="150" x14ac:dyDescent="0.25">
      <c r="A23" s="554"/>
      <c r="B23" s="423"/>
      <c r="C23" s="423"/>
      <c r="D23" s="423"/>
      <c r="E23" s="423"/>
      <c r="F23" s="423"/>
      <c r="G23" s="561"/>
      <c r="H23" s="423"/>
      <c r="I23" s="423"/>
      <c r="J23" s="198" t="s">
        <v>132</v>
      </c>
      <c r="K23" s="423"/>
      <c r="L23" s="551"/>
      <c r="M23" s="196">
        <f>N23+O23</f>
        <v>326184.99</v>
      </c>
      <c r="N23" s="140">
        <v>326184.99</v>
      </c>
      <c r="O23" s="182">
        <v>0</v>
      </c>
      <c r="P23" s="181">
        <v>0</v>
      </c>
      <c r="Q23" s="128" t="s">
        <v>178</v>
      </c>
      <c r="R23" s="12"/>
    </row>
    <row r="24" spans="1:20" ht="119.45" customHeight="1" x14ac:dyDescent="0.25">
      <c r="A24" s="566">
        <v>33</v>
      </c>
      <c r="B24" s="568" t="s">
        <v>27</v>
      </c>
      <c r="C24" s="422" t="s">
        <v>143</v>
      </c>
      <c r="D24" s="422" t="s">
        <v>91</v>
      </c>
      <c r="E24" s="555" t="s">
        <v>179</v>
      </c>
      <c r="F24" s="422" t="s">
        <v>144</v>
      </c>
      <c r="G24" s="560">
        <v>179363388.91</v>
      </c>
      <c r="H24" s="574" t="s">
        <v>180</v>
      </c>
      <c r="I24" s="576"/>
      <c r="J24" s="187" t="s">
        <v>120</v>
      </c>
      <c r="K24" s="141" t="s">
        <v>181</v>
      </c>
      <c r="L24" s="196">
        <v>51000</v>
      </c>
      <c r="M24" s="131">
        <f>N24+O24</f>
        <v>51000</v>
      </c>
      <c r="N24" s="142">
        <v>51000</v>
      </c>
      <c r="O24" s="199">
        <v>0</v>
      </c>
      <c r="P24" s="181">
        <f t="shared" ref="P24:P29" si="4">M24/L24</f>
        <v>1</v>
      </c>
      <c r="Q24" s="143" t="s">
        <v>182</v>
      </c>
      <c r="R24" s="12"/>
    </row>
    <row r="25" spans="1:20" ht="144" customHeight="1" x14ac:dyDescent="0.25">
      <c r="A25" s="567"/>
      <c r="B25" s="569"/>
      <c r="C25" s="522"/>
      <c r="D25" s="522"/>
      <c r="E25" s="570"/>
      <c r="F25" s="522"/>
      <c r="G25" s="573"/>
      <c r="H25" s="575"/>
      <c r="I25" s="519"/>
      <c r="J25" s="187" t="s">
        <v>183</v>
      </c>
      <c r="K25" s="577" t="s">
        <v>184</v>
      </c>
      <c r="L25" s="144">
        <v>8707536.5800000001</v>
      </c>
      <c r="M25" s="131">
        <f t="shared" ref="M25" si="5">N25+O25</f>
        <v>4353768.29</v>
      </c>
      <c r="N25" s="145">
        <v>4353768.29</v>
      </c>
      <c r="O25" s="146">
        <v>0</v>
      </c>
      <c r="P25" s="147">
        <f t="shared" si="4"/>
        <v>0.5</v>
      </c>
      <c r="Q25" s="543" t="s">
        <v>222</v>
      </c>
      <c r="R25" s="12"/>
    </row>
    <row r="26" spans="1:20" ht="99" customHeight="1" x14ac:dyDescent="0.25">
      <c r="A26" s="567"/>
      <c r="B26" s="569"/>
      <c r="C26" s="522"/>
      <c r="D26" s="522"/>
      <c r="E26" s="570"/>
      <c r="F26" s="522"/>
      <c r="G26" s="573"/>
      <c r="H26" s="575"/>
      <c r="I26" s="519"/>
      <c r="J26" s="187" t="s">
        <v>185</v>
      </c>
      <c r="K26" s="577"/>
      <c r="L26" s="131">
        <v>938132.81</v>
      </c>
      <c r="M26" s="131">
        <f>N26+O26</f>
        <v>938132.81</v>
      </c>
      <c r="N26" s="145">
        <v>938132.81</v>
      </c>
      <c r="O26" s="146">
        <v>0</v>
      </c>
      <c r="P26" s="147">
        <f t="shared" si="4"/>
        <v>1</v>
      </c>
      <c r="Q26" s="562"/>
      <c r="R26" s="12"/>
    </row>
    <row r="27" spans="1:20" ht="168.6" customHeight="1" x14ac:dyDescent="0.25">
      <c r="A27" s="567"/>
      <c r="B27" s="569"/>
      <c r="C27" s="522"/>
      <c r="D27" s="522"/>
      <c r="E27" s="570"/>
      <c r="F27" s="522"/>
      <c r="G27" s="573"/>
      <c r="H27" s="575"/>
      <c r="I27" s="519"/>
      <c r="J27" s="174" t="s">
        <v>186</v>
      </c>
      <c r="K27" s="578"/>
      <c r="L27" s="131">
        <f>5550633.31+O27</f>
        <v>34066973.030000001</v>
      </c>
      <c r="M27" s="131">
        <f>N27+O27</f>
        <v>31288302.029999997</v>
      </c>
      <c r="N27" s="148">
        <v>2771962.31</v>
      </c>
      <c r="O27" s="146">
        <v>28516339.719999999</v>
      </c>
      <c r="P27" s="147">
        <f t="shared" si="4"/>
        <v>0.91843504858641078</v>
      </c>
      <c r="Q27" s="563"/>
      <c r="R27" s="12"/>
      <c r="T27" s="12"/>
    </row>
    <row r="28" spans="1:20" ht="285.75" thickBot="1" x14ac:dyDescent="0.3">
      <c r="A28" s="200">
        <v>38</v>
      </c>
      <c r="B28" s="201" t="s">
        <v>195</v>
      </c>
      <c r="C28" s="174" t="s">
        <v>196</v>
      </c>
      <c r="D28" s="174" t="s">
        <v>197</v>
      </c>
      <c r="E28" s="150" t="s">
        <v>198</v>
      </c>
      <c r="F28" s="174" t="s">
        <v>199</v>
      </c>
      <c r="G28" s="152">
        <v>15000000</v>
      </c>
      <c r="H28" s="201" t="s">
        <v>195</v>
      </c>
      <c r="I28" s="174"/>
      <c r="J28" s="174" t="s">
        <v>200</v>
      </c>
      <c r="K28" s="141" t="s">
        <v>201</v>
      </c>
      <c r="L28" s="131">
        <v>3456643.63</v>
      </c>
      <c r="M28" s="131">
        <f t="shared" ref="M28" si="6">N28+O28</f>
        <v>3456643.63</v>
      </c>
      <c r="N28" s="145">
        <v>3456643.63</v>
      </c>
      <c r="O28" s="146">
        <v>0</v>
      </c>
      <c r="P28" s="147">
        <f t="shared" si="4"/>
        <v>1</v>
      </c>
      <c r="Q28" s="123" t="s">
        <v>202</v>
      </c>
      <c r="R28" s="12"/>
    </row>
    <row r="29" spans="1:20" ht="31.9" customHeight="1" thickBot="1" x14ac:dyDescent="0.3">
      <c r="A29" s="51"/>
      <c r="B29" s="52" t="s">
        <v>0</v>
      </c>
      <c r="C29" s="53"/>
      <c r="D29" s="53"/>
      <c r="E29" s="202"/>
      <c r="F29" s="203"/>
      <c r="G29" s="54">
        <f>SUM(G7:G28)</f>
        <v>2210208003.5</v>
      </c>
      <c r="H29" s="55"/>
      <c r="I29" s="204"/>
      <c r="J29" s="204"/>
      <c r="K29" s="205"/>
      <c r="L29" s="56">
        <f>SUM(L7:L28)</f>
        <v>625677077.32999992</v>
      </c>
      <c r="M29" s="56">
        <f>SUM(M7:M28)</f>
        <v>183340536.47</v>
      </c>
      <c r="N29" s="57">
        <f>SUM(N7:N28)</f>
        <v>154824196.75</v>
      </c>
      <c r="O29" s="58">
        <f>SUM(O7:O28)</f>
        <v>28516339.719999999</v>
      </c>
      <c r="P29" s="59">
        <f t="shared" si="4"/>
        <v>0.29302741480059208</v>
      </c>
      <c r="Q29" s="206" t="s">
        <v>75</v>
      </c>
      <c r="R29" s="12"/>
    </row>
    <row r="30" spans="1:20" ht="30" customHeight="1" x14ac:dyDescent="0.25">
      <c r="A30" s="13"/>
      <c r="B30" s="207" t="s">
        <v>76</v>
      </c>
      <c r="C30" s="564" t="s">
        <v>77</v>
      </c>
      <c r="D30" s="564"/>
      <c r="E30" s="564"/>
      <c r="F30" s="564"/>
      <c r="G30" s="564"/>
      <c r="H30" s="564"/>
      <c r="I30" s="564"/>
      <c r="J30" s="564"/>
      <c r="K30" s="565"/>
      <c r="L30" s="208" t="s">
        <v>75</v>
      </c>
      <c r="M30" s="208" t="s">
        <v>75</v>
      </c>
      <c r="N30" s="209">
        <f>N7+N10+N11+N12+N13+N14+N15+N17+N18+N19+N20+N21+N22+N23+N24+N25+N26+N28</f>
        <v>152052234.44</v>
      </c>
      <c r="O30" s="210" t="s">
        <v>75</v>
      </c>
      <c r="P30" s="211" t="s">
        <v>75</v>
      </c>
      <c r="Q30" s="212" t="s">
        <v>75</v>
      </c>
    </row>
    <row r="31" spans="1:20" ht="30.75" customHeight="1" thickBot="1" x14ac:dyDescent="0.3">
      <c r="A31" s="14"/>
      <c r="B31" s="15" t="s">
        <v>76</v>
      </c>
      <c r="C31" s="571" t="s">
        <v>78</v>
      </c>
      <c r="D31" s="571"/>
      <c r="E31" s="571"/>
      <c r="F31" s="571"/>
      <c r="G31" s="571"/>
      <c r="H31" s="571"/>
      <c r="I31" s="571"/>
      <c r="J31" s="571"/>
      <c r="K31" s="572"/>
      <c r="L31" s="16" t="s">
        <v>75</v>
      </c>
      <c r="M31" s="16" t="s">
        <v>75</v>
      </c>
      <c r="N31" s="17">
        <f>N27</f>
        <v>2771962.31</v>
      </c>
      <c r="O31" s="18">
        <f>O29</f>
        <v>28516339.719999999</v>
      </c>
      <c r="P31" s="213" t="s">
        <v>75</v>
      </c>
      <c r="Q31" s="214" t="s">
        <v>75</v>
      </c>
    </row>
    <row r="32" spans="1:20" x14ac:dyDescent="0.25">
      <c r="A32" s="22"/>
      <c r="B32" s="84"/>
      <c r="C32" s="19"/>
      <c r="D32" s="19"/>
      <c r="E32" s="19"/>
      <c r="F32" s="19"/>
      <c r="G32" s="20"/>
      <c r="H32" s="21"/>
      <c r="I32" s="22"/>
      <c r="J32" s="22"/>
      <c r="K32" s="22"/>
      <c r="L32" s="22"/>
      <c r="M32" s="22"/>
      <c r="N32" s="23"/>
      <c r="O32" s="24"/>
      <c r="P32" s="24"/>
    </row>
    <row r="33" spans="1:16" x14ac:dyDescent="0.25">
      <c r="A33" s="25"/>
      <c r="B33" s="31"/>
      <c r="C33" s="19"/>
      <c r="D33" s="19"/>
      <c r="L33" s="215"/>
      <c r="M33" s="215"/>
      <c r="N33" s="153"/>
      <c r="O33" s="108"/>
      <c r="P33" s="154"/>
    </row>
    <row r="34" spans="1:16" x14ac:dyDescent="0.25">
      <c r="A34" s="22"/>
      <c r="I34" s="29"/>
      <c r="J34" s="29"/>
      <c r="K34" s="29"/>
      <c r="L34" s="30"/>
      <c r="M34" s="30"/>
      <c r="N34" s="30"/>
      <c r="O34" s="30"/>
      <c r="P34" s="12"/>
    </row>
    <row r="35" spans="1:16" x14ac:dyDescent="0.25">
      <c r="A35" s="22"/>
      <c r="I35" s="29"/>
      <c r="J35" s="29"/>
      <c r="K35" s="29"/>
      <c r="L35" s="30"/>
      <c r="M35" s="29"/>
      <c r="N35" s="12"/>
      <c r="O35" s="12"/>
      <c r="P35" s="12"/>
    </row>
    <row r="36" spans="1:16" x14ac:dyDescent="0.25">
      <c r="A36" s="22"/>
      <c r="I36" s="29"/>
      <c r="J36" s="29"/>
      <c r="K36" s="29"/>
      <c r="L36" s="29"/>
      <c r="M36" s="29"/>
      <c r="N36" s="12"/>
      <c r="O36" s="12"/>
      <c r="P36" s="12"/>
    </row>
    <row r="37" spans="1:16" x14ac:dyDescent="0.25">
      <c r="A37" s="22"/>
      <c r="I37" s="29"/>
      <c r="J37" s="26"/>
      <c r="K37" s="29"/>
      <c r="L37" s="29"/>
      <c r="M37" s="29"/>
      <c r="N37" s="12"/>
      <c r="O37" s="12"/>
      <c r="P37" s="12"/>
    </row>
    <row r="38" spans="1:16" x14ac:dyDescent="0.25">
      <c r="A38" s="22"/>
      <c r="I38" s="29"/>
      <c r="J38" s="26"/>
      <c r="K38" s="29"/>
      <c r="L38" s="29"/>
      <c r="M38" s="29"/>
      <c r="N38" s="12"/>
      <c r="O38" s="12"/>
      <c r="P38" s="12"/>
    </row>
    <row r="39" spans="1:16" x14ac:dyDescent="0.25">
      <c r="A39" s="22"/>
      <c r="I39" s="29"/>
      <c r="J39" s="29"/>
      <c r="K39" s="29"/>
      <c r="L39" s="29"/>
      <c r="M39" s="29"/>
      <c r="N39" s="12"/>
      <c r="O39" s="12"/>
      <c r="P39" s="12"/>
    </row>
    <row r="40" spans="1:16" x14ac:dyDescent="0.25">
      <c r="A40" s="22"/>
      <c r="I40" s="29"/>
      <c r="J40" s="29"/>
      <c r="K40" s="29"/>
      <c r="L40" s="29"/>
      <c r="M40" s="29"/>
      <c r="N40" s="12"/>
      <c r="O40" s="12"/>
      <c r="P40" s="12"/>
    </row>
    <row r="41" spans="1:16" x14ac:dyDescent="0.25">
      <c r="A41" s="22"/>
      <c r="I41" s="29"/>
      <c r="J41" s="29"/>
      <c r="K41" s="29"/>
      <c r="L41" s="29"/>
      <c r="M41" s="29"/>
      <c r="N41" s="12"/>
      <c r="O41" s="12"/>
      <c r="P41" s="12"/>
    </row>
    <row r="42" spans="1:16" x14ac:dyDescent="0.25">
      <c r="A42" s="22"/>
      <c r="I42" s="29"/>
      <c r="J42" s="29"/>
      <c r="K42" s="29"/>
      <c r="L42" s="29"/>
      <c r="M42" s="29"/>
      <c r="N42" s="12"/>
      <c r="O42" s="12"/>
      <c r="P42" s="12"/>
    </row>
    <row r="43" spans="1:16" x14ac:dyDescent="0.25">
      <c r="A43" s="22"/>
      <c r="I43" s="29"/>
      <c r="J43" s="29"/>
      <c r="K43" s="29"/>
      <c r="L43" s="29"/>
      <c r="M43" s="29"/>
      <c r="N43" s="12"/>
      <c r="O43" s="12"/>
      <c r="P43" s="12"/>
    </row>
    <row r="44" spans="1:16" x14ac:dyDescent="0.25">
      <c r="A44" s="22"/>
      <c r="I44" s="29"/>
      <c r="J44" s="29"/>
      <c r="K44" s="29"/>
      <c r="L44" s="29"/>
      <c r="M44" s="29"/>
      <c r="N44" s="12"/>
      <c r="O44" s="12"/>
      <c r="P44" s="12"/>
    </row>
    <row r="45" spans="1:16" x14ac:dyDescent="0.25">
      <c r="A45" s="22"/>
      <c r="I45" s="29"/>
      <c r="J45" s="29"/>
      <c r="K45" s="29"/>
      <c r="L45" s="29"/>
      <c r="M45" s="29"/>
      <c r="N45" s="12"/>
      <c r="O45" s="12"/>
      <c r="P45" s="12"/>
    </row>
    <row r="46" spans="1:16" x14ac:dyDescent="0.25">
      <c r="A46" s="22"/>
      <c r="I46" s="29"/>
      <c r="J46" s="29"/>
      <c r="K46" s="29"/>
      <c r="L46" s="29"/>
      <c r="M46" s="29"/>
      <c r="N46" s="12"/>
      <c r="O46" s="12"/>
      <c r="P46" s="12"/>
    </row>
    <row r="47" spans="1:16" x14ac:dyDescent="0.25">
      <c r="A47" s="22"/>
      <c r="I47" s="29"/>
      <c r="J47" s="29"/>
      <c r="K47" s="29"/>
      <c r="L47" s="29"/>
      <c r="M47" s="29"/>
      <c r="N47" s="12"/>
      <c r="O47" s="12"/>
      <c r="P47" s="12"/>
    </row>
    <row r="48" spans="1:16" x14ac:dyDescent="0.25">
      <c r="A48" s="22"/>
      <c r="I48" s="29"/>
      <c r="J48" s="29"/>
      <c r="K48" s="29"/>
      <c r="L48" s="29"/>
      <c r="M48" s="29"/>
      <c r="N48" s="12"/>
      <c r="O48" s="12"/>
      <c r="P48" s="12"/>
    </row>
    <row r="49" spans="1:16" x14ac:dyDescent="0.25">
      <c r="A49" s="22"/>
      <c r="I49" s="29"/>
      <c r="J49" s="29"/>
      <c r="K49" s="29"/>
      <c r="L49" s="29"/>
      <c r="M49" s="29"/>
      <c r="N49" s="12"/>
      <c r="O49" s="12"/>
      <c r="P49" s="12"/>
    </row>
    <row r="50" spans="1:16" x14ac:dyDescent="0.25">
      <c r="A50" s="22"/>
      <c r="I50" s="29"/>
      <c r="J50" s="29"/>
      <c r="K50" s="29"/>
      <c r="L50" s="29"/>
      <c r="M50" s="29"/>
      <c r="N50" s="12"/>
      <c r="O50" s="12"/>
      <c r="P50" s="12"/>
    </row>
    <row r="51" spans="1:16" x14ac:dyDescent="0.25">
      <c r="A51" s="22"/>
      <c r="I51" s="29"/>
      <c r="J51" s="29"/>
      <c r="K51" s="29"/>
      <c r="L51" s="29"/>
      <c r="M51" s="29"/>
      <c r="N51" s="12"/>
      <c r="O51" s="12"/>
      <c r="P51" s="12"/>
    </row>
    <row r="52" spans="1:16" x14ac:dyDescent="0.25">
      <c r="A52" s="22"/>
      <c r="I52" s="29"/>
      <c r="J52" s="29"/>
      <c r="K52" s="29"/>
      <c r="L52" s="29"/>
      <c r="M52" s="29"/>
      <c r="N52" s="12"/>
      <c r="O52" s="12"/>
      <c r="P52" s="12"/>
    </row>
    <row r="53" spans="1:16" x14ac:dyDescent="0.25">
      <c r="A53" s="22"/>
      <c r="I53" s="29"/>
      <c r="J53" s="29"/>
      <c r="K53" s="29"/>
      <c r="L53" s="29"/>
      <c r="M53" s="29"/>
      <c r="N53" s="12"/>
      <c r="O53" s="12"/>
      <c r="P53" s="12"/>
    </row>
    <row r="54" spans="1:16" x14ac:dyDescent="0.25">
      <c r="A54" s="22"/>
      <c r="I54" s="29"/>
      <c r="J54" s="29"/>
      <c r="K54" s="29"/>
      <c r="L54" s="29"/>
      <c r="M54" s="29"/>
      <c r="N54" s="12"/>
      <c r="O54" s="12"/>
      <c r="P54" s="12"/>
    </row>
    <row r="55" spans="1:16" x14ac:dyDescent="0.25">
      <c r="A55" s="22"/>
      <c r="I55" s="29"/>
      <c r="J55" s="29"/>
      <c r="K55" s="29"/>
      <c r="L55" s="29"/>
      <c r="M55" s="29"/>
      <c r="N55" s="12"/>
      <c r="O55" s="12"/>
      <c r="P55" s="12"/>
    </row>
    <row r="56" spans="1:16" x14ac:dyDescent="0.25">
      <c r="A56" s="22"/>
      <c r="I56" s="29"/>
      <c r="J56" s="29"/>
      <c r="K56" s="29"/>
      <c r="L56" s="29"/>
      <c r="M56" s="29"/>
      <c r="N56" s="12"/>
      <c r="O56" s="12"/>
      <c r="P56" s="12"/>
    </row>
    <row r="57" spans="1:16" x14ac:dyDescent="0.25">
      <c r="A57" s="22"/>
      <c r="I57" s="29"/>
      <c r="J57" s="29"/>
      <c r="K57" s="29"/>
      <c r="L57" s="29"/>
      <c r="M57" s="29"/>
      <c r="N57" s="12"/>
      <c r="O57" s="12"/>
      <c r="P57" s="12"/>
    </row>
    <row r="58" spans="1:16" x14ac:dyDescent="0.25">
      <c r="A58" s="22"/>
      <c r="I58" s="29"/>
      <c r="J58" s="29"/>
      <c r="K58" s="29"/>
      <c r="L58" s="29"/>
      <c r="M58" s="29"/>
      <c r="N58" s="12"/>
      <c r="O58" s="12"/>
      <c r="P58" s="12"/>
    </row>
    <row r="59" spans="1:16" x14ac:dyDescent="0.25">
      <c r="A59" s="22"/>
      <c r="I59" s="29"/>
      <c r="J59" s="29"/>
      <c r="K59" s="29"/>
      <c r="L59" s="29"/>
      <c r="M59" s="29"/>
      <c r="N59" s="12"/>
      <c r="O59" s="12"/>
      <c r="P59" s="12"/>
    </row>
    <row r="60" spans="1:16" x14ac:dyDescent="0.25">
      <c r="A60" s="22"/>
      <c r="I60" s="29"/>
      <c r="J60" s="29"/>
      <c r="K60" s="29"/>
      <c r="L60" s="29"/>
      <c r="M60" s="29"/>
      <c r="N60" s="12"/>
      <c r="O60" s="12"/>
      <c r="P60" s="12"/>
    </row>
    <row r="61" spans="1:16" x14ac:dyDescent="0.25">
      <c r="A61" s="22"/>
      <c r="I61" s="29"/>
      <c r="J61" s="29"/>
      <c r="K61" s="29"/>
      <c r="L61" s="29"/>
      <c r="M61" s="29"/>
      <c r="N61" s="12"/>
      <c r="O61" s="12"/>
      <c r="P61" s="12"/>
    </row>
    <row r="62" spans="1:16" x14ac:dyDescent="0.25">
      <c r="A62" s="22"/>
      <c r="I62" s="29"/>
      <c r="J62" s="29"/>
      <c r="K62" s="29"/>
      <c r="L62" s="29"/>
      <c r="M62" s="29"/>
      <c r="N62" s="12"/>
      <c r="O62" s="12"/>
      <c r="P62" s="12"/>
    </row>
    <row r="63" spans="1:16" x14ac:dyDescent="0.25">
      <c r="A63" s="22"/>
      <c r="I63" s="29"/>
      <c r="J63" s="29"/>
      <c r="K63" s="29"/>
      <c r="L63" s="29"/>
      <c r="M63" s="29"/>
      <c r="N63" s="12"/>
      <c r="O63" s="12"/>
      <c r="P63" s="12"/>
    </row>
    <row r="64" spans="1:16" x14ac:dyDescent="0.25">
      <c r="A64" s="22"/>
      <c r="I64" s="29"/>
      <c r="J64" s="29"/>
      <c r="K64" s="29"/>
      <c r="L64" s="29"/>
      <c r="M64" s="29"/>
      <c r="N64" s="12"/>
      <c r="O64" s="12"/>
      <c r="P64" s="12"/>
    </row>
    <row r="65" spans="1:16" x14ac:dyDescent="0.25">
      <c r="A65" s="22"/>
      <c r="I65" s="29"/>
      <c r="J65" s="29"/>
      <c r="K65" s="29"/>
      <c r="L65" s="29"/>
      <c r="M65" s="29"/>
      <c r="N65" s="12"/>
      <c r="O65" s="12"/>
      <c r="P65" s="12"/>
    </row>
    <row r="66" spans="1:16" x14ac:dyDescent="0.25">
      <c r="A66" s="22"/>
      <c r="I66" s="29"/>
      <c r="J66" s="29"/>
      <c r="K66" s="29"/>
      <c r="L66" s="29"/>
      <c r="M66" s="29"/>
      <c r="N66" s="12"/>
      <c r="O66" s="12"/>
      <c r="P66" s="12"/>
    </row>
    <row r="67" spans="1:16" x14ac:dyDescent="0.25">
      <c r="I67" s="29"/>
      <c r="J67" s="29"/>
      <c r="K67" s="29"/>
      <c r="L67" s="29"/>
      <c r="M67" s="29"/>
      <c r="N67" s="12"/>
      <c r="O67" s="12"/>
      <c r="P67" s="12"/>
    </row>
    <row r="68" spans="1:16" x14ac:dyDescent="0.25">
      <c r="I68" s="29"/>
      <c r="J68" s="29"/>
      <c r="K68" s="29"/>
      <c r="L68" s="29"/>
      <c r="M68" s="29"/>
      <c r="N68" s="12"/>
      <c r="O68" s="12"/>
      <c r="P68" s="12"/>
    </row>
    <row r="69" spans="1:16" x14ac:dyDescent="0.25">
      <c r="I69" s="29"/>
      <c r="J69" s="29"/>
      <c r="K69" s="29"/>
      <c r="L69" s="29"/>
      <c r="M69" s="29"/>
      <c r="N69" s="12"/>
      <c r="O69" s="12"/>
      <c r="P69" s="12"/>
    </row>
    <row r="70" spans="1:16" x14ac:dyDescent="0.25">
      <c r="I70" s="29"/>
      <c r="J70" s="29"/>
      <c r="K70" s="29"/>
      <c r="L70" s="29"/>
      <c r="M70" s="29"/>
      <c r="N70" s="12"/>
      <c r="O70" s="12"/>
      <c r="P70" s="12"/>
    </row>
    <row r="71" spans="1:16" x14ac:dyDescent="0.25">
      <c r="I71" s="29"/>
      <c r="J71" s="29"/>
      <c r="K71" s="29"/>
      <c r="L71" s="29"/>
      <c r="M71" s="29"/>
      <c r="N71" s="12"/>
      <c r="O71" s="12"/>
      <c r="P71" s="12"/>
    </row>
    <row r="72" spans="1:16" x14ac:dyDescent="0.25">
      <c r="I72" s="29"/>
      <c r="J72" s="29"/>
      <c r="K72" s="29"/>
      <c r="L72" s="29"/>
      <c r="M72" s="29"/>
      <c r="N72" s="12"/>
      <c r="O72" s="12"/>
      <c r="P72" s="12"/>
    </row>
    <row r="73" spans="1:16" x14ac:dyDescent="0.25">
      <c r="I73" s="29"/>
      <c r="J73" s="29"/>
      <c r="K73" s="29"/>
      <c r="L73" s="29"/>
      <c r="M73" s="29"/>
      <c r="N73" s="12"/>
      <c r="O73" s="12"/>
      <c r="P73" s="12"/>
    </row>
    <row r="74" spans="1:16" x14ac:dyDescent="0.25">
      <c r="I74" s="29"/>
      <c r="J74" s="29"/>
      <c r="K74" s="29"/>
      <c r="L74" s="29"/>
      <c r="M74" s="29"/>
      <c r="N74" s="12"/>
      <c r="O74" s="12"/>
      <c r="P74" s="12"/>
    </row>
    <row r="75" spans="1:16" x14ac:dyDescent="0.25">
      <c r="I75" s="29"/>
      <c r="J75" s="29"/>
      <c r="K75" s="29"/>
      <c r="L75" s="29"/>
      <c r="M75" s="29"/>
      <c r="N75" s="12"/>
      <c r="O75" s="12"/>
      <c r="P75" s="12"/>
    </row>
    <row r="76" spans="1:16" x14ac:dyDescent="0.25">
      <c r="I76" s="29"/>
      <c r="J76" s="29"/>
      <c r="K76" s="29"/>
      <c r="L76" s="29"/>
      <c r="M76" s="29"/>
      <c r="N76" s="12"/>
      <c r="O76" s="12"/>
      <c r="P76" s="12"/>
    </row>
    <row r="77" spans="1:16" x14ac:dyDescent="0.25">
      <c r="I77" s="29"/>
      <c r="J77" s="29"/>
      <c r="K77" s="29"/>
      <c r="L77" s="29"/>
      <c r="M77" s="29"/>
    </row>
    <row r="78" spans="1:16" x14ac:dyDescent="0.25">
      <c r="I78" s="29"/>
      <c r="J78" s="29"/>
      <c r="K78" s="29"/>
      <c r="L78" s="29"/>
      <c r="M78" s="29"/>
    </row>
    <row r="79" spans="1:16" x14ac:dyDescent="0.25">
      <c r="I79" s="29"/>
      <c r="J79" s="29"/>
      <c r="K79" s="29"/>
      <c r="L79" s="29"/>
      <c r="M79" s="29"/>
    </row>
    <row r="80" spans="1:16" x14ac:dyDescent="0.25">
      <c r="I80" s="29"/>
      <c r="J80" s="29"/>
      <c r="K80" s="29"/>
      <c r="L80" s="29"/>
      <c r="M80" s="29"/>
    </row>
    <row r="81" spans="9:13" x14ac:dyDescent="0.25">
      <c r="I81" s="29"/>
      <c r="J81" s="29"/>
      <c r="K81" s="29"/>
      <c r="L81" s="29"/>
      <c r="M81" s="29"/>
    </row>
    <row r="82" spans="9:13" x14ac:dyDescent="0.25">
      <c r="I82" s="29"/>
      <c r="J82" s="29"/>
      <c r="K82" s="29"/>
      <c r="L82" s="29"/>
      <c r="M82" s="29"/>
    </row>
    <row r="83" spans="9:13" x14ac:dyDescent="0.25">
      <c r="I83" s="29"/>
      <c r="J83" s="29"/>
      <c r="K83" s="29"/>
      <c r="L83" s="29"/>
      <c r="M83" s="29"/>
    </row>
  </sheetData>
  <autoFilter ref="A6:Q31"/>
  <mergeCells count="83">
    <mergeCell ref="C31:K31"/>
    <mergeCell ref="G24:G27"/>
    <mergeCell ref="H24:H27"/>
    <mergeCell ref="I24:I27"/>
    <mergeCell ref="K25:K27"/>
    <mergeCell ref="Q25:Q27"/>
    <mergeCell ref="C30:K30"/>
    <mergeCell ref="A24:A27"/>
    <mergeCell ref="B24:B27"/>
    <mergeCell ref="C24:C27"/>
    <mergeCell ref="D24:D27"/>
    <mergeCell ref="E24:E27"/>
    <mergeCell ref="F24:F27"/>
    <mergeCell ref="Q15:Q16"/>
    <mergeCell ref="A22:A23"/>
    <mergeCell ref="B22:B23"/>
    <mergeCell ref="C22:C23"/>
    <mergeCell ref="D22:D23"/>
    <mergeCell ref="E22:E23"/>
    <mergeCell ref="L22:L23"/>
    <mergeCell ref="G15:G16"/>
    <mergeCell ref="H15:H16"/>
    <mergeCell ref="I15:I16"/>
    <mergeCell ref="N15:N16"/>
    <mergeCell ref="F22:F23"/>
    <mergeCell ref="G22:G23"/>
    <mergeCell ref="H22:H23"/>
    <mergeCell ref="I22:I23"/>
    <mergeCell ref="K22:K23"/>
    <mergeCell ref="M13:M14"/>
    <mergeCell ref="O13:O14"/>
    <mergeCell ref="P13:P14"/>
    <mergeCell ref="Q13:Q14"/>
    <mergeCell ref="A15:A16"/>
    <mergeCell ref="B15:B16"/>
    <mergeCell ref="C15:C16"/>
    <mergeCell ref="D15:D16"/>
    <mergeCell ref="E15:E16"/>
    <mergeCell ref="F15:F16"/>
    <mergeCell ref="G13:G14"/>
    <mergeCell ref="H13:H14"/>
    <mergeCell ref="I13:I14"/>
    <mergeCell ref="J13:J14"/>
    <mergeCell ref="K13:K14"/>
    <mergeCell ref="L13:L14"/>
    <mergeCell ref="N7:N9"/>
    <mergeCell ref="O7:O9"/>
    <mergeCell ref="P7:P9"/>
    <mergeCell ref="Q7:Q9"/>
    <mergeCell ref="A13:A14"/>
    <mergeCell ref="B13:B14"/>
    <mergeCell ref="C13:C14"/>
    <mergeCell ref="D13:D14"/>
    <mergeCell ref="E13:E14"/>
    <mergeCell ref="F13:F14"/>
    <mergeCell ref="H7:H12"/>
    <mergeCell ref="I7:I12"/>
    <mergeCell ref="J7:J9"/>
    <mergeCell ref="K7:K9"/>
    <mergeCell ref="L7:L9"/>
    <mergeCell ref="M7:M9"/>
    <mergeCell ref="M4:O4"/>
    <mergeCell ref="P4:P5"/>
    <mergeCell ref="Q4:Q5"/>
    <mergeCell ref="A7:A12"/>
    <mergeCell ref="B7:B12"/>
    <mergeCell ref="C7:C12"/>
    <mergeCell ref="D7:D12"/>
    <mergeCell ref="E7:E12"/>
    <mergeCell ref="F7:F12"/>
    <mergeCell ref="G7:G12"/>
    <mergeCell ref="G4:G5"/>
    <mergeCell ref="H4:H5"/>
    <mergeCell ref="I4:I5"/>
    <mergeCell ref="J4:J5"/>
    <mergeCell ref="K4:K5"/>
    <mergeCell ref="L4:L5"/>
    <mergeCell ref="F4:F5"/>
    <mergeCell ref="A4:A5"/>
    <mergeCell ref="B4:B5"/>
    <mergeCell ref="C4:C5"/>
    <mergeCell ref="D4:D5"/>
    <mergeCell ref="E4:E5"/>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2. 2023</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MigrationSourceURL xmlns="c9e48692-194e-417d-af40-42e3d4ef737b" xsi:nil="true"/>
    <RoutingEnabled xmlns="http://schemas.microsoft.com/sharepoint/v3">false</RoutingEnable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104DCD-2708-4E47-A358-9A90AD777D48}"/>
</file>

<file path=customXml/itemProps2.xml><?xml version="1.0" encoding="utf-8"?>
<ds:datastoreItem xmlns:ds="http://schemas.openxmlformats.org/officeDocument/2006/customXml" ds:itemID="{27796A6A-E294-4511-A362-8BA68DF61B5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Rekapitulace 1.2.2023</vt:lpstr>
      <vt:lpstr>A1_KK_vyřazení_1.2.2023_</vt:lpstr>
      <vt:lpstr>A2_PO_vyřazení_1.2.2023 </vt:lpstr>
      <vt:lpstr>B1_KK_sledování </vt:lpstr>
      <vt:lpstr>B2_PO_sledování</vt:lpstr>
      <vt:lpstr>A1_KK_vyřazení_1.2.2023_!Názvy_tisku</vt:lpstr>
      <vt:lpstr>'A2_PO_vyřazení_1.2.2023 '!Názvy_tisku</vt:lpstr>
      <vt:lpstr>'B1_KK_sledování '!Názvy_tisku</vt:lpstr>
      <vt:lpstr>B2_PO_sledování!Názvy_tisku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122. zasedání Rady Karlovarského kraje, které se uskutečnilo dne 20.02.2023 (k bodu č. 4)</dc:title>
  <dc:creator/>
  <cp:lastModifiedBy/>
  <dcterms:created xsi:type="dcterms:W3CDTF">2006-09-16T00:00:00Z</dcterms:created>
  <dcterms:modified xsi:type="dcterms:W3CDTF">2023-02-21T08:32:49Z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