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935" yWindow="-105" windowWidth="23250" windowHeight="12570"/>
  </bookViews>
  <sheets>
    <sheet name="Přehled celkem" sheetId="78" r:id="rId1"/>
    <sheet name="KK_sledování " sheetId="90" r:id="rId2"/>
    <sheet name="PO_sledování" sheetId="89" r:id="rId3"/>
  </sheets>
  <definedNames>
    <definedName name="_xlnm._FilterDatabase" localSheetId="1" hidden="1">'KK_sledování '!$A$6:$Q$20</definedName>
    <definedName name="_xlnm._FilterDatabase" localSheetId="2" hidden="1">PO_sledování!$A$6:$Q$47</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89" l="1"/>
  <c r="N45" i="89"/>
  <c r="N20" i="90"/>
  <c r="N19" i="90"/>
  <c r="N46" i="89" l="1"/>
  <c r="E11" i="78" s="1"/>
  <c r="D23" i="78" l="1"/>
  <c r="E14" i="78"/>
  <c r="D24" i="78"/>
  <c r="M43" i="89" l="1"/>
  <c r="P43" i="89" s="1"/>
  <c r="M42" i="89"/>
  <c r="P42" i="89" s="1"/>
  <c r="M41" i="89"/>
  <c r="P41" i="89" s="1"/>
  <c r="O18" i="90"/>
  <c r="N18" i="90"/>
  <c r="L18" i="90" l="1"/>
  <c r="G18" i="90"/>
  <c r="P17" i="90"/>
  <c r="M40" i="89" l="1"/>
  <c r="P40" i="89" s="1"/>
  <c r="M39" i="89"/>
  <c r="P39" i="89" s="1"/>
  <c r="M35" i="89" l="1"/>
  <c r="P35" i="89" s="1"/>
  <c r="M33" i="89" l="1"/>
  <c r="M38" i="89"/>
  <c r="P38" i="89" s="1"/>
  <c r="M37" i="89"/>
  <c r="P37" i="89" s="1"/>
  <c r="M36" i="89" l="1"/>
  <c r="P36" i="89" s="1"/>
  <c r="M34" i="89"/>
  <c r="P34" i="89" s="1"/>
  <c r="G7" i="78" l="1"/>
  <c r="E9" i="78" l="1"/>
  <c r="E7" i="78" s="1"/>
  <c r="C9" i="78"/>
  <c r="C7" i="78" s="1"/>
  <c r="H7" i="78" s="1"/>
  <c r="M14" i="90"/>
  <c r="P14" i="90" s="1"/>
  <c r="M12" i="90"/>
  <c r="P12" i="90" s="1"/>
  <c r="M10" i="90"/>
  <c r="P10" i="90" s="1"/>
  <c r="M8" i="90"/>
  <c r="P8" i="90" s="1"/>
  <c r="M7" i="90"/>
  <c r="D25" i="78"/>
  <c r="N44" i="89"/>
  <c r="L44" i="89"/>
  <c r="C13" i="78" s="1"/>
  <c r="G44" i="89"/>
  <c r="M32" i="89"/>
  <c r="M31" i="89"/>
  <c r="M30" i="89"/>
  <c r="P30" i="89" s="1"/>
  <c r="M29" i="89"/>
  <c r="P29" i="89" s="1"/>
  <c r="M28" i="89"/>
  <c r="P28" i="89" s="1"/>
  <c r="M27" i="89"/>
  <c r="P27" i="89" s="1"/>
  <c r="M26" i="89"/>
  <c r="P26" i="89" s="1"/>
  <c r="M25" i="89"/>
  <c r="P25" i="89" s="1"/>
  <c r="M24" i="89"/>
  <c r="P24" i="89" s="1"/>
  <c r="P23" i="89"/>
  <c r="P22" i="89"/>
  <c r="M20" i="89"/>
  <c r="P20" i="89" s="1"/>
  <c r="M18" i="89"/>
  <c r="P18" i="89" s="1"/>
  <c r="M19" i="89"/>
  <c r="P19" i="89" s="1"/>
  <c r="M17" i="89"/>
  <c r="P17" i="89" s="1"/>
  <c r="M16" i="89"/>
  <c r="P16" i="89" s="1"/>
  <c r="M13" i="89"/>
  <c r="P13" i="89" s="1"/>
  <c r="M10" i="89"/>
  <c r="P10" i="89" s="1"/>
  <c r="M7" i="89"/>
  <c r="P7" i="89" s="1"/>
  <c r="E13" i="78" l="1"/>
  <c r="E10" i="78" s="1"/>
  <c r="P7" i="90"/>
  <c r="M18" i="90"/>
  <c r="P31" i="89"/>
  <c r="F9" i="78"/>
  <c r="F7" i="78" s="1"/>
  <c r="O20" i="90"/>
  <c r="C10" i="78"/>
  <c r="C16" i="78" s="1"/>
  <c r="E16" i="78" l="1"/>
  <c r="P18" i="90"/>
  <c r="D9" i="78"/>
  <c r="H9" i="78" l="1"/>
  <c r="D7" i="78"/>
  <c r="M44" i="89" l="1"/>
  <c r="P44" i="89" s="1"/>
  <c r="O44" i="89"/>
  <c r="P33" i="89"/>
  <c r="D26" i="78" l="1"/>
  <c r="F13" i="78"/>
  <c r="F10" i="78" s="1"/>
  <c r="F16" i="78" s="1"/>
  <c r="O47" i="89"/>
  <c r="D13" i="78"/>
  <c r="D28" i="78" l="1"/>
  <c r="H13" i="78"/>
  <c r="D10" i="78"/>
  <c r="G13" i="78"/>
  <c r="G10" i="78" s="1"/>
  <c r="H10" i="78" l="1"/>
  <c r="G16" i="78"/>
  <c r="D22" i="78"/>
  <c r="D16" i="78"/>
</calcChain>
</file>

<file path=xl/sharedStrings.xml><?xml version="1.0" encoding="utf-8"?>
<sst xmlns="http://schemas.openxmlformats.org/spreadsheetml/2006/main" count="456" uniqueCount="274">
  <si>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</si>
  <si>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</si>
  <si>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</si>
  <si>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</si>
  <si>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</si>
  <si>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</si>
  <si>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</si>
  <si>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</si>
  <si>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</si>
  <si>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</si>
  <si>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</si>
  <si>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</si>
  <si>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</si>
  <si>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</si>
  <si>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</si>
  <si>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</si>
  <si>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</si>
  <si>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</si>
  <si>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</si>
  <si>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</si>
  <si>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</si>
  <si>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</si>
  <si>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</si>
  <si>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</si>
  <si>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</si>
  <si>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</si>
  <si>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</si>
  <si>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</si>
  <si>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</si>
  <si>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</si>
  <si>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</si>
  <si>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</si>
  <si>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</si>
  <si>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</si>
  <si>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</si>
  <si>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</si>
  <si>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</si>
  <si>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</si>
  <si>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</si>
  <si>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</si>
  <si>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</si>
  <si>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</si>
  <si>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</si>
  <si>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</si>
  <si>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</si>
  <si>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</si>
  <si>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</si>
  <si>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</si>
  <si>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</si>
  <si>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</si>
  <si>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</si>
  <si>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</si>
  <si>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</si>
  <si>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</si>
  <si>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</si>
  <si>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</si>
  <si>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</si>
  <si>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</si>
  <si>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</si>
  <si>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</si>
  <si>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</si>
  <si>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</si>
  <si>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</si>
  <si>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</si>
  <si>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</si>
  <si>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</si>
  <si>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</si>
  <si>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</si>
  <si>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</si>
  <si>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</si>
  <si>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</si>
  <si>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</si>
  <si>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</si>
  <si>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</si>
  <si>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</si>
  <si>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</si>
  <si>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</si>
  <si>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</si>
  <si>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</si>
  <si>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</si>
  <si>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</si>
  <si>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</si>
  <si>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</si>
  <si>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</si>
  <si>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</si>
  <si>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</si>
  <si>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</si>
  <si>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</si>
  <si>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</si>
  <si>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</si>
  <si>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</si>
  <si>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</si>
  <si>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</si>
  <si>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</si>
  <si>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</si>
  <si>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</si>
  <si>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2.1.2007 - 28.2.2011</t>
  </si>
  <si>
    <t>Ing. Jan Zborník/ 
Ing. Petr Navrátil</t>
  </si>
  <si>
    <t>pochybení ve 3 veřejných zakázkách - dělení veřejných zakázek; chybný postup při zadávání víceprací</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</si>
  <si>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</si>
  <si>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</si>
  <si>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</si>
  <si>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</si>
  <si>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</si>
  <si>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</si>
  <si>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</si>
  <si>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</si>
  <si>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</si>
  <si>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</si>
  <si>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</si>
  <si>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</si>
  <si>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</si>
  <si>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</si>
  <si>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</si>
  <si>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projekt není zaznamenán v AP</t>
  </si>
  <si>
    <t>18.12.2013 -27.3.2015
vyúčtování projektu
ZK 73/02/16 ze dne 25.2.2016</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</si>
  <si>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</si>
  <si>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</si>
  <si>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</si>
  <si>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</si>
  <si>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</si>
  <si>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</si>
  <si>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Přehled finančních postihů (odvodů, korekcí a pokut) u projektů spolufinancovaných z EU včetně jiných zdrojů od roku 2008</t>
  </si>
  <si>
    <t>Tabulka č. 1</t>
  </si>
  <si>
    <t>v Kč</t>
  </si>
  <si>
    <t>nadále sledované</t>
  </si>
  <si>
    <t>vratitelný přeplatek</t>
  </si>
  <si>
    <t>Plošná korekce
usnesení č. ZKK 196/08/13 
ze dne 19. 8. 2013</t>
  </si>
  <si>
    <t>Tabulka č. 2</t>
  </si>
  <si>
    <t>Celkem aktuální výše finančních postihů projektů</t>
  </si>
  <si>
    <t>podrobněji viz příloha č. 1 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</si>
  <si>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</si>
  <si>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</si>
  <si>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</si>
  <si>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</si>
  <si>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</si>
  <si>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</si>
  <si>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</si>
  <si>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</si>
  <si>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</si>
  <si>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</si>
  <si>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</si>
  <si>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</si>
  <si>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</si>
  <si>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</si>
  <si>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</si>
  <si>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</si>
  <si>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</si>
  <si>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</si>
  <si>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</si>
  <si>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</si>
  <si>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</si>
  <si>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</si>
  <si>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</si>
  <si>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</si>
  <si>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</si>
  <si>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</si>
  <si>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</si>
  <si>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</si>
  <si>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</si>
  <si>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</si>
  <si>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</si>
  <si>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</si>
  <si>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</si>
  <si>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</si>
  <si>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</si>
  <si>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</si>
  <si>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</si>
  <si>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</si>
  <si>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</si>
  <si>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</si>
  <si>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t xml:space="preserve">VŘ 005 - stavební práce - zveřejnění dodatečných informací dle § 49 odst. 3 ZVZ s identifikačními údaji žadatelů (sankce 5%, tj. 1.901.380,51 Kč);
</t>
  </si>
  <si>
    <t>13.12.2013 -27.3.2015
vyúčtování projektu
ZK 73/02/16 ze dne 25.2.2016</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</si>
  <si>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</si>
  <si>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</si>
  <si>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</si>
  <si>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</si>
  <si>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</si>
  <si>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</si>
  <si>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</si>
  <si>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</si>
  <si>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</si>
  <si>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</si>
  <si>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</si>
  <si>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</si>
  <si>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</si>
  <si>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</si>
  <si>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</si>
  <si>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</si>
  <si>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</si>
  <si>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</si>
  <si>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</si>
  <si>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</si>
  <si>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</si>
  <si>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</si>
  <si>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</si>
  <si>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</si>
  <si>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</si>
  <si>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</si>
  <si>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</si>
  <si>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</si>
  <si>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</si>
  <si>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</si>
  <si>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</si>
  <si>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</si>
  <si>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</si>
  <si>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</si>
  <si>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</si>
  <si>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</si>
  <si>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</si>
  <si>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</si>
  <si>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</si>
  <si>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</si>
  <si>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</si>
  <si>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</si>
  <si>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</si>
  <si>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</si>
  <si>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</si>
  <si>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</si>
  <si>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</si>
  <si>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</si>
  <si>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</si>
  <si>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xml:space="preserve">. V případě, že MMR námitkám nevyhoví, bude očekávaná výzva k vrácení dotace ve výši cca 31 mil. Kč (sankce 25 %) místo očekávaných 2,7 mil. Kč (sankce 5%). Dne 11. 8. 2022 obdržela KSÚS KK Výzvu k vrácení peněžních prostředků dotace č. j. MMR-52073/2022-26 ve výši 2.771.962,30 Kč za 1. a 2. etapu projektu (sankce 5%) - KSÚS ji neuhradí, vyčká na daňové řízení. 
</t>
    </r>
    <r>
      <rPr>
        <b/>
        <sz val="11"/>
        <rFont val="Calibri"/>
        <family val="2"/>
        <charset val="238"/>
        <scheme val="minor"/>
      </rPr>
      <t>OČEKÁVÁME ROZHODNUTÍ MMR O NÁMITKÁCH ZA 4. ETAPU A VYČÍSLENÍ KONEČNÉ VÝŠE SANKCE</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</si>
  <si>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</si>
  <si>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Příloha č. 2</t>
  </si>
  <si>
    <t>Příloha č. 1</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</si>
  <si>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</si>
  <si>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region</t>
  </si>
  <si>
    <t>1.1.2021 - 31.12.2022</t>
  </si>
  <si>
    <t>Podpora činnosti Regionální stálé konference a programu RE:START v Karlovarském kraji II.
CZ.08.1.125/0.0/0.0/15_003/0000261</t>
  </si>
  <si>
    <t>OŘP/ORR</t>
  </si>
  <si>
    <t>Patri Pizinger</t>
  </si>
  <si>
    <t>MMR vrácení dotace</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</si>
  <si>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</si>
  <si>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t>ZZS Karlovarského kraje - agregát Horní Slavkov - 2021</t>
  </si>
  <si>
    <t>ZZS Karlovarského kraje - svolávací systém - 2021</t>
  </si>
  <si>
    <t>MZCR
100%</t>
  </si>
  <si>
    <t>OP VVV
100%</t>
  </si>
  <si>
    <t>7.5. 2021 - 30.6.2022</t>
  </si>
  <si>
    <t>nedodržení termínu předložení dokumentace k závěrečnému vyhodnocení akce - sankce 6% z celkové částky prostředků státního rozpočtu</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</si>
  <si>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</si>
  <si>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 xml:space="preserve">MZCR
výzva k vrácení dotace                                    </t>
  </si>
  <si>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</si>
  <si>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Dne 14.9.2022 proběhlo soudní jednání - žaloba zamítnutá, viz rozsudek  sp.zn.  16 Af 13/2021-89 . Info do RKK dne 3.10.22 (usnesení č. RK 1120/10/22).</t>
    </r>
    <r>
      <rPr>
        <sz val="11"/>
        <color rgb="FFFF0000"/>
        <rFont val="Calibri"/>
        <family val="2"/>
        <charset val="238"/>
        <scheme val="minor"/>
      </rPr>
      <t xml:space="preserve"> </t>
    </r>
    <r>
      <rPr>
        <b/>
        <sz val="11"/>
        <rFont val="Calibri"/>
        <family val="2"/>
        <charset val="238"/>
        <scheme val="minor"/>
      </rPr>
      <t>Dne 17.10.2022 podaná kasační stížnost k NSS.</t>
    </r>
    <r>
      <rPr>
        <sz val="11"/>
        <rFont val="Calibri"/>
        <family val="2"/>
        <charset val="238"/>
        <scheme val="minor"/>
      </rPr>
      <t xml:space="preserve">
O</t>
    </r>
    <r>
      <rPr>
        <b/>
        <sz val="11"/>
        <rFont val="Calibri"/>
        <family val="2"/>
        <charset val="238"/>
        <scheme val="minor"/>
      </rPr>
      <t>ČEKÁVÁME ROZSUDEK NEJVYŠŠÍHO SPRÁVNÍHO SOUDU (PV č. 21/2015)
 A ROZSUDKY O SPRÁVNÍCH ŽALOBÁCH VE VĚCI NEPROMINUTÍ ODVODU, sp.zn. 16 AF 3/2022 (PV č.21/2015) a sp.zn. 16 Af 4/2022 (PV č. 22/2015)</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</si>
  <si>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 
Jednání škodní komise proběhlo dne 21.9.2022. Rada KK usnesením č. RK 1185/10/22 ze dne 17.10.2022 neurčila řediteli školy žádnou náhradou škody.</t>
    </r>
    <r>
      <rPr>
        <b/>
        <sz val="11"/>
        <rFont val="Calibri"/>
        <family val="2"/>
        <charset val="238"/>
        <scheme val="minor"/>
      </rPr>
      <t xml:space="preserve">
KONEČNÝ STAV</t>
    </r>
  </si>
  <si>
    <t>podrobněji viz příloha č. 2 (projekt ISŠTE Sokolov)</t>
  </si>
  <si>
    <t>Vratitelný přeplatek ISŠTE Sokolov</t>
  </si>
  <si>
    <t xml:space="preserve">sl. 13 - nejedná se o součet sl. 14 a sl. 15, neboť u projektu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t>
  </si>
  <si>
    <t>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t>
  </si>
  <si>
    <t xml:space="preserve">neponížení požadovaných nákladů o výzisky z prodeje vyfrézovaného materiálu - proběhlo mimo auditované období
</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</si>
  <si>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t>
    </r>
    <r>
      <rPr>
        <b/>
        <sz val="11"/>
        <rFont val="Calibri"/>
        <family val="2"/>
        <charset val="238"/>
        <scheme val="minor"/>
      </rPr>
      <t>OČEKÁVÁME ROZHODNUTÍ MF O ODVOLÁNÍ PROTI PLATEBNÍMU VÝMĚRU.</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</si>
  <si>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t>
    </r>
    <r>
      <rPr>
        <b/>
        <sz val="11"/>
        <rFont val="Calibri"/>
        <family val="2"/>
        <charset val="238"/>
        <scheme val="minor"/>
      </rPr>
      <t>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18.11.2022 obdržela ISŠTE Rozhodnutí Ministerstva financí č. j. MF-11847/2019/1203-10, ze dne 18. 11. 2022, kterým MF platební výměr č. 21/2018 na odvod ve výši 5.878.388,00 Kč zrušilo a řízení zastavilo.
</t>
    </r>
    <r>
      <rPr>
        <b/>
        <sz val="11"/>
        <rFont val="Calibri"/>
        <family val="2"/>
        <charset val="238"/>
        <scheme val="minor"/>
      </rPr>
      <t xml:space="preserve">KONEČNÝ STAV - FINANČNÍ POSTIH ZRUŠEN </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</si>
  <si>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</si>
  <si>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</si>
  <si>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  ZA PORUŠENÍ ROZPOČTOVÉ KÁZNĚ.</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</si>
  <si>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 xml:space="preserve">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t>
    </r>
    <r>
      <rPr>
        <b/>
        <sz val="11"/>
        <rFont val="Calibri"/>
        <family val="2"/>
        <charset val="238"/>
      </rPr>
      <t>Dne 1.6.2022 škola podala žádost o prominutí odvodu ve výši 7.605.522 Kč na GFŘ prostřednictvím FÚ pro KK.
OČEKÁVÁME ROZHODNUTÍ O PROMINUTÍ ODVODU  ZA PORUŠENÍ ROZPOČTOVÉ KÁZNĚ.</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</si>
  <si>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rFont val="Calibri"/>
        <family val="2"/>
        <charset val="238"/>
      </rPr>
      <t xml:space="preserve">9.1.2018 zahájil ÚRR daňové řízení;  10.5. 2018 doručen platební výměr č. 11/2018 ve výši 259.240 Kč, 25.5.2018 KSÚS podala odvolání proti platebnímu výměru.  Dne 9.8.2022 doručeno Rozhodnutí č.j. MF-21942/2018/1203-8, kterým MFČR zamítlo PV č. 11/2018 a odvod ve výši 259.240 Kč potvrdilo. KSÚS uhradila odvod dne12.8.2022.
</t>
    </r>
    <r>
      <rPr>
        <b/>
        <sz val="11"/>
        <rFont val="Calibri"/>
        <family val="2"/>
        <charset val="238"/>
      </rPr>
      <t>Dne 9.9.2022 KSÚS podala žádost o prominutí odvodu za porušení rozpočtové kázně</t>
    </r>
    <r>
      <rPr>
        <sz val="11"/>
        <rFont val="Calibri"/>
        <family val="2"/>
        <charset val="238"/>
      </rPr>
      <t>, viz usn. č. RK 1004/09/22 ze dne 5.9.2022.</t>
    </r>
    <r>
      <rPr>
        <b/>
        <sz val="11"/>
        <rFont val="Calibri"/>
        <family val="2"/>
        <charset val="238"/>
      </rPr>
      <t xml:space="preserve">
OČEKÁVÁME ROZHODNUTÍ GFŘ O PROMINUTÍ ODVODU  ZA PORUŠENÍ ROZPOČTOVÉ KÁZNĚ.</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</si>
  <si>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t>
    </r>
    <r>
      <rPr>
        <b/>
        <sz val="11"/>
        <color rgb="FF000000"/>
        <rFont val="Calibri"/>
        <family val="2"/>
        <charset val="238"/>
      </rPr>
      <t xml:space="preserve">Dne 9.9.2022 KSÚS podala žádost o prominutí odvodu za porušení rozpočtové kázně, </t>
    </r>
    <r>
      <rPr>
        <sz val="11"/>
        <color rgb="FF000000"/>
        <rFont val="Calibri"/>
        <family val="2"/>
        <charset val="238"/>
      </rPr>
      <t>viz usn. č. RK 1004/09/22 ze dne 5.9.2022.</t>
    </r>
    <r>
      <rPr>
        <b/>
        <sz val="11"/>
        <color rgb="FF000000"/>
        <rFont val="Calibri"/>
        <family val="2"/>
        <charset val="238"/>
      </rPr>
      <t xml:space="preserve">
OČEKÁVÁME ROZHODNUTÍ GFŘ O PROMINUTÍ ODVODU  ZA PORUŠENÍ ROZPOČTOVÉ KÁZNĚ.</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</si>
  <si>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t>
    </r>
    <r>
      <rPr>
        <b/>
        <sz val="11"/>
        <rFont val="Calibri"/>
        <family val="2"/>
        <charset val="238"/>
      </rPr>
      <t>Dne 9.9.2022 KSÚS podala žádost o prominutí odvodu za porušení rozpočtové kázně</t>
    </r>
    <r>
      <rPr>
        <sz val="11"/>
        <rFont val="Calibri"/>
        <family val="2"/>
        <charset val="238"/>
      </rPr>
      <t xml:space="preserve">, viz usn. č. RK 1004/09/22 ze dne 5.9.2022.
</t>
    </r>
    <r>
      <rPr>
        <b/>
        <sz val="11"/>
        <rFont val="Calibri"/>
        <family val="2"/>
        <charset val="238"/>
      </rPr>
      <t>OČEKÁVÁME ROZHODNUTÍ GFŘ O PROMINUTÍ ODVODU  ZA PORUŠENÍ ROZPOČTOVÉ KÁZNĚ.</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</si>
  <si>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</si>
  <si>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MMR není důvodná a zamítá se.
ZZS KK nyní očekává nové rozhodnutí MPSV o námitkách proti neproplacení dotace podaných ZZS KK dne 4. 7. 2019.</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</si>
  <si>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 informací o zjištění Radě KK dne 17.2.2022, viz usnesení č. RK 171/02/22 a Zastupitelstvu dne 11.4.2022, vis usnesení č. ZK 109/04/22.
</t>
    </r>
    <r>
      <rPr>
        <b/>
        <sz val="11"/>
        <rFont val="Calibri"/>
        <family val="2"/>
        <charset val="238"/>
        <scheme val="minor"/>
      </rPr>
      <t>KKN BUDE ŘEŠIT FINANČNÍ POSTIH JAKO ŠKODU</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</si>
  <si>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Jednání škodní komise proběhlo dne 30.9.2022. Rada KK usnesením č. RK 1186/10/22 ze dne 17.10.2022 neurčila ředitelce školy žádnou náhradou škody.</t>
    </r>
    <r>
      <rPr>
        <b/>
        <sz val="11"/>
        <rFont val="Calibri"/>
        <family val="2"/>
        <charset val="238"/>
        <scheme val="minor"/>
      </rPr>
      <t xml:space="preserve">
KONEČNÝ STAV</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</si>
  <si>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byla vrácena do 18. 8.2022. Rada KK byla o zjištění v projektu a o dalším postupu informována materiálem předloženým dne 8. 8. 2022. Jednání škodní komise proběhlo dne 23.9.2022. Rada KK usnesením č. RK 1187/10/22 ze dne 17.10.2022 neurčila ředitelce školy žádnou náhradou škody.</t>
    </r>
    <r>
      <rPr>
        <b/>
        <sz val="11"/>
        <rFont val="Calibri"/>
        <family val="2"/>
        <charset val="238"/>
        <scheme val="minor"/>
      </rPr>
      <t xml:space="preserve">
KONEČNÝ STAV</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</si>
  <si>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 Ředitel ZZS KK stanovil odpovědnému zaměstnanci náhradu škody ve výši 5.000,00 Kč za obě investiční akce dohromady. 
</t>
    </r>
    <r>
      <rPr>
        <b/>
        <sz val="11"/>
        <rFont val="Calibri"/>
        <family val="2"/>
        <charset val="238"/>
        <scheme val="minor"/>
      </rPr>
      <t xml:space="preserve">KONEČNÝ STAV </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</si>
  <si>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 Ředitel ZZS KK stanovil odpovědnému zaměstnanci náhradu škody ve výši 5.000,00 Kč za obě investiční akce dohromady. 
</t>
    </r>
    <r>
      <rPr>
        <b/>
        <sz val="11"/>
        <rFont val="Calibri"/>
        <family val="2"/>
        <charset val="238"/>
        <scheme val="minor"/>
      </rPr>
      <t xml:space="preserve">KONEČNÝ STAV </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</si>
  <si>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</si>
  <si>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má povinnost úhrady nákladů řízení KK
</t>
    </r>
    <r>
      <rPr>
        <b/>
        <sz val="11"/>
        <rFont val="Calibri"/>
        <family val="2"/>
        <charset val="238"/>
        <scheme val="minor"/>
      </rPr>
      <t>OČEKÁVÁME NOVÉ ROZHODNUTÍ MF popř. PODÁNÍ KASACE ZE STRANY MF</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</si>
  <si>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t>
    </r>
    <r>
      <rPr>
        <b/>
        <sz val="11"/>
        <rFont val="Calibri"/>
        <family val="2"/>
        <charset val="238"/>
        <scheme val="minor"/>
      </rPr>
      <t>OČEKÁVÁME ROZHODNUTÍ NSS O PODÁNÉ KASAČNÍ STÍŽNOSTI MF</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</si>
  <si>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1.12.2022 doručen emailem návrh o mimosoudním vyrovnání p. Heislera
</t>
    </r>
    <r>
      <rPr>
        <b/>
        <sz val="11"/>
        <rFont val="Calibri"/>
        <family val="2"/>
        <charset val="238"/>
        <scheme val="minor"/>
      </rPr>
      <t>KONEČNÝ STAV - PŘEDÁNO K VYMÁHÁNÍ OLP</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</si>
  <si>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t>
    </r>
    <r>
      <rPr>
        <sz val="11"/>
        <rFont val="Calibri"/>
        <family val="2"/>
        <charset val="238"/>
      </rPr>
      <t xml:space="preserve">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 </t>
    </r>
    <r>
      <rPr>
        <b/>
        <sz val="11"/>
        <rFont val="Calibri"/>
        <family val="2"/>
        <charset val="238"/>
      </rPr>
      <t>Dne 25.10. a 26.10.2022 byl KSÚS vyplacen vratitelný přeplatek v celkové výši 5.932.226 Kč. Dne 8. 11. 2022 požádala KSÚS o vyplacení úroku z vratitelného přeplatku. Dne 2.12.2022 doručeno z FÚ vyrozumnění o úroku z vratitelného přeplatku v celkové  výši 4.207154 Kč za projekty I. a II. etapa.
OČEKÁVÁME VYPLACENÍ ÚROKU Z VRATITELNÉHO PŘEPLATKU.</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</si>
  <si>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 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t>
    </r>
    <r>
      <rPr>
        <b/>
        <sz val="11"/>
        <color indexed="8"/>
        <rFont val="Calibri"/>
        <family val="2"/>
        <charset val="238"/>
      </rPr>
      <t xml:space="preserve"> Dne 25.10. a 26.10.2022 byl KSÚS vyplacen vratitelný přeplatek v celkové výši 5.932.226 Kč. Dne 8. 11. 2022 požádala KSÚS o vyplacení úroku z vratitelného přeplatku. Dne 2.12.2022 doručeno z FÚ vyrozumnění o úroku z vratitelného přeplatku v celkové  výši 4.207154 Kč za projekty I. a II. etapa.
OČEKÁVÁME VYPLACENÍ ÚROKU Z VRATITELNÉHO PŘEPLATKU.</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</si>
  <si>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OČEKÁVÁME  VRATKU Z MMR  V CELKOVÉ  VÝŠI 33.160.392 Kč.</t>
    </r>
  </si>
  <si>
    <t>uhrazené platební výměry, provedené korekce, včetně vratitelného přeplatku ve výši 33.160.392,00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</si>
</sst>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9" fillId="0" borderId="0"/>
    <xf numFmtId="0" fontId="37" fillId="0" borderId="0"/>
    <xf numFmtId="0" fontId="40" fillId="0" borderId="0"/>
    <xf numFmtId="0" fontId="41" fillId="0" borderId="0"/>
    <xf numFmtId="0" fontId="36" fillId="0" borderId="0"/>
    <xf numFmtId="0" fontId="35" fillId="0" borderId="0"/>
    <xf numFmtId="0" fontId="34"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3" fillId="0" borderId="0"/>
    <xf numFmtId="0" fontId="23" fillId="0" borderId="0"/>
  </cellStyleXfs>
  <cellXfs count="599">
    <xf numFmtId="0" fontId="0" fillId="0" borderId="0" xfId="0"/>
    <xf numFmtId="0" fontId="43" fillId="0" borderId="30" xfId="0" applyFont="1" applyFill="1" applyBorder="1" applyAlignment="1">
      <alignment vertical="center" wrapText="1"/>
    </xf>
    <xf numFmtId="0" fontId="43" fillId="0" borderId="3" xfId="0" applyFont="1" applyFill="1" applyBorder="1" applyAlignment="1">
      <alignment vertical="center" wrapText="1"/>
    </xf>
    <xf numFmtId="0" fontId="52" fillId="0" borderId="0" xfId="0" applyFont="1" applyFill="1" applyBorder="1" applyAlignment="1"/>
    <xf numFmtId="0" fontId="53" fillId="0" borderId="0" xfId="0" applyFont="1" applyFill="1" applyBorder="1" applyAlignment="1">
      <alignment horizontal="left"/>
    </xf>
    <xf numFmtId="0" fontId="53" fillId="0" borderId="0" xfId="0" applyFont="1" applyFill="1" applyBorder="1" applyAlignment="1">
      <alignment horizontal="right"/>
    </xf>
    <xf numFmtId="0" fontId="54" fillId="0" borderId="0" xfId="0" applyFont="1" applyFill="1" applyBorder="1" applyAlignment="1">
      <alignment horizontal="left"/>
    </xf>
    <xf numFmtId="0" fontId="53" fillId="0" borderId="0" xfId="0" applyFont="1" applyFill="1" applyBorder="1" applyAlignment="1"/>
    <xf numFmtId="0" fontId="55" fillId="0" borderId="0" xfId="0" applyFont="1" applyAlignment="1">
      <alignment horizontal="right"/>
    </xf>
    <xf numFmtId="0" fontId="48" fillId="3" borderId="43" xfId="0" applyFont="1" applyFill="1" applyBorder="1" applyAlignment="1">
      <alignment horizontal="left" vertical="center" wrapText="1"/>
    </xf>
    <xf numFmtId="0" fontId="58" fillId="3" borderId="19"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31" xfId="0" applyFont="1" applyFill="1" applyBorder="1" applyAlignment="1">
      <alignment horizontal="center" vertical="center" wrapText="1"/>
    </xf>
    <xf numFmtId="0" fontId="58" fillId="3" borderId="46" xfId="0" applyFont="1" applyFill="1" applyBorder="1" applyAlignment="1">
      <alignment horizontal="center" vertical="center" wrapText="1"/>
    </xf>
    <xf numFmtId="0" fontId="58" fillId="3" borderId="32" xfId="0" applyFont="1" applyFill="1" applyBorder="1" applyAlignment="1">
      <alignment horizontal="center" vertical="center" wrapText="1"/>
    </xf>
    <xf numFmtId="0" fontId="58" fillId="3" borderId="16" xfId="0" applyFont="1" applyFill="1" applyBorder="1" applyAlignment="1">
      <alignment horizontal="center" vertical="center" wrapText="1"/>
    </xf>
    <xf numFmtId="4" fontId="0" fillId="0" borderId="0" xfId="0" applyNumberFormat="1"/>
    <xf numFmtId="0" fontId="0" fillId="0" borderId="0" xfId="0" applyBorder="1"/>
    <xf numFmtId="4" fontId="46" fillId="0" borderId="22" xfId="0" applyNumberFormat="1" applyFont="1" applyFill="1" applyBorder="1" applyAlignment="1">
      <alignment vertical="center" wrapText="1"/>
    </xf>
    <xf numFmtId="4" fontId="45" fillId="0" borderId="22" xfId="0" applyNumberFormat="1" applyFont="1" applyFill="1" applyBorder="1" applyAlignment="1">
      <alignment horizontal="right" wrapText="1"/>
    </xf>
    <xf numFmtId="4" fontId="50" fillId="0" borderId="18" xfId="0" applyNumberFormat="1" applyFont="1" applyFill="1" applyBorder="1" applyAlignment="1">
      <alignment horizontal="right" vertical="top" wrapText="1"/>
    </xf>
    <xf numFmtId="4" fontId="43" fillId="0" borderId="15" xfId="0" applyNumberFormat="1" applyFont="1" applyFill="1" applyBorder="1" applyAlignment="1">
      <alignment horizontal="right" vertical="center" wrapText="1"/>
    </xf>
    <xf numFmtId="4" fontId="43" fillId="0" borderId="30" xfId="0" applyNumberFormat="1" applyFont="1" applyFill="1" applyBorder="1" applyAlignment="1">
      <alignment horizontal="right" vertical="center" wrapText="1"/>
    </xf>
    <xf numFmtId="4" fontId="46" fillId="0" borderId="17" xfId="0" applyNumberFormat="1" applyFont="1" applyFill="1" applyBorder="1" applyAlignment="1">
      <alignment horizontal="right" vertical="center" wrapText="1"/>
    </xf>
    <xf numFmtId="4" fontId="46" fillId="0" borderId="17" xfId="0" applyNumberFormat="1" applyFont="1" applyFill="1" applyBorder="1" applyAlignment="1">
      <alignment horizontal="right" vertical="center"/>
    </xf>
    <xf numFmtId="4" fontId="43" fillId="0" borderId="30" xfId="0" applyNumberFormat="1" applyFont="1" applyFill="1" applyBorder="1" applyAlignment="1">
      <alignment vertical="center"/>
    </xf>
    <xf numFmtId="4" fontId="43" fillId="0" borderId="20" xfId="0" applyNumberFormat="1" applyFont="1" applyFill="1" applyBorder="1" applyAlignment="1">
      <alignment vertical="center"/>
    </xf>
    <xf numFmtId="4" fontId="43" fillId="0" borderId="50" xfId="0" applyNumberFormat="1" applyFont="1" applyFill="1" applyBorder="1" applyAlignment="1">
      <alignment vertical="center"/>
    </xf>
    <xf numFmtId="4" fontId="0" fillId="0" borderId="0" xfId="0" applyNumberFormat="1" applyBorder="1" applyAlignment="1">
      <alignment vertical="center"/>
    </xf>
    <xf numFmtId="0" fontId="38" fillId="0" borderId="56" xfId="0" applyFont="1" applyBorder="1" applyAlignment="1">
      <alignment horizontal="center" vertical="center"/>
    </xf>
    <xf numFmtId="0" fontId="63" fillId="0" borderId="40" xfId="0" applyFont="1" applyFill="1" applyBorder="1" applyAlignment="1">
      <alignment horizontal="right" vertical="center" wrapText="1"/>
    </xf>
    <xf numFmtId="4" fontId="43" fillId="0" borderId="50" xfId="0" applyNumberFormat="1" applyFont="1" applyFill="1" applyBorder="1" applyAlignment="1">
      <alignment horizontal="center" vertical="center"/>
    </xf>
    <xf numFmtId="4" fontId="64" fillId="0" borderId="48" xfId="0" applyNumberFormat="1" applyFont="1" applyFill="1" applyBorder="1" applyAlignment="1">
      <alignment vertical="center"/>
    </xf>
    <xf numFmtId="4" fontId="43" fillId="0" borderId="0" xfId="0" applyNumberFormat="1" applyFont="1" applyFill="1" applyBorder="1" applyAlignment="1">
      <alignment horizontal="center" vertical="center" wrapText="1"/>
    </xf>
    <xf numFmtId="0" fontId="43" fillId="0" borderId="50" xfId="0" applyFont="1" applyFill="1" applyBorder="1" applyAlignment="1">
      <alignment horizontal="center" vertical="center"/>
    </xf>
    <xf numFmtId="0" fontId="38" fillId="0" borderId="55" xfId="0" applyFont="1" applyBorder="1" applyAlignment="1">
      <alignment horizontal="center" vertical="center"/>
    </xf>
    <xf numFmtId="0" fontId="63" fillId="0" borderId="14" xfId="0" applyFont="1" applyFill="1" applyBorder="1" applyAlignment="1">
      <alignment horizontal="right" vertical="center" wrapText="1"/>
    </xf>
    <xf numFmtId="4" fontId="43" fillId="0" borderId="30" xfId="0" applyNumberFormat="1" applyFont="1" applyFill="1" applyBorder="1" applyAlignment="1">
      <alignment horizontal="center" vertical="center"/>
    </xf>
    <xf numFmtId="4" fontId="43" fillId="0" borderId="26" xfId="0" applyNumberFormat="1" applyFont="1" applyFill="1" applyBorder="1" applyAlignment="1">
      <alignment horizontal="center" vertical="center" wrapText="1"/>
    </xf>
    <xf numFmtId="0" fontId="43" fillId="0" borderId="30" xfId="0" applyFont="1" applyFill="1" applyBorder="1" applyAlignment="1">
      <alignment horizontal="center" vertical="center"/>
    </xf>
    <xf numFmtId="0" fontId="38" fillId="0" borderId="28" xfId="0" applyFont="1" applyBorder="1" applyAlignment="1">
      <alignment horizontal="center" vertical="center"/>
    </xf>
    <xf numFmtId="0" fontId="38" fillId="0" borderId="13" xfId="0" applyFont="1" applyBorder="1" applyAlignment="1">
      <alignment horizontal="right" vertical="center" wrapText="1"/>
    </xf>
    <xf numFmtId="4" fontId="43" fillId="0" borderId="59" xfId="0" applyNumberFormat="1" applyFont="1" applyBorder="1" applyAlignment="1">
      <alignment horizontal="center" vertical="center"/>
    </xf>
    <xf numFmtId="4" fontId="68" fillId="0" borderId="24" xfId="0" applyNumberFormat="1" applyFont="1" applyBorder="1" applyAlignment="1">
      <alignment vertical="center"/>
    </xf>
    <xf numFmtId="4" fontId="38"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3" fillId="0" borderId="0" xfId="0" applyFont="1" applyAlignment="1">
      <alignment horizontal="left" vertical="center"/>
    </xf>
    <xf numFmtId="0" fontId="0" fillId="0" borderId="0" xfId="0" applyAlignment="1">
      <alignment horizontal="center" vertical="center"/>
    </xf>
    <xf numFmtId="4" fontId="69" fillId="0" borderId="0" xfId="0" applyNumberFormat="1" applyFont="1" applyAlignment="1">
      <alignment horizontal="center" vertical="center"/>
    </xf>
    <xf numFmtId="4" fontId="0" fillId="0" borderId="0" xfId="0" applyNumberFormat="1" applyAlignment="1">
      <alignment vertical="center"/>
    </xf>
    <xf numFmtId="0" fontId="38" fillId="0" borderId="0" xfId="0" applyFont="1"/>
    <xf numFmtId="0" fontId="38"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3" fillId="0" borderId="0" xfId="0" applyFont="1" applyAlignment="1">
      <alignment horizontal="left"/>
    </xf>
    <xf numFmtId="4" fontId="42" fillId="0" borderId="0" xfId="0" applyNumberFormat="1" applyFont="1" applyBorder="1" applyAlignment="1">
      <alignment horizontal="right" vertical="center" wrapText="1"/>
    </xf>
    <xf numFmtId="10" fontId="42"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4" fillId="0" borderId="0" xfId="0" applyNumberFormat="1" applyFont="1" applyFill="1" applyBorder="1" applyAlignment="1">
      <alignment vertical="center"/>
    </xf>
    <xf numFmtId="4" fontId="65" fillId="0" borderId="0" xfId="0" applyNumberFormat="1" applyFont="1" applyFill="1" applyBorder="1" applyAlignment="1">
      <alignment horizontal="right" vertical="center"/>
    </xf>
    <xf numFmtId="4" fontId="68" fillId="0" borderId="0" xfId="0" applyNumberFormat="1" applyFont="1" applyBorder="1" applyAlignment="1">
      <alignment vertical="center"/>
    </xf>
    <xf numFmtId="4" fontId="38"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1" fillId="0" borderId="0" xfId="0" applyNumberFormat="1" applyFont="1" applyFill="1" applyBorder="1" applyAlignment="1">
      <alignment horizontal="right" vertical="center"/>
    </xf>
    <xf numFmtId="0" fontId="38" fillId="0" borderId="0" xfId="0" applyFont="1" applyFill="1" applyAlignment="1">
      <alignment vertical="center"/>
    </xf>
    <xf numFmtId="0" fontId="43" fillId="0" borderId="27" xfId="0" applyFont="1" applyFill="1" applyBorder="1" applyAlignment="1">
      <alignment vertical="center" wrapText="1"/>
    </xf>
    <xf numFmtId="4" fontId="43" fillId="0" borderId="3" xfId="0" applyNumberFormat="1" applyFont="1" applyFill="1" applyBorder="1" applyAlignment="1">
      <alignment vertical="center"/>
    </xf>
    <xf numFmtId="0" fontId="49" fillId="4" borderId="62" xfId="0" applyFont="1" applyFill="1" applyBorder="1" applyAlignment="1">
      <alignment vertical="center" wrapText="1"/>
    </xf>
    <xf numFmtId="0" fontId="49" fillId="4" borderId="44" xfId="0" applyFont="1" applyFill="1" applyBorder="1" applyAlignment="1">
      <alignment vertical="center" wrapText="1"/>
    </xf>
    <xf numFmtId="0" fontId="58" fillId="4" borderId="7" xfId="0" applyFont="1" applyFill="1" applyBorder="1" applyAlignment="1">
      <alignment horizontal="center" vertical="center" wrapText="1"/>
    </xf>
    <xf numFmtId="0" fontId="58" fillId="4" borderId="7" xfId="0" applyFont="1" applyFill="1" applyBorder="1" applyAlignment="1">
      <alignment horizontal="left" vertical="center" wrapText="1"/>
    </xf>
    <xf numFmtId="0" fontId="58" fillId="4" borderId="8" xfId="0" applyFont="1" applyFill="1" applyBorder="1" applyAlignment="1">
      <alignment horizontal="center" vertical="center" wrapText="1"/>
    </xf>
    <xf numFmtId="0" fontId="58" fillId="4" borderId="31" xfId="0" applyFont="1" applyFill="1" applyBorder="1" applyAlignment="1">
      <alignment horizontal="center" vertical="center" wrapText="1"/>
    </xf>
    <xf numFmtId="0" fontId="58" fillId="4" borderId="29" xfId="0" applyFont="1" applyFill="1" applyBorder="1" applyAlignment="1">
      <alignment horizontal="center" vertical="center" wrapText="1"/>
    </xf>
    <xf numFmtId="0" fontId="58" fillId="4" borderId="19" xfId="0" applyFont="1" applyFill="1" applyBorder="1" applyAlignment="1">
      <alignment horizontal="center" vertical="center" wrapText="1"/>
    </xf>
    <xf numFmtId="4" fontId="43" fillId="2" borderId="30" xfId="0" applyNumberFormat="1" applyFont="1" applyFill="1" applyBorder="1" applyAlignment="1">
      <alignment horizontal="right" vertical="center"/>
    </xf>
    <xf numFmtId="4" fontId="43" fillId="2" borderId="27" xfId="0" applyNumberFormat="1" applyFont="1" applyFill="1" applyBorder="1" applyAlignment="1">
      <alignment horizontal="right" vertical="center"/>
    </xf>
    <xf numFmtId="4" fontId="43" fillId="2" borderId="55" xfId="0" applyNumberFormat="1" applyFont="1" applyFill="1" applyBorder="1" applyAlignment="1">
      <alignment horizontal="right" vertical="center"/>
    </xf>
    <xf numFmtId="0" fontId="43" fillId="0" borderId="0" xfId="0" applyFont="1" applyFill="1" applyBorder="1" applyAlignment="1">
      <alignment vertical="center" wrapText="1"/>
    </xf>
    <xf numFmtId="4" fontId="43" fillId="2" borderId="14" xfId="0" applyNumberFormat="1" applyFont="1" applyFill="1" applyBorder="1" applyAlignment="1">
      <alignment horizontal="right" vertical="center"/>
    </xf>
    <xf numFmtId="4" fontId="38" fillId="4" borderId="64" xfId="0" applyNumberFormat="1" applyFont="1" applyFill="1" applyBorder="1" applyAlignment="1">
      <alignment horizontal="right" vertical="center"/>
    </xf>
    <xf numFmtId="4" fontId="38" fillId="4" borderId="67" xfId="0" applyNumberFormat="1" applyFont="1" applyFill="1" applyBorder="1" applyAlignment="1">
      <alignment horizontal="right" vertical="center"/>
    </xf>
    <xf numFmtId="4" fontId="38" fillId="4" borderId="68" xfId="0" applyNumberFormat="1" applyFont="1" applyFill="1" applyBorder="1" applyAlignment="1">
      <alignment horizontal="right" vertical="center"/>
    </xf>
    <xf numFmtId="4" fontId="38" fillId="4" borderId="63" xfId="0" applyNumberFormat="1" applyFont="1" applyFill="1" applyBorder="1" applyAlignment="1">
      <alignment horizontal="right" vertical="center"/>
    </xf>
    <xf numFmtId="10" fontId="47" fillId="4" borderId="67" xfId="0" applyNumberFormat="1" applyFont="1" applyFill="1" applyBorder="1" applyAlignment="1">
      <alignment horizontal="center" vertical="center" wrapText="1"/>
    </xf>
    <xf numFmtId="0" fontId="38" fillId="0" borderId="4" xfId="0" applyFont="1" applyBorder="1" applyAlignment="1">
      <alignment horizontal="center" vertical="center"/>
    </xf>
    <xf numFmtId="0" fontId="64" fillId="0" borderId="15" xfId="0" applyFont="1" applyFill="1" applyBorder="1" applyAlignment="1">
      <alignment horizontal="right" vertical="center" wrapText="1"/>
    </xf>
    <xf numFmtId="0" fontId="43" fillId="0" borderId="15" xfId="0" applyFont="1" applyFill="1" applyBorder="1" applyAlignment="1">
      <alignment horizontal="center" vertical="center"/>
    </xf>
    <xf numFmtId="0" fontId="46" fillId="0" borderId="15" xfId="0" applyFont="1" applyFill="1" applyBorder="1" applyAlignment="1">
      <alignment horizontal="center" vertical="center"/>
    </xf>
    <xf numFmtId="0" fontId="46" fillId="0" borderId="54" xfId="0" applyFont="1" applyFill="1" applyBorder="1" applyAlignment="1">
      <alignment horizontal="center" vertical="center"/>
    </xf>
    <xf numFmtId="0" fontId="43" fillId="0" borderId="54" xfId="0" applyFont="1" applyFill="1" applyBorder="1" applyAlignment="1">
      <alignment horizontal="center" vertical="center"/>
    </xf>
    <xf numFmtId="0" fontId="43" fillId="0" borderId="42" xfId="0" applyFont="1" applyFill="1" applyBorder="1" applyAlignment="1">
      <alignment horizontal="center" vertical="center"/>
    </xf>
    <xf numFmtId="4" fontId="64" fillId="0" borderId="11" xfId="0" applyNumberFormat="1" applyFont="1" applyFill="1" applyBorder="1" applyAlignment="1">
      <alignment vertical="center"/>
    </xf>
    <xf numFmtId="4" fontId="43" fillId="0" borderId="4" xfId="0" applyNumberFormat="1" applyFont="1" applyFill="1" applyBorder="1" applyAlignment="1">
      <alignment horizontal="center" vertical="center" wrapText="1"/>
    </xf>
    <xf numFmtId="4" fontId="43" fillId="0" borderId="42" xfId="0" applyNumberFormat="1" applyFont="1" applyFill="1" applyBorder="1" applyAlignment="1">
      <alignment horizontal="center" vertical="center" wrapText="1"/>
    </xf>
    <xf numFmtId="0" fontId="38" fillId="0" borderId="14" xfId="0" applyFont="1" applyBorder="1" applyAlignment="1">
      <alignment horizontal="right" vertical="center" wrapText="1"/>
    </xf>
    <xf numFmtId="0" fontId="43" fillId="0" borderId="20" xfId="0" applyFont="1" applyBorder="1" applyAlignment="1">
      <alignment horizontal="center" vertical="center"/>
    </xf>
    <xf numFmtId="0" fontId="43" fillId="0" borderId="30" xfId="0" applyFont="1" applyBorder="1" applyAlignment="1">
      <alignment horizontal="center" vertical="center"/>
    </xf>
    <xf numFmtId="4" fontId="68" fillId="0" borderId="27" xfId="0" applyNumberFormat="1" applyFont="1" applyFill="1" applyBorder="1" applyAlignment="1">
      <alignment vertical="center"/>
    </xf>
    <xf numFmtId="4" fontId="38" fillId="0" borderId="2" xfId="0" applyNumberFormat="1" applyFont="1" applyFill="1" applyBorder="1" applyAlignment="1">
      <alignment vertical="center"/>
    </xf>
    <xf numFmtId="0" fontId="74" fillId="0" borderId="0" xfId="0" applyFont="1" applyBorder="1" applyAlignment="1">
      <alignment horizontal="center" vertical="center"/>
    </xf>
    <xf numFmtId="0" fontId="0" fillId="0" borderId="0" xfId="0" applyBorder="1" applyAlignment="1">
      <alignment horizontal="left" vertical="center" wrapText="1"/>
    </xf>
    <xf numFmtId="4" fontId="42" fillId="0" borderId="0" xfId="0" applyNumberFormat="1" applyFont="1" applyFill="1" applyBorder="1" applyAlignment="1">
      <alignment horizontal="right" vertical="center" wrapText="1"/>
    </xf>
    <xf numFmtId="4" fontId="50" fillId="0" borderId="0" xfId="0" applyNumberFormat="1" applyFont="1" applyFill="1" applyBorder="1" applyAlignment="1">
      <alignment horizontal="center" vertical="center"/>
    </xf>
    <xf numFmtId="4" fontId="50" fillId="0" borderId="0" xfId="0" applyNumberFormat="1" applyFont="1" applyBorder="1" applyAlignment="1">
      <alignment vertical="center"/>
    </xf>
    <xf numFmtId="4" fontId="50" fillId="0" borderId="0" xfId="0" applyNumberFormat="1" applyFont="1" applyBorder="1" applyAlignment="1">
      <alignment horizontal="right" vertical="center" wrapText="1"/>
    </xf>
    <xf numFmtId="4" fontId="0" fillId="0" borderId="0" xfId="0" applyNumberFormat="1" applyFill="1"/>
    <xf numFmtId="4" fontId="43" fillId="0" borderId="52" xfId="0" applyNumberFormat="1" applyFont="1" applyFill="1" applyBorder="1" applyAlignment="1">
      <alignment vertical="center"/>
    </xf>
    <xf numFmtId="4" fontId="43" fillId="0" borderId="51" xfId="0" applyNumberFormat="1" applyFont="1" applyFill="1" applyBorder="1" applyAlignment="1">
      <alignment vertical="center"/>
    </xf>
    <xf numFmtId="10" fontId="43" fillId="0" borderId="52" xfId="0" applyNumberFormat="1" applyFont="1" applyFill="1" applyBorder="1" applyAlignment="1">
      <alignment horizontal="center" vertical="center"/>
    </xf>
    <xf numFmtId="0" fontId="43" fillId="0" borderId="52" xfId="0" applyFont="1" applyFill="1" applyBorder="1" applyAlignment="1">
      <alignment vertical="center" wrapText="1"/>
    </xf>
    <xf numFmtId="4" fontId="43" fillId="0" borderId="14" xfId="0" applyNumberFormat="1" applyFont="1" applyFill="1" applyBorder="1" applyAlignment="1">
      <alignment vertical="center" wrapText="1"/>
    </xf>
    <xf numFmtId="0" fontId="72" fillId="0" borderId="0" xfId="0" applyFont="1" applyFill="1"/>
    <xf numFmtId="0" fontId="75" fillId="0" borderId="0" xfId="0" applyFont="1" applyFill="1" applyBorder="1" applyAlignment="1"/>
    <xf numFmtId="10" fontId="43" fillId="0" borderId="30" xfId="0" applyNumberFormat="1" applyFont="1" applyFill="1" applyBorder="1" applyAlignment="1">
      <alignment horizontal="center" vertical="center"/>
    </xf>
    <xf numFmtId="4" fontId="46" fillId="0" borderId="1" xfId="0" applyNumberFormat="1" applyFont="1" applyFill="1" applyBorder="1" applyAlignment="1">
      <alignment horizontal="right" vertical="center"/>
    </xf>
    <xf numFmtId="4" fontId="46" fillId="0" borderId="3" xfId="0" applyNumberFormat="1" applyFont="1" applyFill="1" applyBorder="1" applyAlignment="1">
      <alignment horizontal="right" vertical="center"/>
    </xf>
    <xf numFmtId="0" fontId="38" fillId="3" borderId="68" xfId="0" applyFont="1" applyFill="1" applyBorder="1" applyAlignment="1">
      <alignment horizontal="center" vertical="center"/>
    </xf>
    <xf numFmtId="0" fontId="38" fillId="3" borderId="65" xfId="0" applyFont="1" applyFill="1" applyBorder="1" applyAlignment="1">
      <alignment vertical="center" wrapText="1"/>
    </xf>
    <xf numFmtId="0" fontId="38" fillId="3" borderId="65" xfId="0" applyFont="1" applyFill="1" applyBorder="1" applyAlignment="1">
      <alignment horizontal="left" vertical="center" wrapText="1"/>
    </xf>
    <xf numFmtId="4" fontId="38" fillId="3" borderId="69" xfId="0" applyNumberFormat="1" applyFont="1" applyFill="1" applyBorder="1" applyAlignment="1">
      <alignment horizontal="right" vertical="center"/>
    </xf>
    <xf numFmtId="4" fontId="47" fillId="3" borderId="65" xfId="0" applyNumberFormat="1" applyFont="1" applyFill="1" applyBorder="1" applyAlignment="1">
      <alignment horizontal="left" vertical="center"/>
    </xf>
    <xf numFmtId="4" fontId="38" fillId="3" borderId="67" xfId="0" applyNumberFormat="1" applyFont="1" applyFill="1" applyBorder="1" applyAlignment="1">
      <alignment horizontal="right" vertical="center"/>
    </xf>
    <xf numFmtId="4" fontId="38" fillId="3" borderId="68" xfId="0" applyNumberFormat="1" applyFont="1" applyFill="1" applyBorder="1" applyAlignment="1">
      <alignment horizontal="right" vertical="center"/>
    </xf>
    <xf numFmtId="4" fontId="38" fillId="3" borderId="63" xfId="0" applyNumberFormat="1" applyFont="1" applyFill="1" applyBorder="1" applyAlignment="1">
      <alignment horizontal="right" vertical="center"/>
    </xf>
    <xf numFmtId="10" fontId="38" fillId="3" borderId="67" xfId="0" applyNumberFormat="1" applyFont="1" applyFill="1" applyBorder="1" applyAlignment="1">
      <alignment horizontal="center" vertical="center"/>
    </xf>
    <xf numFmtId="4" fontId="65" fillId="0" borderId="14" xfId="0" applyNumberFormat="1" applyFont="1" applyFill="1" applyBorder="1" applyAlignment="1">
      <alignment horizontal="right" vertical="center"/>
    </xf>
    <xf numFmtId="4" fontId="43" fillId="0" borderId="42" xfId="0" applyNumberFormat="1" applyFont="1" applyFill="1" applyBorder="1" applyAlignment="1">
      <alignment vertical="center"/>
    </xf>
    <xf numFmtId="0" fontId="0" fillId="0" borderId="1" xfId="0" applyBorder="1" applyAlignment="1">
      <alignment horizontal="left" vertical="center" wrapText="1"/>
    </xf>
    <xf numFmtId="0" fontId="80" fillId="0" borderId="0" xfId="0" applyFont="1"/>
    <xf numFmtId="0" fontId="80" fillId="0" borderId="0" xfId="0" applyFont="1" applyAlignment="1">
      <alignment horizontal="right"/>
    </xf>
    <xf numFmtId="0" fontId="81" fillId="5" borderId="11" xfId="0" applyFont="1" applyFill="1" applyBorder="1" applyAlignment="1">
      <alignment horizontal="left" vertical="center" wrapText="1"/>
    </xf>
    <xf numFmtId="0" fontId="81" fillId="5" borderId="5" xfId="0" applyFont="1" applyFill="1" applyBorder="1" applyAlignment="1">
      <alignment horizontal="left" vertical="center" wrapText="1"/>
    </xf>
    <xf numFmtId="0" fontId="81" fillId="5" borderId="4" xfId="0" applyFont="1" applyFill="1" applyBorder="1" applyAlignment="1">
      <alignment horizontal="left" vertical="center" wrapText="1"/>
    </xf>
    <xf numFmtId="4" fontId="83" fillId="4" borderId="56" xfId="0" applyNumberFormat="1" applyFont="1" applyFill="1" applyBorder="1" applyAlignment="1">
      <alignment horizontal="right" vertical="center"/>
    </xf>
    <xf numFmtId="4" fontId="83" fillId="5" borderId="72" xfId="0" applyNumberFormat="1" applyFont="1" applyFill="1" applyBorder="1" applyAlignment="1">
      <alignment horizontal="right" vertical="center"/>
    </xf>
    <xf numFmtId="4" fontId="86" fillId="8" borderId="73" xfId="0" applyNumberFormat="1" applyFont="1" applyFill="1" applyBorder="1" applyAlignment="1">
      <alignment horizontal="right" vertical="center"/>
    </xf>
    <xf numFmtId="4" fontId="83" fillId="5" borderId="60" xfId="0" applyNumberFormat="1" applyFont="1" applyFill="1" applyBorder="1" applyAlignment="1">
      <alignment horizontal="right" vertical="center"/>
    </xf>
    <xf numFmtId="4" fontId="83" fillId="5" borderId="61" xfId="0" applyNumberFormat="1" applyFont="1" applyFill="1" applyBorder="1" applyAlignment="1">
      <alignment horizontal="right" vertical="center"/>
    </xf>
    <xf numFmtId="10" fontId="84" fillId="5" borderId="18" xfId="0" applyNumberFormat="1" applyFont="1" applyFill="1" applyBorder="1" applyAlignment="1">
      <alignment horizontal="center" vertical="center"/>
    </xf>
    <xf numFmtId="0" fontId="0" fillId="0" borderId="74" xfId="0" applyFill="1" applyBorder="1" applyAlignment="1">
      <alignment vertical="center"/>
    </xf>
    <xf numFmtId="10" fontId="87" fillId="0" borderId="0" xfId="0" applyNumberFormat="1" applyFont="1" applyFill="1" applyBorder="1" applyAlignment="1">
      <alignment horizontal="center" vertical="center"/>
    </xf>
    <xf numFmtId="0" fontId="0" fillId="0" borderId="0" xfId="0" applyFill="1" applyBorder="1"/>
    <xf numFmtId="0" fontId="72" fillId="0" borderId="0" xfId="0" applyFont="1" applyFill="1" applyBorder="1" applyAlignment="1">
      <alignment vertical="center"/>
    </xf>
    <xf numFmtId="0" fontId="87" fillId="0" borderId="0" xfId="0" applyFont="1" applyFill="1" applyBorder="1" applyAlignment="1">
      <alignment horizontal="left" vertical="center" wrapText="1"/>
    </xf>
    <xf numFmtId="4" fontId="87" fillId="0" borderId="0" xfId="0" applyNumberFormat="1" applyFont="1" applyFill="1" applyBorder="1" applyAlignment="1">
      <alignment horizontal="right" vertical="center"/>
    </xf>
    <xf numFmtId="0" fontId="88" fillId="0" borderId="0" xfId="0" applyFont="1" applyFill="1" applyBorder="1" applyAlignment="1">
      <alignment horizontal="left" vertical="center" wrapText="1"/>
    </xf>
    <xf numFmtId="4" fontId="88" fillId="0" borderId="0" xfId="0" applyNumberFormat="1" applyFont="1" applyFill="1" applyBorder="1" applyAlignment="1">
      <alignment horizontal="right" vertical="center"/>
    </xf>
    <xf numFmtId="4" fontId="80" fillId="0" borderId="0" xfId="0" applyNumberFormat="1" applyFont="1" applyFill="1" applyBorder="1" applyAlignment="1">
      <alignment horizontal="right" vertical="center"/>
    </xf>
    <xf numFmtId="10" fontId="88" fillId="0" borderId="0" xfId="0" applyNumberFormat="1" applyFont="1" applyFill="1" applyBorder="1" applyAlignment="1">
      <alignment horizontal="center" vertical="center"/>
    </xf>
    <xf numFmtId="0" fontId="80" fillId="0" borderId="0" xfId="0" applyFont="1" applyFill="1" applyBorder="1" applyAlignment="1">
      <alignment horizontal="right"/>
    </xf>
    <xf numFmtId="4" fontId="85" fillId="0" borderId="2" xfId="0" applyNumberFormat="1" applyFont="1" applyFill="1" applyBorder="1" applyAlignment="1">
      <alignment horizontal="right" vertical="center"/>
    </xf>
    <xf numFmtId="4" fontId="86" fillId="0" borderId="2" xfId="0" applyNumberFormat="1" applyFont="1" applyFill="1" applyBorder="1" applyAlignment="1">
      <alignment horizontal="right" vertical="center"/>
    </xf>
    <xf numFmtId="4" fontId="83" fillId="8" borderId="2" xfId="0" applyNumberFormat="1" applyFont="1" applyFill="1" applyBorder="1" applyAlignment="1">
      <alignment horizontal="right" vertical="center"/>
    </xf>
    <xf numFmtId="0" fontId="84" fillId="0" borderId="0" xfId="0" applyFont="1"/>
    <xf numFmtId="10" fontId="84" fillId="0" borderId="0" xfId="0" applyNumberFormat="1" applyFont="1"/>
    <xf numFmtId="0" fontId="84" fillId="0" borderId="1" xfId="0" applyFont="1" applyBorder="1" applyAlignment="1">
      <alignment horizontal="center" vertical="top"/>
    </xf>
    <xf numFmtId="0" fontId="83" fillId="3" borderId="14" xfId="0" applyFont="1" applyFill="1" applyBorder="1" applyAlignment="1">
      <alignment horizontal="left" vertical="center" wrapText="1"/>
    </xf>
    <xf numFmtId="4" fontId="83" fillId="3" borderId="1" xfId="0" applyNumberFormat="1" applyFont="1" applyFill="1" applyBorder="1" applyAlignment="1">
      <alignment horizontal="right" vertical="center"/>
    </xf>
    <xf numFmtId="4" fontId="46" fillId="0" borderId="18" xfId="0" applyNumberFormat="1" applyFont="1" applyFill="1" applyBorder="1" applyAlignment="1">
      <alignment horizontal="right" vertical="center" wrapText="1"/>
    </xf>
    <xf numFmtId="4" fontId="46" fillId="2" borderId="17" xfId="0" applyNumberFormat="1" applyFont="1" applyFill="1" applyBorder="1" applyAlignment="1">
      <alignment vertical="center" wrapText="1"/>
    </xf>
    <xf numFmtId="0" fontId="43" fillId="0" borderId="17" xfId="0" applyFont="1" applyBorder="1" applyAlignment="1">
      <alignment vertical="center" wrapText="1"/>
    </xf>
    <xf numFmtId="4" fontId="46" fillId="0" borderId="62" xfId="0" applyNumberFormat="1" applyFont="1" applyFill="1" applyBorder="1" applyAlignment="1">
      <alignment horizontal="right" vertical="center"/>
    </xf>
    <xf numFmtId="4" fontId="62" fillId="0" borderId="17" xfId="0" applyNumberFormat="1" applyFont="1" applyFill="1" applyBorder="1" applyAlignment="1">
      <alignment vertical="center" wrapText="1"/>
    </xf>
    <xf numFmtId="4" fontId="38" fillId="6" borderId="67" xfId="0" applyNumberFormat="1" applyFont="1" applyFill="1" applyBorder="1" applyAlignment="1">
      <alignment horizontal="right" vertical="center"/>
    </xf>
    <xf numFmtId="4" fontId="0" fillId="0" borderId="0" xfId="0" applyNumberFormat="1" applyFill="1" applyAlignment="1">
      <alignment horizontal="center" vertical="center"/>
    </xf>
    <xf numFmtId="4" fontId="38" fillId="0" borderId="0" xfId="0" applyNumberFormat="1" applyFont="1" applyFill="1" applyAlignment="1">
      <alignment vertical="center"/>
    </xf>
    <xf numFmtId="4" fontId="83" fillId="4" borderId="15" xfId="0" applyNumberFormat="1" applyFont="1" applyFill="1" applyBorder="1" applyAlignment="1">
      <alignment horizontal="right" vertical="center"/>
    </xf>
    <xf numFmtId="0" fontId="82" fillId="5" borderId="31" xfId="0" applyFont="1" applyFill="1" applyBorder="1" applyAlignment="1">
      <alignment horizontal="center" vertical="center" wrapText="1"/>
    </xf>
    <xf numFmtId="0" fontId="82" fillId="5" borderId="19" xfId="0" applyFont="1" applyFill="1" applyBorder="1" applyAlignment="1">
      <alignment horizontal="center" vertical="center" wrapText="1"/>
    </xf>
    <xf numFmtId="0" fontId="82" fillId="5" borderId="7" xfId="0" applyFont="1" applyFill="1" applyBorder="1" applyAlignment="1">
      <alignment horizontal="center" vertical="center" wrapText="1"/>
    </xf>
    <xf numFmtId="0" fontId="82" fillId="5" borderId="8" xfId="0" applyFont="1" applyFill="1" applyBorder="1" applyAlignment="1">
      <alignment horizontal="center" vertical="center" wrapText="1"/>
    </xf>
    <xf numFmtId="4" fontId="84" fillId="0" borderId="24" xfId="0" applyNumberFormat="1" applyFont="1" applyBorder="1" applyAlignment="1">
      <alignment horizontal="center" vertical="center"/>
    </xf>
    <xf numFmtId="10" fontId="84" fillId="0" borderId="24" xfId="0" applyNumberFormat="1" applyFont="1" applyFill="1" applyBorder="1" applyAlignment="1">
      <alignment horizontal="center" vertical="center"/>
    </xf>
    <xf numFmtId="0" fontId="85" fillId="0" borderId="16" xfId="0" applyFont="1" applyFill="1" applyBorder="1" applyAlignment="1">
      <alignment horizontal="left" vertical="center" wrapText="1"/>
    </xf>
    <xf numFmtId="4" fontId="84" fillId="0" borderId="59" xfId="0" applyNumberFormat="1" applyFont="1" applyBorder="1" applyAlignment="1">
      <alignment horizontal="right" vertical="center"/>
    </xf>
    <xf numFmtId="4" fontId="84" fillId="0" borderId="12" xfId="0" applyNumberFormat="1" applyFont="1" applyBorder="1" applyAlignment="1">
      <alignment horizontal="right" vertical="center"/>
    </xf>
    <xf numFmtId="4" fontId="84" fillId="0" borderId="10" xfId="0" applyNumberFormat="1" applyFont="1" applyBorder="1" applyAlignment="1">
      <alignment horizontal="right" vertical="center"/>
    </xf>
    <xf numFmtId="4" fontId="84" fillId="0" borderId="0" xfId="0" applyNumberFormat="1" applyFont="1" applyFill="1" applyBorder="1" applyAlignment="1">
      <alignment horizontal="left" vertical="center" wrapText="1"/>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84" fillId="0" borderId="9" xfId="0" applyNumberFormat="1" applyFont="1" applyBorder="1" applyAlignment="1">
      <alignment horizontal="center" vertical="center"/>
    </xf>
    <xf numFmtId="4" fontId="86" fillId="3" borderId="11" xfId="0" applyNumberFormat="1" applyFont="1" applyFill="1" applyBorder="1" applyAlignment="1">
      <alignment horizontal="right" vertical="center"/>
    </xf>
    <xf numFmtId="4" fontId="83" fillId="4" borderId="11" xfId="0" applyNumberFormat="1" applyFont="1" applyFill="1" applyBorder="1" applyAlignment="1">
      <alignment horizontal="right" vertical="center"/>
    </xf>
    <xf numFmtId="0" fontId="82" fillId="5" borderId="22" xfId="0" applyFont="1" applyFill="1" applyBorder="1" applyAlignment="1">
      <alignment horizontal="center" vertical="center" wrapText="1"/>
    </xf>
    <xf numFmtId="4" fontId="83" fillId="4" borderId="71" xfId="0" applyNumberFormat="1" applyFont="1" applyFill="1" applyBorder="1" applyAlignment="1">
      <alignment horizontal="right" vertical="center"/>
    </xf>
    <xf numFmtId="4" fontId="89" fillId="0" borderId="4" xfId="0" applyNumberFormat="1" applyFont="1" applyFill="1" applyBorder="1" applyAlignment="1">
      <alignment horizontal="right" vertical="center"/>
    </xf>
    <xf numFmtId="0" fontId="84" fillId="0" borderId="1" xfId="0" applyFont="1" applyFill="1" applyBorder="1" applyAlignment="1">
      <alignment horizontal="center" vertical="top" wrapText="1"/>
    </xf>
    <xf numFmtId="0" fontId="55" fillId="0" borderId="0" xfId="0" applyFont="1" applyFill="1"/>
    <xf numFmtId="0" fontId="83" fillId="0" borderId="0" xfId="0" applyFont="1"/>
    <xf numFmtId="0" fontId="83" fillId="0" borderId="0" xfId="0" applyFont="1" applyFill="1" applyBorder="1" applyAlignment="1">
      <alignment vertical="center"/>
    </xf>
    <xf numFmtId="4" fontId="86" fillId="8" borderId="71" xfId="0" applyNumberFormat="1" applyFont="1" applyFill="1" applyBorder="1" applyAlignment="1">
      <alignment horizontal="right" vertical="center"/>
    </xf>
    <xf numFmtId="4" fontId="90" fillId="0" borderId="2" xfId="0" applyNumberFormat="1" applyFont="1" applyFill="1" applyBorder="1" applyAlignment="1">
      <alignment horizontal="right" vertical="center"/>
    </xf>
    <xf numFmtId="4" fontId="83" fillId="0" borderId="2" xfId="0" applyNumberFormat="1" applyFont="1" applyFill="1" applyBorder="1" applyAlignment="1">
      <alignment horizontal="right" vertical="center"/>
    </xf>
    <xf numFmtId="0" fontId="83" fillId="4" borderId="13" xfId="0" applyFont="1" applyFill="1" applyBorder="1" applyAlignment="1">
      <alignment horizontal="left" vertical="center" wrapText="1"/>
    </xf>
    <xf numFmtId="4" fontId="83" fillId="4" borderId="59" xfId="0" applyNumberFormat="1" applyFont="1" applyFill="1" applyBorder="1" applyAlignment="1">
      <alignment horizontal="right" vertical="center"/>
    </xf>
    <xf numFmtId="4" fontId="83" fillId="4" borderId="70" xfId="0" applyNumberFormat="1" applyFont="1" applyFill="1" applyBorder="1" applyAlignment="1">
      <alignment horizontal="right" vertical="center"/>
    </xf>
    <xf numFmtId="4" fontId="83" fillId="4" borderId="10" xfId="0" applyNumberFormat="1" applyFont="1" applyFill="1" applyBorder="1" applyAlignment="1">
      <alignment horizontal="right" vertical="center"/>
    </xf>
    <xf numFmtId="4" fontId="83" fillId="4" borderId="9" xfId="0" applyNumberFormat="1" applyFont="1" applyFill="1" applyBorder="1" applyAlignment="1">
      <alignment horizontal="right" vertical="center"/>
    </xf>
    <xf numFmtId="165" fontId="83" fillId="4" borderId="18" xfId="0" applyNumberFormat="1" applyFont="1" applyFill="1" applyBorder="1" applyAlignment="1">
      <alignment horizontal="center" vertical="center"/>
    </xf>
    <xf numFmtId="165" fontId="83" fillId="4" borderId="24" xfId="0" applyNumberFormat="1" applyFont="1" applyFill="1" applyBorder="1" applyAlignment="1">
      <alignment horizontal="center" vertical="center"/>
    </xf>
    <xf numFmtId="0" fontId="86" fillId="0" borderId="14" xfId="0" applyFont="1" applyFill="1" applyBorder="1" applyAlignment="1">
      <alignment horizontal="left" vertical="center" wrapText="1"/>
    </xf>
    <xf numFmtId="4" fontId="86" fillId="0" borderId="30" xfId="0" applyNumberFormat="1" applyFont="1" applyFill="1" applyBorder="1" applyAlignment="1">
      <alignment horizontal="right" vertical="center"/>
    </xf>
    <xf numFmtId="4" fontId="86" fillId="0" borderId="55" xfId="0" applyNumberFormat="1" applyFont="1" applyFill="1" applyBorder="1" applyAlignment="1">
      <alignment horizontal="right" vertical="center"/>
    </xf>
    <xf numFmtId="4" fontId="86" fillId="0" borderId="1" xfId="0" applyNumberFormat="1" applyFont="1" applyFill="1" applyBorder="1" applyAlignment="1">
      <alignment horizontal="right" vertical="center"/>
    </xf>
    <xf numFmtId="4" fontId="86" fillId="0" borderId="20" xfId="0" applyNumberFormat="1" applyFont="1" applyFill="1" applyBorder="1" applyAlignment="1">
      <alignment horizontal="right" vertical="center"/>
    </xf>
    <xf numFmtId="165" fontId="86" fillId="0" borderId="17" xfId="0" applyNumberFormat="1" applyFont="1" applyFill="1" applyBorder="1" applyAlignment="1">
      <alignment horizontal="center" vertical="center"/>
    </xf>
    <xf numFmtId="0" fontId="91" fillId="0" borderId="0" xfId="0" applyFont="1"/>
    <xf numFmtId="4" fontId="43" fillId="0" borderId="30" xfId="0" applyNumberFormat="1" applyFont="1" applyFill="1" applyBorder="1" applyAlignment="1">
      <alignment vertical="center" wrapText="1"/>
    </xf>
    <xf numFmtId="4" fontId="43" fillId="0" borderId="42" xfId="0" applyNumberFormat="1" applyFont="1" applyFill="1" applyBorder="1" applyAlignment="1">
      <alignment vertical="center" wrapText="1"/>
    </xf>
    <xf numFmtId="0" fontId="43" fillId="0" borderId="42" xfId="0" applyFont="1" applyFill="1" applyBorder="1" applyAlignment="1">
      <alignment vertical="center" wrapText="1"/>
    </xf>
    <xf numFmtId="0" fontId="0" fillId="0" borderId="0" xfId="0" applyFill="1" applyAlignment="1">
      <alignment horizontal="right"/>
    </xf>
    <xf numFmtId="0" fontId="43" fillId="0" borderId="0" xfId="0" applyFont="1" applyFill="1" applyAlignment="1">
      <alignment horizontal="left"/>
    </xf>
    <xf numFmtId="4" fontId="46" fillId="0" borderId="0" xfId="0" applyNumberFormat="1" applyFont="1" applyFill="1" applyBorder="1" applyAlignment="1">
      <alignment vertical="center"/>
    </xf>
    <xf numFmtId="4" fontId="46" fillId="0" borderId="27" xfId="0" applyNumberFormat="1" applyFont="1" applyFill="1" applyBorder="1" applyAlignment="1">
      <alignment horizontal="right" vertical="center"/>
    </xf>
    <xf numFmtId="4" fontId="43" fillId="0" borderId="30" xfId="0" applyNumberFormat="1" applyFont="1" applyFill="1" applyBorder="1" applyAlignment="1">
      <alignment horizontal="right" vertical="center"/>
    </xf>
    <xf numFmtId="4" fontId="43" fillId="0" borderId="2" xfId="0" applyNumberFormat="1" applyFont="1" applyFill="1" applyBorder="1" applyAlignment="1">
      <alignment horizontal="right" vertical="center"/>
    </xf>
    <xf numFmtId="4" fontId="91" fillId="0" borderId="0" xfId="0" applyNumberFormat="1" applyFont="1"/>
    <xf numFmtId="4" fontId="85" fillId="7" borderId="27" xfId="0" applyNumberFormat="1" applyFont="1" applyFill="1" applyBorder="1" applyAlignment="1">
      <alignment horizontal="right" vertical="center"/>
    </xf>
    <xf numFmtId="4" fontId="85" fillId="7" borderId="29" xfId="0" applyNumberFormat="1" applyFont="1" applyFill="1" applyBorder="1" applyAlignment="1">
      <alignment horizontal="right" vertical="center"/>
    </xf>
    <xf numFmtId="4" fontId="43" fillId="0" borderId="42" xfId="0" applyNumberFormat="1" applyFont="1" applyFill="1" applyBorder="1" applyAlignment="1">
      <alignment horizontal="right" vertical="center" wrapText="1"/>
    </xf>
    <xf numFmtId="0" fontId="48" fillId="4" borderId="52" xfId="0" applyFont="1" applyFill="1" applyBorder="1" applyAlignment="1">
      <alignment vertical="center" wrapText="1"/>
    </xf>
    <xf numFmtId="0" fontId="43" fillId="0" borderId="52" xfId="0" applyFont="1" applyFill="1" applyBorder="1" applyAlignment="1">
      <alignment horizontal="left" vertical="center" wrapText="1"/>
    </xf>
    <xf numFmtId="0" fontId="48" fillId="3" borderId="17" xfId="0" applyFont="1" applyFill="1" applyBorder="1" applyAlignment="1">
      <alignment horizontal="left" vertical="center" wrapText="1"/>
    </xf>
    <xf numFmtId="0" fontId="48" fillId="3" borderId="44"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45" xfId="0" applyFont="1" applyFill="1" applyBorder="1" applyAlignment="1">
      <alignment vertical="center" wrapText="1"/>
    </xf>
    <xf numFmtId="4" fontId="24" fillId="0" borderId="42" xfId="0" applyNumberFormat="1" applyFont="1" applyFill="1" applyBorder="1" applyAlignment="1">
      <alignment vertical="center"/>
    </xf>
    <xf numFmtId="10" fontId="24" fillId="0" borderId="42" xfId="0" applyNumberFormat="1" applyFont="1" applyFill="1" applyBorder="1" applyAlignment="1">
      <alignment horizontal="center" vertical="center"/>
    </xf>
    <xf numFmtId="0" fontId="24" fillId="0" borderId="1" xfId="0" applyFont="1" applyFill="1" applyBorder="1" applyAlignment="1">
      <alignment vertical="center" wrapText="1"/>
    </xf>
    <xf numFmtId="0" fontId="24" fillId="0" borderId="26" xfId="0" applyFont="1" applyFill="1" applyBorder="1" applyAlignment="1">
      <alignment vertical="center" wrapText="1"/>
    </xf>
    <xf numFmtId="4" fontId="24" fillId="0" borderId="30" xfId="0" applyNumberFormat="1" applyFont="1" applyFill="1" applyBorder="1" applyAlignment="1">
      <alignment horizontal="right" vertical="center" wrapText="1"/>
    </xf>
    <xf numFmtId="4" fontId="24" fillId="0" borderId="20" xfId="0" applyNumberFormat="1" applyFont="1" applyFill="1" applyBorder="1" applyAlignment="1">
      <alignment horizontal="right" vertical="center" wrapText="1"/>
    </xf>
    <xf numFmtId="10" fontId="24" fillId="0" borderId="52" xfId="0" applyNumberFormat="1" applyFont="1" applyFill="1" applyBorder="1" applyAlignment="1">
      <alignment vertical="center"/>
    </xf>
    <xf numFmtId="4" fontId="24" fillId="0" borderId="14" xfId="0" applyNumberFormat="1" applyFont="1" applyFill="1" applyBorder="1" applyAlignment="1">
      <alignment horizontal="right" vertical="center" wrapText="1"/>
    </xf>
    <xf numFmtId="0" fontId="24" fillId="0" borderId="26" xfId="0" applyFont="1" applyFill="1" applyBorder="1" applyAlignment="1">
      <alignment horizontal="left" vertical="center" wrapText="1"/>
    </xf>
    <xf numFmtId="10" fontId="24" fillId="0" borderId="30" xfId="0" applyNumberFormat="1" applyFont="1" applyFill="1" applyBorder="1" applyAlignment="1">
      <alignment horizontal="center" vertical="center"/>
    </xf>
    <xf numFmtId="0" fontId="24" fillId="0" borderId="2" xfId="0" applyFont="1" applyFill="1" applyBorder="1" applyAlignment="1">
      <alignment horizontal="left" vertical="center" wrapText="1"/>
    </xf>
    <xf numFmtId="4" fontId="24" fillId="0" borderId="14" xfId="0" applyNumberFormat="1" applyFont="1" applyFill="1" applyBorder="1" applyAlignment="1">
      <alignment horizontal="right" vertical="center"/>
    </xf>
    <xf numFmtId="0" fontId="24" fillId="0" borderId="22" xfId="0" applyFont="1" applyFill="1" applyBorder="1" applyAlignment="1">
      <alignment horizontal="center" vertical="center"/>
    </xf>
    <xf numFmtId="0" fontId="24" fillId="0" borderId="3" xfId="0" applyFont="1" applyFill="1" applyBorder="1" applyAlignment="1">
      <alignment vertical="center"/>
    </xf>
    <xf numFmtId="0" fontId="24" fillId="0" borderId="3" xfId="0" applyFont="1" applyFill="1" applyBorder="1" applyAlignment="1">
      <alignment vertical="center" wrapText="1"/>
    </xf>
    <xf numFmtId="0" fontId="24" fillId="0" borderId="21" xfId="0" applyFont="1" applyFill="1" applyBorder="1" applyAlignment="1">
      <alignment horizontal="left" vertical="center" wrapText="1"/>
    </xf>
    <xf numFmtId="4" fontId="24" fillId="0" borderId="15" xfId="0" applyNumberFormat="1" applyFont="1" applyFill="1" applyBorder="1" applyAlignment="1">
      <alignment vertical="center"/>
    </xf>
    <xf numFmtId="0" fontId="24" fillId="0" borderId="5" xfId="0" applyFont="1" applyFill="1" applyBorder="1" applyAlignment="1">
      <alignment vertical="center" wrapText="1"/>
    </xf>
    <xf numFmtId="0" fontId="24" fillId="0" borderId="22" xfId="31" applyFont="1" applyFill="1" applyBorder="1" applyAlignment="1">
      <alignment horizontal="center" vertical="center" wrapText="1"/>
    </xf>
    <xf numFmtId="0" fontId="24" fillId="0" borderId="3" xfId="31" applyFont="1" applyFill="1" applyBorder="1" applyAlignment="1">
      <alignment vertical="center" wrapText="1"/>
    </xf>
    <xf numFmtId="4" fontId="24" fillId="0" borderId="30" xfId="0" applyNumberFormat="1" applyFont="1" applyFill="1" applyBorder="1" applyAlignment="1">
      <alignment vertical="center"/>
    </xf>
    <xf numFmtId="4" fontId="24" fillId="0" borderId="55" xfId="0" applyNumberFormat="1" applyFont="1" applyFill="1" applyBorder="1" applyAlignment="1">
      <alignment vertical="center"/>
    </xf>
    <xf numFmtId="4" fontId="24" fillId="0" borderId="14" xfId="0" applyNumberFormat="1" applyFont="1" applyFill="1" applyBorder="1" applyAlignment="1">
      <alignment vertical="center"/>
    </xf>
    <xf numFmtId="0" fontId="24" fillId="0" borderId="3" xfId="0" applyFont="1" applyBorder="1" applyAlignment="1">
      <alignment vertical="center" wrapText="1"/>
    </xf>
    <xf numFmtId="4" fontId="24" fillId="0" borderId="30" xfId="0" applyNumberFormat="1" applyFont="1" applyFill="1" applyBorder="1" applyAlignment="1">
      <alignment horizontal="right" vertical="center"/>
    </xf>
    <xf numFmtId="4" fontId="24" fillId="0" borderId="1" xfId="0" applyNumberFormat="1" applyFont="1" applyFill="1" applyBorder="1" applyAlignment="1">
      <alignment horizontal="right" vertical="center"/>
    </xf>
    <xf numFmtId="10" fontId="24" fillId="0" borderId="52" xfId="0" applyNumberFormat="1" applyFont="1" applyFill="1" applyBorder="1" applyAlignment="1">
      <alignment horizontal="center" vertical="center"/>
    </xf>
    <xf numFmtId="4" fontId="24" fillId="0" borderId="30" xfId="0" applyNumberFormat="1" applyFont="1" applyBorder="1" applyAlignment="1">
      <alignment horizontal="right" vertical="center"/>
    </xf>
    <xf numFmtId="4" fontId="24" fillId="0" borderId="3" xfId="0" applyNumberFormat="1" applyFont="1" applyFill="1" applyBorder="1" applyAlignment="1">
      <alignment horizontal="right" vertical="center"/>
    </xf>
    <xf numFmtId="4" fontId="24" fillId="0" borderId="74" xfId="0" applyNumberFormat="1" applyFont="1" applyFill="1" applyBorder="1" applyAlignment="1">
      <alignment horizontal="right" vertical="center"/>
    </xf>
    <xf numFmtId="0" fontId="24" fillId="0" borderId="24" xfId="31" applyFont="1" applyFill="1" applyBorder="1" applyAlignment="1">
      <alignment horizontal="center" vertical="center" wrapText="1"/>
    </xf>
    <xf numFmtId="0" fontId="24" fillId="0" borderId="10" xfId="0" applyFont="1" applyFill="1" applyBorder="1" applyAlignment="1">
      <alignment vertical="center" wrapText="1"/>
    </xf>
    <xf numFmtId="4" fontId="46" fillId="0" borderId="18" xfId="0" applyNumberFormat="1" applyFont="1" applyFill="1" applyBorder="1" applyAlignment="1">
      <alignment vertical="center" wrapText="1"/>
    </xf>
    <xf numFmtId="4" fontId="43" fillId="0" borderId="15" xfId="0" applyNumberFormat="1" applyFont="1" applyFill="1" applyBorder="1" applyAlignment="1">
      <alignment vertical="center" wrapText="1"/>
    </xf>
    <xf numFmtId="0" fontId="47" fillId="0" borderId="42" xfId="0" applyFont="1" applyFill="1" applyBorder="1" applyAlignment="1">
      <alignment vertical="center" wrapText="1"/>
    </xf>
    <xf numFmtId="0" fontId="24" fillId="3" borderId="65" xfId="0" applyFont="1" applyFill="1" applyBorder="1" applyAlignment="1">
      <alignment horizontal="left" vertical="center" wrapText="1"/>
    </xf>
    <xf numFmtId="0" fontId="24" fillId="3" borderId="65" xfId="0" applyFont="1" applyFill="1" applyBorder="1" applyAlignment="1">
      <alignment horizontal="left" vertical="center"/>
    </xf>
    <xf numFmtId="0" fontId="24" fillId="3" borderId="65" xfId="0" applyFont="1" applyFill="1" applyBorder="1" applyAlignment="1">
      <alignment horizontal="center" vertical="center"/>
    </xf>
    <xf numFmtId="0" fontId="24" fillId="3" borderId="66" xfId="0" applyFont="1" applyFill="1" applyBorder="1" applyAlignment="1">
      <alignment horizontal="center" vertical="center"/>
    </xf>
    <xf numFmtId="0" fontId="24" fillId="3" borderId="67" xfId="0" applyFont="1" applyFill="1" applyBorder="1" applyAlignment="1">
      <alignment horizontal="center" vertical="center"/>
    </xf>
    <xf numFmtId="0" fontId="24" fillId="0" borderId="42" xfId="0" applyFont="1" applyBorder="1" applyAlignment="1">
      <alignment horizontal="center" vertical="center"/>
    </xf>
    <xf numFmtId="0" fontId="24" fillId="0" borderId="50" xfId="0" applyFont="1" applyBorder="1" applyAlignment="1">
      <alignment horizontal="center" vertical="center"/>
    </xf>
    <xf numFmtId="0" fontId="24" fillId="0" borderId="59" xfId="0" applyFont="1" applyBorder="1" applyAlignment="1">
      <alignment horizontal="center" vertical="center"/>
    </xf>
    <xf numFmtId="0" fontId="24" fillId="0" borderId="31" xfId="0" applyFont="1" applyBorder="1" applyAlignment="1">
      <alignment horizontal="center" vertical="center"/>
    </xf>
    <xf numFmtId="4" fontId="24" fillId="0" borderId="0" xfId="0" applyNumberFormat="1" applyFont="1" applyFill="1" applyBorder="1" applyAlignment="1">
      <alignment horizontal="center" vertical="center"/>
    </xf>
    <xf numFmtId="0" fontId="24" fillId="2" borderId="1" xfId="0" applyFont="1" applyFill="1" applyBorder="1" applyAlignment="1">
      <alignment vertical="center" wrapText="1"/>
    </xf>
    <xf numFmtId="4" fontId="24" fillId="0" borderId="1" xfId="0" applyNumberFormat="1" applyFont="1" applyFill="1" applyBorder="1" applyAlignment="1">
      <alignment vertical="center"/>
    </xf>
    <xf numFmtId="0" fontId="43" fillId="0" borderId="26" xfId="32" applyFont="1" applyBorder="1" applyAlignment="1">
      <alignment vertical="center" wrapText="1"/>
    </xf>
    <xf numFmtId="4" fontId="24" fillId="2" borderId="30" xfId="0" applyNumberFormat="1" applyFont="1" applyFill="1" applyBorder="1" applyAlignment="1">
      <alignment vertical="center"/>
    </xf>
    <xf numFmtId="4" fontId="24" fillId="0" borderId="26" xfId="0" applyNumberFormat="1" applyFont="1" applyBorder="1" applyAlignment="1">
      <alignment vertical="center"/>
    </xf>
    <xf numFmtId="10" fontId="24" fillId="0" borderId="30" xfId="0" applyNumberFormat="1" applyFont="1" applyBorder="1" applyAlignment="1">
      <alignment vertical="center"/>
    </xf>
    <xf numFmtId="0" fontId="24" fillId="2" borderId="1" xfId="0" applyFont="1" applyFill="1" applyBorder="1" applyAlignment="1">
      <alignment horizontal="left" vertical="center" wrapText="1"/>
    </xf>
    <xf numFmtId="4" fontId="24" fillId="2" borderId="2" xfId="0" applyNumberFormat="1" applyFont="1" applyFill="1" applyBorder="1" applyAlignment="1">
      <alignment horizontal="right" vertical="center"/>
    </xf>
    <xf numFmtId="10" fontId="24" fillId="0" borderId="30" xfId="0" applyNumberFormat="1" applyFont="1" applyBorder="1" applyAlignment="1">
      <alignment horizontal="center" vertical="center"/>
    </xf>
    <xf numFmtId="0" fontId="24" fillId="2" borderId="2" xfId="0" applyFont="1" applyFill="1" applyBorder="1" applyAlignment="1">
      <alignment horizontal="left" vertical="center" wrapText="1"/>
    </xf>
    <xf numFmtId="0" fontId="24" fillId="2" borderId="49" xfId="0" applyFont="1" applyFill="1" applyBorder="1" applyAlignment="1">
      <alignment horizontal="left" vertical="center" wrapText="1"/>
    </xf>
    <xf numFmtId="0" fontId="24" fillId="2" borderId="23" xfId="0" applyFont="1" applyFill="1" applyBorder="1" applyAlignment="1">
      <alignment horizontal="left" vertical="center" wrapText="1"/>
    </xf>
    <xf numFmtId="4" fontId="24" fillId="0" borderId="26" xfId="0" applyNumberFormat="1" applyFont="1" applyFill="1" applyBorder="1" applyAlignment="1">
      <alignment horizontal="right" vertical="center"/>
    </xf>
    <xf numFmtId="0" fontId="24" fillId="4" borderId="66" xfId="0" applyFont="1" applyFill="1" applyBorder="1" applyAlignment="1">
      <alignment horizontal="center" vertical="center"/>
    </xf>
    <xf numFmtId="0" fontId="24" fillId="0" borderId="11" xfId="0" applyFont="1" applyBorder="1" applyAlignment="1">
      <alignment horizontal="center" vertical="center"/>
    </xf>
    <xf numFmtId="4" fontId="24" fillId="0" borderId="30" xfId="0" applyNumberFormat="1" applyFont="1" applyBorder="1" applyAlignment="1">
      <alignment horizontal="center" vertical="center"/>
    </xf>
    <xf numFmtId="0" fontId="24" fillId="0" borderId="27" xfId="0" applyFont="1" applyBorder="1" applyAlignment="1">
      <alignment horizontal="center" vertical="center"/>
    </xf>
    <xf numFmtId="0" fontId="24" fillId="0" borderId="0" xfId="0" applyFont="1" applyBorder="1" applyAlignment="1">
      <alignment vertical="center" wrapText="1"/>
    </xf>
    <xf numFmtId="0" fontId="24" fillId="0" borderId="0" xfId="0" applyFont="1" applyBorder="1" applyAlignment="1">
      <alignment horizontal="center" vertical="center"/>
    </xf>
    <xf numFmtId="4" fontId="24" fillId="0" borderId="0" xfId="0" applyNumberFormat="1" applyFont="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xf>
    <xf numFmtId="0" fontId="72" fillId="0" borderId="0" xfId="0" applyFont="1"/>
    <xf numFmtId="0" fontId="43" fillId="0" borderId="1" xfId="0" applyFont="1" applyFill="1" applyBorder="1" applyAlignment="1">
      <alignment vertical="center" wrapText="1"/>
    </xf>
    <xf numFmtId="0" fontId="43" fillId="0" borderId="1" xfId="0" applyFont="1" applyBorder="1" applyAlignment="1">
      <alignment vertical="center" wrapText="1"/>
    </xf>
    <xf numFmtId="4" fontId="43" fillId="0" borderId="1" xfId="0" applyNumberFormat="1" applyFont="1" applyFill="1" applyBorder="1" applyAlignment="1">
      <alignment vertical="center" wrapText="1"/>
    </xf>
    <xf numFmtId="4" fontId="83" fillId="4" borderId="18" xfId="0" applyNumberFormat="1" applyFont="1" applyFill="1" applyBorder="1" applyAlignment="1">
      <alignment horizontal="right" vertical="center"/>
    </xf>
    <xf numFmtId="4" fontId="86" fillId="0" borderId="17" xfId="0" applyNumberFormat="1" applyFont="1" applyFill="1" applyBorder="1" applyAlignment="1">
      <alignment horizontal="right" vertical="center"/>
    </xf>
    <xf numFmtId="4" fontId="83" fillId="4" borderId="24" xfId="0" applyNumberFormat="1" applyFont="1" applyFill="1" applyBorder="1" applyAlignment="1">
      <alignment horizontal="right" vertical="center"/>
    </xf>
    <xf numFmtId="4" fontId="83" fillId="5" borderId="47" xfId="0" applyNumberFormat="1" applyFont="1" applyFill="1" applyBorder="1" applyAlignment="1">
      <alignment horizontal="right" vertical="center"/>
    </xf>
    <xf numFmtId="0" fontId="24" fillId="0" borderId="17" xfId="31" applyFont="1" applyFill="1" applyBorder="1" applyAlignment="1">
      <alignment horizontal="center" vertical="center" wrapText="1"/>
    </xf>
    <xf numFmtId="0" fontId="24" fillId="0" borderId="1" xfId="31" applyFont="1" applyFill="1" applyBorder="1" applyAlignment="1">
      <alignment vertical="center" wrapText="1"/>
    </xf>
    <xf numFmtId="164" fontId="50" fillId="0" borderId="1" xfId="0" applyNumberFormat="1" applyFont="1" applyFill="1" applyBorder="1" applyAlignment="1">
      <alignment vertical="center" wrapText="1"/>
    </xf>
    <xf numFmtId="0" fontId="43" fillId="0" borderId="26" xfId="0" applyFont="1" applyFill="1" applyBorder="1" applyAlignment="1">
      <alignment vertical="center" wrapText="1"/>
    </xf>
    <xf numFmtId="0" fontId="20" fillId="0" borderId="1" xfId="31" applyFont="1" applyFill="1" applyBorder="1" applyAlignment="1">
      <alignment vertical="center" wrapText="1"/>
    </xf>
    <xf numFmtId="0" fontId="20" fillId="0" borderId="1" xfId="0" applyFont="1" applyFill="1" applyBorder="1" applyAlignment="1">
      <alignment vertical="center" wrapText="1"/>
    </xf>
    <xf numFmtId="0" fontId="47" fillId="0" borderId="30" xfId="0" applyFont="1" applyFill="1" applyBorder="1" applyAlignment="1">
      <alignment vertical="center" wrapText="1"/>
    </xf>
    <xf numFmtId="0" fontId="19" fillId="0" borderId="3" xfId="0" applyFont="1" applyFill="1" applyBorder="1" applyAlignment="1">
      <alignment vertical="center" wrapText="1"/>
    </xf>
    <xf numFmtId="164" fontId="43" fillId="0" borderId="1" xfId="0" applyNumberFormat="1" applyFont="1" applyFill="1" applyBorder="1" applyAlignment="1">
      <alignment vertical="center" wrapText="1"/>
    </xf>
    <xf numFmtId="0" fontId="18" fillId="0" borderId="1" xfId="0" applyFont="1" applyFill="1" applyBorder="1" applyAlignment="1">
      <alignment vertical="center" wrapText="1"/>
    </xf>
    <xf numFmtId="10" fontId="43" fillId="0" borderId="42" xfId="0" applyNumberFormat="1" applyFont="1" applyFill="1" applyBorder="1" applyAlignment="1">
      <alignment horizontal="center" vertical="center"/>
    </xf>
    <xf numFmtId="0" fontId="19" fillId="0" borderId="1" xfId="31" applyFont="1" applyFill="1" applyBorder="1" applyAlignment="1">
      <alignment vertical="center" wrapText="1"/>
    </xf>
    <xf numFmtId="0" fontId="19" fillId="0" borderId="1" xfId="0" applyFont="1" applyFill="1" applyBorder="1" applyAlignment="1">
      <alignment vertical="center" wrapText="1"/>
    </xf>
    <xf numFmtId="0" fontId="17" fillId="0" borderId="1" xfId="31" applyFont="1" applyFill="1" applyBorder="1" applyAlignment="1">
      <alignment vertical="center" wrapText="1"/>
    </xf>
    <xf numFmtId="0" fontId="17" fillId="0" borderId="1" xfId="0" applyFont="1" applyFill="1" applyBorder="1" applyAlignment="1">
      <alignment vertical="center" wrapText="1"/>
    </xf>
    <xf numFmtId="0" fontId="16" fillId="0" borderId="10" xfId="31" applyFont="1" applyFill="1" applyBorder="1" applyAlignment="1">
      <alignment vertical="center" wrapText="1"/>
    </xf>
    <xf numFmtId="0" fontId="15" fillId="0" borderId="3" xfId="0" applyFont="1" applyFill="1" applyBorder="1" applyAlignment="1">
      <alignment vertical="center" wrapText="1"/>
    </xf>
    <xf numFmtId="4" fontId="46" fillId="0" borderId="17" xfId="0" applyNumberFormat="1" applyFont="1" applyFill="1" applyBorder="1" applyAlignment="1">
      <alignment vertical="center" wrapText="1"/>
    </xf>
    <xf numFmtId="0" fontId="13" fillId="0" borderId="30" xfId="0" applyFont="1" applyFill="1" applyBorder="1" applyAlignment="1">
      <alignment vertical="center" wrapText="1"/>
    </xf>
    <xf numFmtId="0" fontId="93" fillId="0" borderId="0" xfId="0" applyFont="1" applyFill="1" applyAlignment="1">
      <alignment horizontal="right"/>
    </xf>
    <xf numFmtId="4" fontId="46" fillId="0" borderId="22" xfId="0" applyNumberFormat="1" applyFont="1" applyFill="1" applyBorder="1" applyAlignment="1">
      <alignment horizontal="righ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4" fontId="24" fillId="0" borderId="49" xfId="0" applyNumberFormat="1" applyFont="1" applyFill="1" applyBorder="1" applyAlignment="1">
      <alignment horizontal="right" vertical="center"/>
    </xf>
    <xf numFmtId="4" fontId="24" fillId="0" borderId="50" xfId="0" applyNumberFormat="1" applyFont="1" applyFill="1" applyBorder="1" applyAlignment="1">
      <alignment horizontal="right" vertical="center"/>
    </xf>
    <xf numFmtId="0" fontId="24" fillId="0" borderId="48" xfId="31" applyFont="1" applyFill="1" applyBorder="1" applyAlignment="1">
      <alignment horizontal="center" vertical="center" wrapText="1"/>
    </xf>
    <xf numFmtId="4" fontId="24" fillId="0" borderId="23" xfId="0" applyNumberFormat="1" applyFont="1" applyFill="1" applyBorder="1" applyAlignment="1">
      <alignment horizontal="right" vertical="center" wrapText="1"/>
    </xf>
    <xf numFmtId="0" fontId="10" fillId="0" borderId="23"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4" borderId="9" xfId="0" applyFont="1" applyFill="1" applyBorder="1" applyAlignment="1">
      <alignment horizontal="center" vertical="center"/>
    </xf>
    <xf numFmtId="0" fontId="24" fillId="4" borderId="13" xfId="0" applyFont="1" applyFill="1" applyBorder="1" applyAlignment="1">
      <alignment horizontal="center" vertical="center"/>
    </xf>
    <xf numFmtId="0" fontId="0" fillId="0" borderId="7" xfId="0" applyBorder="1" applyAlignment="1">
      <alignment horizontal="left" vertical="center" wrapText="1"/>
    </xf>
    <xf numFmtId="10" fontId="24" fillId="0" borderId="55" xfId="0" applyNumberFormat="1" applyFont="1" applyBorder="1" applyAlignment="1">
      <alignment horizontal="center" vertical="center"/>
    </xf>
    <xf numFmtId="0" fontId="24" fillId="4" borderId="58" xfId="0" applyFont="1" applyFill="1" applyBorder="1" applyAlignment="1">
      <alignment horizontal="center" vertical="center"/>
    </xf>
    <xf numFmtId="0" fontId="43" fillId="0" borderId="19" xfId="0" applyFont="1" applyFill="1" applyBorder="1" applyAlignment="1">
      <alignment vertical="center" wrapText="1"/>
    </xf>
    <xf numFmtId="0" fontId="16" fillId="0" borderId="1" xfId="31" applyFont="1" applyFill="1" applyBorder="1" applyAlignment="1">
      <alignment vertical="center" wrapText="1"/>
    </xf>
    <xf numFmtId="0" fontId="14" fillId="0" borderId="1" xfId="0" applyFont="1" applyFill="1" applyBorder="1" applyAlignment="1">
      <alignment vertical="center" wrapText="1"/>
    </xf>
    <xf numFmtId="0" fontId="16" fillId="0" borderId="1" xfId="0" applyFont="1" applyFill="1" applyBorder="1" applyAlignment="1">
      <alignment vertical="center" wrapText="1"/>
    </xf>
    <xf numFmtId="0" fontId="16" fillId="0" borderId="1" xfId="0" applyFont="1" applyBorder="1" applyAlignment="1">
      <alignment vertical="center" wrapText="1"/>
    </xf>
    <xf numFmtId="0" fontId="11" fillId="0" borderId="1" xfId="0" applyFont="1" applyFill="1" applyBorder="1" applyAlignment="1">
      <alignment vertical="center" wrapText="1"/>
    </xf>
    <xf numFmtId="0" fontId="24" fillId="0" borderId="1" xfId="3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4" fontId="62" fillId="0" borderId="27" xfId="0" applyNumberFormat="1" applyFont="1" applyFill="1" applyBorder="1" applyAlignment="1">
      <alignment horizontal="right" vertical="center"/>
    </xf>
    <xf numFmtId="4" fontId="46" fillId="2" borderId="0" xfId="0" applyNumberFormat="1" applyFont="1" applyFill="1" applyBorder="1" applyAlignment="1">
      <alignment horizontal="right" vertical="center"/>
    </xf>
    <xf numFmtId="0" fontId="7" fillId="0" borderId="2"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5" fillId="0" borderId="1" xfId="0" applyFont="1" applyFill="1" applyBorder="1" applyAlignment="1">
      <alignment vertical="center" wrapText="1"/>
    </xf>
    <xf numFmtId="0" fontId="43" fillId="0" borderId="30" xfId="0" applyFont="1" applyFill="1" applyBorder="1" applyAlignment="1">
      <alignment horizontal="left" vertical="center" wrapText="1"/>
    </xf>
    <xf numFmtId="0" fontId="4" fillId="0" borderId="30" xfId="0" applyFont="1" applyFill="1" applyBorder="1" applyAlignment="1">
      <alignment vertical="center" wrapText="1"/>
    </xf>
    <xf numFmtId="0" fontId="3" fillId="0" borderId="26" xfId="0" applyFont="1" applyFill="1" applyBorder="1" applyAlignment="1">
      <alignment vertical="center" wrapText="1"/>
    </xf>
    <xf numFmtId="0" fontId="82" fillId="5" borderId="8" xfId="0" applyFont="1" applyFill="1" applyBorder="1" applyAlignment="1">
      <alignment horizontal="center" vertical="center" wrapText="1"/>
    </xf>
    <xf numFmtId="0" fontId="82" fillId="5" borderId="16" xfId="0" applyFont="1" applyFill="1" applyBorder="1" applyAlignment="1">
      <alignment horizontal="center" vertical="center" wrapText="1"/>
    </xf>
    <xf numFmtId="0" fontId="83" fillId="4" borderId="5" xfId="0" applyFont="1" applyFill="1" applyBorder="1" applyAlignment="1">
      <alignment horizontal="left" vertical="center" wrapText="1"/>
    </xf>
    <xf numFmtId="0" fontId="83" fillId="4" borderId="4" xfId="0" applyFont="1" applyFill="1" applyBorder="1" applyAlignment="1">
      <alignment horizontal="left" vertical="center" wrapText="1"/>
    </xf>
    <xf numFmtId="0" fontId="83" fillId="3" borderId="23" xfId="0" applyFont="1" applyFill="1" applyBorder="1" applyAlignment="1">
      <alignment horizontal="left" vertical="center" wrapText="1"/>
    </xf>
    <xf numFmtId="0" fontId="83" fillId="3" borderId="53" xfId="0" applyFont="1" applyFill="1" applyBorder="1" applyAlignment="1">
      <alignment horizontal="left" vertical="center" wrapText="1"/>
    </xf>
    <xf numFmtId="4" fontId="83" fillId="3" borderId="57" xfId="0" applyNumberFormat="1" applyFont="1" applyFill="1" applyBorder="1" applyAlignment="1">
      <alignment horizontal="right" vertical="center"/>
    </xf>
    <xf numFmtId="4" fontId="83" fillId="3" borderId="56" xfId="0" applyNumberFormat="1" applyFont="1" applyFill="1" applyBorder="1" applyAlignment="1">
      <alignment horizontal="right" vertical="center"/>
    </xf>
    <xf numFmtId="0" fontId="85" fillId="7" borderId="2" xfId="0" applyFont="1" applyFill="1" applyBorder="1" applyAlignment="1">
      <alignment horizontal="left" vertical="center" wrapText="1"/>
    </xf>
    <xf numFmtId="0" fontId="85" fillId="7" borderId="20" xfId="0" applyFont="1" applyFill="1" applyBorder="1" applyAlignment="1">
      <alignment horizontal="left" vertical="center" wrapText="1"/>
    </xf>
    <xf numFmtId="0" fontId="83" fillId="0" borderId="23" xfId="0" applyFont="1" applyFill="1" applyBorder="1" applyAlignment="1">
      <alignment horizontal="center" vertical="center" wrapText="1"/>
    </xf>
    <xf numFmtId="0" fontId="83" fillId="0" borderId="9" xfId="0" applyFont="1" applyFill="1" applyBorder="1" applyAlignment="1">
      <alignment horizontal="center" vertical="center" wrapText="1"/>
    </xf>
    <xf numFmtId="0" fontId="70" fillId="0" borderId="0" xfId="0" applyFont="1" applyAlignment="1">
      <alignment horizontal="center" wrapText="1"/>
    </xf>
    <xf numFmtId="0" fontId="81" fillId="5" borderId="1" xfId="0" applyFont="1" applyFill="1" applyBorder="1" applyAlignment="1">
      <alignment horizontal="left" vertical="center" wrapText="1"/>
    </xf>
    <xf numFmtId="0" fontId="81" fillId="5" borderId="2" xfId="0" applyFont="1" applyFill="1" applyBorder="1" applyAlignment="1">
      <alignment horizontal="left" vertical="center" wrapText="1"/>
    </xf>
    <xf numFmtId="0" fontId="81" fillId="5" borderId="30" xfId="0" applyFont="1" applyFill="1" applyBorder="1" applyAlignment="1">
      <alignment horizontal="left" vertical="center" wrapText="1"/>
    </xf>
    <xf numFmtId="0" fontId="81" fillId="5" borderId="55" xfId="0" applyFont="1" applyFill="1" applyBorder="1" applyAlignment="1">
      <alignment horizontal="center" vertical="center" wrapText="1"/>
    </xf>
    <xf numFmtId="0" fontId="81" fillId="5" borderId="14" xfId="0" applyFont="1" applyFill="1" applyBorder="1" applyAlignment="1">
      <alignment horizontal="center" vertical="center" wrapText="1"/>
    </xf>
    <xf numFmtId="0" fontId="81" fillId="5" borderId="20" xfId="0" applyFont="1" applyFill="1" applyBorder="1" applyAlignment="1">
      <alignment horizontal="center" vertical="center" wrapText="1"/>
    </xf>
    <xf numFmtId="0" fontId="81" fillId="5" borderId="17" xfId="0" applyFont="1" applyFill="1" applyBorder="1" applyAlignment="1">
      <alignment horizontal="left" vertical="center" wrapText="1"/>
    </xf>
    <xf numFmtId="0" fontId="83" fillId="0" borderId="1" xfId="0" applyFont="1" applyBorder="1" applyAlignment="1">
      <alignment horizontal="left" vertical="top" wrapText="1"/>
    </xf>
    <xf numFmtId="0" fontId="84" fillId="0" borderId="1" xfId="0" applyFont="1" applyBorder="1" applyAlignment="1">
      <alignment horizontal="left" vertical="top" wrapText="1"/>
    </xf>
    <xf numFmtId="0" fontId="84" fillId="0" borderId="2" xfId="0" applyFont="1" applyBorder="1" applyAlignment="1">
      <alignment horizontal="left" vertical="top" wrapText="1"/>
    </xf>
    <xf numFmtId="0" fontId="84" fillId="0" borderId="14" xfId="0" applyFont="1" applyBorder="1" applyAlignment="1">
      <alignment horizontal="left" vertical="top" wrapText="1"/>
    </xf>
    <xf numFmtId="0" fontId="84" fillId="0" borderId="27" xfId="0" applyFont="1" applyBorder="1" applyAlignment="1">
      <alignment horizontal="left" vertical="top" wrapText="1"/>
    </xf>
    <xf numFmtId="0" fontId="83" fillId="5" borderId="2" xfId="0" applyFont="1" applyFill="1" applyBorder="1" applyAlignment="1">
      <alignment horizontal="left" vertical="center" wrapText="1"/>
    </xf>
    <xf numFmtId="0" fontId="83" fillId="5" borderId="14" xfId="0" applyFont="1" applyFill="1" applyBorder="1" applyAlignment="1">
      <alignment horizontal="left" vertical="center" wrapText="1"/>
    </xf>
    <xf numFmtId="0" fontId="83" fillId="5" borderId="27" xfId="0" applyFont="1" applyFill="1" applyBorder="1" applyAlignment="1">
      <alignment horizontal="left" vertical="center" wrapText="1"/>
    </xf>
    <xf numFmtId="4" fontId="84" fillId="0" borderId="1" xfId="0" applyNumberFormat="1" applyFont="1" applyFill="1" applyBorder="1" applyAlignment="1">
      <alignment horizontal="left" vertical="center" wrapText="1"/>
    </xf>
    <xf numFmtId="4" fontId="83" fillId="3" borderId="52" xfId="0" applyNumberFormat="1" applyFont="1" applyFill="1" applyBorder="1" applyAlignment="1">
      <alignment horizontal="right" vertical="center"/>
    </xf>
    <xf numFmtId="4" fontId="83" fillId="3" borderId="59" xfId="0" applyNumberFormat="1" applyFont="1" applyFill="1" applyBorder="1" applyAlignment="1">
      <alignment horizontal="right" vertical="center"/>
    </xf>
    <xf numFmtId="4" fontId="83" fillId="3" borderId="22" xfId="0" applyNumberFormat="1" applyFont="1" applyFill="1" applyBorder="1" applyAlignment="1">
      <alignment horizontal="right" vertical="center"/>
    </xf>
    <xf numFmtId="4" fontId="83" fillId="3" borderId="24" xfId="0" applyNumberFormat="1" applyFont="1" applyFill="1" applyBorder="1" applyAlignment="1">
      <alignment horizontal="right" vertical="center"/>
    </xf>
    <xf numFmtId="4" fontId="83" fillId="3" borderId="44" xfId="0" applyNumberFormat="1" applyFont="1" applyFill="1" applyBorder="1" applyAlignment="1">
      <alignment horizontal="right" vertical="center"/>
    </xf>
    <xf numFmtId="4" fontId="83" fillId="3" borderId="25" xfId="0" applyNumberFormat="1" applyFont="1" applyFill="1" applyBorder="1" applyAlignment="1">
      <alignment horizontal="right" vertical="center"/>
    </xf>
    <xf numFmtId="165" fontId="83" fillId="3" borderId="22" xfId="0" applyNumberFormat="1" applyFont="1" applyFill="1" applyBorder="1" applyAlignment="1">
      <alignment horizontal="center" vertical="center"/>
    </xf>
    <xf numFmtId="165" fontId="83" fillId="3" borderId="24" xfId="0" applyNumberFormat="1" applyFont="1" applyFill="1" applyBorder="1" applyAlignment="1">
      <alignment horizontal="center" vertical="center"/>
    </xf>
    <xf numFmtId="4" fontId="83" fillId="0" borderId="14" xfId="0" applyNumberFormat="1" applyFont="1" applyFill="1" applyBorder="1" applyAlignment="1">
      <alignment horizontal="left" vertical="center"/>
    </xf>
    <xf numFmtId="4" fontId="83" fillId="0" borderId="27" xfId="0" applyNumberFormat="1" applyFont="1" applyFill="1" applyBorder="1" applyAlignment="1">
      <alignment horizontal="left" vertical="center"/>
    </xf>
    <xf numFmtId="4" fontId="89" fillId="0" borderId="14" xfId="0" applyNumberFormat="1" applyFont="1" applyFill="1" applyBorder="1" applyAlignment="1">
      <alignment horizontal="left" vertical="center" wrapText="1"/>
    </xf>
    <xf numFmtId="4" fontId="89" fillId="0" borderId="27" xfId="0" applyNumberFormat="1" applyFont="1" applyFill="1" applyBorder="1" applyAlignment="1">
      <alignment horizontal="left" vertical="center" wrapText="1"/>
    </xf>
    <xf numFmtId="0" fontId="83" fillId="0" borderId="9" xfId="0" applyFont="1" applyBorder="1" applyAlignment="1">
      <alignment horizontal="left" vertical="center" wrapText="1"/>
    </xf>
    <xf numFmtId="0" fontId="83" fillId="0" borderId="13" xfId="0" applyFont="1" applyBorder="1" applyAlignment="1">
      <alignment horizontal="left" vertical="center" wrapText="1"/>
    </xf>
    <xf numFmtId="0" fontId="83" fillId="5" borderId="60" xfId="0" applyFont="1" applyFill="1" applyBorder="1" applyAlignment="1">
      <alignment horizontal="left" vertical="center" wrapText="1"/>
    </xf>
    <xf numFmtId="0" fontId="83" fillId="5" borderId="61" xfId="0" applyFont="1" applyFill="1" applyBorder="1" applyAlignment="1">
      <alignment horizontal="left" vertical="center" wrapText="1"/>
    </xf>
    <xf numFmtId="0" fontId="38" fillId="0" borderId="0" xfId="0" applyFont="1" applyFill="1" applyBorder="1" applyAlignment="1">
      <alignment horizontal="left" wrapText="1"/>
    </xf>
    <xf numFmtId="4" fontId="86" fillId="0" borderId="2" xfId="0" applyNumberFormat="1" applyFont="1" applyFill="1" applyBorder="1" applyAlignment="1">
      <alignment horizontal="left" vertical="center"/>
    </xf>
    <xf numFmtId="4" fontId="86" fillId="0" borderId="14" xfId="0" applyNumberFormat="1" applyFont="1" applyFill="1" applyBorder="1" applyAlignment="1">
      <alignment horizontal="left" vertical="center"/>
    </xf>
    <xf numFmtId="0" fontId="83" fillId="0" borderId="6" xfId="0" applyFont="1" applyFill="1" applyBorder="1" applyAlignment="1">
      <alignment horizontal="center" vertical="center" wrapText="1"/>
    </xf>
    <xf numFmtId="0" fontId="83" fillId="0" borderId="4" xfId="0" applyFont="1" applyFill="1" applyBorder="1" applyAlignment="1">
      <alignment horizontal="center" vertical="center" wrapText="1"/>
    </xf>
    <xf numFmtId="4" fontId="83" fillId="3" borderId="0" xfId="0" applyNumberFormat="1" applyFont="1" applyFill="1" applyBorder="1" applyAlignment="1">
      <alignment horizontal="right" vertical="center"/>
    </xf>
    <xf numFmtId="4" fontId="83" fillId="3" borderId="15" xfId="0" applyNumberFormat="1" applyFont="1" applyFill="1" applyBorder="1" applyAlignment="1">
      <alignment horizontal="right" vertical="center"/>
    </xf>
    <xf numFmtId="4" fontId="83" fillId="3" borderId="50" xfId="0" applyNumberFormat="1" applyFont="1" applyFill="1" applyBorder="1" applyAlignment="1">
      <alignment horizontal="right" vertical="center"/>
    </xf>
    <xf numFmtId="4" fontId="83" fillId="3" borderId="42" xfId="0" applyNumberFormat="1" applyFont="1" applyFill="1" applyBorder="1" applyAlignment="1">
      <alignment horizontal="right" vertical="center"/>
    </xf>
    <xf numFmtId="165" fontId="83" fillId="3" borderId="48" xfId="0" applyNumberFormat="1" applyFont="1" applyFill="1" applyBorder="1" applyAlignment="1">
      <alignment horizontal="center" vertical="center"/>
    </xf>
    <xf numFmtId="165" fontId="83" fillId="3" borderId="18" xfId="0" applyNumberFormat="1" applyFont="1" applyFill="1" applyBorder="1" applyAlignment="1">
      <alignment horizontal="center" vertical="center"/>
    </xf>
    <xf numFmtId="4" fontId="83" fillId="3" borderId="75" xfId="0" applyNumberFormat="1" applyFont="1" applyFill="1" applyBorder="1" applyAlignment="1">
      <alignment horizontal="right" vertical="center"/>
    </xf>
    <xf numFmtId="4" fontId="83" fillId="3" borderId="76" xfId="0" applyNumberFormat="1" applyFont="1" applyFill="1" applyBorder="1" applyAlignment="1">
      <alignment horizontal="right" vertical="center"/>
    </xf>
    <xf numFmtId="4" fontId="86" fillId="0" borderId="27" xfId="0" applyNumberFormat="1" applyFont="1" applyFill="1" applyBorder="1" applyAlignment="1">
      <alignment horizontal="left" vertical="center"/>
    </xf>
    <xf numFmtId="4" fontId="84" fillId="0" borderId="27" xfId="0" applyNumberFormat="1" applyFont="1" applyFill="1" applyBorder="1" applyAlignment="1">
      <alignment horizontal="left" vertical="center" wrapText="1"/>
    </xf>
    <xf numFmtId="4" fontId="85" fillId="0" borderId="14" xfId="0" applyNumberFormat="1" applyFont="1" applyFill="1" applyBorder="1" applyAlignment="1">
      <alignment horizontal="left" vertical="center"/>
    </xf>
    <xf numFmtId="4" fontId="85" fillId="0" borderId="27" xfId="0" applyNumberFormat="1" applyFont="1" applyFill="1" applyBorder="1" applyAlignment="1">
      <alignment horizontal="left" vertical="center"/>
    </xf>
    <xf numFmtId="4" fontId="90" fillId="0" borderId="14" xfId="0" applyNumberFormat="1" applyFont="1" applyFill="1" applyBorder="1" applyAlignment="1">
      <alignment horizontal="left" vertical="center" wrapText="1"/>
    </xf>
    <xf numFmtId="4" fontId="90" fillId="0" borderId="27" xfId="0" applyNumberFormat="1" applyFont="1" applyFill="1" applyBorder="1" applyAlignment="1">
      <alignment horizontal="left" vertical="center" wrapText="1"/>
    </xf>
    <xf numFmtId="0" fontId="38"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4" fillId="0" borderId="15" xfId="0" applyFont="1" applyFill="1" applyBorder="1" applyAlignment="1">
      <alignment horizontal="left" vertical="center" wrapText="1"/>
    </xf>
    <xf numFmtId="0" fontId="38" fillId="2" borderId="15" xfId="0" applyFont="1" applyFill="1" applyBorder="1" applyAlignment="1">
      <alignment horizontal="left" vertical="center" wrapText="1"/>
    </xf>
    <xf numFmtId="0" fontId="38" fillId="2" borderId="54"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24" fillId="0" borderId="3" xfId="0" applyNumberFormat="1" applyFont="1" applyFill="1" applyBorder="1" applyAlignment="1">
      <alignment horizontal="right" vertical="center" wrapText="1"/>
    </xf>
    <xf numFmtId="4" fontId="24" fillId="0" borderId="21" xfId="0" applyNumberFormat="1" applyFont="1" applyFill="1" applyBorder="1" applyAlignment="1">
      <alignment horizontal="right" vertical="center" wrapText="1"/>
    </xf>
    <xf numFmtId="4" fontId="24" fillId="0" borderId="5" xfId="0" applyNumberFormat="1" applyFont="1" applyFill="1" applyBorder="1" applyAlignment="1">
      <alignment horizontal="right" vertical="center" wrapText="1"/>
    </xf>
    <xf numFmtId="0" fontId="24" fillId="0" borderId="3"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 xfId="0" applyFont="1" applyFill="1" applyBorder="1" applyAlignment="1">
      <alignment horizontal="center" vertical="center" wrapText="1"/>
    </xf>
    <xf numFmtId="10" fontId="24" fillId="0" borderId="52" xfId="0" applyNumberFormat="1" applyFont="1" applyBorder="1" applyAlignment="1">
      <alignment horizontal="center" vertical="center"/>
    </xf>
    <xf numFmtId="10" fontId="24" fillId="0" borderId="42" xfId="0" applyNumberFormat="1" applyFont="1" applyBorder="1" applyAlignment="1">
      <alignment horizontal="center" vertical="center"/>
    </xf>
    <xf numFmtId="0" fontId="43" fillId="2" borderId="22" xfId="0" applyFont="1" applyFill="1" applyBorder="1" applyAlignment="1">
      <alignment horizontal="left" vertical="center" wrapText="1"/>
    </xf>
    <xf numFmtId="0" fontId="43" fillId="2" borderId="18" xfId="0" applyFont="1" applyFill="1" applyBorder="1" applyAlignment="1">
      <alignment horizontal="left" vertical="center" wrapText="1"/>
    </xf>
    <xf numFmtId="4" fontId="24" fillId="0" borderId="52" xfId="0" applyNumberFormat="1" applyFont="1" applyFill="1" applyBorder="1" applyAlignment="1">
      <alignment horizontal="right" vertical="center"/>
    </xf>
    <xf numFmtId="4" fontId="24" fillId="0" borderId="42" xfId="0" applyNumberFormat="1" applyFont="1" applyFill="1" applyBorder="1" applyAlignment="1">
      <alignment horizontal="right" vertical="center"/>
    </xf>
    <xf numFmtId="4" fontId="24" fillId="2" borderId="52" xfId="0" applyNumberFormat="1" applyFont="1" applyFill="1" applyBorder="1" applyAlignment="1">
      <alignment horizontal="right" vertical="center"/>
    </xf>
    <xf numFmtId="4" fontId="24" fillId="2" borderId="42" xfId="0" applyNumberFormat="1" applyFont="1" applyFill="1" applyBorder="1" applyAlignment="1">
      <alignment horizontal="right" vertical="center"/>
    </xf>
    <xf numFmtId="4" fontId="46" fillId="2" borderId="22" xfId="0" applyNumberFormat="1" applyFont="1" applyFill="1" applyBorder="1" applyAlignment="1">
      <alignment horizontal="right" vertical="center"/>
    </xf>
    <xf numFmtId="4" fontId="46" fillId="2" borderId="18" xfId="0" applyNumberFormat="1" applyFont="1" applyFill="1" applyBorder="1" applyAlignment="1">
      <alignment horizontal="right" vertical="center"/>
    </xf>
    <xf numFmtId="4" fontId="24" fillId="2" borderId="44" xfId="0" applyNumberFormat="1" applyFont="1" applyFill="1" applyBorder="1" applyAlignment="1">
      <alignment horizontal="right" vertical="center"/>
    </xf>
    <xf numFmtId="4" fontId="24" fillId="2" borderId="45" xfId="0" applyNumberFormat="1" applyFont="1" applyFill="1" applyBorder="1" applyAlignment="1">
      <alignment horizontal="right" vertical="center"/>
    </xf>
    <xf numFmtId="0" fontId="24" fillId="0" borderId="44" xfId="0" applyFont="1" applyFill="1" applyBorder="1" applyAlignment="1">
      <alignment horizontal="left" vertical="center" wrapText="1"/>
    </xf>
    <xf numFmtId="0" fontId="24" fillId="0" borderId="45" xfId="0" applyFont="1" applyFill="1" applyBorder="1" applyAlignment="1">
      <alignment horizontal="left" vertical="center" wrapText="1"/>
    </xf>
    <xf numFmtId="4" fontId="43" fillId="0" borderId="52" xfId="0" applyNumberFormat="1" applyFont="1" applyFill="1" applyBorder="1" applyAlignment="1">
      <alignment horizontal="right" vertical="center" wrapText="1"/>
    </xf>
    <xf numFmtId="4" fontId="43" fillId="0" borderId="42" xfId="0" applyNumberFormat="1" applyFont="1" applyFill="1" applyBorder="1" applyAlignment="1">
      <alignment horizontal="right" vertical="center" wrapText="1"/>
    </xf>
    <xf numFmtId="4" fontId="46" fillId="2" borderId="22" xfId="0" applyNumberFormat="1" applyFont="1" applyFill="1" applyBorder="1" applyAlignment="1">
      <alignment horizontal="right" vertical="center" wrapText="1"/>
    </xf>
    <xf numFmtId="4" fontId="46" fillId="2" borderId="18" xfId="0" applyNumberFormat="1" applyFont="1" applyFill="1" applyBorder="1" applyAlignment="1">
      <alignment horizontal="right" vertical="center" wrapText="1"/>
    </xf>
    <xf numFmtId="4" fontId="43" fillId="0" borderId="3" xfId="0" applyNumberFormat="1" applyFont="1" applyFill="1" applyBorder="1" applyAlignment="1">
      <alignment horizontal="left" vertical="center"/>
    </xf>
    <xf numFmtId="4" fontId="43" fillId="0" borderId="5" xfId="0" applyNumberFormat="1" applyFont="1" applyFill="1" applyBorder="1" applyAlignment="1">
      <alignment horizontal="left" vertical="center"/>
    </xf>
    <xf numFmtId="0" fontId="38" fillId="4" borderId="55" xfId="0" applyFont="1" applyFill="1" applyBorder="1" applyAlignment="1">
      <alignment horizontal="center" vertical="center" wrapText="1"/>
    </xf>
    <xf numFmtId="0" fontId="38" fillId="4" borderId="14"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48" fillId="4" borderId="52" xfId="0" applyFont="1" applyFill="1" applyBorder="1" applyAlignment="1">
      <alignment vertical="center" wrapText="1"/>
    </xf>
    <xf numFmtId="0" fontId="48" fillId="4" borderId="50" xfId="0" applyFont="1" applyFill="1" applyBorder="1" applyAlignment="1">
      <alignmen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4" fontId="43" fillId="0" borderId="44" xfId="0" applyNumberFormat="1" applyFont="1" applyFill="1" applyBorder="1" applyAlignment="1">
      <alignment horizontal="right" vertical="center" wrapText="1"/>
    </xf>
    <xf numFmtId="4" fontId="43" fillId="0" borderId="45" xfId="0" applyNumberFormat="1" applyFont="1" applyFill="1" applyBorder="1" applyAlignment="1">
      <alignment horizontal="right" vertical="center" wrapText="1"/>
    </xf>
    <xf numFmtId="0" fontId="48" fillId="4" borderId="22" xfId="0" applyFont="1" applyFill="1" applyBorder="1" applyAlignment="1">
      <alignment vertical="center" wrapText="1"/>
    </xf>
    <xf numFmtId="0" fontId="48" fillId="4" borderId="48" xfId="0" applyFont="1" applyFill="1" applyBorder="1" applyAlignment="1">
      <alignment vertical="center" wrapTex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0" fillId="0" borderId="5" xfId="0" applyBorder="1" applyAlignment="1">
      <alignment vertical="center" wrapText="1"/>
    </xf>
    <xf numFmtId="0" fontId="48" fillId="4" borderId="2" xfId="0" applyFont="1" applyFill="1" applyBorder="1" applyAlignment="1">
      <alignment vertical="center" wrapText="1"/>
    </xf>
    <xf numFmtId="0" fontId="48" fillId="4" borderId="6" xfId="0" applyFont="1" applyFill="1" applyBorder="1" applyAlignment="1">
      <alignment vertical="center" wrapText="1"/>
    </xf>
    <xf numFmtId="0" fontId="48" fillId="4" borderId="30" xfId="0" applyFont="1" applyFill="1" applyBorder="1" applyAlignment="1">
      <alignment vertical="center" wrapText="1"/>
    </xf>
    <xf numFmtId="0" fontId="48" fillId="4" borderId="3" xfId="0" applyFont="1" applyFill="1" applyBorder="1" applyAlignment="1">
      <alignment horizontal="center" vertical="center" textRotation="90" wrapText="1"/>
    </xf>
    <xf numFmtId="0" fontId="48" fillId="4" borderId="5" xfId="0" applyFont="1" applyFill="1" applyBorder="1" applyAlignment="1">
      <alignment horizontal="center" vertical="center" textRotation="90" wrapText="1"/>
    </xf>
    <xf numFmtId="4" fontId="60" fillId="0" borderId="22" xfId="0" applyNumberFormat="1" applyFont="1" applyFill="1" applyBorder="1" applyAlignment="1">
      <alignment horizontal="right" vertical="center" wrapText="1"/>
    </xf>
    <xf numFmtId="4" fontId="60" fillId="0" borderId="48" xfId="0" applyNumberFormat="1" applyFont="1" applyFill="1" applyBorder="1" applyAlignment="1">
      <alignment horizontal="right" vertical="center" wrapText="1"/>
    </xf>
    <xf numFmtId="4" fontId="60" fillId="0" borderId="18" xfId="0" applyNumberFormat="1" applyFont="1" applyFill="1" applyBorder="1" applyAlignment="1">
      <alignment horizontal="right" vertical="center" wrapText="1"/>
    </xf>
    <xf numFmtId="4" fontId="24" fillId="0" borderId="3" xfId="0" applyNumberFormat="1" applyFont="1" applyBorder="1" applyAlignment="1">
      <alignment horizontal="right" vertical="center"/>
    </xf>
    <xf numFmtId="4" fontId="24" fillId="0" borderId="5" xfId="0" applyNumberFormat="1" applyFont="1" applyBorder="1" applyAlignment="1">
      <alignment horizontal="right" vertical="center"/>
    </xf>
    <xf numFmtId="0" fontId="43" fillId="0" borderId="3" xfId="0" applyFont="1" applyFill="1" applyBorder="1" applyAlignment="1">
      <alignment horizontal="left" vertical="center" wrapText="1"/>
    </xf>
    <xf numFmtId="0" fontId="43" fillId="0" borderId="5" xfId="0" applyFont="1" applyFill="1" applyBorder="1" applyAlignment="1">
      <alignment horizontal="left" vertical="center" wrapText="1"/>
    </xf>
    <xf numFmtId="4" fontId="46" fillId="0" borderId="22" xfId="0" applyNumberFormat="1" applyFont="1" applyFill="1" applyBorder="1" applyAlignment="1">
      <alignment horizontal="right" vertical="center"/>
    </xf>
    <xf numFmtId="4" fontId="46" fillId="0" borderId="18" xfId="0" applyNumberFormat="1" applyFont="1" applyFill="1" applyBorder="1" applyAlignment="1">
      <alignment horizontal="right" vertical="center"/>
    </xf>
    <xf numFmtId="0" fontId="24" fillId="0" borderId="22"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4" fontId="24" fillId="0" borderId="21" xfId="0" applyNumberFormat="1" applyFont="1" applyBorder="1" applyAlignment="1">
      <alignment horizontal="right" vertical="center"/>
    </xf>
    <xf numFmtId="0" fontId="24" fillId="0" borderId="1"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38" fillId="2" borderId="58" xfId="0" applyFont="1" applyFill="1" applyBorder="1" applyAlignment="1">
      <alignment horizontal="left" vertical="center" wrapText="1"/>
    </xf>
    <xf numFmtId="0" fontId="8"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center" vertical="center" wrapText="1"/>
    </xf>
    <xf numFmtId="0" fontId="22" fillId="0" borderId="3" xfId="0" applyFont="1" applyFill="1" applyBorder="1" applyAlignment="1">
      <alignment horizontal="left" vertical="center" wrapText="1"/>
    </xf>
    <xf numFmtId="164" fontId="50" fillId="0" borderId="3" xfId="0" applyNumberFormat="1" applyFont="1" applyFill="1" applyBorder="1" applyAlignment="1">
      <alignment horizontal="right" vertical="center" wrapText="1"/>
    </xf>
    <xf numFmtId="164" fontId="50" fillId="0" borderId="21" xfId="0" applyNumberFormat="1" applyFont="1" applyFill="1" applyBorder="1" applyAlignment="1">
      <alignment horizontal="right" vertical="center" wrapText="1"/>
    </xf>
    <xf numFmtId="4" fontId="43" fillId="0" borderId="3" xfId="0" applyNumberFormat="1" applyFont="1" applyFill="1" applyBorder="1" applyAlignment="1">
      <alignment horizontal="left" vertical="center" wrapText="1"/>
    </xf>
    <xf numFmtId="4" fontId="43" fillId="0" borderId="21" xfId="0" applyNumberFormat="1" applyFont="1" applyFill="1" applyBorder="1" applyAlignment="1">
      <alignment horizontal="left" vertical="center" wrapText="1"/>
    </xf>
    <xf numFmtId="0" fontId="64" fillId="0" borderId="38" xfId="0" applyFont="1" applyFill="1" applyBorder="1" applyAlignment="1">
      <alignment horizontal="left" vertical="center" wrapText="1"/>
    </xf>
    <xf numFmtId="0" fontId="64" fillId="0" borderId="39" xfId="0" applyFont="1" applyFill="1" applyBorder="1" applyAlignment="1">
      <alignment horizontal="left" vertical="center" wrapText="1"/>
    </xf>
    <xf numFmtId="0" fontId="64" fillId="0" borderId="14" xfId="0" applyFont="1" applyFill="1" applyBorder="1" applyAlignment="1">
      <alignment horizontal="left" vertical="center" wrapText="1"/>
    </xf>
    <xf numFmtId="0" fontId="64" fillId="0" borderId="20" xfId="0" applyFont="1" applyFill="1" applyBorder="1" applyAlignment="1">
      <alignment horizontal="left" vertical="center" wrapText="1"/>
    </xf>
    <xf numFmtId="0" fontId="24" fillId="0" borderId="22" xfId="31" applyFont="1" applyFill="1" applyBorder="1" applyAlignment="1">
      <alignment horizontal="center" vertical="center" wrapText="1"/>
    </xf>
    <xf numFmtId="0" fontId="24" fillId="0" borderId="48" xfId="31" applyFont="1" applyFill="1" applyBorder="1" applyAlignment="1">
      <alignment horizontal="center" vertical="center" wrapText="1"/>
    </xf>
    <xf numFmtId="0" fontId="24" fillId="0" borderId="3" xfId="31" applyFont="1" applyFill="1" applyBorder="1" applyAlignment="1">
      <alignment horizontal="left" vertical="center" wrapText="1"/>
    </xf>
    <xf numFmtId="0" fontId="24" fillId="0" borderId="21" xfId="31" applyFont="1" applyFill="1" applyBorder="1" applyAlignment="1">
      <alignment horizontal="left" vertical="center" wrapText="1"/>
    </xf>
    <xf numFmtId="0" fontId="19" fillId="0" borderId="3" xfId="0" applyFont="1" applyFill="1" applyBorder="1" applyAlignment="1">
      <alignment horizontal="left" vertical="center" wrapText="1"/>
    </xf>
    <xf numFmtId="0" fontId="43" fillId="0" borderId="21"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21" xfId="0" applyFont="1" applyBorder="1" applyAlignment="1">
      <alignment horizontal="left" vertical="center" wrapText="1"/>
    </xf>
    <xf numFmtId="164" fontId="50" fillId="0" borderId="5" xfId="0" applyNumberFormat="1" applyFont="1" applyFill="1" applyBorder="1" applyAlignment="1">
      <alignment horizontal="right" vertical="center" wrapText="1"/>
    </xf>
    <xf numFmtId="0" fontId="20" fillId="0" borderId="3" xfId="0" applyFont="1" applyFill="1" applyBorder="1" applyAlignment="1">
      <alignment horizontal="left" vertical="center" wrapText="1"/>
    </xf>
    <xf numFmtId="0" fontId="24" fillId="0" borderId="22" xfId="0" applyFont="1" applyFill="1" applyBorder="1" applyAlignment="1">
      <alignment horizontal="center" vertical="center"/>
    </xf>
    <xf numFmtId="0" fontId="24" fillId="0" borderId="18" xfId="0" applyFont="1" applyFill="1" applyBorder="1" applyAlignment="1">
      <alignment horizontal="center" vertical="center"/>
    </xf>
    <xf numFmtId="0" fontId="9" fillId="0" borderId="3" xfId="0" applyFont="1" applyFill="1" applyBorder="1" applyAlignment="1">
      <alignment horizontal="left" vertical="center" wrapText="1"/>
    </xf>
    <xf numFmtId="0" fontId="43" fillId="0" borderId="52" xfId="0" applyFont="1" applyFill="1" applyBorder="1" applyAlignment="1">
      <alignment horizontal="left" vertical="center" wrapText="1"/>
    </xf>
    <xf numFmtId="0" fontId="43" fillId="0" borderId="42" xfId="0" applyFont="1" applyFill="1" applyBorder="1" applyAlignment="1">
      <alignment horizontal="left" vertical="center" wrapText="1"/>
    </xf>
    <xf numFmtId="4" fontId="43" fillId="0" borderId="3" xfId="0" applyNumberFormat="1" applyFont="1" applyFill="1" applyBorder="1" applyAlignment="1">
      <alignment horizontal="right" vertical="center"/>
    </xf>
    <xf numFmtId="4" fontId="43" fillId="0" borderId="5" xfId="0" applyNumberFormat="1" applyFont="1" applyFill="1" applyBorder="1" applyAlignment="1">
      <alignment horizontal="right" vertical="center"/>
    </xf>
    <xf numFmtId="4" fontId="24" fillId="0" borderId="44" xfId="0" applyNumberFormat="1" applyFont="1" applyFill="1" applyBorder="1" applyAlignment="1">
      <alignment horizontal="right" vertical="center"/>
    </xf>
    <xf numFmtId="4" fontId="24" fillId="0" borderId="45" xfId="0" applyNumberFormat="1" applyFont="1" applyFill="1" applyBorder="1" applyAlignment="1">
      <alignment horizontal="right" vertical="center"/>
    </xf>
    <xf numFmtId="10" fontId="24" fillId="0" borderId="52" xfId="0" applyNumberFormat="1" applyFont="1" applyFill="1" applyBorder="1" applyAlignment="1">
      <alignment horizontal="center" vertical="center"/>
    </xf>
    <xf numFmtId="10" fontId="24" fillId="0" borderId="42"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4" fontId="24" fillId="0" borderId="49" xfId="0" applyNumberFormat="1" applyFont="1" applyFill="1" applyBorder="1" applyAlignment="1">
      <alignment horizontal="right" vertical="center"/>
    </xf>
    <xf numFmtId="10" fontId="24" fillId="0" borderId="50" xfId="0" applyNumberFormat="1" applyFont="1" applyFill="1" applyBorder="1" applyAlignment="1">
      <alignment horizontal="center" vertical="center"/>
    </xf>
    <xf numFmtId="0" fontId="43" fillId="0" borderId="50" xfId="0" applyFont="1" applyFill="1" applyBorder="1" applyAlignment="1">
      <alignment horizontal="left" vertical="center" wrapText="1"/>
    </xf>
    <xf numFmtId="0" fontId="24" fillId="0" borderId="49" xfId="0" applyFont="1" applyFill="1" applyBorder="1" applyAlignment="1">
      <alignment horizontal="left" vertical="center" wrapText="1"/>
    </xf>
    <xf numFmtId="4" fontId="24" fillId="0" borderId="50" xfId="0" applyNumberFormat="1" applyFont="1" applyFill="1" applyBorder="1" applyAlignment="1">
      <alignment horizontal="right" vertical="center"/>
    </xf>
    <xf numFmtId="4" fontId="24"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24" fillId="0" borderId="36" xfId="0" applyNumberFormat="1" applyFont="1" applyFill="1" applyBorder="1" applyAlignment="1">
      <alignment horizontal="center" vertical="center"/>
    </xf>
    <xf numFmtId="0" fontId="2" fillId="0" borderId="36"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8"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 fontId="24" fillId="0" borderId="1" xfId="0" applyNumberFormat="1" applyFont="1" applyFill="1" applyBorder="1" applyAlignment="1">
      <alignment horizontal="right" vertical="center" wrapText="1"/>
    </xf>
    <xf numFmtId="0" fontId="24" fillId="0" borderId="34"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41" xfId="0" applyFont="1" applyFill="1" applyBorder="1" applyAlignment="1">
      <alignment horizontal="left" vertical="center" wrapText="1"/>
    </xf>
    <xf numFmtId="4" fontId="24" fillId="0" borderId="36" xfId="0" applyNumberFormat="1" applyFont="1" applyFill="1" applyBorder="1" applyAlignment="1">
      <alignment horizontal="right" vertical="center"/>
    </xf>
    <xf numFmtId="0" fontId="2" fillId="0" borderId="52"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24" fillId="0" borderId="53" xfId="0" applyFont="1" applyFill="1" applyBorder="1" applyAlignment="1">
      <alignment horizontal="left" vertical="center" wrapText="1"/>
    </xf>
    <xf numFmtId="0" fontId="24" fillId="0" borderId="54" xfId="0" applyFont="1" applyFill="1" applyBorder="1" applyAlignment="1">
      <alignment horizontal="left" vertical="center" wrapText="1"/>
    </xf>
    <xf numFmtId="4" fontId="60" fillId="0" borderId="33" xfId="0" applyNumberFormat="1" applyFont="1" applyFill="1" applyBorder="1" applyAlignment="1">
      <alignment horizontal="right" vertical="center" wrapText="1"/>
    </xf>
    <xf numFmtId="0" fontId="43" fillId="0" borderId="49" xfId="0" applyFont="1" applyFill="1" applyBorder="1" applyAlignment="1">
      <alignment horizontal="left" vertical="center" wrapText="1"/>
    </xf>
    <xf numFmtId="0" fontId="43" fillId="0" borderId="45" xfId="0" applyFont="1" applyFill="1" applyBorder="1" applyAlignment="1">
      <alignment horizontal="left" vertical="center" wrapText="1"/>
    </xf>
    <xf numFmtId="0" fontId="47" fillId="0" borderId="50" xfId="0" applyFont="1" applyFill="1" applyBorder="1" applyAlignment="1">
      <alignment horizontal="left" vertical="center" wrapText="1"/>
    </xf>
    <xf numFmtId="0" fontId="47" fillId="0" borderId="42" xfId="0" applyFont="1" applyFill="1" applyBorder="1" applyAlignment="1">
      <alignment horizontal="left" vertical="center" wrapText="1"/>
    </xf>
    <xf numFmtId="0" fontId="38" fillId="3" borderId="37" xfId="0" applyFont="1" applyFill="1" applyBorder="1" applyAlignment="1">
      <alignment horizontal="center" vertical="center" wrapText="1"/>
    </xf>
    <xf numFmtId="0" fontId="38" fillId="3" borderId="38" xfId="0" applyFont="1" applyFill="1" applyBorder="1" applyAlignment="1">
      <alignment horizontal="center" vertical="center" wrapText="1"/>
    </xf>
    <xf numFmtId="0" fontId="38" fillId="3" borderId="39" xfId="0" applyFont="1" applyFill="1" applyBorder="1" applyAlignment="1">
      <alignment horizontal="center" vertical="center" wrapText="1"/>
    </xf>
    <xf numFmtId="0" fontId="48" fillId="3" borderId="40" xfId="0" applyFont="1" applyFill="1" applyBorder="1" applyAlignment="1">
      <alignment horizontal="left" vertical="center" wrapText="1"/>
    </xf>
    <xf numFmtId="0" fontId="48" fillId="3" borderId="15" xfId="0" applyFont="1" applyFill="1" applyBorder="1" applyAlignment="1">
      <alignment horizontal="left" vertical="center" wrapText="1"/>
    </xf>
    <xf numFmtId="0" fontId="48" fillId="3" borderId="41" xfId="0" applyFont="1" applyFill="1" applyBorder="1" applyAlignment="1">
      <alignment horizontal="left" vertical="center" wrapText="1"/>
    </xf>
    <xf numFmtId="0" fontId="48" fillId="3" borderId="45" xfId="0" applyFont="1" applyFill="1" applyBorder="1" applyAlignment="1">
      <alignment horizontal="left" vertical="center" wrapText="1"/>
    </xf>
    <xf numFmtId="0" fontId="24" fillId="0" borderId="33" xfId="0" applyFont="1" applyFill="1" applyBorder="1" applyAlignment="1">
      <alignment horizontal="center" vertical="center"/>
    </xf>
    <xf numFmtId="0" fontId="3" fillId="0" borderId="34"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5" xfId="0" applyFont="1" applyFill="1" applyBorder="1" applyAlignment="1">
      <alignment horizontal="left" vertical="center"/>
    </xf>
    <xf numFmtId="0" fontId="3" fillId="0" borderId="34" xfId="31" applyFont="1" applyBorder="1" applyAlignment="1">
      <alignment horizontal="left" vertical="center" wrapText="1"/>
    </xf>
    <xf numFmtId="0" fontId="24" fillId="0" borderId="21" xfId="31" applyFont="1" applyBorder="1" applyAlignment="1">
      <alignment horizontal="left" vertical="center" wrapText="1"/>
    </xf>
    <xf numFmtId="0" fontId="24" fillId="0" borderId="5" xfId="31" applyFont="1" applyBorder="1" applyAlignment="1">
      <alignment horizontal="left" vertical="center" wrapText="1"/>
    </xf>
    <xf numFmtId="0" fontId="24" fillId="0" borderId="34" xfId="0" applyFont="1" applyBorder="1" applyAlignment="1">
      <alignment horizontal="left" vertical="center" wrapText="1"/>
    </xf>
    <xf numFmtId="0" fontId="24" fillId="0" borderId="5" xfId="0" applyFont="1" applyBorder="1" applyAlignment="1">
      <alignment horizontal="left" vertical="center" wrapText="1"/>
    </xf>
    <xf numFmtId="4" fontId="24" fillId="0" borderId="34" xfId="0" applyNumberFormat="1" applyFont="1" applyBorder="1" applyAlignment="1">
      <alignment horizontal="right" vertical="center"/>
    </xf>
    <xf numFmtId="4" fontId="48" fillId="3" borderId="34" xfId="0" applyNumberFormat="1" applyFont="1" applyFill="1" applyBorder="1" applyAlignment="1">
      <alignment horizontal="left" vertical="center" wrapText="1"/>
    </xf>
    <xf numFmtId="4" fontId="48" fillId="3" borderId="5" xfId="0" applyNumberFormat="1" applyFont="1" applyFill="1" applyBorder="1" applyAlignment="1">
      <alignment horizontal="left" vertical="center" wrapText="1"/>
    </xf>
    <xf numFmtId="4" fontId="57" fillId="3" borderId="34" xfId="0" applyNumberFormat="1" applyFont="1" applyFill="1" applyBorder="1" applyAlignment="1">
      <alignment horizontal="center" vertical="center" wrapText="1"/>
    </xf>
    <xf numFmtId="4" fontId="57" fillId="3" borderId="5" xfId="0" applyNumberFormat="1" applyFont="1" applyFill="1" applyBorder="1" applyAlignment="1">
      <alignment horizontal="center" vertical="center" wrapText="1"/>
    </xf>
    <xf numFmtId="0" fontId="48" fillId="3" borderId="34"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48" fillId="3" borderId="35"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48" fillId="3" borderId="36"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48" fillId="3" borderId="33" xfId="0" applyFont="1" applyFill="1" applyBorder="1" applyAlignment="1">
      <alignment horizontal="center" vertical="center" textRotation="90" wrapText="1"/>
    </xf>
    <xf numFmtId="0" fontId="48" fillId="3" borderId="18" xfId="0" applyFont="1" applyFill="1" applyBorder="1" applyAlignment="1">
      <alignment horizontal="center" vertical="center" textRotation="90" wrapText="1"/>
    </xf>
    <xf numFmtId="0" fontId="56" fillId="3" borderId="34" xfId="0" applyFont="1" applyFill="1" applyBorder="1" applyAlignment="1">
      <alignment horizontal="left" vertical="center" wrapText="1"/>
    </xf>
    <xf numFmtId="0" fontId="56" fillId="3" borderId="5"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0000"/>
      <color rgb="FFFF505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topLeftCell="A7" zoomScale="70" zoomScaleNormal="70" workbookViewId="0">
      <selection activeCell="B23" sqref="B23:C23"/>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380" t="s">
        <v>122</v>
      </c>
      <c r="B1" s="380"/>
      <c r="C1" s="380"/>
      <c r="D1" s="380"/>
      <c r="E1" s="380"/>
      <c r="F1" s="380"/>
      <c r="G1" s="380"/>
      <c r="H1" s="380"/>
    </row>
    <row r="2" spans="1:11" ht="21" customHeight="1" x14ac:dyDescent="0.3">
      <c r="G2" s="69"/>
      <c r="H2" s="332"/>
    </row>
    <row r="3" spans="1:11" ht="15.75" x14ac:dyDescent="0.25">
      <c r="A3" s="200" t="s">
        <v>123</v>
      </c>
      <c r="B3" s="140"/>
      <c r="C3" s="140"/>
      <c r="D3" s="140"/>
      <c r="E3" s="140"/>
      <c r="F3" s="140"/>
      <c r="G3" s="140"/>
      <c r="H3" s="141" t="s">
        <v>124</v>
      </c>
    </row>
    <row r="4" spans="1:11" ht="32.25" customHeight="1" x14ac:dyDescent="0.25">
      <c r="A4" s="381" t="s">
        <v>1</v>
      </c>
      <c r="B4" s="382"/>
      <c r="C4" s="383" t="s">
        <v>26</v>
      </c>
      <c r="D4" s="384" t="s">
        <v>27</v>
      </c>
      <c r="E4" s="385"/>
      <c r="F4" s="386"/>
      <c r="G4" s="387" t="s">
        <v>155</v>
      </c>
      <c r="H4" s="387" t="s">
        <v>156</v>
      </c>
    </row>
    <row r="5" spans="1:11" ht="70.900000000000006" customHeight="1" x14ac:dyDescent="0.25">
      <c r="A5" s="381"/>
      <c r="B5" s="382"/>
      <c r="C5" s="383"/>
      <c r="D5" s="142" t="s">
        <v>30</v>
      </c>
      <c r="E5" s="143" t="s">
        <v>159</v>
      </c>
      <c r="F5" s="144" t="s">
        <v>158</v>
      </c>
      <c r="G5" s="387"/>
      <c r="H5" s="387"/>
    </row>
    <row r="6" spans="1:11" ht="30" customHeight="1" thickBot="1" x14ac:dyDescent="0.3">
      <c r="A6" s="368" t="s">
        <v>2</v>
      </c>
      <c r="B6" s="369"/>
      <c r="C6" s="179" t="s">
        <v>3</v>
      </c>
      <c r="D6" s="195" t="s">
        <v>153</v>
      </c>
      <c r="E6" s="181" t="s">
        <v>5</v>
      </c>
      <c r="F6" s="182" t="s">
        <v>6</v>
      </c>
      <c r="G6" s="180" t="s">
        <v>154</v>
      </c>
      <c r="H6" s="180" t="s">
        <v>157</v>
      </c>
    </row>
    <row r="7" spans="1:11" ht="37.15" customHeight="1" thickBot="1" x14ac:dyDescent="0.3">
      <c r="A7" s="370" t="s">
        <v>143</v>
      </c>
      <c r="B7" s="371"/>
      <c r="C7" s="145">
        <f>C8+C9</f>
        <v>251094075.15999997</v>
      </c>
      <c r="D7" s="196">
        <f>D8+D9</f>
        <v>55364661.640000001</v>
      </c>
      <c r="E7" s="194">
        <f>E8+E9</f>
        <v>55364661.640000001</v>
      </c>
      <c r="F7" s="178">
        <f>F8+F9</f>
        <v>0</v>
      </c>
      <c r="G7" s="309">
        <f>G8+G9</f>
        <v>195729413.51999998</v>
      </c>
      <c r="H7" s="210">
        <f>G7/C7</f>
        <v>0.77950630015972699</v>
      </c>
      <c r="J7" s="228"/>
    </row>
    <row r="8" spans="1:11" ht="31.5" x14ac:dyDescent="0.25">
      <c r="A8" s="378"/>
      <c r="B8" s="212" t="s">
        <v>168</v>
      </c>
      <c r="C8" s="213">
        <v>214056238.20999998</v>
      </c>
      <c r="D8" s="214">
        <v>18326824.690000001</v>
      </c>
      <c r="E8" s="215">
        <v>18326824.690000001</v>
      </c>
      <c r="F8" s="216">
        <v>0</v>
      </c>
      <c r="G8" s="310">
        <v>195729413.51999998</v>
      </c>
      <c r="H8" s="217">
        <v>0.9143831320065503</v>
      </c>
      <c r="J8" s="218"/>
    </row>
    <row r="9" spans="1:11" ht="37.5" customHeight="1" thickBot="1" x14ac:dyDescent="0.3">
      <c r="A9" s="379"/>
      <c r="B9" s="205" t="s">
        <v>125</v>
      </c>
      <c r="C9" s="206">
        <f>'KK_sledování '!L18</f>
        <v>37037836.949999996</v>
      </c>
      <c r="D9" s="207">
        <f>'KK_sledování '!M18</f>
        <v>37037836.949999996</v>
      </c>
      <c r="E9" s="208">
        <f>'KK_sledování '!N18</f>
        <v>37037836.949999996</v>
      </c>
      <c r="F9" s="209">
        <f>'KK_sledování '!O18</f>
        <v>0</v>
      </c>
      <c r="G9" s="311">
        <v>0</v>
      </c>
      <c r="H9" s="211">
        <f>D9/C9</f>
        <v>1</v>
      </c>
      <c r="J9" s="218"/>
    </row>
    <row r="10" spans="1:11" ht="45" customHeight="1" x14ac:dyDescent="0.25">
      <c r="A10" s="372" t="s">
        <v>144</v>
      </c>
      <c r="B10" s="373"/>
      <c r="C10" s="374">
        <f>C12+C13</f>
        <v>1006513121.7299998</v>
      </c>
      <c r="D10" s="424">
        <f>D12+D13</f>
        <v>298586059.03000003</v>
      </c>
      <c r="E10" s="193">
        <f>E12+E13</f>
        <v>331746451.03000003</v>
      </c>
      <c r="F10" s="418">
        <f>F12+F13</f>
        <v>0</v>
      </c>
      <c r="G10" s="420">
        <f>G12+G13</f>
        <v>707927062.69999981</v>
      </c>
      <c r="H10" s="422">
        <f>G10/C10</f>
        <v>0.70334608403635235</v>
      </c>
      <c r="J10" s="228"/>
      <c r="K10" s="18"/>
    </row>
    <row r="11" spans="1:11" ht="30" customHeight="1" thickBot="1" x14ac:dyDescent="0.3">
      <c r="A11" s="376" t="s">
        <v>246</v>
      </c>
      <c r="B11" s="377"/>
      <c r="C11" s="375"/>
      <c r="D11" s="425"/>
      <c r="E11" s="229">
        <f>-(PO_sledování!N46)</f>
        <v>-33160392</v>
      </c>
      <c r="F11" s="419"/>
      <c r="G11" s="421"/>
      <c r="H11" s="423"/>
      <c r="J11" s="18"/>
      <c r="K11" s="18"/>
    </row>
    <row r="12" spans="1:11" ht="31.5" x14ac:dyDescent="0.25">
      <c r="A12" s="378"/>
      <c r="B12" s="212" t="s">
        <v>168</v>
      </c>
      <c r="C12" s="213">
        <v>265653362.68000001</v>
      </c>
      <c r="D12" s="214">
        <v>126118308.84</v>
      </c>
      <c r="E12" s="215">
        <v>126118308.84</v>
      </c>
      <c r="F12" s="216">
        <v>0</v>
      </c>
      <c r="G12" s="310">
        <v>139535053.84</v>
      </c>
      <c r="H12" s="217">
        <v>0.52500000000000002</v>
      </c>
      <c r="J12" s="18"/>
      <c r="K12" s="18"/>
    </row>
    <row r="13" spans="1:11" ht="34.5" customHeight="1" x14ac:dyDescent="0.25">
      <c r="A13" s="378"/>
      <c r="B13" s="168" t="s">
        <v>125</v>
      </c>
      <c r="C13" s="397">
        <f>PO_sledování!L44</f>
        <v>740859759.04999983</v>
      </c>
      <c r="D13" s="399">
        <f>PO_sledování!M44</f>
        <v>172467750.19000003</v>
      </c>
      <c r="E13" s="169">
        <f>PO_sledování!N44</f>
        <v>205628142.19000003</v>
      </c>
      <c r="F13" s="401">
        <f>PO_sledování!O44</f>
        <v>0</v>
      </c>
      <c r="G13" s="397">
        <f>C13-D13</f>
        <v>568392008.85999978</v>
      </c>
      <c r="H13" s="403">
        <f>D13/C13</f>
        <v>0.23279405863689293</v>
      </c>
    </row>
    <row r="14" spans="1:11" ht="22.15" customHeight="1" thickBot="1" x14ac:dyDescent="0.3">
      <c r="A14" s="379"/>
      <c r="B14" s="185" t="s">
        <v>126</v>
      </c>
      <c r="C14" s="398"/>
      <c r="D14" s="400"/>
      <c r="E14" s="230">
        <f>-(PO_sledování!N46)</f>
        <v>-33160392</v>
      </c>
      <c r="F14" s="402"/>
      <c r="G14" s="398"/>
      <c r="H14" s="404"/>
    </row>
    <row r="15" spans="1:11" ht="49.5" customHeight="1" thickBot="1" x14ac:dyDescent="0.3">
      <c r="A15" s="409" t="s">
        <v>127</v>
      </c>
      <c r="B15" s="410"/>
      <c r="C15" s="186">
        <v>2065000000</v>
      </c>
      <c r="D15" s="187">
        <v>307867530</v>
      </c>
      <c r="E15" s="188">
        <v>307867530</v>
      </c>
      <c r="F15" s="192" t="s">
        <v>54</v>
      </c>
      <c r="G15" s="183" t="s">
        <v>54</v>
      </c>
      <c r="H15" s="184" t="s">
        <v>54</v>
      </c>
    </row>
    <row r="16" spans="1:11" ht="32.25" customHeight="1" x14ac:dyDescent="0.25">
      <c r="A16" s="411" t="s">
        <v>0</v>
      </c>
      <c r="B16" s="412"/>
      <c r="C16" s="146">
        <f>C7+C10+C15</f>
        <v>3322607196.8899999</v>
      </c>
      <c r="D16" s="147">
        <f>D7+D10+D15</f>
        <v>661818250.67000008</v>
      </c>
      <c r="E16" s="148">
        <f>E7+E10+E11+E15</f>
        <v>661818250.67000008</v>
      </c>
      <c r="F16" s="149">
        <f>F7+F10</f>
        <v>0</v>
      </c>
      <c r="G16" s="312">
        <f>G7+G10</f>
        <v>903656476.21999979</v>
      </c>
      <c r="H16" s="150" t="s">
        <v>54</v>
      </c>
    </row>
    <row r="17" spans="1:11" s="69" customFormat="1" x14ac:dyDescent="0.25">
      <c r="A17" s="75"/>
      <c r="B17" s="151"/>
      <c r="C17" s="151"/>
      <c r="D17" s="151"/>
      <c r="E17" s="151"/>
      <c r="F17" s="74"/>
      <c r="G17" s="152"/>
      <c r="H17" s="153"/>
    </row>
    <row r="18" spans="1:11" s="69" customFormat="1" ht="12.6" customHeight="1" x14ac:dyDescent="0.25">
      <c r="A18" s="413"/>
      <c r="B18" s="413"/>
      <c r="C18" s="413"/>
      <c r="D18" s="413"/>
      <c r="E18" s="413"/>
      <c r="F18" s="74"/>
      <c r="G18" s="152"/>
      <c r="H18" s="153"/>
    </row>
    <row r="19" spans="1:11" s="69" customFormat="1" ht="23.25" x14ac:dyDescent="0.25">
      <c r="A19" s="154" t="s">
        <v>160</v>
      </c>
      <c r="B19" s="155"/>
      <c r="C19" s="156"/>
      <c r="D19" s="156"/>
      <c r="E19" s="74"/>
      <c r="F19" s="74"/>
      <c r="G19" s="152"/>
      <c r="H19" s="153"/>
      <c r="J19" s="117"/>
    </row>
    <row r="20" spans="1:11" s="69" customFormat="1" ht="15" customHeight="1" x14ac:dyDescent="0.25">
      <c r="A20" s="155"/>
      <c r="B20" s="155"/>
      <c r="C20" s="156"/>
      <c r="D20" s="156"/>
      <c r="E20" s="74"/>
      <c r="F20" s="74"/>
      <c r="G20" s="152"/>
      <c r="H20" s="153"/>
      <c r="J20" s="117"/>
    </row>
    <row r="21" spans="1:11" s="69" customFormat="1" ht="14.25" customHeight="1" thickBot="1" x14ac:dyDescent="0.3">
      <c r="A21" s="200" t="s">
        <v>128</v>
      </c>
      <c r="B21" s="157"/>
      <c r="C21" s="158"/>
      <c r="D21" s="158"/>
      <c r="E21" s="159"/>
      <c r="F21" s="159"/>
      <c r="G21" s="160"/>
      <c r="H21" s="161"/>
      <c r="J21" s="117"/>
    </row>
    <row r="22" spans="1:11" s="69" customFormat="1" ht="33" customHeight="1" thickBot="1" x14ac:dyDescent="0.3">
      <c r="A22" s="414" t="s">
        <v>129</v>
      </c>
      <c r="B22" s="415"/>
      <c r="C22" s="415"/>
      <c r="D22" s="202">
        <f>D7+D10</f>
        <v>353950720.67000002</v>
      </c>
      <c r="E22" s="427" t="s">
        <v>166</v>
      </c>
      <c r="F22" s="396"/>
      <c r="G22" s="396"/>
      <c r="H22" s="396"/>
      <c r="J22" s="117"/>
      <c r="K22" s="117"/>
    </row>
    <row r="23" spans="1:11" s="69" customFormat="1" ht="45.6" customHeight="1" x14ac:dyDescent="0.25">
      <c r="A23" s="416" t="s">
        <v>55</v>
      </c>
      <c r="B23" s="407" t="s">
        <v>273</v>
      </c>
      <c r="C23" s="408"/>
      <c r="D23" s="197">
        <f>E8+E12+'KK_sledování '!N19+PO_sledování!N45+PO_sledování!N46</f>
        <v>364971247.36000001</v>
      </c>
      <c r="E23" s="396" t="s">
        <v>130</v>
      </c>
      <c r="F23" s="396"/>
      <c r="G23" s="396"/>
      <c r="H23" s="396"/>
      <c r="J23" s="117"/>
      <c r="K23" s="117"/>
    </row>
    <row r="24" spans="1:11" s="69" customFormat="1" ht="30" customHeight="1" x14ac:dyDescent="0.25">
      <c r="A24" s="378"/>
      <c r="B24" s="428" t="s">
        <v>126</v>
      </c>
      <c r="C24" s="429"/>
      <c r="D24" s="162">
        <f>-(PO_sledování!N46)</f>
        <v>-33160392</v>
      </c>
      <c r="E24" s="396" t="s">
        <v>245</v>
      </c>
      <c r="F24" s="396"/>
      <c r="G24" s="396"/>
      <c r="H24" s="396"/>
      <c r="J24" s="117"/>
      <c r="K24" s="117"/>
    </row>
    <row r="25" spans="1:11" s="69" customFormat="1" ht="30" customHeight="1" x14ac:dyDescent="0.25">
      <c r="A25" s="378"/>
      <c r="B25" s="430" t="s">
        <v>131</v>
      </c>
      <c r="C25" s="431"/>
      <c r="D25" s="203">
        <f>'KK_sledování '!N20+PO_sledování!N47</f>
        <v>22139865.309999999</v>
      </c>
      <c r="E25" s="396" t="s">
        <v>130</v>
      </c>
      <c r="F25" s="396"/>
      <c r="G25" s="396"/>
      <c r="H25" s="396"/>
    </row>
    <row r="26" spans="1:11" s="69" customFormat="1" ht="30" customHeight="1" x14ac:dyDescent="0.25">
      <c r="A26" s="417"/>
      <c r="B26" s="405" t="s">
        <v>132</v>
      </c>
      <c r="C26" s="406"/>
      <c r="D26" s="204">
        <f>'KK_sledování '!O18+PO_sledování!O44</f>
        <v>0</v>
      </c>
      <c r="E26" s="396" t="s">
        <v>130</v>
      </c>
      <c r="F26" s="396"/>
      <c r="G26" s="396"/>
      <c r="H26" s="396"/>
    </row>
    <row r="27" spans="1:11" s="69" customFormat="1" ht="30" customHeight="1" x14ac:dyDescent="0.25">
      <c r="A27" s="414" t="s">
        <v>133</v>
      </c>
      <c r="B27" s="415"/>
      <c r="C27" s="426"/>
      <c r="D27" s="163">
        <v>307867530</v>
      </c>
      <c r="E27" s="396" t="s">
        <v>134</v>
      </c>
      <c r="F27" s="396"/>
      <c r="G27" s="396"/>
      <c r="H27" s="396"/>
    </row>
    <row r="28" spans="1:11" s="69" customFormat="1" ht="49.5" customHeight="1" x14ac:dyDescent="0.25">
      <c r="A28" s="393" t="s">
        <v>135</v>
      </c>
      <c r="B28" s="394"/>
      <c r="C28" s="395"/>
      <c r="D28" s="164">
        <f>D23+D24+D25+D26+D27</f>
        <v>661818250.67000008</v>
      </c>
      <c r="E28" s="396" t="s">
        <v>167</v>
      </c>
      <c r="F28" s="396"/>
      <c r="G28" s="396"/>
      <c r="H28" s="396"/>
    </row>
    <row r="29" spans="1:11" s="69" customFormat="1" ht="15.75" x14ac:dyDescent="0.25">
      <c r="A29" s="190"/>
      <c r="B29" s="190"/>
      <c r="C29" s="190"/>
      <c r="D29" s="191"/>
      <c r="E29" s="189"/>
      <c r="F29" s="189"/>
      <c r="G29" s="189"/>
      <c r="H29" s="189"/>
    </row>
    <row r="30" spans="1:11" ht="18.75" x14ac:dyDescent="0.3">
      <c r="A30" s="201" t="s">
        <v>136</v>
      </c>
      <c r="B30" s="199"/>
      <c r="C30" s="165"/>
      <c r="D30" s="165"/>
      <c r="E30" s="165"/>
      <c r="F30" s="165"/>
      <c r="G30" s="166"/>
      <c r="H30" s="165"/>
    </row>
    <row r="31" spans="1:11" ht="64.150000000000006" customHeight="1" x14ac:dyDescent="0.25">
      <c r="A31" s="167" t="s">
        <v>3</v>
      </c>
      <c r="B31" s="388" t="s">
        <v>137</v>
      </c>
      <c r="C31" s="388"/>
      <c r="D31" s="389" t="s">
        <v>138</v>
      </c>
      <c r="E31" s="389"/>
      <c r="F31" s="389"/>
      <c r="G31" s="389"/>
      <c r="H31" s="389"/>
    </row>
    <row r="32" spans="1:11" ht="41.65" customHeight="1" x14ac:dyDescent="0.25">
      <c r="A32" s="167" t="s">
        <v>4</v>
      </c>
      <c r="B32" s="388" t="s">
        <v>139</v>
      </c>
      <c r="C32" s="388"/>
      <c r="D32" s="390" t="s">
        <v>161</v>
      </c>
      <c r="E32" s="391"/>
      <c r="F32" s="391"/>
      <c r="G32" s="391"/>
      <c r="H32" s="392"/>
    </row>
    <row r="33" spans="1:8" ht="98.65" customHeight="1" x14ac:dyDescent="0.25">
      <c r="A33" s="167" t="s">
        <v>5</v>
      </c>
      <c r="B33" s="388" t="s">
        <v>140</v>
      </c>
      <c r="C33" s="388"/>
      <c r="D33" s="389" t="s">
        <v>162</v>
      </c>
      <c r="E33" s="389"/>
      <c r="F33" s="389"/>
      <c r="G33" s="389"/>
      <c r="H33" s="389"/>
    </row>
    <row r="34" spans="1:8" ht="53.65" customHeight="1" x14ac:dyDescent="0.25">
      <c r="A34" s="167" t="s">
        <v>6</v>
      </c>
      <c r="B34" s="388" t="s">
        <v>141</v>
      </c>
      <c r="C34" s="388"/>
      <c r="D34" s="389" t="s">
        <v>142</v>
      </c>
      <c r="E34" s="389"/>
      <c r="F34" s="389"/>
      <c r="G34" s="389"/>
      <c r="H34" s="389"/>
    </row>
    <row r="35" spans="1:8" ht="40.15" customHeight="1" x14ac:dyDescent="0.25">
      <c r="A35" s="198" t="s">
        <v>164</v>
      </c>
      <c r="B35" s="388" t="s">
        <v>163</v>
      </c>
      <c r="C35" s="388"/>
      <c r="D35" s="389" t="s">
        <v>165</v>
      </c>
      <c r="E35" s="389"/>
      <c r="F35" s="389"/>
      <c r="G35" s="389"/>
      <c r="H35" s="389"/>
    </row>
  </sheetData>
  <mergeCells count="50">
    <mergeCell ref="F10:F11"/>
    <mergeCell ref="G10:G11"/>
    <mergeCell ref="H10:H11"/>
    <mergeCell ref="D10:D11"/>
    <mergeCell ref="A27:C27"/>
    <mergeCell ref="E27:H27"/>
    <mergeCell ref="E22:H22"/>
    <mergeCell ref="B24:C24"/>
    <mergeCell ref="E24:H24"/>
    <mergeCell ref="B25:C25"/>
    <mergeCell ref="E25:H25"/>
    <mergeCell ref="A12:A1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B35:C35"/>
    <mergeCell ref="D35:H35"/>
    <mergeCell ref="B31:C31"/>
    <mergeCell ref="D31:H31"/>
    <mergeCell ref="B32:C32"/>
    <mergeCell ref="D32:H32"/>
    <mergeCell ref="B33:C33"/>
    <mergeCell ref="D33:H33"/>
    <mergeCell ref="B34:C34"/>
    <mergeCell ref="D34:H34"/>
    <mergeCell ref="A1:H1"/>
    <mergeCell ref="A4:B5"/>
    <mergeCell ref="C4:C5"/>
    <mergeCell ref="D4:F4"/>
    <mergeCell ref="G4:G5"/>
    <mergeCell ref="H4:H5"/>
    <mergeCell ref="A6:B6"/>
    <mergeCell ref="A7:B7"/>
    <mergeCell ref="A10:B10"/>
    <mergeCell ref="C10:C11"/>
    <mergeCell ref="A11:B11"/>
    <mergeCell ref="A8:A9"/>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12.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9"/>
  <sheetViews>
    <sheetView zoomScale="59" zoomScaleNormal="59" zoomScaleSheetLayoutView="42" zoomScalePageLayoutView="70" workbookViewId="0">
      <selection activeCell="S8" sqref="S8"/>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05" t="s">
        <v>225</v>
      </c>
      <c r="B1" s="305"/>
    </row>
    <row r="2" spans="1:22" ht="33" customHeight="1" x14ac:dyDescent="0.35">
      <c r="A2" s="123" t="s">
        <v>70</v>
      </c>
      <c r="C2" s="70"/>
      <c r="D2" s="70"/>
      <c r="E2" s="70"/>
      <c r="F2" s="70"/>
      <c r="G2" s="70"/>
      <c r="H2" s="70"/>
      <c r="I2" s="70"/>
      <c r="J2" s="70"/>
      <c r="K2" s="70"/>
      <c r="L2" s="70"/>
      <c r="M2" s="70"/>
      <c r="N2" s="70"/>
      <c r="O2" s="70"/>
      <c r="P2" s="70"/>
      <c r="Q2" s="8"/>
    </row>
    <row r="3" spans="1:22" ht="10.15" customHeight="1" x14ac:dyDescent="0.35">
      <c r="A3" s="123"/>
      <c r="C3" s="70"/>
      <c r="D3" s="70"/>
      <c r="E3" s="70"/>
      <c r="F3" s="70"/>
      <c r="G3" s="70"/>
      <c r="H3" s="70"/>
      <c r="I3" s="70"/>
      <c r="J3" s="70"/>
      <c r="K3" s="70"/>
      <c r="L3" s="70"/>
      <c r="M3" s="70"/>
      <c r="N3" s="70"/>
      <c r="O3" s="70"/>
      <c r="P3" s="70"/>
      <c r="Q3" s="8"/>
    </row>
    <row r="4" spans="1:22" ht="38.25" customHeight="1" x14ac:dyDescent="0.25">
      <c r="A4" s="486" t="s">
        <v>19</v>
      </c>
      <c r="B4" s="480" t="s">
        <v>20</v>
      </c>
      <c r="C4" s="480" t="s">
        <v>16</v>
      </c>
      <c r="D4" s="481" t="s">
        <v>21</v>
      </c>
      <c r="E4" s="480" t="s">
        <v>22</v>
      </c>
      <c r="F4" s="474" t="s">
        <v>66</v>
      </c>
      <c r="G4" s="480" t="s">
        <v>7</v>
      </c>
      <c r="H4" s="481" t="s">
        <v>24</v>
      </c>
      <c r="I4" s="480" t="s">
        <v>25</v>
      </c>
      <c r="J4" s="480" t="s">
        <v>8</v>
      </c>
      <c r="K4" s="483" t="s">
        <v>10</v>
      </c>
      <c r="L4" s="485" t="s">
        <v>26</v>
      </c>
      <c r="M4" s="469" t="s">
        <v>27</v>
      </c>
      <c r="N4" s="470"/>
      <c r="O4" s="471"/>
      <c r="P4" s="472" t="s">
        <v>145</v>
      </c>
      <c r="Q4" s="478" t="s">
        <v>29</v>
      </c>
    </row>
    <row r="5" spans="1:22" ht="90" x14ac:dyDescent="0.25">
      <c r="A5" s="487"/>
      <c r="B5" s="481"/>
      <c r="C5" s="481"/>
      <c r="D5" s="482"/>
      <c r="E5" s="481"/>
      <c r="F5" s="475"/>
      <c r="G5" s="481"/>
      <c r="H5" s="482"/>
      <c r="I5" s="481"/>
      <c r="J5" s="481"/>
      <c r="K5" s="484"/>
      <c r="L5" s="472"/>
      <c r="M5" s="232" t="s">
        <v>30</v>
      </c>
      <c r="N5" s="78" t="s">
        <v>67</v>
      </c>
      <c r="O5" s="79" t="s">
        <v>68</v>
      </c>
      <c r="P5" s="473"/>
      <c r="Q5" s="479"/>
    </row>
    <row r="6" spans="1:22" ht="26.25" customHeight="1" thickBot="1" x14ac:dyDescent="0.3">
      <c r="A6" s="80" t="s">
        <v>32</v>
      </c>
      <c r="B6" s="80" t="s">
        <v>33</v>
      </c>
      <c r="C6" s="80" t="s">
        <v>34</v>
      </c>
      <c r="D6" s="80" t="s">
        <v>35</v>
      </c>
      <c r="E6" s="80" t="s">
        <v>36</v>
      </c>
      <c r="F6" s="81" t="s">
        <v>37</v>
      </c>
      <c r="G6" s="80" t="s">
        <v>38</v>
      </c>
      <c r="H6" s="80" t="s">
        <v>39</v>
      </c>
      <c r="I6" s="80" t="s">
        <v>40</v>
      </c>
      <c r="J6" s="80" t="s">
        <v>41</v>
      </c>
      <c r="K6" s="82" t="s">
        <v>42</v>
      </c>
      <c r="L6" s="83" t="s">
        <v>43</v>
      </c>
      <c r="M6" s="83" t="s">
        <v>44</v>
      </c>
      <c r="N6" s="84" t="s">
        <v>45</v>
      </c>
      <c r="O6" s="82" t="s">
        <v>46</v>
      </c>
      <c r="P6" s="83" t="s">
        <v>47</v>
      </c>
      <c r="Q6" s="85" t="s">
        <v>146</v>
      </c>
    </row>
    <row r="7" spans="1:22" ht="389.1" customHeight="1" x14ac:dyDescent="0.25">
      <c r="A7" s="240">
        <v>19</v>
      </c>
      <c r="B7" s="283" t="s">
        <v>60</v>
      </c>
      <c r="C7" s="283" t="s">
        <v>62</v>
      </c>
      <c r="D7" s="283" t="s">
        <v>76</v>
      </c>
      <c r="E7" s="283" t="s">
        <v>77</v>
      </c>
      <c r="F7" s="283" t="s">
        <v>78</v>
      </c>
      <c r="G7" s="284">
        <v>144128467</v>
      </c>
      <c r="H7" s="283" t="s">
        <v>79</v>
      </c>
      <c r="I7" s="283" t="s">
        <v>75</v>
      </c>
      <c r="J7" s="283" t="s">
        <v>61</v>
      </c>
      <c r="K7" s="285" t="s">
        <v>188</v>
      </c>
      <c r="L7" s="286">
        <v>9222024</v>
      </c>
      <c r="M7" s="286">
        <f t="shared" ref="M7:M8" si="0">N7+O7</f>
        <v>9222024</v>
      </c>
      <c r="N7" s="171">
        <v>9222024</v>
      </c>
      <c r="O7" s="287">
        <v>0</v>
      </c>
      <c r="P7" s="288">
        <f t="shared" ref="P7:P8" si="1">M7/L7</f>
        <v>1</v>
      </c>
      <c r="Q7" s="172" t="s">
        <v>269</v>
      </c>
    </row>
    <row r="8" spans="1:22" ht="364.9" customHeight="1" x14ac:dyDescent="0.25">
      <c r="A8" s="446">
        <v>26</v>
      </c>
      <c r="B8" s="438" t="s">
        <v>60</v>
      </c>
      <c r="C8" s="438" t="s">
        <v>65</v>
      </c>
      <c r="D8" s="438" t="s">
        <v>80</v>
      </c>
      <c r="E8" s="438" t="s">
        <v>81</v>
      </c>
      <c r="F8" s="438" t="s">
        <v>82</v>
      </c>
      <c r="G8" s="467">
        <v>32851203.190000001</v>
      </c>
      <c r="H8" s="438" t="s">
        <v>83</v>
      </c>
      <c r="I8" s="438" t="s">
        <v>84</v>
      </c>
      <c r="J8" s="438" t="s">
        <v>85</v>
      </c>
      <c r="K8" s="461" t="s">
        <v>86</v>
      </c>
      <c r="L8" s="463">
        <v>732271.43</v>
      </c>
      <c r="M8" s="455">
        <f t="shared" si="0"/>
        <v>732271.43</v>
      </c>
      <c r="N8" s="465">
        <v>732271.43</v>
      </c>
      <c r="O8" s="476">
        <v>0</v>
      </c>
      <c r="P8" s="449">
        <f t="shared" si="1"/>
        <v>1</v>
      </c>
      <c r="Q8" s="451" t="s">
        <v>268</v>
      </c>
    </row>
    <row r="9" spans="1:22" ht="272.10000000000002" customHeight="1" x14ac:dyDescent="0.25">
      <c r="A9" s="448"/>
      <c r="B9" s="440"/>
      <c r="C9" s="440"/>
      <c r="D9" s="440"/>
      <c r="E9" s="440"/>
      <c r="F9" s="440"/>
      <c r="G9" s="468"/>
      <c r="H9" s="440"/>
      <c r="I9" s="440"/>
      <c r="J9" s="440"/>
      <c r="K9" s="462"/>
      <c r="L9" s="464"/>
      <c r="M9" s="456"/>
      <c r="N9" s="466"/>
      <c r="O9" s="477"/>
      <c r="P9" s="450"/>
      <c r="Q9" s="452"/>
    </row>
    <row r="10" spans="1:22" ht="320.25" customHeight="1" x14ac:dyDescent="0.25">
      <c r="A10" s="446">
        <v>27</v>
      </c>
      <c r="B10" s="438" t="s">
        <v>60</v>
      </c>
      <c r="C10" s="438" t="s">
        <v>63</v>
      </c>
      <c r="D10" s="438" t="s">
        <v>80</v>
      </c>
      <c r="E10" s="438" t="s">
        <v>87</v>
      </c>
      <c r="F10" s="438" t="s">
        <v>88</v>
      </c>
      <c r="G10" s="443">
        <v>37057739.189999998</v>
      </c>
      <c r="H10" s="446" t="s">
        <v>74</v>
      </c>
      <c r="I10" s="446" t="s">
        <v>75</v>
      </c>
      <c r="J10" s="289" t="s">
        <v>48</v>
      </c>
      <c r="K10" s="248" t="s">
        <v>189</v>
      </c>
      <c r="L10" s="262">
        <v>5932671</v>
      </c>
      <c r="M10" s="262">
        <f>N10+O10</f>
        <v>5932671</v>
      </c>
      <c r="N10" s="225">
        <v>5932671</v>
      </c>
      <c r="O10" s="290">
        <v>0</v>
      </c>
      <c r="P10" s="291">
        <f t="shared" ref="P10:P18" si="2">M10/L10</f>
        <v>1</v>
      </c>
      <c r="Q10" s="76" t="s">
        <v>190</v>
      </c>
    </row>
    <row r="11" spans="1:22" ht="57" customHeight="1" x14ac:dyDescent="0.25">
      <c r="A11" s="448"/>
      <c r="B11" s="440"/>
      <c r="C11" s="440"/>
      <c r="D11" s="440"/>
      <c r="E11" s="440"/>
      <c r="F11" s="440"/>
      <c r="G11" s="445"/>
      <c r="H11" s="448"/>
      <c r="I11" s="448"/>
      <c r="J11" s="139" t="s">
        <v>89</v>
      </c>
      <c r="K11" s="292" t="s">
        <v>184</v>
      </c>
      <c r="L11" s="88">
        <v>0</v>
      </c>
      <c r="M11" s="86">
        <v>0</v>
      </c>
      <c r="N11" s="87">
        <v>0</v>
      </c>
      <c r="O11" s="87">
        <v>0</v>
      </c>
      <c r="P11" s="291">
        <v>0</v>
      </c>
      <c r="Q11" s="76" t="s">
        <v>173</v>
      </c>
    </row>
    <row r="12" spans="1:22" ht="409.6" customHeight="1" x14ac:dyDescent="0.25">
      <c r="A12" s="446">
        <v>28</v>
      </c>
      <c r="B12" s="446" t="s">
        <v>60</v>
      </c>
      <c r="C12" s="438" t="s">
        <v>64</v>
      </c>
      <c r="D12" s="438" t="s">
        <v>80</v>
      </c>
      <c r="E12" s="438" t="s">
        <v>90</v>
      </c>
      <c r="F12" s="438" t="s">
        <v>82</v>
      </c>
      <c r="G12" s="443">
        <v>135462141.78</v>
      </c>
      <c r="H12" s="438" t="s">
        <v>74</v>
      </c>
      <c r="I12" s="438" t="s">
        <v>75</v>
      </c>
      <c r="J12" s="441" t="s">
        <v>85</v>
      </c>
      <c r="K12" s="293" t="s">
        <v>91</v>
      </c>
      <c r="L12" s="453">
        <v>1779352.04</v>
      </c>
      <c r="M12" s="455">
        <f>N12+O12</f>
        <v>1779352.04</v>
      </c>
      <c r="N12" s="457">
        <v>1779352.04</v>
      </c>
      <c r="O12" s="459">
        <v>0</v>
      </c>
      <c r="P12" s="449">
        <f t="shared" si="2"/>
        <v>1</v>
      </c>
      <c r="Q12" s="451" t="s">
        <v>267</v>
      </c>
      <c r="T12" s="89"/>
      <c r="U12" s="19"/>
      <c r="V12" s="19"/>
    </row>
    <row r="13" spans="1:22" ht="223.9" customHeight="1" x14ac:dyDescent="0.25">
      <c r="A13" s="447"/>
      <c r="B13" s="447"/>
      <c r="C13" s="439"/>
      <c r="D13" s="439"/>
      <c r="E13" s="439"/>
      <c r="F13" s="439"/>
      <c r="G13" s="444"/>
      <c r="H13" s="439"/>
      <c r="I13" s="439"/>
      <c r="J13" s="442"/>
      <c r="K13" s="294"/>
      <c r="L13" s="454"/>
      <c r="M13" s="456"/>
      <c r="N13" s="458"/>
      <c r="O13" s="460"/>
      <c r="P13" s="450"/>
      <c r="Q13" s="452"/>
      <c r="T13" s="89"/>
      <c r="U13" s="19"/>
      <c r="V13" s="19"/>
    </row>
    <row r="14" spans="1:22" ht="198" customHeight="1" x14ac:dyDescent="0.25">
      <c r="A14" s="447"/>
      <c r="B14" s="447"/>
      <c r="C14" s="439"/>
      <c r="D14" s="439"/>
      <c r="E14" s="439"/>
      <c r="F14" s="439"/>
      <c r="G14" s="444"/>
      <c r="H14" s="439"/>
      <c r="I14" s="439"/>
      <c r="J14" s="139" t="s">
        <v>48</v>
      </c>
      <c r="K14" s="292" t="s">
        <v>191</v>
      </c>
      <c r="L14" s="226">
        <v>19367903</v>
      </c>
      <c r="M14" s="226">
        <f>N14+O14</f>
        <v>19367903</v>
      </c>
      <c r="N14" s="358">
        <v>19367903</v>
      </c>
      <c r="O14" s="227">
        <v>0</v>
      </c>
      <c r="P14" s="291">
        <f t="shared" si="2"/>
        <v>1</v>
      </c>
      <c r="Q14" s="76" t="s">
        <v>250</v>
      </c>
    </row>
    <row r="15" spans="1:22" ht="48.6" customHeight="1" x14ac:dyDescent="0.25">
      <c r="A15" s="447"/>
      <c r="B15" s="447"/>
      <c r="C15" s="439"/>
      <c r="D15" s="439"/>
      <c r="E15" s="439"/>
      <c r="F15" s="439"/>
      <c r="G15" s="444"/>
      <c r="H15" s="439"/>
      <c r="I15" s="439"/>
      <c r="J15" s="139" t="s">
        <v>89</v>
      </c>
      <c r="K15" s="292" t="s">
        <v>184</v>
      </c>
      <c r="L15" s="262">
        <v>0</v>
      </c>
      <c r="M15" s="262">
        <v>0</v>
      </c>
      <c r="N15" s="90">
        <v>0</v>
      </c>
      <c r="O15" s="295">
        <v>0</v>
      </c>
      <c r="P15" s="291">
        <v>0</v>
      </c>
      <c r="Q15" s="76" t="s">
        <v>174</v>
      </c>
    </row>
    <row r="16" spans="1:22" ht="53.45" customHeight="1" x14ac:dyDescent="0.25">
      <c r="A16" s="448"/>
      <c r="B16" s="448"/>
      <c r="C16" s="440"/>
      <c r="D16" s="440"/>
      <c r="E16" s="440"/>
      <c r="F16" s="440"/>
      <c r="G16" s="445"/>
      <c r="H16" s="440"/>
      <c r="I16" s="440"/>
      <c r="J16" s="139" t="s">
        <v>89</v>
      </c>
      <c r="K16" s="292" t="s">
        <v>184</v>
      </c>
      <c r="L16" s="262">
        <v>0</v>
      </c>
      <c r="M16" s="262">
        <v>0</v>
      </c>
      <c r="N16" s="90">
        <v>0</v>
      </c>
      <c r="O16" s="295">
        <v>0</v>
      </c>
      <c r="P16" s="291">
        <v>0</v>
      </c>
      <c r="Q16" s="76" t="s">
        <v>175</v>
      </c>
    </row>
    <row r="17" spans="1:17" ht="237.75" customHeight="1" thickBot="1" x14ac:dyDescent="0.3">
      <c r="A17" s="341">
        <v>43</v>
      </c>
      <c r="B17" s="342" t="s">
        <v>60</v>
      </c>
      <c r="C17" s="342" t="s">
        <v>229</v>
      </c>
      <c r="D17" s="342" t="s">
        <v>227</v>
      </c>
      <c r="E17" s="342" t="s">
        <v>228</v>
      </c>
      <c r="F17" s="343"/>
      <c r="G17" s="339">
        <v>10083914</v>
      </c>
      <c r="H17" s="340" t="s">
        <v>230</v>
      </c>
      <c r="I17" s="342" t="s">
        <v>231</v>
      </c>
      <c r="J17" s="346" t="s">
        <v>232</v>
      </c>
      <c r="K17" s="363" t="s">
        <v>233</v>
      </c>
      <c r="L17" s="337">
        <v>3615.48</v>
      </c>
      <c r="M17" s="337">
        <v>3615.48</v>
      </c>
      <c r="N17" s="359">
        <v>3615.48</v>
      </c>
      <c r="O17" s="336">
        <v>0</v>
      </c>
      <c r="P17" s="347">
        <f>M17/L17</f>
        <v>1</v>
      </c>
      <c r="Q17" s="349" t="s">
        <v>248</v>
      </c>
    </row>
    <row r="18" spans="1:17" ht="32.25" customHeight="1" thickBot="1" x14ac:dyDescent="0.3">
      <c r="A18" s="432" t="s">
        <v>0</v>
      </c>
      <c r="B18" s="433"/>
      <c r="C18" s="433"/>
      <c r="D18" s="433"/>
      <c r="E18" s="433"/>
      <c r="F18" s="434"/>
      <c r="G18" s="91">
        <f>SUM(G7:G17)</f>
        <v>359583465.15999997</v>
      </c>
      <c r="H18" s="91"/>
      <c r="I18" s="344"/>
      <c r="J18" s="345"/>
      <c r="K18" s="296"/>
      <c r="L18" s="92">
        <f>SUM(L7:L17)</f>
        <v>37037836.949999996</v>
      </c>
      <c r="M18" s="92">
        <f>SUM(M7:M17)</f>
        <v>37037836.949999996</v>
      </c>
      <c r="N18" s="93">
        <f>SUM(N7:N17)</f>
        <v>37037836.949999996</v>
      </c>
      <c r="O18" s="94">
        <f>SUM(O7:O17)</f>
        <v>0</v>
      </c>
      <c r="P18" s="95">
        <f t="shared" si="2"/>
        <v>1</v>
      </c>
      <c r="Q18" s="348" t="s">
        <v>54</v>
      </c>
    </row>
    <row r="19" spans="1:17" ht="28.5" customHeight="1" x14ac:dyDescent="0.25">
      <c r="A19" s="96"/>
      <c r="B19" s="97" t="s">
        <v>55</v>
      </c>
      <c r="C19" s="435" t="s">
        <v>56</v>
      </c>
      <c r="D19" s="435"/>
      <c r="E19" s="435"/>
      <c r="F19" s="435"/>
      <c r="G19" s="98"/>
      <c r="H19" s="98"/>
      <c r="I19" s="99"/>
      <c r="J19" s="99"/>
      <c r="K19" s="100"/>
      <c r="L19" s="101" t="s">
        <v>54</v>
      </c>
      <c r="M19" s="102" t="s">
        <v>54</v>
      </c>
      <c r="N19" s="103">
        <f>N7+N8+N12+N10+N17</f>
        <v>17669933.949999999</v>
      </c>
      <c r="O19" s="104" t="s">
        <v>54</v>
      </c>
      <c r="P19" s="105" t="s">
        <v>54</v>
      </c>
      <c r="Q19" s="297" t="s">
        <v>54</v>
      </c>
    </row>
    <row r="20" spans="1:17" ht="27" customHeight="1" x14ac:dyDescent="0.25">
      <c r="A20" s="96"/>
      <c r="B20" s="106" t="s">
        <v>55</v>
      </c>
      <c r="C20" s="436" t="s">
        <v>69</v>
      </c>
      <c r="D20" s="436"/>
      <c r="E20" s="436"/>
      <c r="F20" s="436"/>
      <c r="G20" s="436"/>
      <c r="H20" s="436"/>
      <c r="I20" s="436"/>
      <c r="J20" s="436"/>
      <c r="K20" s="437"/>
      <c r="L20" s="107" t="s">
        <v>54</v>
      </c>
      <c r="M20" s="108" t="s">
        <v>54</v>
      </c>
      <c r="N20" s="109">
        <f>N14</f>
        <v>19367903</v>
      </c>
      <c r="O20" s="110">
        <f>O18</f>
        <v>0</v>
      </c>
      <c r="P20" s="298" t="s">
        <v>54</v>
      </c>
      <c r="Q20" s="299" t="s">
        <v>54</v>
      </c>
    </row>
    <row r="21" spans="1:17" x14ac:dyDescent="0.25">
      <c r="A21" s="111"/>
      <c r="B21" s="300"/>
      <c r="C21" s="62"/>
      <c r="D21" s="62"/>
      <c r="E21" s="112"/>
      <c r="F21" s="301"/>
      <c r="G21" s="301"/>
      <c r="H21" s="301"/>
      <c r="I21" s="301"/>
      <c r="J21" s="301"/>
      <c r="K21" s="301"/>
      <c r="L21" s="301"/>
      <c r="M21" s="301"/>
      <c r="N21" s="302"/>
      <c r="O21" s="62"/>
      <c r="P21" s="62"/>
    </row>
    <row r="22" spans="1:17" x14ac:dyDescent="0.25">
      <c r="A22" s="111"/>
      <c r="B22" s="303"/>
      <c r="C22" s="113"/>
      <c r="D22" s="113"/>
      <c r="E22" s="64"/>
      <c r="F22" s="304"/>
      <c r="G22" s="304"/>
      <c r="H22" s="304"/>
      <c r="I22" s="304"/>
      <c r="J22" s="304"/>
      <c r="K22" s="304"/>
      <c r="L22" s="304"/>
      <c r="M22" s="114"/>
      <c r="N22" s="115"/>
      <c r="O22" s="116"/>
      <c r="P22" s="62"/>
    </row>
    <row r="23" spans="1:17" x14ac:dyDescent="0.25">
      <c r="A23" s="47"/>
      <c r="F23" s="70"/>
      <c r="G23" s="70"/>
      <c r="H23" s="70"/>
      <c r="I23" s="70"/>
      <c r="J23" s="70"/>
      <c r="K23" s="70"/>
      <c r="L23" s="70"/>
      <c r="M23" s="70"/>
      <c r="N23" s="18"/>
      <c r="O23" s="18"/>
      <c r="P23" s="18"/>
    </row>
    <row r="24" spans="1:17" x14ac:dyDescent="0.25">
      <c r="A24" s="47"/>
      <c r="F24" s="70"/>
      <c r="G24" s="70"/>
      <c r="H24" s="70"/>
      <c r="I24" s="70"/>
      <c r="J24" s="70"/>
      <c r="K24" s="70"/>
      <c r="L24" s="70"/>
      <c r="M24" s="70"/>
      <c r="N24" s="18"/>
      <c r="O24" s="18"/>
      <c r="P24" s="18"/>
    </row>
    <row r="25" spans="1:17" x14ac:dyDescent="0.25">
      <c r="A25" s="47"/>
      <c r="F25" s="70"/>
      <c r="G25" s="70"/>
      <c r="H25" s="70"/>
      <c r="I25" s="70"/>
      <c r="J25" s="70"/>
      <c r="K25" s="70"/>
      <c r="L25" s="70"/>
      <c r="M25" s="70"/>
      <c r="N25" s="18"/>
      <c r="O25" s="18"/>
      <c r="P25" s="18"/>
    </row>
    <row r="26" spans="1:17" x14ac:dyDescent="0.25">
      <c r="A26" s="47"/>
      <c r="F26" s="70"/>
      <c r="G26" s="70"/>
      <c r="H26" s="70"/>
      <c r="I26" s="70"/>
      <c r="J26" s="70"/>
      <c r="K26" s="70"/>
      <c r="L26" s="70"/>
      <c r="M26" s="70"/>
      <c r="N26" s="18"/>
      <c r="O26" s="18"/>
      <c r="P26" s="18"/>
    </row>
    <row r="27" spans="1:17" x14ac:dyDescent="0.25">
      <c r="A27" s="47"/>
      <c r="F27" s="70"/>
      <c r="G27" s="70"/>
      <c r="H27" s="70"/>
      <c r="I27" s="70"/>
      <c r="J27" s="70"/>
      <c r="K27" s="70"/>
      <c r="L27" s="70"/>
      <c r="M27" s="70"/>
      <c r="N27" s="18"/>
      <c r="O27" s="18"/>
      <c r="P27" s="18"/>
    </row>
    <row r="28" spans="1:17" x14ac:dyDescent="0.25">
      <c r="A28" s="47"/>
      <c r="F28" s="70"/>
      <c r="G28" s="70"/>
      <c r="H28" s="70"/>
      <c r="I28" s="70"/>
      <c r="J28" s="70"/>
      <c r="K28" s="70"/>
      <c r="L28" s="70"/>
      <c r="M28" s="70"/>
      <c r="N28" s="18"/>
      <c r="O28" s="18"/>
      <c r="P28" s="18"/>
    </row>
    <row r="29" spans="1:17" x14ac:dyDescent="0.25">
      <c r="A29" s="47"/>
      <c r="F29" s="70"/>
      <c r="G29" s="70"/>
      <c r="H29" s="70"/>
      <c r="I29" s="70"/>
      <c r="J29" s="70"/>
      <c r="K29" s="70"/>
      <c r="L29" s="70"/>
      <c r="M29" s="70"/>
      <c r="N29" s="18"/>
      <c r="O29" s="18"/>
      <c r="P29" s="18"/>
    </row>
    <row r="30" spans="1:17" x14ac:dyDescent="0.25">
      <c r="A30" s="47"/>
      <c r="F30" s="70"/>
      <c r="G30" s="70"/>
      <c r="H30" s="70"/>
      <c r="I30" s="70"/>
      <c r="J30" s="70"/>
      <c r="K30" s="70"/>
      <c r="L30" s="70"/>
      <c r="M30" s="70"/>
      <c r="N30" s="18"/>
      <c r="O30" s="18"/>
      <c r="P30" s="18"/>
    </row>
    <row r="31" spans="1:17" x14ac:dyDescent="0.25">
      <c r="A31" s="47"/>
      <c r="F31" s="70"/>
      <c r="G31" s="70"/>
      <c r="H31" s="70"/>
      <c r="I31" s="70"/>
      <c r="J31" s="70"/>
      <c r="K31" s="70"/>
      <c r="L31" s="70"/>
      <c r="M31" s="70"/>
      <c r="N31" s="18"/>
      <c r="O31" s="18"/>
      <c r="P31" s="18"/>
    </row>
    <row r="32" spans="1:17" x14ac:dyDescent="0.25">
      <c r="A32" s="47"/>
      <c r="F32" s="70"/>
      <c r="G32" s="70"/>
      <c r="H32" s="70"/>
      <c r="I32" s="70"/>
      <c r="J32" s="70"/>
      <c r="K32" s="70"/>
      <c r="L32" s="70"/>
      <c r="M32" s="70"/>
      <c r="N32" s="18"/>
      <c r="O32" s="18"/>
      <c r="P32" s="18"/>
    </row>
    <row r="33" spans="1:16" x14ac:dyDescent="0.25">
      <c r="A33" s="47"/>
      <c r="F33" s="70"/>
      <c r="G33" s="70"/>
      <c r="H33" s="70"/>
      <c r="I33" s="70"/>
      <c r="J33" s="70"/>
      <c r="K33" s="70"/>
      <c r="L33" s="70"/>
      <c r="M33" s="70"/>
      <c r="N33" s="18"/>
      <c r="O33" s="18"/>
      <c r="P33" s="18"/>
    </row>
    <row r="34" spans="1:16" x14ac:dyDescent="0.25">
      <c r="A34" s="47"/>
      <c r="F34" s="70"/>
      <c r="G34" s="70"/>
      <c r="H34" s="70"/>
      <c r="I34" s="70"/>
      <c r="J34" s="70"/>
      <c r="K34" s="70"/>
      <c r="L34" s="70"/>
      <c r="M34" s="70"/>
      <c r="N34" s="18"/>
      <c r="O34" s="18"/>
      <c r="P34" s="18"/>
    </row>
    <row r="35" spans="1:16" x14ac:dyDescent="0.25">
      <c r="A35" s="47"/>
      <c r="F35" s="70"/>
      <c r="G35" s="70"/>
      <c r="H35" s="70"/>
      <c r="I35" s="70"/>
      <c r="J35" s="70"/>
      <c r="K35" s="70"/>
      <c r="L35" s="70"/>
      <c r="M35" s="70"/>
      <c r="N35" s="18"/>
      <c r="O35" s="18"/>
      <c r="P35" s="18"/>
    </row>
    <row r="36" spans="1:16" x14ac:dyDescent="0.25">
      <c r="A36" s="47"/>
      <c r="F36" s="70"/>
      <c r="G36" s="70"/>
      <c r="H36" s="70"/>
      <c r="I36" s="70"/>
      <c r="J36" s="70"/>
      <c r="K36" s="70"/>
      <c r="L36" s="70"/>
      <c r="M36" s="70"/>
      <c r="N36" s="18"/>
      <c r="O36" s="18"/>
      <c r="P36" s="18"/>
    </row>
    <row r="37" spans="1:16" x14ac:dyDescent="0.25">
      <c r="A37" s="47"/>
      <c r="F37" s="70"/>
      <c r="G37" s="70"/>
      <c r="H37" s="70"/>
      <c r="I37" s="70"/>
      <c r="J37" s="70"/>
      <c r="K37" s="70"/>
      <c r="L37" s="70"/>
      <c r="M37" s="70"/>
      <c r="N37" s="18"/>
      <c r="O37" s="18"/>
      <c r="P37" s="18"/>
    </row>
    <row r="38" spans="1:16" x14ac:dyDescent="0.25">
      <c r="A38" s="47"/>
      <c r="F38" s="70"/>
      <c r="G38" s="70"/>
      <c r="H38" s="70"/>
      <c r="I38" s="70"/>
      <c r="J38" s="70"/>
      <c r="K38" s="70"/>
      <c r="L38" s="70"/>
      <c r="M38" s="70"/>
      <c r="N38" s="18"/>
      <c r="O38" s="18"/>
      <c r="P38" s="18"/>
    </row>
    <row r="39" spans="1:16" x14ac:dyDescent="0.25">
      <c r="A39" s="47"/>
      <c r="F39" s="70"/>
      <c r="G39" s="70"/>
      <c r="H39" s="70"/>
      <c r="I39" s="70"/>
      <c r="J39" s="70"/>
      <c r="K39" s="70"/>
      <c r="L39" s="70"/>
      <c r="M39" s="70"/>
      <c r="N39" s="18"/>
      <c r="O39" s="18"/>
      <c r="P39" s="18"/>
    </row>
    <row r="40" spans="1:16" x14ac:dyDescent="0.25">
      <c r="A40" s="47"/>
      <c r="F40" s="70"/>
      <c r="G40" s="70"/>
      <c r="H40" s="70"/>
      <c r="I40" s="70"/>
      <c r="J40" s="70"/>
      <c r="K40" s="70"/>
      <c r="L40" s="70"/>
      <c r="M40" s="70"/>
      <c r="N40" s="18"/>
      <c r="O40" s="18"/>
      <c r="P40" s="18"/>
    </row>
    <row r="41" spans="1:16" x14ac:dyDescent="0.25">
      <c r="A41" s="47"/>
      <c r="F41" s="70"/>
      <c r="G41" s="70"/>
      <c r="H41" s="70"/>
      <c r="I41" s="70"/>
      <c r="J41" s="70"/>
      <c r="K41" s="70"/>
      <c r="L41" s="70"/>
      <c r="M41" s="70"/>
      <c r="N41" s="18"/>
      <c r="O41" s="18"/>
      <c r="P41" s="18"/>
    </row>
    <row r="42" spans="1:16" x14ac:dyDescent="0.25">
      <c r="A42" s="47"/>
      <c r="F42" s="70"/>
      <c r="G42" s="70"/>
      <c r="H42" s="70"/>
      <c r="I42" s="70"/>
      <c r="J42" s="70"/>
      <c r="K42" s="70"/>
      <c r="L42" s="70"/>
      <c r="M42" s="70"/>
      <c r="N42" s="18"/>
      <c r="O42" s="18"/>
      <c r="P42" s="18"/>
    </row>
    <row r="43" spans="1:16" x14ac:dyDescent="0.25">
      <c r="A43" s="47"/>
      <c r="F43" s="70"/>
      <c r="G43" s="70"/>
      <c r="H43" s="70"/>
      <c r="I43" s="70"/>
      <c r="J43" s="70"/>
      <c r="K43" s="70"/>
      <c r="L43" s="70"/>
      <c r="M43" s="70"/>
      <c r="N43" s="18"/>
      <c r="O43" s="18"/>
      <c r="P43" s="18"/>
    </row>
    <row r="44" spans="1:16" x14ac:dyDescent="0.25">
      <c r="A44" s="47"/>
      <c r="F44" s="70"/>
      <c r="G44" s="70"/>
      <c r="H44" s="70"/>
      <c r="I44" s="70"/>
      <c r="J44" s="70"/>
      <c r="K44" s="70"/>
      <c r="L44" s="70"/>
      <c r="M44" s="70"/>
      <c r="N44" s="18"/>
      <c r="O44" s="18"/>
      <c r="P44" s="18"/>
    </row>
    <row r="45" spans="1:16" x14ac:dyDescent="0.25">
      <c r="A45" s="47"/>
      <c r="F45" s="70"/>
      <c r="G45" s="70"/>
      <c r="H45" s="70"/>
      <c r="I45" s="70"/>
      <c r="J45" s="70"/>
      <c r="K45" s="70"/>
      <c r="L45" s="70"/>
      <c r="M45" s="70"/>
      <c r="N45" s="18"/>
      <c r="O45" s="18"/>
      <c r="P45" s="18"/>
    </row>
    <row r="46" spans="1:16" x14ac:dyDescent="0.25">
      <c r="A46" s="47"/>
      <c r="F46" s="70"/>
      <c r="G46" s="70"/>
      <c r="H46" s="70"/>
      <c r="I46" s="70"/>
      <c r="J46" s="70"/>
      <c r="K46" s="70"/>
      <c r="L46" s="70"/>
      <c r="M46" s="70"/>
      <c r="N46" s="18"/>
      <c r="O46" s="18"/>
      <c r="P46" s="18"/>
    </row>
    <row r="47" spans="1:16" x14ac:dyDescent="0.25">
      <c r="A47" s="47"/>
      <c r="F47" s="70"/>
      <c r="G47" s="70"/>
      <c r="H47" s="70"/>
      <c r="I47" s="70"/>
      <c r="J47" s="70"/>
      <c r="K47" s="70"/>
      <c r="L47" s="70"/>
      <c r="M47" s="70"/>
      <c r="N47" s="18"/>
      <c r="O47" s="18"/>
      <c r="P47" s="18"/>
    </row>
    <row r="48" spans="1:16" x14ac:dyDescent="0.25">
      <c r="A48" s="47"/>
      <c r="F48" s="70"/>
      <c r="G48" s="70"/>
      <c r="H48" s="70"/>
      <c r="I48" s="70"/>
      <c r="J48" s="70"/>
      <c r="K48" s="70"/>
      <c r="L48" s="70"/>
      <c r="M48" s="70"/>
      <c r="N48" s="18"/>
      <c r="O48" s="18"/>
      <c r="P48" s="18"/>
    </row>
    <row r="49" spans="1:16" x14ac:dyDescent="0.25">
      <c r="A49" s="53"/>
      <c r="F49" s="70"/>
      <c r="G49" s="70"/>
      <c r="H49" s="70"/>
      <c r="I49" s="70"/>
      <c r="J49" s="70"/>
      <c r="K49" s="70"/>
      <c r="L49" s="70"/>
      <c r="M49" s="70"/>
      <c r="N49" s="18"/>
      <c r="O49" s="18"/>
      <c r="P49" s="18"/>
    </row>
    <row r="50" spans="1:16" x14ac:dyDescent="0.25">
      <c r="A50" s="53"/>
      <c r="F50" s="70"/>
      <c r="G50" s="70"/>
      <c r="H50" s="70"/>
      <c r="I50" s="70"/>
      <c r="J50" s="70"/>
      <c r="K50" s="70"/>
      <c r="L50" s="70"/>
      <c r="M50" s="70"/>
      <c r="N50" s="18"/>
      <c r="O50" s="18"/>
      <c r="P50" s="18"/>
    </row>
    <row r="51" spans="1:16" x14ac:dyDescent="0.25">
      <c r="A51" s="53"/>
      <c r="F51" s="70"/>
      <c r="G51" s="70"/>
      <c r="H51" s="70"/>
      <c r="I51" s="70"/>
      <c r="J51" s="70"/>
      <c r="K51" s="70"/>
      <c r="L51" s="70"/>
      <c r="M51" s="70"/>
      <c r="N51" s="18"/>
      <c r="O51" s="18"/>
      <c r="P51" s="18"/>
    </row>
    <row r="52" spans="1:16" x14ac:dyDescent="0.25">
      <c r="A52" s="53"/>
      <c r="F52" s="70"/>
      <c r="G52" s="70"/>
      <c r="H52" s="70"/>
      <c r="I52" s="70"/>
      <c r="J52" s="70"/>
      <c r="K52" s="70"/>
      <c r="L52" s="70"/>
      <c r="M52" s="70"/>
      <c r="N52" s="18"/>
      <c r="O52" s="18"/>
      <c r="P52" s="18"/>
    </row>
    <row r="53" spans="1:16" x14ac:dyDescent="0.25">
      <c r="F53" s="70"/>
      <c r="G53" s="70"/>
      <c r="H53" s="70"/>
      <c r="I53" s="70"/>
      <c r="J53" s="70"/>
      <c r="K53" s="70"/>
      <c r="L53" s="70"/>
      <c r="M53" s="70"/>
      <c r="N53" s="18"/>
      <c r="O53" s="18"/>
      <c r="P53" s="18"/>
    </row>
    <row r="54" spans="1:16" x14ac:dyDescent="0.25">
      <c r="F54" s="70"/>
      <c r="G54" s="70"/>
      <c r="H54" s="70"/>
      <c r="I54" s="70"/>
      <c r="J54" s="70"/>
      <c r="K54" s="70"/>
      <c r="L54" s="70"/>
      <c r="M54" s="70"/>
      <c r="N54" s="18"/>
      <c r="O54" s="18"/>
      <c r="P54" s="18"/>
    </row>
    <row r="55" spans="1:16" x14ac:dyDescent="0.25">
      <c r="F55" s="70"/>
      <c r="G55" s="70"/>
      <c r="H55" s="70"/>
      <c r="I55" s="70"/>
      <c r="J55" s="70"/>
      <c r="K55" s="70"/>
      <c r="L55" s="70"/>
      <c r="M55" s="70"/>
      <c r="N55" s="18"/>
      <c r="O55" s="18"/>
      <c r="P55" s="18"/>
    </row>
    <row r="56" spans="1:16" x14ac:dyDescent="0.25">
      <c r="F56" s="70"/>
      <c r="G56" s="70"/>
      <c r="H56" s="70"/>
      <c r="I56" s="70"/>
      <c r="J56" s="70"/>
      <c r="K56" s="70"/>
      <c r="L56" s="70"/>
      <c r="M56" s="70"/>
      <c r="N56" s="18"/>
      <c r="O56" s="18"/>
      <c r="P56" s="18"/>
    </row>
    <row r="57" spans="1:16" x14ac:dyDescent="0.25">
      <c r="F57" s="70"/>
      <c r="G57" s="70"/>
      <c r="H57" s="70"/>
      <c r="I57" s="70"/>
      <c r="J57" s="70"/>
      <c r="K57" s="70"/>
      <c r="L57" s="70"/>
      <c r="M57" s="70"/>
      <c r="N57" s="18"/>
      <c r="O57" s="18"/>
      <c r="P57" s="18"/>
    </row>
    <row r="58" spans="1:16" x14ac:dyDescent="0.25">
      <c r="F58" s="70"/>
      <c r="G58" s="70"/>
      <c r="H58" s="70"/>
      <c r="I58" s="70"/>
      <c r="J58" s="70"/>
      <c r="K58" s="70"/>
      <c r="L58" s="70"/>
      <c r="M58" s="70"/>
      <c r="N58" s="18"/>
      <c r="O58" s="18"/>
      <c r="P58" s="18"/>
    </row>
    <row r="59" spans="1:16" x14ac:dyDescent="0.25">
      <c r="F59" s="70"/>
      <c r="G59" s="70"/>
      <c r="H59" s="70"/>
      <c r="I59" s="70"/>
      <c r="J59" s="70"/>
      <c r="K59" s="70"/>
      <c r="L59" s="70"/>
      <c r="M59" s="70"/>
      <c r="N59" s="18"/>
      <c r="O59" s="18"/>
      <c r="P59" s="18"/>
    </row>
    <row r="60" spans="1:16" x14ac:dyDescent="0.25">
      <c r="F60" s="70"/>
      <c r="G60" s="70"/>
      <c r="H60" s="70"/>
      <c r="I60" s="70"/>
      <c r="J60" s="70"/>
      <c r="K60" s="70"/>
      <c r="L60" s="70"/>
      <c r="M60" s="70"/>
      <c r="N60" s="18"/>
      <c r="O60" s="18"/>
      <c r="P60" s="18"/>
    </row>
    <row r="61" spans="1:16" x14ac:dyDescent="0.25">
      <c r="F61" s="70"/>
      <c r="G61" s="70"/>
      <c r="H61" s="70"/>
      <c r="I61" s="70"/>
      <c r="J61" s="70"/>
      <c r="K61" s="70"/>
      <c r="L61" s="70"/>
      <c r="M61" s="70"/>
      <c r="N61" s="18"/>
      <c r="O61" s="18"/>
      <c r="P61" s="18"/>
    </row>
    <row r="62" spans="1:16" x14ac:dyDescent="0.25">
      <c r="F62" s="70"/>
      <c r="G62" s="70"/>
      <c r="H62" s="70"/>
      <c r="I62" s="70"/>
      <c r="J62" s="70"/>
      <c r="K62" s="70"/>
      <c r="L62" s="70"/>
      <c r="M62" s="70"/>
      <c r="N62" s="18"/>
      <c r="O62" s="18"/>
      <c r="P62" s="18"/>
    </row>
    <row r="63" spans="1:16" x14ac:dyDescent="0.25">
      <c r="F63" s="70"/>
      <c r="G63" s="70"/>
      <c r="H63" s="70"/>
      <c r="I63" s="70"/>
      <c r="J63" s="70"/>
      <c r="K63" s="70"/>
      <c r="L63" s="70"/>
      <c r="M63" s="70"/>
    </row>
    <row r="64" spans="1:16" x14ac:dyDescent="0.25">
      <c r="F64" s="70"/>
      <c r="G64" s="70"/>
      <c r="H64" s="70"/>
      <c r="I64" s="70"/>
      <c r="J64" s="70"/>
      <c r="K64" s="70"/>
      <c r="L64" s="70"/>
      <c r="M64" s="70"/>
    </row>
    <row r="65" spans="6:13" x14ac:dyDescent="0.25">
      <c r="F65" s="70"/>
      <c r="G65" s="70"/>
      <c r="H65" s="70"/>
      <c r="I65" s="70"/>
      <c r="J65" s="70"/>
      <c r="K65" s="70"/>
      <c r="L65" s="70"/>
      <c r="M65" s="70"/>
    </row>
    <row r="66" spans="6:13" x14ac:dyDescent="0.25">
      <c r="F66" s="70"/>
      <c r="G66" s="70"/>
      <c r="H66" s="70"/>
      <c r="I66" s="70"/>
      <c r="J66" s="70"/>
      <c r="K66" s="70"/>
      <c r="L66" s="70"/>
      <c r="M66" s="70"/>
    </row>
    <row r="67" spans="6:13" x14ac:dyDescent="0.25">
      <c r="F67" s="70"/>
      <c r="G67" s="70"/>
      <c r="H67" s="70"/>
      <c r="I67" s="70"/>
      <c r="J67" s="70"/>
      <c r="K67" s="70"/>
      <c r="L67" s="70"/>
      <c r="M67" s="70"/>
    </row>
    <row r="68" spans="6:13" x14ac:dyDescent="0.25">
      <c r="F68" s="70"/>
      <c r="G68" s="70"/>
      <c r="H68" s="70"/>
      <c r="I68" s="70"/>
      <c r="J68" s="70"/>
      <c r="K68" s="70"/>
      <c r="L68" s="70"/>
      <c r="M68" s="70"/>
    </row>
    <row r="69" spans="6:13" x14ac:dyDescent="0.25">
      <c r="F69" s="70"/>
      <c r="G69" s="70"/>
      <c r="H69" s="70"/>
      <c r="I69" s="70"/>
      <c r="J69" s="70"/>
      <c r="K69" s="70"/>
      <c r="L69" s="70"/>
      <c r="M69" s="70"/>
    </row>
  </sheetData>
  <autoFilter ref="A6:Q20"/>
  <mergeCells count="60">
    <mergeCell ref="A4:A5"/>
    <mergeCell ref="B4:B5"/>
    <mergeCell ref="C4:C5"/>
    <mergeCell ref="D4:D5"/>
    <mergeCell ref="E4:E5"/>
    <mergeCell ref="Q4:Q5"/>
    <mergeCell ref="G4:G5"/>
    <mergeCell ref="H4:H5"/>
    <mergeCell ref="I4:I5"/>
    <mergeCell ref="J4:J5"/>
    <mergeCell ref="K4:K5"/>
    <mergeCell ref="L4:L5"/>
    <mergeCell ref="F8:F9"/>
    <mergeCell ref="G8:G9"/>
    <mergeCell ref="H8:H9"/>
    <mergeCell ref="M4:O4"/>
    <mergeCell ref="P4:P5"/>
    <mergeCell ref="F4:F5"/>
    <mergeCell ref="O8:O9"/>
    <mergeCell ref="P8:P9"/>
    <mergeCell ref="A8:A9"/>
    <mergeCell ref="B8:B9"/>
    <mergeCell ref="C8:C9"/>
    <mergeCell ref="D8:D9"/>
    <mergeCell ref="E8:E9"/>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P12:P13"/>
    <mergeCell ref="Q12:Q13"/>
    <mergeCell ref="L12:L13"/>
    <mergeCell ref="M12:M13"/>
    <mergeCell ref="N12:N13"/>
    <mergeCell ref="O12:O13"/>
    <mergeCell ref="A18:F18"/>
    <mergeCell ref="C19:F19"/>
    <mergeCell ref="C20:K20"/>
    <mergeCell ref="I12:I16"/>
    <mergeCell ref="J12:J13"/>
    <mergeCell ref="F12:F16"/>
    <mergeCell ref="G12:G16"/>
    <mergeCell ref="H12:H16"/>
    <mergeCell ref="A12:A16"/>
    <mergeCell ref="B12:B16"/>
    <mergeCell ref="C12:C16"/>
    <mergeCell ref="D12:D16"/>
    <mergeCell ref="E12:E16"/>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12.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6"/>
  <sheetViews>
    <sheetView topLeftCell="F13" zoomScale="59" zoomScaleNormal="59" zoomScaleSheetLayoutView="39" zoomScalePageLayoutView="55" workbookViewId="0">
      <selection activeCell="U16" sqref="U16"/>
    </sheetView>
  </sheetViews>
  <sheetFormatPr defaultRowHeight="15" x14ac:dyDescent="0.25"/>
  <cols>
    <col min="1" max="1" width="4.7109375" customWidth="1"/>
    <col min="2" max="2" width="14.28515625" customWidth="1"/>
    <col min="3" max="3" width="23.42578125" style="59" customWidth="1"/>
    <col min="4" max="4" width="17.28515625" style="59" customWidth="1"/>
    <col min="5" max="5" width="11.7109375" style="59" customWidth="1"/>
    <col min="6" max="6" width="8.7109375" style="59" customWidth="1"/>
    <col min="7" max="7" width="18.7109375" style="60" customWidth="1"/>
    <col min="8" max="8" width="13.7109375" style="61"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05" t="s">
        <v>224</v>
      </c>
    </row>
    <row r="2" spans="1:76" ht="37.9" customHeight="1" x14ac:dyDescent="0.45">
      <c r="A2" s="124" t="s">
        <v>71</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95" t="s">
        <v>19</v>
      </c>
      <c r="B4" s="589" t="s">
        <v>20</v>
      </c>
      <c r="C4" s="589" t="s">
        <v>16</v>
      </c>
      <c r="D4" s="589" t="s">
        <v>21</v>
      </c>
      <c r="E4" s="589" t="s">
        <v>22</v>
      </c>
      <c r="F4" s="597" t="s">
        <v>23</v>
      </c>
      <c r="G4" s="585" t="s">
        <v>7</v>
      </c>
      <c r="H4" s="587" t="s">
        <v>24</v>
      </c>
      <c r="I4" s="589" t="s">
        <v>25</v>
      </c>
      <c r="J4" s="589" t="s">
        <v>8</v>
      </c>
      <c r="K4" s="591" t="s">
        <v>10</v>
      </c>
      <c r="L4" s="593" t="s">
        <v>26</v>
      </c>
      <c r="M4" s="568" t="s">
        <v>27</v>
      </c>
      <c r="N4" s="569"/>
      <c r="O4" s="570"/>
      <c r="P4" s="571" t="s">
        <v>28</v>
      </c>
      <c r="Q4" s="573" t="s">
        <v>29</v>
      </c>
    </row>
    <row r="5" spans="1:76" ht="148.15" customHeight="1" x14ac:dyDescent="0.25">
      <c r="A5" s="596"/>
      <c r="B5" s="590"/>
      <c r="C5" s="590"/>
      <c r="D5" s="442"/>
      <c r="E5" s="590"/>
      <c r="F5" s="598"/>
      <c r="G5" s="586"/>
      <c r="H5" s="588"/>
      <c r="I5" s="590"/>
      <c r="J5" s="590"/>
      <c r="K5" s="592"/>
      <c r="L5" s="594"/>
      <c r="M5" s="9" t="s">
        <v>30</v>
      </c>
      <c r="N5" s="234" t="s">
        <v>67</v>
      </c>
      <c r="O5" s="235" t="s">
        <v>31</v>
      </c>
      <c r="P5" s="572"/>
      <c r="Q5" s="574"/>
    </row>
    <row r="6" spans="1:76" ht="32.450000000000003" customHeight="1" thickBot="1" x14ac:dyDescent="0.3">
      <c r="A6" s="10" t="s">
        <v>32</v>
      </c>
      <c r="B6" s="11" t="s">
        <v>33</v>
      </c>
      <c r="C6" s="11" t="s">
        <v>34</v>
      </c>
      <c r="D6" s="11" t="s">
        <v>35</v>
      </c>
      <c r="E6" s="11" t="s">
        <v>36</v>
      </c>
      <c r="F6" s="11" t="s">
        <v>37</v>
      </c>
      <c r="G6" s="11" t="s">
        <v>38</v>
      </c>
      <c r="H6" s="12" t="s">
        <v>39</v>
      </c>
      <c r="I6" s="11" t="s">
        <v>40</v>
      </c>
      <c r="J6" s="13" t="s">
        <v>41</v>
      </c>
      <c r="K6" s="13" t="s">
        <v>42</v>
      </c>
      <c r="L6" s="14" t="s">
        <v>43</v>
      </c>
      <c r="M6" s="15" t="s">
        <v>44</v>
      </c>
      <c r="N6" s="10" t="s">
        <v>45</v>
      </c>
      <c r="O6" s="16" t="s">
        <v>46</v>
      </c>
      <c r="P6" s="17" t="s">
        <v>47</v>
      </c>
      <c r="Q6" s="16" t="s">
        <v>146</v>
      </c>
    </row>
    <row r="7" spans="1:76" ht="160.9" customHeight="1" x14ac:dyDescent="0.25">
      <c r="A7" s="575">
        <v>1</v>
      </c>
      <c r="B7" s="576" t="s">
        <v>12</v>
      </c>
      <c r="C7" s="556" t="s">
        <v>11</v>
      </c>
      <c r="D7" s="555" t="s">
        <v>72</v>
      </c>
      <c r="E7" s="579" t="s">
        <v>94</v>
      </c>
      <c r="F7" s="582" t="s">
        <v>95</v>
      </c>
      <c r="G7" s="584">
        <v>362375172.18000001</v>
      </c>
      <c r="H7" s="555" t="s">
        <v>12</v>
      </c>
      <c r="I7" s="555" t="s">
        <v>73</v>
      </c>
      <c r="J7" s="556" t="s">
        <v>48</v>
      </c>
      <c r="K7" s="557" t="s">
        <v>176</v>
      </c>
      <c r="L7" s="558">
        <v>101386743</v>
      </c>
      <c r="M7" s="558">
        <f>N7+O7</f>
        <v>1004341.5</v>
      </c>
      <c r="N7" s="563">
        <v>1004341.5</v>
      </c>
      <c r="O7" s="544">
        <v>0</v>
      </c>
      <c r="P7" s="547">
        <f>M7/L7</f>
        <v>9.9060436333377432E-3</v>
      </c>
      <c r="Q7" s="548" t="s">
        <v>270</v>
      </c>
      <c r="R7" s="18"/>
    </row>
    <row r="8" spans="1:76" ht="95.45" customHeight="1" x14ac:dyDescent="0.25">
      <c r="A8" s="551"/>
      <c r="B8" s="577"/>
      <c r="C8" s="439"/>
      <c r="D8" s="439"/>
      <c r="E8" s="580"/>
      <c r="F8" s="524"/>
      <c r="G8" s="501"/>
      <c r="H8" s="439"/>
      <c r="I8" s="439"/>
      <c r="J8" s="439"/>
      <c r="K8" s="542"/>
      <c r="L8" s="543"/>
      <c r="M8" s="543"/>
      <c r="N8" s="489"/>
      <c r="O8" s="545"/>
      <c r="P8" s="540"/>
      <c r="Q8" s="549"/>
      <c r="R8" s="18"/>
    </row>
    <row r="9" spans="1:76" ht="267" customHeight="1" x14ac:dyDescent="0.25">
      <c r="A9" s="528"/>
      <c r="B9" s="578"/>
      <c r="C9" s="440"/>
      <c r="D9" s="440"/>
      <c r="E9" s="581"/>
      <c r="F9" s="583"/>
      <c r="G9" s="492"/>
      <c r="H9" s="440"/>
      <c r="I9" s="440"/>
      <c r="J9" s="440"/>
      <c r="K9" s="462"/>
      <c r="L9" s="454"/>
      <c r="M9" s="454"/>
      <c r="N9" s="490"/>
      <c r="O9" s="546"/>
      <c r="P9" s="537"/>
      <c r="Q9" s="550"/>
      <c r="R9" s="18"/>
    </row>
    <row r="10" spans="1:76" ht="95.45" customHeight="1" x14ac:dyDescent="0.25">
      <c r="A10" s="527">
        <v>2</v>
      </c>
      <c r="B10" s="502" t="s">
        <v>12</v>
      </c>
      <c r="C10" s="552" t="s">
        <v>49</v>
      </c>
      <c r="D10" s="502" t="s">
        <v>72</v>
      </c>
      <c r="E10" s="552" t="s">
        <v>96</v>
      </c>
      <c r="F10" s="553" t="s">
        <v>95</v>
      </c>
      <c r="G10" s="554">
        <v>462724796.58999997</v>
      </c>
      <c r="H10" s="502" t="s">
        <v>12</v>
      </c>
      <c r="I10" s="502" t="s">
        <v>97</v>
      </c>
      <c r="J10" s="502" t="s">
        <v>48</v>
      </c>
      <c r="K10" s="560" t="s">
        <v>98</v>
      </c>
      <c r="L10" s="453">
        <v>13225052</v>
      </c>
      <c r="M10" s="453">
        <f>N10+O10</f>
        <v>96798.25</v>
      </c>
      <c r="N10" s="488">
        <v>96798.25</v>
      </c>
      <c r="O10" s="534">
        <v>0</v>
      </c>
      <c r="P10" s="536">
        <f>M10/L10</f>
        <v>7.3193095951531988E-3</v>
      </c>
      <c r="Q10" s="559" t="s">
        <v>271</v>
      </c>
      <c r="R10" s="18"/>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row>
    <row r="11" spans="1:76" ht="77.45" customHeight="1" x14ac:dyDescent="0.25">
      <c r="A11" s="551"/>
      <c r="B11" s="502"/>
      <c r="C11" s="502"/>
      <c r="D11" s="502"/>
      <c r="E11" s="502"/>
      <c r="F11" s="502"/>
      <c r="G11" s="554"/>
      <c r="H11" s="502"/>
      <c r="I11" s="502"/>
      <c r="J11" s="502"/>
      <c r="K11" s="561"/>
      <c r="L11" s="543"/>
      <c r="M11" s="543"/>
      <c r="N11" s="489"/>
      <c r="O11" s="539"/>
      <c r="P11" s="540"/>
      <c r="Q11" s="549"/>
      <c r="R11" s="18"/>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row>
    <row r="12" spans="1:76" ht="152.44999999999999" customHeight="1" x14ac:dyDescent="0.25">
      <c r="A12" s="528"/>
      <c r="B12" s="502"/>
      <c r="C12" s="502"/>
      <c r="D12" s="502"/>
      <c r="E12" s="502"/>
      <c r="F12" s="502"/>
      <c r="G12" s="554"/>
      <c r="H12" s="502"/>
      <c r="I12" s="502"/>
      <c r="J12" s="502"/>
      <c r="K12" s="562"/>
      <c r="L12" s="454"/>
      <c r="M12" s="454"/>
      <c r="N12" s="490"/>
      <c r="O12" s="535"/>
      <c r="P12" s="537"/>
      <c r="Q12" s="550"/>
      <c r="R12" s="18"/>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row>
    <row r="13" spans="1:76" ht="216" customHeight="1" x14ac:dyDescent="0.25">
      <c r="A13" s="497">
        <v>3</v>
      </c>
      <c r="B13" s="499" t="s">
        <v>266</v>
      </c>
      <c r="C13" s="500" t="s">
        <v>13</v>
      </c>
      <c r="D13" s="438" t="s">
        <v>99</v>
      </c>
      <c r="E13" s="500" t="s">
        <v>100</v>
      </c>
      <c r="F13" s="500" t="s">
        <v>95</v>
      </c>
      <c r="G13" s="491">
        <v>400418989.25999999</v>
      </c>
      <c r="H13" s="438" t="s">
        <v>101</v>
      </c>
      <c r="I13" s="438" t="s">
        <v>102</v>
      </c>
      <c r="J13" s="438" t="s">
        <v>48</v>
      </c>
      <c r="K13" s="461" t="s">
        <v>177</v>
      </c>
      <c r="L13" s="453">
        <v>178471075</v>
      </c>
      <c r="M13" s="453">
        <f>N13+O13</f>
        <v>11053466</v>
      </c>
      <c r="N13" s="20">
        <v>11053466</v>
      </c>
      <c r="O13" s="534">
        <v>0</v>
      </c>
      <c r="P13" s="536">
        <f>M13/L13</f>
        <v>6.1934215390365074E-2</v>
      </c>
      <c r="Q13" s="530" t="s">
        <v>272</v>
      </c>
      <c r="R13" s="18"/>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row>
    <row r="14" spans="1:76" ht="146.44999999999999" customHeight="1" x14ac:dyDescent="0.25">
      <c r="A14" s="498"/>
      <c r="B14" s="447"/>
      <c r="C14" s="439"/>
      <c r="D14" s="439"/>
      <c r="E14" s="439"/>
      <c r="F14" s="439"/>
      <c r="G14" s="501"/>
      <c r="H14" s="439"/>
      <c r="I14" s="439"/>
      <c r="J14" s="439"/>
      <c r="K14" s="542"/>
      <c r="L14" s="543"/>
      <c r="M14" s="543"/>
      <c r="N14" s="21" t="s">
        <v>226</v>
      </c>
      <c r="O14" s="539"/>
      <c r="P14" s="540"/>
      <c r="Q14" s="541"/>
      <c r="R14" s="18"/>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row>
    <row r="15" spans="1:76" ht="201.6" customHeight="1" x14ac:dyDescent="0.25">
      <c r="A15" s="498"/>
      <c r="B15" s="447"/>
      <c r="C15" s="439"/>
      <c r="D15" s="439"/>
      <c r="E15" s="439"/>
      <c r="F15" s="439"/>
      <c r="G15" s="501"/>
      <c r="H15" s="439"/>
      <c r="I15" s="439"/>
      <c r="J15" s="439"/>
      <c r="K15" s="462"/>
      <c r="L15" s="454"/>
      <c r="M15" s="454"/>
      <c r="N15" s="22">
        <v>33160392</v>
      </c>
      <c r="O15" s="535"/>
      <c r="P15" s="537"/>
      <c r="Q15" s="541"/>
      <c r="R15" s="18"/>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row>
    <row r="16" spans="1:76" s="19" customFormat="1" ht="297" customHeight="1" x14ac:dyDescent="0.25">
      <c r="A16" s="498"/>
      <c r="B16" s="447"/>
      <c r="C16" s="439"/>
      <c r="D16" s="439"/>
      <c r="E16" s="439"/>
      <c r="F16" s="439"/>
      <c r="G16" s="501"/>
      <c r="H16" s="439"/>
      <c r="I16" s="439"/>
      <c r="J16" s="236" t="s">
        <v>85</v>
      </c>
      <c r="K16" s="237" t="s">
        <v>178</v>
      </c>
      <c r="L16" s="231">
        <v>40518449.969999999</v>
      </c>
      <c r="M16" s="238">
        <f t="shared" ref="M16:M19" si="0">N16+O16</f>
        <v>39887710.969999999</v>
      </c>
      <c r="N16" s="170">
        <v>39887710.969999999</v>
      </c>
      <c r="O16" s="23">
        <v>0</v>
      </c>
      <c r="P16" s="239">
        <f>M16/L16</f>
        <v>0.98443328902100147</v>
      </c>
      <c r="Q16" s="1" t="s">
        <v>194</v>
      </c>
      <c r="R16" s="18"/>
    </row>
    <row r="17" spans="1:76" s="19" customFormat="1" ht="263.45" customHeight="1" x14ac:dyDescent="0.25">
      <c r="A17" s="498"/>
      <c r="B17" s="447"/>
      <c r="C17" s="439"/>
      <c r="D17" s="439"/>
      <c r="E17" s="439"/>
      <c r="F17" s="439"/>
      <c r="G17" s="501"/>
      <c r="H17" s="439"/>
      <c r="I17" s="439"/>
      <c r="J17" s="240" t="s">
        <v>48</v>
      </c>
      <c r="K17" s="241" t="s">
        <v>170</v>
      </c>
      <c r="L17" s="219">
        <v>823671</v>
      </c>
      <c r="M17" s="242">
        <f t="shared" si="0"/>
        <v>823671</v>
      </c>
      <c r="N17" s="25">
        <v>823671</v>
      </c>
      <c r="O17" s="243">
        <v>0</v>
      </c>
      <c r="P17" s="244">
        <f>M17/L17</f>
        <v>1</v>
      </c>
      <c r="Q17" s="1" t="s">
        <v>216</v>
      </c>
      <c r="R17" s="18"/>
    </row>
    <row r="18" spans="1:76" s="19" customFormat="1" ht="120" x14ac:dyDescent="0.25">
      <c r="A18" s="498"/>
      <c r="B18" s="447"/>
      <c r="C18" s="439"/>
      <c r="D18" s="439"/>
      <c r="E18" s="439"/>
      <c r="F18" s="439"/>
      <c r="G18" s="501"/>
      <c r="H18" s="439"/>
      <c r="I18" s="439"/>
      <c r="J18" s="236" t="s">
        <v>121</v>
      </c>
      <c r="K18" s="246" t="s">
        <v>180</v>
      </c>
      <c r="L18" s="24">
        <v>823671</v>
      </c>
      <c r="M18" s="242">
        <f>N18+O18</f>
        <v>50000</v>
      </c>
      <c r="N18" s="25">
        <v>50000</v>
      </c>
      <c r="O18" s="245">
        <v>0</v>
      </c>
      <c r="P18" s="247">
        <f>M18/L18</f>
        <v>6.0703848988248946E-2</v>
      </c>
      <c r="Q18" s="365" t="s">
        <v>242</v>
      </c>
      <c r="R18" s="18"/>
    </row>
    <row r="19" spans="1:76" s="19" customFormat="1" ht="162.6" customHeight="1" x14ac:dyDescent="0.25">
      <c r="A19" s="498"/>
      <c r="B19" s="447"/>
      <c r="C19" s="439"/>
      <c r="D19" s="439"/>
      <c r="E19" s="439"/>
      <c r="F19" s="439"/>
      <c r="G19" s="501"/>
      <c r="H19" s="439"/>
      <c r="I19" s="439"/>
      <c r="J19" s="240" t="s">
        <v>48</v>
      </c>
      <c r="K19" s="367" t="s">
        <v>179</v>
      </c>
      <c r="L19" s="220">
        <v>5878388</v>
      </c>
      <c r="M19" s="242">
        <f t="shared" si="0"/>
        <v>0</v>
      </c>
      <c r="N19" s="25">
        <v>0</v>
      </c>
      <c r="O19" s="245">
        <v>0</v>
      </c>
      <c r="P19" s="244">
        <f>M19/L19</f>
        <v>0</v>
      </c>
      <c r="Q19" s="221" t="s">
        <v>251</v>
      </c>
      <c r="R19" s="18"/>
      <c r="S19" s="73"/>
    </row>
    <row r="20" spans="1:76" ht="190.15" customHeight="1" x14ac:dyDescent="0.25">
      <c r="A20" s="497">
        <v>4</v>
      </c>
      <c r="B20" s="438" t="s">
        <v>50</v>
      </c>
      <c r="C20" s="508" t="s">
        <v>120</v>
      </c>
      <c r="D20" s="438" t="s">
        <v>99</v>
      </c>
      <c r="E20" s="438" t="s">
        <v>103</v>
      </c>
      <c r="F20" s="438" t="s">
        <v>95</v>
      </c>
      <c r="G20" s="491">
        <v>433013258.18000001</v>
      </c>
      <c r="H20" s="438" t="s">
        <v>101</v>
      </c>
      <c r="I20" s="438" t="s">
        <v>104</v>
      </c>
      <c r="J20" s="538" t="s">
        <v>48</v>
      </c>
      <c r="K20" s="461" t="s">
        <v>181</v>
      </c>
      <c r="L20" s="463">
        <v>354887803</v>
      </c>
      <c r="M20" s="453">
        <f>N20+O20+N21</f>
        <v>88721951</v>
      </c>
      <c r="N20" s="26">
        <v>88653154</v>
      </c>
      <c r="O20" s="534">
        <v>0</v>
      </c>
      <c r="P20" s="536">
        <f>M20/L20</f>
        <v>0.250000000704448</v>
      </c>
      <c r="Q20" s="530" t="s">
        <v>243</v>
      </c>
      <c r="R20" s="18"/>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row>
    <row r="21" spans="1:76" ht="144.6" customHeight="1" x14ac:dyDescent="0.25">
      <c r="A21" s="507"/>
      <c r="B21" s="440"/>
      <c r="C21" s="440"/>
      <c r="D21" s="440"/>
      <c r="E21" s="440"/>
      <c r="F21" s="440"/>
      <c r="G21" s="492"/>
      <c r="H21" s="440"/>
      <c r="I21" s="440"/>
      <c r="J21" s="440"/>
      <c r="K21" s="462"/>
      <c r="L21" s="464"/>
      <c r="M21" s="454"/>
      <c r="N21" s="26">
        <v>68797</v>
      </c>
      <c r="O21" s="535"/>
      <c r="P21" s="537"/>
      <c r="Q21" s="531"/>
      <c r="R21" s="18"/>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row>
    <row r="22" spans="1:76" ht="103.5" customHeight="1" x14ac:dyDescent="0.25">
      <c r="A22" s="527">
        <v>5</v>
      </c>
      <c r="B22" s="493" t="s">
        <v>12</v>
      </c>
      <c r="C22" s="493" t="s">
        <v>51</v>
      </c>
      <c r="D22" s="493" t="s">
        <v>72</v>
      </c>
      <c r="E22" s="493" t="s">
        <v>106</v>
      </c>
      <c r="F22" s="493" t="s">
        <v>107</v>
      </c>
      <c r="G22" s="532">
        <v>383980487.01999998</v>
      </c>
      <c r="H22" s="493" t="s">
        <v>12</v>
      </c>
      <c r="I22" s="493" t="s">
        <v>108</v>
      </c>
      <c r="J22" s="236" t="s">
        <v>48</v>
      </c>
      <c r="K22" s="248" t="s">
        <v>182</v>
      </c>
      <c r="L22" s="24">
        <v>89233</v>
      </c>
      <c r="M22" s="238">
        <v>89233</v>
      </c>
      <c r="N22" s="495">
        <v>393223</v>
      </c>
      <c r="O22" s="249">
        <v>0</v>
      </c>
      <c r="P22" s="247">
        <f t="shared" ref="P22:P27" si="1">M22/L22</f>
        <v>1</v>
      </c>
      <c r="Q22" s="530" t="s">
        <v>252</v>
      </c>
      <c r="R22" s="18"/>
    </row>
    <row r="23" spans="1:76" ht="104.45" customHeight="1" x14ac:dyDescent="0.25">
      <c r="A23" s="528"/>
      <c r="B23" s="494"/>
      <c r="C23" s="494"/>
      <c r="D23" s="494"/>
      <c r="E23" s="494"/>
      <c r="F23" s="494"/>
      <c r="G23" s="533"/>
      <c r="H23" s="494"/>
      <c r="I23" s="494"/>
      <c r="J23" s="236" t="s">
        <v>48</v>
      </c>
      <c r="K23" s="248" t="s">
        <v>183</v>
      </c>
      <c r="L23" s="24">
        <v>303990</v>
      </c>
      <c r="M23" s="238">
        <v>303990</v>
      </c>
      <c r="N23" s="496"/>
      <c r="O23" s="249">
        <v>0</v>
      </c>
      <c r="P23" s="247">
        <f t="shared" si="1"/>
        <v>1</v>
      </c>
      <c r="Q23" s="531"/>
      <c r="R23" s="18"/>
    </row>
    <row r="24" spans="1:76" ht="177" customHeight="1" x14ac:dyDescent="0.25">
      <c r="A24" s="250">
        <v>6</v>
      </c>
      <c r="B24" s="251" t="s">
        <v>12</v>
      </c>
      <c r="C24" s="252" t="s">
        <v>17</v>
      </c>
      <c r="D24" s="252" t="s">
        <v>72</v>
      </c>
      <c r="E24" s="252" t="s">
        <v>109</v>
      </c>
      <c r="F24" s="252" t="s">
        <v>110</v>
      </c>
      <c r="G24" s="77">
        <v>77718036.650000006</v>
      </c>
      <c r="H24" s="252" t="s">
        <v>12</v>
      </c>
      <c r="I24" s="252" t="s">
        <v>108</v>
      </c>
      <c r="J24" s="236" t="s">
        <v>48</v>
      </c>
      <c r="K24" s="360" t="s">
        <v>249</v>
      </c>
      <c r="L24" s="24">
        <v>44293.75</v>
      </c>
      <c r="M24" s="238">
        <f t="shared" ref="M24:M25" si="2">N24+O24</f>
        <v>37650</v>
      </c>
      <c r="N24" s="26">
        <v>37650</v>
      </c>
      <c r="O24" s="249">
        <v>0</v>
      </c>
      <c r="P24" s="247">
        <f t="shared" si="1"/>
        <v>0.85000705517144071</v>
      </c>
      <c r="Q24" s="1" t="s">
        <v>253</v>
      </c>
      <c r="R24" s="18"/>
    </row>
    <row r="25" spans="1:76" ht="165" x14ac:dyDescent="0.25">
      <c r="A25" s="250">
        <v>7</v>
      </c>
      <c r="B25" s="251" t="s">
        <v>12</v>
      </c>
      <c r="C25" s="252" t="s">
        <v>18</v>
      </c>
      <c r="D25" s="252" t="s">
        <v>72</v>
      </c>
      <c r="E25" s="252" t="s">
        <v>109</v>
      </c>
      <c r="F25" s="252" t="s">
        <v>107</v>
      </c>
      <c r="G25" s="77">
        <v>429420138.85000002</v>
      </c>
      <c r="H25" s="252" t="s">
        <v>12</v>
      </c>
      <c r="I25" s="252" t="s">
        <v>108</v>
      </c>
      <c r="J25" s="253" t="s">
        <v>48</v>
      </c>
      <c r="K25" s="360" t="s">
        <v>183</v>
      </c>
      <c r="L25" s="24">
        <v>397500</v>
      </c>
      <c r="M25" s="238">
        <f t="shared" si="2"/>
        <v>337875</v>
      </c>
      <c r="N25" s="26">
        <v>337875</v>
      </c>
      <c r="O25" s="249">
        <v>0</v>
      </c>
      <c r="P25" s="247">
        <f t="shared" si="1"/>
        <v>0.85</v>
      </c>
      <c r="Q25" s="1" t="s">
        <v>254</v>
      </c>
      <c r="R25" s="18"/>
    </row>
    <row r="26" spans="1:76" ht="318.60000000000002" customHeight="1" x14ac:dyDescent="0.25">
      <c r="A26" s="497">
        <v>11</v>
      </c>
      <c r="B26" s="438" t="s">
        <v>169</v>
      </c>
      <c r="C26" s="438" t="s">
        <v>52</v>
      </c>
      <c r="D26" s="438" t="s">
        <v>99</v>
      </c>
      <c r="E26" s="438" t="s">
        <v>111</v>
      </c>
      <c r="F26" s="438" t="s">
        <v>107</v>
      </c>
      <c r="G26" s="532">
        <v>50983386.560000002</v>
      </c>
      <c r="H26" s="438" t="s">
        <v>101</v>
      </c>
      <c r="I26" s="438" t="s">
        <v>112</v>
      </c>
      <c r="J26" s="252" t="s">
        <v>85</v>
      </c>
      <c r="K26" s="248" t="s">
        <v>171</v>
      </c>
      <c r="L26" s="27">
        <v>9399552</v>
      </c>
      <c r="M26" s="254">
        <f>N26+O26</f>
        <v>1901380.51</v>
      </c>
      <c r="N26" s="25">
        <v>1901380.51</v>
      </c>
      <c r="O26" s="28">
        <v>0</v>
      </c>
      <c r="P26" s="247">
        <f t="shared" si="1"/>
        <v>0.20228416311756134</v>
      </c>
      <c r="Q26" s="331" t="s">
        <v>219</v>
      </c>
      <c r="R26" s="18"/>
      <c r="S26" s="18"/>
    </row>
    <row r="27" spans="1:76" ht="264" customHeight="1" x14ac:dyDescent="0.25">
      <c r="A27" s="507"/>
      <c r="B27" s="440"/>
      <c r="C27" s="440"/>
      <c r="D27" s="440"/>
      <c r="E27" s="440"/>
      <c r="F27" s="440"/>
      <c r="G27" s="533"/>
      <c r="H27" s="440"/>
      <c r="I27" s="440"/>
      <c r="J27" s="236" t="s">
        <v>48</v>
      </c>
      <c r="K27" s="248" t="s">
        <v>113</v>
      </c>
      <c r="L27" s="24">
        <v>6773775.2599999998</v>
      </c>
      <c r="M27" s="238">
        <f>N27+O27</f>
        <v>7605522</v>
      </c>
      <c r="N27" s="26">
        <v>7605522</v>
      </c>
      <c r="O27" s="249">
        <v>0</v>
      </c>
      <c r="P27" s="247">
        <f t="shared" si="1"/>
        <v>1.1227892435273974</v>
      </c>
      <c r="Q27" s="366" t="s">
        <v>255</v>
      </c>
      <c r="R27" s="18"/>
    </row>
    <row r="28" spans="1:76" ht="148.15" customHeight="1" x14ac:dyDescent="0.25">
      <c r="A28" s="256">
        <v>13</v>
      </c>
      <c r="B28" s="257" t="s">
        <v>12</v>
      </c>
      <c r="C28" s="257" t="s">
        <v>14</v>
      </c>
      <c r="D28" s="257" t="s">
        <v>72</v>
      </c>
      <c r="E28" s="252" t="s">
        <v>172</v>
      </c>
      <c r="F28" s="252" t="s">
        <v>107</v>
      </c>
      <c r="G28" s="77">
        <v>75726679.859999999</v>
      </c>
      <c r="H28" s="77" t="s">
        <v>12</v>
      </c>
      <c r="I28" s="2" t="s">
        <v>114</v>
      </c>
      <c r="J28" s="236" t="s">
        <v>48</v>
      </c>
      <c r="K28" s="361" t="s">
        <v>182</v>
      </c>
      <c r="L28" s="258">
        <v>259240</v>
      </c>
      <c r="M28" s="259">
        <f>N28+O28</f>
        <v>259240</v>
      </c>
      <c r="N28" s="25">
        <v>259240</v>
      </c>
      <c r="O28" s="260">
        <v>0</v>
      </c>
      <c r="P28" s="247">
        <f>M28/L28</f>
        <v>1</v>
      </c>
      <c r="Q28" s="1" t="s">
        <v>256</v>
      </c>
      <c r="R28" s="18"/>
    </row>
    <row r="29" spans="1:76" ht="134.44999999999999" customHeight="1" x14ac:dyDescent="0.25">
      <c r="A29" s="256">
        <v>14</v>
      </c>
      <c r="B29" s="257" t="s">
        <v>12</v>
      </c>
      <c r="C29" s="257" t="s">
        <v>53</v>
      </c>
      <c r="D29" s="257" t="s">
        <v>72</v>
      </c>
      <c r="E29" s="252" t="s">
        <v>115</v>
      </c>
      <c r="F29" s="261" t="s">
        <v>107</v>
      </c>
      <c r="G29" s="77">
        <v>114144662.22</v>
      </c>
      <c r="H29" s="77" t="s">
        <v>12</v>
      </c>
      <c r="I29" s="2" t="s">
        <v>108</v>
      </c>
      <c r="J29" s="236" t="s">
        <v>48</v>
      </c>
      <c r="K29" s="362" t="s">
        <v>182</v>
      </c>
      <c r="L29" s="29">
        <v>186679.77</v>
      </c>
      <c r="M29" s="238">
        <f t="shared" ref="M29:M30" si="3">N29+O29</f>
        <v>195663</v>
      </c>
      <c r="N29" s="170">
        <v>195663</v>
      </c>
      <c r="O29" s="254">
        <v>0</v>
      </c>
      <c r="P29" s="239">
        <f>M29/L29</f>
        <v>1.0481210685014237</v>
      </c>
      <c r="Q29" s="366" t="s">
        <v>257</v>
      </c>
      <c r="R29" s="18"/>
    </row>
    <row r="30" spans="1:76" ht="134.44999999999999" customHeight="1" x14ac:dyDescent="0.25">
      <c r="A30" s="256">
        <v>15</v>
      </c>
      <c r="B30" s="257" t="s">
        <v>12</v>
      </c>
      <c r="C30" s="257" t="s">
        <v>15</v>
      </c>
      <c r="D30" s="257" t="s">
        <v>72</v>
      </c>
      <c r="E30" s="320" t="s">
        <v>115</v>
      </c>
      <c r="F30" s="261" t="s">
        <v>107</v>
      </c>
      <c r="G30" s="77">
        <v>97275841.819999993</v>
      </c>
      <c r="H30" s="77" t="s">
        <v>12</v>
      </c>
      <c r="I30" s="2" t="s">
        <v>108</v>
      </c>
      <c r="J30" s="253" t="s">
        <v>48</v>
      </c>
      <c r="K30" s="362" t="s">
        <v>182</v>
      </c>
      <c r="L30" s="118">
        <v>910378.05</v>
      </c>
      <c r="M30" s="27">
        <f t="shared" si="3"/>
        <v>751433</v>
      </c>
      <c r="N30" s="333">
        <v>751433</v>
      </c>
      <c r="O30" s="119">
        <v>0</v>
      </c>
      <c r="P30" s="120">
        <f>M30/L30</f>
        <v>0.82540764246238141</v>
      </c>
      <c r="Q30" s="121" t="s">
        <v>258</v>
      </c>
      <c r="R30" s="18"/>
    </row>
    <row r="31" spans="1:76" ht="180" x14ac:dyDescent="0.25">
      <c r="A31" s="527">
        <v>32</v>
      </c>
      <c r="B31" s="529" t="s">
        <v>116</v>
      </c>
      <c r="C31" s="438" t="s">
        <v>117</v>
      </c>
      <c r="D31" s="438" t="s">
        <v>80</v>
      </c>
      <c r="E31" s="438" t="s">
        <v>147</v>
      </c>
      <c r="F31" s="438" t="s">
        <v>92</v>
      </c>
      <c r="G31" s="509">
        <v>4146520.73</v>
      </c>
      <c r="H31" s="438" t="s">
        <v>116</v>
      </c>
      <c r="I31" s="438" t="s">
        <v>118</v>
      </c>
      <c r="J31" s="240" t="s">
        <v>93</v>
      </c>
      <c r="K31" s="526" t="s">
        <v>185</v>
      </c>
      <c r="L31" s="453">
        <v>740806.74</v>
      </c>
      <c r="M31" s="262">
        <f>N31+O31</f>
        <v>414621.75</v>
      </c>
      <c r="N31" s="126">
        <v>414621.75</v>
      </c>
      <c r="O31" s="263">
        <v>0</v>
      </c>
      <c r="P31" s="264">
        <f>(M31+M32)/L31</f>
        <v>1</v>
      </c>
      <c r="Q31" s="1" t="s">
        <v>260</v>
      </c>
      <c r="R31" s="18"/>
    </row>
    <row r="32" spans="1:76" ht="150" x14ac:dyDescent="0.25">
      <c r="A32" s="528"/>
      <c r="B32" s="440"/>
      <c r="C32" s="440"/>
      <c r="D32" s="440"/>
      <c r="E32" s="440"/>
      <c r="F32" s="440"/>
      <c r="G32" s="525"/>
      <c r="H32" s="440"/>
      <c r="I32" s="440"/>
      <c r="J32" s="255" t="s">
        <v>119</v>
      </c>
      <c r="K32" s="440"/>
      <c r="L32" s="454"/>
      <c r="M32" s="265">
        <f>N32+O32</f>
        <v>326184.99</v>
      </c>
      <c r="N32" s="127">
        <v>326184.99</v>
      </c>
      <c r="O32" s="266">
        <v>0</v>
      </c>
      <c r="P32" s="247">
        <v>0</v>
      </c>
      <c r="Q32" s="221" t="s">
        <v>259</v>
      </c>
      <c r="R32" s="18"/>
    </row>
    <row r="33" spans="1:21" ht="119.45" customHeight="1" x14ac:dyDescent="0.25">
      <c r="A33" s="517">
        <v>33</v>
      </c>
      <c r="B33" s="519" t="s">
        <v>12</v>
      </c>
      <c r="C33" s="521" t="s">
        <v>148</v>
      </c>
      <c r="D33" s="438" t="s">
        <v>72</v>
      </c>
      <c r="E33" s="493" t="s">
        <v>202</v>
      </c>
      <c r="F33" s="523" t="s">
        <v>149</v>
      </c>
      <c r="G33" s="509">
        <v>179363388.91</v>
      </c>
      <c r="H33" s="511" t="s">
        <v>201</v>
      </c>
      <c r="I33" s="446"/>
      <c r="J33" s="252" t="s">
        <v>105</v>
      </c>
      <c r="K33" s="316" t="s">
        <v>215</v>
      </c>
      <c r="L33" s="262">
        <v>51000</v>
      </c>
      <c r="M33" s="27">
        <f>N33+O33</f>
        <v>51000</v>
      </c>
      <c r="N33" s="173">
        <v>51000</v>
      </c>
      <c r="O33" s="267">
        <v>0</v>
      </c>
      <c r="P33" s="247">
        <f t="shared" ref="P33:P38" si="4">M33/L33</f>
        <v>1</v>
      </c>
      <c r="Q33" s="233" t="s">
        <v>204</v>
      </c>
      <c r="R33" s="18"/>
    </row>
    <row r="34" spans="1:21" ht="144" customHeight="1" x14ac:dyDescent="0.25">
      <c r="A34" s="518"/>
      <c r="B34" s="520"/>
      <c r="C34" s="439"/>
      <c r="D34" s="439"/>
      <c r="E34" s="522"/>
      <c r="F34" s="524"/>
      <c r="G34" s="510"/>
      <c r="H34" s="512"/>
      <c r="I34" s="447"/>
      <c r="J34" s="335" t="s">
        <v>221</v>
      </c>
      <c r="K34" s="564" t="s">
        <v>217</v>
      </c>
      <c r="L34" s="138">
        <v>8707536.5800000001</v>
      </c>
      <c r="M34" s="27">
        <f t="shared" ref="M34" si="5">N34+O34</f>
        <v>4353768.29</v>
      </c>
      <c r="N34" s="330">
        <v>4353768.29</v>
      </c>
      <c r="O34" s="122">
        <v>0</v>
      </c>
      <c r="P34" s="125">
        <f t="shared" si="4"/>
        <v>0.5</v>
      </c>
      <c r="Q34" s="530" t="s">
        <v>222</v>
      </c>
      <c r="R34" s="18"/>
    </row>
    <row r="35" spans="1:21" ht="99" customHeight="1" x14ac:dyDescent="0.25">
      <c r="A35" s="518"/>
      <c r="B35" s="520"/>
      <c r="C35" s="439"/>
      <c r="D35" s="439"/>
      <c r="E35" s="522"/>
      <c r="F35" s="524"/>
      <c r="G35" s="510"/>
      <c r="H35" s="512"/>
      <c r="I35" s="447"/>
      <c r="J35" s="329" t="s">
        <v>218</v>
      </c>
      <c r="K35" s="564"/>
      <c r="L35" s="27">
        <v>938132.81</v>
      </c>
      <c r="M35" s="27">
        <f>N35+O35</f>
        <v>938132.81</v>
      </c>
      <c r="N35" s="330">
        <v>938132.81</v>
      </c>
      <c r="O35" s="122">
        <v>0</v>
      </c>
      <c r="P35" s="125">
        <f t="shared" si="4"/>
        <v>1</v>
      </c>
      <c r="Q35" s="566"/>
      <c r="R35" s="18"/>
    </row>
    <row r="36" spans="1:21" ht="154.15" customHeight="1" x14ac:dyDescent="0.25">
      <c r="A36" s="518"/>
      <c r="B36" s="520"/>
      <c r="C36" s="439"/>
      <c r="D36" s="439"/>
      <c r="E36" s="522"/>
      <c r="F36" s="524"/>
      <c r="G36" s="510"/>
      <c r="H36" s="512"/>
      <c r="I36" s="447"/>
      <c r="J36" s="334" t="s">
        <v>220</v>
      </c>
      <c r="K36" s="565"/>
      <c r="L36" s="27">
        <v>5550633.3099999996</v>
      </c>
      <c r="M36" s="27">
        <f>N36+O36</f>
        <v>2771962.31</v>
      </c>
      <c r="N36" s="174">
        <v>2771962.31</v>
      </c>
      <c r="O36" s="122">
        <v>0</v>
      </c>
      <c r="P36" s="125">
        <f t="shared" si="4"/>
        <v>0.49939568247213223</v>
      </c>
      <c r="Q36" s="567"/>
      <c r="R36" s="18"/>
      <c r="T36" s="18"/>
    </row>
    <row r="37" spans="1:21" ht="213.6" customHeight="1" x14ac:dyDescent="0.25">
      <c r="A37" s="313">
        <v>34</v>
      </c>
      <c r="B37" s="314" t="s">
        <v>9</v>
      </c>
      <c r="C37" s="364" t="s">
        <v>150</v>
      </c>
      <c r="D37" s="240" t="s">
        <v>80</v>
      </c>
      <c r="E37" s="306" t="s">
        <v>203</v>
      </c>
      <c r="F37" s="307" t="s">
        <v>151</v>
      </c>
      <c r="G37" s="321">
        <v>41312631</v>
      </c>
      <c r="H37" s="308" t="s">
        <v>186</v>
      </c>
      <c r="I37" s="240"/>
      <c r="J37" s="240" t="s">
        <v>152</v>
      </c>
      <c r="K37" s="316" t="s">
        <v>187</v>
      </c>
      <c r="L37" s="138">
        <v>6000052.0800000001</v>
      </c>
      <c r="M37" s="138">
        <f t="shared" ref="M37" si="6">N37+O37</f>
        <v>6000052.0800000001</v>
      </c>
      <c r="N37" s="270">
        <v>6000052.0800000001</v>
      </c>
      <c r="O37" s="271">
        <v>0</v>
      </c>
      <c r="P37" s="125">
        <f t="shared" si="4"/>
        <v>1</v>
      </c>
      <c r="Q37" s="272" t="s">
        <v>261</v>
      </c>
      <c r="R37" s="18"/>
      <c r="U37" s="18"/>
    </row>
    <row r="38" spans="1:21" ht="195" x14ac:dyDescent="0.25">
      <c r="A38" s="313">
        <v>35</v>
      </c>
      <c r="B38" s="317" t="s">
        <v>195</v>
      </c>
      <c r="C38" s="322" t="s">
        <v>196</v>
      </c>
      <c r="D38" s="318" t="s">
        <v>99</v>
      </c>
      <c r="E38" s="306" t="s">
        <v>197</v>
      </c>
      <c r="F38" s="357" t="s">
        <v>237</v>
      </c>
      <c r="G38" s="315">
        <v>1134926</v>
      </c>
      <c r="H38" s="317" t="s">
        <v>195</v>
      </c>
      <c r="I38" s="240"/>
      <c r="J38" s="318" t="s">
        <v>198</v>
      </c>
      <c r="K38" s="316" t="s">
        <v>208</v>
      </c>
      <c r="L38" s="27">
        <v>554865.31999999995</v>
      </c>
      <c r="M38" s="27">
        <f t="shared" ref="M38:M43" si="7">N38+O38</f>
        <v>554865.31999999995</v>
      </c>
      <c r="N38" s="330">
        <v>554865.31999999995</v>
      </c>
      <c r="O38" s="122">
        <v>0</v>
      </c>
      <c r="P38" s="125">
        <f t="shared" si="4"/>
        <v>1</v>
      </c>
      <c r="Q38" s="319" t="s">
        <v>244</v>
      </c>
      <c r="R38" s="18"/>
    </row>
    <row r="39" spans="1:21" ht="165" x14ac:dyDescent="0.25">
      <c r="A39" s="313">
        <v>36</v>
      </c>
      <c r="B39" s="324" t="s">
        <v>199</v>
      </c>
      <c r="C39" s="325" t="s">
        <v>200</v>
      </c>
      <c r="D39" s="318" t="s">
        <v>99</v>
      </c>
      <c r="E39" s="306" t="s">
        <v>197</v>
      </c>
      <c r="F39" s="357" t="s">
        <v>237</v>
      </c>
      <c r="G39" s="315">
        <v>1152963</v>
      </c>
      <c r="H39" s="324" t="s">
        <v>199</v>
      </c>
      <c r="I39" s="240"/>
      <c r="J39" s="318" t="s">
        <v>198</v>
      </c>
      <c r="K39" s="316" t="s">
        <v>209</v>
      </c>
      <c r="L39" s="27">
        <v>377710.68</v>
      </c>
      <c r="M39" s="27">
        <f t="shared" si="7"/>
        <v>377710.68</v>
      </c>
      <c r="N39" s="330">
        <v>377710.68</v>
      </c>
      <c r="O39" s="122">
        <v>0</v>
      </c>
      <c r="P39" s="125">
        <f t="shared" ref="P39:P43" si="8">M39/L39</f>
        <v>1</v>
      </c>
      <c r="Q39" s="319" t="s">
        <v>263</v>
      </c>
      <c r="R39" s="18"/>
    </row>
    <row r="40" spans="1:21" ht="150" x14ac:dyDescent="0.25">
      <c r="A40" s="313">
        <v>37</v>
      </c>
      <c r="B40" s="326" t="s">
        <v>207</v>
      </c>
      <c r="C40" s="327" t="s">
        <v>206</v>
      </c>
      <c r="D40" s="318" t="s">
        <v>99</v>
      </c>
      <c r="E40" s="306" t="s">
        <v>197</v>
      </c>
      <c r="F40" s="357" t="s">
        <v>237</v>
      </c>
      <c r="G40" s="315">
        <v>1152963</v>
      </c>
      <c r="H40" s="326" t="s">
        <v>205</v>
      </c>
      <c r="I40" s="240"/>
      <c r="J40" s="318" t="s">
        <v>198</v>
      </c>
      <c r="K40" s="316" t="s">
        <v>210</v>
      </c>
      <c r="L40" s="27">
        <v>46763.3</v>
      </c>
      <c r="M40" s="27">
        <f t="shared" si="7"/>
        <v>46763.3</v>
      </c>
      <c r="N40" s="330">
        <v>46763.3</v>
      </c>
      <c r="O40" s="122">
        <v>0</v>
      </c>
      <c r="P40" s="125">
        <f t="shared" si="8"/>
        <v>1</v>
      </c>
      <c r="Q40" s="1" t="s">
        <v>262</v>
      </c>
      <c r="R40" s="18"/>
    </row>
    <row r="41" spans="1:21" ht="285" x14ac:dyDescent="0.25">
      <c r="A41" s="338">
        <v>38</v>
      </c>
      <c r="B41" s="350" t="s">
        <v>193</v>
      </c>
      <c r="C41" s="351" t="s">
        <v>211</v>
      </c>
      <c r="D41" s="352" t="s">
        <v>212</v>
      </c>
      <c r="E41" s="306" t="s">
        <v>213</v>
      </c>
      <c r="F41" s="353" t="s">
        <v>214</v>
      </c>
      <c r="G41" s="315">
        <v>15000000</v>
      </c>
      <c r="H41" s="350" t="s">
        <v>193</v>
      </c>
      <c r="I41" s="240"/>
      <c r="J41" s="354" t="s">
        <v>192</v>
      </c>
      <c r="K41" s="316" t="s">
        <v>223</v>
      </c>
      <c r="L41" s="27">
        <v>3456643.63</v>
      </c>
      <c r="M41" s="27">
        <f t="shared" si="7"/>
        <v>3456643.63</v>
      </c>
      <c r="N41" s="330">
        <v>3456643.63</v>
      </c>
      <c r="O41" s="122">
        <v>0</v>
      </c>
      <c r="P41" s="125">
        <f t="shared" si="8"/>
        <v>1</v>
      </c>
      <c r="Q41" s="1" t="s">
        <v>240</v>
      </c>
      <c r="R41" s="18"/>
    </row>
    <row r="42" spans="1:21" ht="195" x14ac:dyDescent="0.25">
      <c r="A42" s="355">
        <v>39</v>
      </c>
      <c r="B42" s="350" t="s">
        <v>116</v>
      </c>
      <c r="C42" s="356" t="s">
        <v>234</v>
      </c>
      <c r="D42" s="356" t="s">
        <v>80</v>
      </c>
      <c r="E42" s="306" t="s">
        <v>238</v>
      </c>
      <c r="F42" s="357" t="s">
        <v>236</v>
      </c>
      <c r="G42" s="315">
        <v>465850</v>
      </c>
      <c r="H42" s="350" t="s">
        <v>116</v>
      </c>
      <c r="I42" s="240"/>
      <c r="J42" s="356" t="s">
        <v>241</v>
      </c>
      <c r="K42" s="316" t="s">
        <v>239</v>
      </c>
      <c r="L42" s="27">
        <v>27951</v>
      </c>
      <c r="M42" s="27">
        <f t="shared" si="7"/>
        <v>27951</v>
      </c>
      <c r="N42" s="330">
        <v>27951</v>
      </c>
      <c r="O42" s="122"/>
      <c r="P42" s="125">
        <f t="shared" si="8"/>
        <v>1</v>
      </c>
      <c r="Q42" s="1" t="s">
        <v>264</v>
      </c>
      <c r="R42" s="18"/>
    </row>
    <row r="43" spans="1:21" ht="195.75" thickBot="1" x14ac:dyDescent="0.3">
      <c r="A43" s="268">
        <v>40</v>
      </c>
      <c r="B43" s="328" t="s">
        <v>116</v>
      </c>
      <c r="C43" s="356" t="s">
        <v>235</v>
      </c>
      <c r="D43" s="356" t="s">
        <v>80</v>
      </c>
      <c r="E43" s="306" t="s">
        <v>238</v>
      </c>
      <c r="F43" s="357" t="s">
        <v>236</v>
      </c>
      <c r="G43" s="315">
        <v>469480</v>
      </c>
      <c r="H43" s="350" t="s">
        <v>116</v>
      </c>
      <c r="I43" s="269"/>
      <c r="J43" s="356" t="s">
        <v>241</v>
      </c>
      <c r="K43" s="316" t="s">
        <v>239</v>
      </c>
      <c r="L43" s="138">
        <v>28168.799999999999</v>
      </c>
      <c r="M43" s="27">
        <f t="shared" si="7"/>
        <v>28168.799999999999</v>
      </c>
      <c r="N43" s="270">
        <v>28168.799999999999</v>
      </c>
      <c r="O43" s="271"/>
      <c r="P43" s="323">
        <f t="shared" si="8"/>
        <v>1</v>
      </c>
      <c r="Q43" s="1" t="s">
        <v>265</v>
      </c>
      <c r="R43" s="18"/>
    </row>
    <row r="44" spans="1:21" ht="31.9" customHeight="1" thickBot="1" x14ac:dyDescent="0.3">
      <c r="A44" s="128"/>
      <c r="B44" s="129" t="s">
        <v>0</v>
      </c>
      <c r="C44" s="130"/>
      <c r="D44" s="130"/>
      <c r="E44" s="273"/>
      <c r="F44" s="274"/>
      <c r="G44" s="131">
        <f>SUM(G7:G43)</f>
        <v>3131980171.8299999</v>
      </c>
      <c r="H44" s="132"/>
      <c r="I44" s="275"/>
      <c r="J44" s="275"/>
      <c r="K44" s="276"/>
      <c r="L44" s="133">
        <f>SUM(L7:L43)</f>
        <v>740859759.04999983</v>
      </c>
      <c r="M44" s="175">
        <f>SUM(M7:M43)</f>
        <v>172467750.19000003</v>
      </c>
      <c r="N44" s="134">
        <f>SUM(N7:N43)</f>
        <v>205628142.19000003</v>
      </c>
      <c r="O44" s="135">
        <f>SUM(O7:O43)</f>
        <v>0</v>
      </c>
      <c r="P44" s="136">
        <f t="shared" ref="P44" si="9">M44/L44</f>
        <v>0.23279405863689293</v>
      </c>
      <c r="Q44" s="277" t="s">
        <v>54</v>
      </c>
      <c r="R44" s="18"/>
    </row>
    <row r="45" spans="1:21" ht="30" customHeight="1" x14ac:dyDescent="0.25">
      <c r="A45" s="31"/>
      <c r="B45" s="32" t="s">
        <v>55</v>
      </c>
      <c r="C45" s="513" t="s">
        <v>56</v>
      </c>
      <c r="D45" s="513"/>
      <c r="E45" s="513"/>
      <c r="F45" s="513"/>
      <c r="G45" s="513"/>
      <c r="H45" s="513"/>
      <c r="I45" s="513"/>
      <c r="J45" s="513"/>
      <c r="K45" s="514"/>
      <c r="L45" s="33" t="s">
        <v>54</v>
      </c>
      <c r="M45" s="33" t="s">
        <v>54</v>
      </c>
      <c r="N45" s="34">
        <f>N7+N10+N13+N16+N17+N18+N20+N21+N22+N24+N25+N26+N27+N28+N29+N30+N31+N32+N33+N34+N35+N37+N38+N39+N40+N41+N42+N43</f>
        <v>169695787.88000003</v>
      </c>
      <c r="O45" s="35" t="s">
        <v>54</v>
      </c>
      <c r="P45" s="36" t="s">
        <v>54</v>
      </c>
      <c r="Q45" s="278" t="s">
        <v>54</v>
      </c>
    </row>
    <row r="46" spans="1:21" ht="30" customHeight="1" x14ac:dyDescent="0.25">
      <c r="A46" s="37"/>
      <c r="B46" s="38" t="s">
        <v>55</v>
      </c>
      <c r="C46" s="515" t="s">
        <v>57</v>
      </c>
      <c r="D46" s="515"/>
      <c r="E46" s="515"/>
      <c r="F46" s="515"/>
      <c r="G46" s="515"/>
      <c r="H46" s="515"/>
      <c r="I46" s="515"/>
      <c r="J46" s="515"/>
      <c r="K46" s="516"/>
      <c r="L46" s="39" t="s">
        <v>54</v>
      </c>
      <c r="M46" s="39" t="s">
        <v>54</v>
      </c>
      <c r="N46" s="137">
        <f>N15</f>
        <v>33160392</v>
      </c>
      <c r="O46" s="40" t="s">
        <v>54</v>
      </c>
      <c r="P46" s="41" t="s">
        <v>54</v>
      </c>
      <c r="Q46" s="279" t="s">
        <v>54</v>
      </c>
    </row>
    <row r="47" spans="1:21" ht="30.75" customHeight="1" thickBot="1" x14ac:dyDescent="0.3">
      <c r="A47" s="42"/>
      <c r="B47" s="43" t="s">
        <v>55</v>
      </c>
      <c r="C47" s="503" t="s">
        <v>58</v>
      </c>
      <c r="D47" s="503"/>
      <c r="E47" s="503"/>
      <c r="F47" s="503"/>
      <c r="G47" s="503"/>
      <c r="H47" s="503"/>
      <c r="I47" s="503"/>
      <c r="J47" s="503"/>
      <c r="K47" s="504"/>
      <c r="L47" s="44" t="s">
        <v>54</v>
      </c>
      <c r="M47" s="44" t="s">
        <v>54</v>
      </c>
      <c r="N47" s="45">
        <f>N19+N36</f>
        <v>2771962.31</v>
      </c>
      <c r="O47" s="46">
        <f>O44</f>
        <v>0</v>
      </c>
      <c r="P47" s="280" t="s">
        <v>54</v>
      </c>
      <c r="Q47" s="281" t="s">
        <v>54</v>
      </c>
    </row>
    <row r="48" spans="1:21" x14ac:dyDescent="0.25">
      <c r="A48" s="47"/>
      <c r="B48" s="48"/>
      <c r="C48" s="49"/>
      <c r="D48" s="49"/>
      <c r="E48" s="50"/>
      <c r="F48" s="50"/>
      <c r="G48" s="51"/>
      <c r="H48" s="52"/>
      <c r="I48" s="53"/>
      <c r="J48" s="53"/>
      <c r="K48" s="53"/>
      <c r="L48" s="53"/>
      <c r="M48" s="53"/>
      <c r="N48" s="54"/>
      <c r="O48" s="55"/>
      <c r="P48" s="55"/>
    </row>
    <row r="49" spans="1:16" x14ac:dyDescent="0.25">
      <c r="A49" s="56"/>
      <c r="B49" s="75" t="s">
        <v>59</v>
      </c>
      <c r="C49" s="49"/>
      <c r="D49" s="49"/>
      <c r="E49" s="58"/>
      <c r="F49" s="58"/>
      <c r="G49" s="222"/>
      <c r="H49" s="223"/>
      <c r="I49" s="69"/>
      <c r="J49" s="69"/>
      <c r="K49" s="69"/>
      <c r="L49" s="282"/>
      <c r="M49" s="282"/>
      <c r="N49" s="224"/>
      <c r="O49" s="62"/>
      <c r="P49" s="63"/>
    </row>
    <row r="50" spans="1:16" ht="67.150000000000006" customHeight="1" x14ac:dyDescent="0.25">
      <c r="A50" s="47"/>
      <c r="B50" s="505" t="s">
        <v>247</v>
      </c>
      <c r="C50" s="506"/>
      <c r="D50" s="506"/>
      <c r="E50" s="506"/>
      <c r="F50" s="506"/>
      <c r="G50" s="506"/>
      <c r="H50" s="506"/>
      <c r="I50" s="506"/>
      <c r="J50" s="506"/>
      <c r="K50" s="506"/>
      <c r="L50" s="176"/>
      <c r="M50" s="177"/>
      <c r="N50" s="117"/>
      <c r="O50" s="55"/>
      <c r="P50" s="55"/>
    </row>
    <row r="51" spans="1:16" x14ac:dyDescent="0.25">
      <c r="A51" s="47"/>
      <c r="B51" s="57"/>
      <c r="C51" s="64"/>
      <c r="D51" s="64"/>
      <c r="E51" s="50"/>
      <c r="F51" s="50"/>
      <c r="G51" s="51"/>
      <c r="H51" s="52"/>
      <c r="I51" s="53"/>
      <c r="J51" s="53"/>
      <c r="K51" s="53"/>
      <c r="L51" s="53"/>
      <c r="M51" s="55"/>
      <c r="N51" s="65"/>
      <c r="O51" s="35"/>
      <c r="P51" s="30"/>
    </row>
    <row r="52" spans="1:16" x14ac:dyDescent="0.25">
      <c r="A52" s="47"/>
      <c r="B52" s="57"/>
      <c r="C52" s="64"/>
      <c r="D52" s="64"/>
      <c r="E52" s="50"/>
      <c r="F52" s="50"/>
      <c r="G52" s="51"/>
      <c r="H52" s="52"/>
      <c r="I52" s="53"/>
      <c r="J52" s="53"/>
      <c r="K52" s="53"/>
      <c r="L52" s="53"/>
      <c r="M52" s="55"/>
      <c r="N52" s="66"/>
      <c r="O52" s="35"/>
      <c r="P52" s="30"/>
    </row>
    <row r="53" spans="1:16" x14ac:dyDescent="0.25">
      <c r="A53" s="47"/>
      <c r="B53" s="57"/>
      <c r="C53" s="64"/>
      <c r="D53" s="64"/>
      <c r="E53" s="50"/>
      <c r="F53" s="50"/>
      <c r="G53" s="51"/>
      <c r="H53" s="52"/>
      <c r="I53" s="53"/>
      <c r="J53" s="53"/>
      <c r="K53" s="53"/>
      <c r="L53" s="53"/>
      <c r="M53" s="55"/>
      <c r="N53" s="67"/>
      <c r="O53" s="68"/>
      <c r="P53" s="30"/>
    </row>
    <row r="54" spans="1:16" x14ac:dyDescent="0.25">
      <c r="A54" s="47"/>
      <c r="B54" s="69"/>
      <c r="C54" s="58"/>
      <c r="D54" s="58"/>
      <c r="I54" s="70"/>
      <c r="J54" s="70"/>
      <c r="K54" s="70"/>
      <c r="L54" s="71"/>
      <c r="M54" s="71"/>
      <c r="N54" s="72"/>
      <c r="O54" s="72"/>
      <c r="P54" s="72"/>
    </row>
    <row r="55" spans="1:16" x14ac:dyDescent="0.25">
      <c r="A55" s="47"/>
      <c r="B55" s="69"/>
      <c r="C55" s="58"/>
      <c r="D55" s="58"/>
      <c r="I55" s="70"/>
      <c r="J55" s="70"/>
      <c r="K55" s="70"/>
      <c r="L55" s="71"/>
      <c r="M55" s="71"/>
      <c r="N55" s="72"/>
      <c r="O55" s="72"/>
      <c r="P55" s="73"/>
    </row>
    <row r="56" spans="1:16" x14ac:dyDescent="0.25">
      <c r="A56" s="47"/>
      <c r="I56" s="70"/>
      <c r="J56" s="70"/>
      <c r="K56" s="70"/>
      <c r="L56" s="71"/>
      <c r="M56" s="71"/>
      <c r="N56" s="72"/>
      <c r="O56" s="72"/>
      <c r="P56" s="73"/>
    </row>
    <row r="57" spans="1:16" x14ac:dyDescent="0.25">
      <c r="A57" s="47"/>
      <c r="I57" s="70"/>
      <c r="J57" s="70"/>
      <c r="K57" s="70"/>
      <c r="L57" s="71"/>
      <c r="M57" s="71"/>
      <c r="N57" s="72"/>
      <c r="O57" s="72"/>
      <c r="P57" s="73"/>
    </row>
    <row r="58" spans="1:16" x14ac:dyDescent="0.25">
      <c r="A58" s="47"/>
      <c r="I58" s="70"/>
      <c r="J58" s="70"/>
      <c r="K58" s="70"/>
      <c r="L58" s="71"/>
      <c r="M58" s="70"/>
      <c r="N58" s="73"/>
      <c r="O58" s="73"/>
      <c r="P58" s="73"/>
    </row>
    <row r="59" spans="1:16" x14ac:dyDescent="0.25">
      <c r="A59" s="47"/>
      <c r="I59" s="70"/>
      <c r="J59" s="70"/>
      <c r="K59" s="70"/>
      <c r="L59" s="70"/>
      <c r="M59" s="70"/>
      <c r="N59" s="73"/>
      <c r="O59" s="73"/>
      <c r="P59" s="73"/>
    </row>
    <row r="60" spans="1:16" x14ac:dyDescent="0.25">
      <c r="A60" s="47"/>
      <c r="I60" s="70"/>
      <c r="J60" s="59"/>
      <c r="K60" s="70"/>
      <c r="L60" s="70"/>
      <c r="M60" s="70"/>
      <c r="N60" s="18"/>
      <c r="O60" s="18"/>
      <c r="P60" s="18"/>
    </row>
    <row r="61" spans="1:16" x14ac:dyDescent="0.25">
      <c r="A61" s="47"/>
      <c r="I61" s="70"/>
      <c r="J61" s="59"/>
      <c r="K61" s="70"/>
      <c r="L61" s="70"/>
      <c r="M61" s="70"/>
      <c r="N61" s="18"/>
      <c r="O61" s="18"/>
      <c r="P61" s="18"/>
    </row>
    <row r="62" spans="1:16" x14ac:dyDescent="0.25">
      <c r="A62" s="47"/>
      <c r="I62" s="70"/>
      <c r="J62" s="70"/>
      <c r="K62" s="70"/>
      <c r="L62" s="70"/>
      <c r="M62" s="70"/>
      <c r="N62" s="18"/>
      <c r="O62" s="18"/>
      <c r="P62" s="18"/>
    </row>
    <row r="63" spans="1:16" x14ac:dyDescent="0.25">
      <c r="A63" s="47"/>
      <c r="I63" s="70"/>
      <c r="J63" s="70"/>
      <c r="K63" s="70"/>
      <c r="L63" s="70"/>
      <c r="M63" s="70"/>
      <c r="N63" s="18"/>
      <c r="O63" s="18"/>
      <c r="P63" s="18"/>
    </row>
    <row r="64" spans="1:16" x14ac:dyDescent="0.25">
      <c r="A64" s="47"/>
      <c r="I64" s="70"/>
      <c r="J64" s="70"/>
      <c r="K64" s="70"/>
      <c r="L64" s="70"/>
      <c r="M64" s="70"/>
      <c r="N64" s="18"/>
      <c r="O64" s="18"/>
      <c r="P64" s="18"/>
    </row>
    <row r="65" spans="1:16" x14ac:dyDescent="0.25">
      <c r="A65" s="47"/>
      <c r="I65" s="70"/>
      <c r="J65" s="70"/>
      <c r="K65" s="70"/>
      <c r="L65" s="70"/>
      <c r="M65" s="70"/>
      <c r="N65" s="18"/>
      <c r="O65" s="18"/>
      <c r="P65" s="18"/>
    </row>
    <row r="66" spans="1:16" x14ac:dyDescent="0.25">
      <c r="A66" s="47"/>
      <c r="I66" s="70"/>
      <c r="J66" s="70"/>
      <c r="K66" s="70"/>
      <c r="L66" s="70"/>
      <c r="M66" s="70"/>
      <c r="N66" s="18"/>
      <c r="O66" s="18"/>
      <c r="P66" s="18"/>
    </row>
    <row r="67" spans="1:16" x14ac:dyDescent="0.25">
      <c r="A67" s="47"/>
      <c r="I67" s="70"/>
      <c r="J67" s="70"/>
      <c r="K67" s="70"/>
      <c r="L67" s="70"/>
      <c r="M67" s="70"/>
      <c r="N67" s="18"/>
      <c r="O67" s="18"/>
      <c r="P67" s="18"/>
    </row>
    <row r="68" spans="1:16" x14ac:dyDescent="0.25">
      <c r="A68" s="47"/>
      <c r="I68" s="70"/>
      <c r="J68" s="70"/>
      <c r="K68" s="70"/>
      <c r="L68" s="70"/>
      <c r="M68" s="70"/>
      <c r="N68" s="18"/>
      <c r="O68" s="18"/>
      <c r="P68" s="18"/>
    </row>
    <row r="69" spans="1:16" x14ac:dyDescent="0.25">
      <c r="A69" s="47"/>
      <c r="I69" s="70"/>
      <c r="J69" s="70"/>
      <c r="K69" s="70"/>
      <c r="L69" s="70"/>
      <c r="M69" s="70"/>
      <c r="N69" s="18"/>
      <c r="O69" s="18"/>
      <c r="P69" s="18"/>
    </row>
    <row r="70" spans="1:16" x14ac:dyDescent="0.25">
      <c r="A70" s="47"/>
      <c r="I70" s="70"/>
      <c r="J70" s="70"/>
      <c r="K70" s="70"/>
      <c r="L70" s="70"/>
      <c r="M70" s="70"/>
      <c r="N70" s="18"/>
      <c r="O70" s="18"/>
      <c r="P70" s="18"/>
    </row>
    <row r="71" spans="1:16" x14ac:dyDescent="0.25">
      <c r="A71" s="47"/>
      <c r="I71" s="70"/>
      <c r="J71" s="70"/>
      <c r="K71" s="70"/>
      <c r="L71" s="70"/>
      <c r="M71" s="70"/>
      <c r="N71" s="18"/>
      <c r="O71" s="18"/>
      <c r="P71" s="18"/>
    </row>
    <row r="72" spans="1:16" x14ac:dyDescent="0.25">
      <c r="A72" s="47"/>
      <c r="I72" s="70"/>
      <c r="J72" s="70"/>
      <c r="K72" s="70"/>
      <c r="L72" s="70"/>
      <c r="M72" s="70"/>
      <c r="N72" s="18"/>
      <c r="O72" s="18"/>
      <c r="P72" s="18"/>
    </row>
    <row r="73" spans="1:16" x14ac:dyDescent="0.25">
      <c r="A73" s="47"/>
      <c r="I73" s="70"/>
      <c r="J73" s="70"/>
      <c r="K73" s="70"/>
      <c r="L73" s="70"/>
      <c r="M73" s="70"/>
      <c r="N73" s="18"/>
      <c r="O73" s="18"/>
      <c r="P73" s="18"/>
    </row>
    <row r="74" spans="1:16" x14ac:dyDescent="0.25">
      <c r="A74" s="47"/>
      <c r="I74" s="70"/>
      <c r="J74" s="70"/>
      <c r="K74" s="70"/>
      <c r="L74" s="70"/>
      <c r="M74" s="70"/>
      <c r="N74" s="18"/>
      <c r="O74" s="18"/>
      <c r="P74" s="18"/>
    </row>
    <row r="75" spans="1:16" x14ac:dyDescent="0.25">
      <c r="A75" s="47"/>
      <c r="I75" s="70"/>
      <c r="J75" s="70"/>
      <c r="K75" s="70"/>
      <c r="L75" s="70"/>
      <c r="M75" s="70"/>
      <c r="N75" s="18"/>
      <c r="O75" s="18"/>
      <c r="P75" s="18"/>
    </row>
    <row r="76" spans="1:16" x14ac:dyDescent="0.25">
      <c r="A76" s="47"/>
      <c r="I76" s="70"/>
      <c r="J76" s="70"/>
      <c r="K76" s="70"/>
      <c r="L76" s="70"/>
      <c r="M76" s="70"/>
      <c r="N76" s="18"/>
      <c r="O76" s="18"/>
      <c r="P76" s="18"/>
    </row>
    <row r="77" spans="1:16" x14ac:dyDescent="0.25">
      <c r="A77" s="47"/>
      <c r="I77" s="70"/>
      <c r="J77" s="70"/>
      <c r="K77" s="70"/>
      <c r="L77" s="70"/>
      <c r="M77" s="70"/>
      <c r="N77" s="18"/>
      <c r="O77" s="18"/>
      <c r="P77" s="18"/>
    </row>
    <row r="78" spans="1:16" x14ac:dyDescent="0.25">
      <c r="A78" s="47"/>
      <c r="I78" s="70"/>
      <c r="J78" s="70"/>
      <c r="K78" s="70"/>
      <c r="L78" s="70"/>
      <c r="M78" s="70"/>
      <c r="N78" s="18"/>
      <c r="O78" s="18"/>
      <c r="P78" s="18"/>
    </row>
    <row r="79" spans="1:16" x14ac:dyDescent="0.25">
      <c r="A79" s="47"/>
      <c r="I79" s="70"/>
      <c r="J79" s="70"/>
      <c r="K79" s="70"/>
      <c r="L79" s="70"/>
      <c r="M79" s="70"/>
      <c r="N79" s="18"/>
      <c r="O79" s="18"/>
      <c r="P79" s="18"/>
    </row>
    <row r="80" spans="1:16" x14ac:dyDescent="0.25">
      <c r="A80" s="47"/>
      <c r="I80" s="70"/>
      <c r="J80" s="70"/>
      <c r="K80" s="70"/>
      <c r="L80" s="70"/>
      <c r="M80" s="70"/>
      <c r="N80" s="18"/>
      <c r="O80" s="18"/>
      <c r="P80" s="18"/>
    </row>
    <row r="81" spans="1:16" x14ac:dyDescent="0.25">
      <c r="A81" s="47"/>
      <c r="I81" s="70"/>
      <c r="J81" s="70"/>
      <c r="K81" s="70"/>
      <c r="L81" s="70"/>
      <c r="M81" s="70"/>
      <c r="N81" s="18"/>
      <c r="O81" s="18"/>
      <c r="P81" s="18"/>
    </row>
    <row r="82" spans="1:16" x14ac:dyDescent="0.25">
      <c r="A82" s="47"/>
      <c r="I82" s="70"/>
      <c r="J82" s="70"/>
      <c r="K82" s="70"/>
      <c r="L82" s="70"/>
      <c r="M82" s="70"/>
      <c r="N82" s="18"/>
      <c r="O82" s="18"/>
      <c r="P82" s="18"/>
    </row>
    <row r="83" spans="1:16" x14ac:dyDescent="0.25">
      <c r="A83" s="47"/>
      <c r="I83" s="70"/>
      <c r="J83" s="70"/>
      <c r="K83" s="70"/>
      <c r="L83" s="70"/>
      <c r="M83" s="70"/>
      <c r="N83" s="18"/>
      <c r="O83" s="18"/>
      <c r="P83" s="18"/>
    </row>
    <row r="84" spans="1:16" x14ac:dyDescent="0.25">
      <c r="A84" s="47"/>
      <c r="I84" s="70"/>
      <c r="J84" s="70"/>
      <c r="K84" s="70"/>
      <c r="L84" s="70"/>
      <c r="M84" s="70"/>
      <c r="N84" s="18"/>
      <c r="O84" s="18"/>
      <c r="P84" s="18"/>
    </row>
    <row r="85" spans="1:16" x14ac:dyDescent="0.25">
      <c r="A85" s="47"/>
      <c r="I85" s="70"/>
      <c r="J85" s="70"/>
      <c r="K85" s="70"/>
      <c r="L85" s="70"/>
      <c r="M85" s="70"/>
      <c r="N85" s="18"/>
      <c r="O85" s="18"/>
      <c r="P85" s="18"/>
    </row>
    <row r="86" spans="1:16" x14ac:dyDescent="0.25">
      <c r="A86" s="53"/>
      <c r="I86" s="70"/>
      <c r="J86" s="70"/>
      <c r="K86" s="70"/>
      <c r="L86" s="70"/>
      <c r="M86" s="70"/>
      <c r="N86" s="18"/>
      <c r="O86" s="18"/>
      <c r="P86" s="18"/>
    </row>
    <row r="87" spans="1:16" x14ac:dyDescent="0.25">
      <c r="A87" s="53"/>
      <c r="I87" s="70"/>
      <c r="J87" s="70"/>
      <c r="K87" s="70"/>
      <c r="L87" s="70"/>
      <c r="M87" s="70"/>
      <c r="N87" s="18"/>
      <c r="O87" s="18"/>
      <c r="P87" s="18"/>
    </row>
    <row r="88" spans="1:16" x14ac:dyDescent="0.25">
      <c r="A88" s="53"/>
      <c r="I88" s="70"/>
      <c r="J88" s="70"/>
      <c r="K88" s="70"/>
      <c r="L88" s="70"/>
      <c r="M88" s="70"/>
      <c r="N88" s="18"/>
      <c r="O88" s="18"/>
      <c r="P88" s="18"/>
    </row>
    <row r="89" spans="1:16" x14ac:dyDescent="0.25">
      <c r="A89" s="53"/>
      <c r="I89" s="70"/>
      <c r="J89" s="70"/>
      <c r="K89" s="70"/>
      <c r="L89" s="70"/>
      <c r="M89" s="70"/>
      <c r="N89" s="18"/>
      <c r="O89" s="18"/>
      <c r="P89" s="18"/>
    </row>
    <row r="90" spans="1:16" x14ac:dyDescent="0.25">
      <c r="I90" s="70"/>
      <c r="J90" s="70"/>
      <c r="K90" s="70"/>
      <c r="L90" s="70"/>
      <c r="M90" s="70"/>
      <c r="N90" s="18"/>
      <c r="O90" s="18"/>
      <c r="P90" s="18"/>
    </row>
    <row r="91" spans="1:16" x14ac:dyDescent="0.25">
      <c r="I91" s="70"/>
      <c r="J91" s="70"/>
      <c r="K91" s="70"/>
      <c r="L91" s="70"/>
      <c r="M91" s="70"/>
      <c r="N91" s="18"/>
      <c r="O91" s="18"/>
      <c r="P91" s="18"/>
    </row>
    <row r="92" spans="1:16" x14ac:dyDescent="0.25">
      <c r="I92" s="70"/>
      <c r="J92" s="70"/>
      <c r="K92" s="70"/>
      <c r="L92" s="70"/>
      <c r="M92" s="70"/>
      <c r="N92" s="18"/>
      <c r="O92" s="18"/>
      <c r="P92" s="18"/>
    </row>
    <row r="93" spans="1:16" x14ac:dyDescent="0.25">
      <c r="I93" s="70"/>
      <c r="J93" s="70"/>
      <c r="K93" s="70"/>
      <c r="L93" s="70"/>
      <c r="M93" s="70"/>
      <c r="N93" s="18"/>
      <c r="O93" s="18"/>
      <c r="P93" s="18"/>
    </row>
    <row r="94" spans="1:16" x14ac:dyDescent="0.25">
      <c r="I94" s="70"/>
      <c r="J94" s="70"/>
      <c r="K94" s="70"/>
      <c r="L94" s="70"/>
      <c r="M94" s="70"/>
      <c r="N94" s="18"/>
      <c r="O94" s="18"/>
      <c r="P94" s="18"/>
    </row>
    <row r="95" spans="1:16" x14ac:dyDescent="0.25">
      <c r="I95" s="70"/>
      <c r="J95" s="70"/>
      <c r="K95" s="70"/>
      <c r="L95" s="70"/>
      <c r="M95" s="70"/>
      <c r="N95" s="18"/>
      <c r="O95" s="18"/>
      <c r="P95" s="18"/>
    </row>
    <row r="96" spans="1:16" x14ac:dyDescent="0.25">
      <c r="I96" s="70"/>
      <c r="J96" s="70"/>
      <c r="K96" s="70"/>
      <c r="L96" s="70"/>
      <c r="M96" s="70"/>
      <c r="N96" s="18"/>
      <c r="O96" s="18"/>
      <c r="P96" s="18"/>
    </row>
    <row r="97" spans="9:16" x14ac:dyDescent="0.25">
      <c r="I97" s="70"/>
      <c r="J97" s="70"/>
      <c r="K97" s="70"/>
      <c r="L97" s="70"/>
      <c r="M97" s="70"/>
      <c r="N97" s="18"/>
      <c r="O97" s="18"/>
      <c r="P97" s="18"/>
    </row>
    <row r="98" spans="9:16" x14ac:dyDescent="0.25">
      <c r="I98" s="70"/>
      <c r="J98" s="70"/>
      <c r="K98" s="70"/>
      <c r="L98" s="70"/>
      <c r="M98" s="70"/>
      <c r="N98" s="18"/>
      <c r="O98" s="18"/>
      <c r="P98" s="18"/>
    </row>
    <row r="99" spans="9:16" x14ac:dyDescent="0.25">
      <c r="I99" s="70"/>
      <c r="J99" s="70"/>
      <c r="K99" s="70"/>
      <c r="L99" s="70"/>
      <c r="M99" s="70"/>
      <c r="N99" s="18"/>
      <c r="O99" s="18"/>
      <c r="P99" s="18"/>
    </row>
    <row r="100" spans="9:16" x14ac:dyDescent="0.25">
      <c r="I100" s="70"/>
      <c r="J100" s="70"/>
      <c r="K100" s="70"/>
      <c r="L100" s="70"/>
      <c r="M100" s="70"/>
    </row>
    <row r="101" spans="9:16" x14ac:dyDescent="0.25">
      <c r="I101" s="70"/>
      <c r="J101" s="70"/>
      <c r="K101" s="70"/>
      <c r="L101" s="70"/>
      <c r="M101" s="70"/>
    </row>
    <row r="102" spans="9:16" x14ac:dyDescent="0.25">
      <c r="I102" s="70"/>
      <c r="J102" s="70"/>
      <c r="K102" s="70"/>
      <c r="L102" s="70"/>
      <c r="M102" s="70"/>
    </row>
    <row r="103" spans="9:16" x14ac:dyDescent="0.25">
      <c r="I103" s="70"/>
      <c r="J103" s="70"/>
      <c r="K103" s="70"/>
      <c r="L103" s="70"/>
      <c r="M103" s="70"/>
    </row>
    <row r="104" spans="9:16" x14ac:dyDescent="0.25">
      <c r="I104" s="70"/>
      <c r="J104" s="70"/>
      <c r="K104" s="70"/>
      <c r="L104" s="70"/>
      <c r="M104" s="70"/>
    </row>
    <row r="105" spans="9:16" x14ac:dyDescent="0.25">
      <c r="I105" s="70"/>
      <c r="J105" s="70"/>
      <c r="K105" s="70"/>
      <c r="L105" s="70"/>
      <c r="M105" s="70"/>
    </row>
    <row r="106" spans="9:16" x14ac:dyDescent="0.25">
      <c r="I106" s="70"/>
      <c r="J106" s="70"/>
      <c r="K106" s="70"/>
      <c r="L106" s="70"/>
      <c r="M106" s="70"/>
    </row>
  </sheetData>
  <autoFilter ref="A6:Q47"/>
  <mergeCells count="127">
    <mergeCell ref="K34:K36"/>
    <mergeCell ref="Q34:Q36"/>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N7:N9"/>
    <mergeCell ref="O13:O15"/>
    <mergeCell ref="P13:P15"/>
    <mergeCell ref="Q13:Q15"/>
    <mergeCell ref="H13:H19"/>
    <mergeCell ref="I13:I19"/>
    <mergeCell ref="J13:J15"/>
    <mergeCell ref="K13:K15"/>
    <mergeCell ref="L13:L15"/>
    <mergeCell ref="M13:M15"/>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I31:I32"/>
    <mergeCell ref="K31:K32"/>
    <mergeCell ref="L31:L32"/>
    <mergeCell ref="A31:A32"/>
    <mergeCell ref="B31:B32"/>
    <mergeCell ref="C31:C32"/>
    <mergeCell ref="D31:D32"/>
    <mergeCell ref="E31:E32"/>
    <mergeCell ref="Q22:Q23"/>
    <mergeCell ref="A26:A27"/>
    <mergeCell ref="B26:B27"/>
    <mergeCell ref="C26:C27"/>
    <mergeCell ref="D26:D27"/>
    <mergeCell ref="E26:E27"/>
    <mergeCell ref="F26:F27"/>
    <mergeCell ref="H26:H27"/>
    <mergeCell ref="I26:I27"/>
    <mergeCell ref="G26:G27"/>
    <mergeCell ref="C47:K47"/>
    <mergeCell ref="B50:K50"/>
    <mergeCell ref="A20:A21"/>
    <mergeCell ref="B20:B21"/>
    <mergeCell ref="C20:C21"/>
    <mergeCell ref="D20:D21"/>
    <mergeCell ref="E20:E21"/>
    <mergeCell ref="F20:F21"/>
    <mergeCell ref="I20:I21"/>
    <mergeCell ref="H20:H21"/>
    <mergeCell ref="G33:G36"/>
    <mergeCell ref="H33:H36"/>
    <mergeCell ref="I33:I36"/>
    <mergeCell ref="C45:K45"/>
    <mergeCell ref="C46:K46"/>
    <mergeCell ref="A33:A36"/>
    <mergeCell ref="B33:B36"/>
    <mergeCell ref="C33:C36"/>
    <mergeCell ref="D33:D36"/>
    <mergeCell ref="E33:E36"/>
    <mergeCell ref="F33:F36"/>
    <mergeCell ref="F31:F32"/>
    <mergeCell ref="G31:G32"/>
    <mergeCell ref="H31:H32"/>
    <mergeCell ref="N10:N12"/>
    <mergeCell ref="G20:G21"/>
    <mergeCell ref="H22:H23"/>
    <mergeCell ref="I22:I23"/>
    <mergeCell ref="N22:N23"/>
    <mergeCell ref="A13:A19"/>
    <mergeCell ref="B13:B19"/>
    <mergeCell ref="C13:C19"/>
    <mergeCell ref="D13:D19"/>
    <mergeCell ref="E13:E19"/>
    <mergeCell ref="F13:F19"/>
    <mergeCell ref="G13:G19"/>
    <mergeCell ref="H10:H12"/>
    <mergeCell ref="I10:I12"/>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12. 2022
</oddFooter>
  </headerFooter>
  <rowBreaks count="1" manualBreakCount="1">
    <brk id="32"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E4336630-BB9C-4CAB-8809-E2338275EEC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114. zasedání Rady Karlovarského kraje, které se uskutečnilo dne 19. 12. 2022 (k bodu č. 3) </dc:title>
  <dc:creator/>
  <cp:lastModifiedBy/>
  <dcterms:created xsi:type="dcterms:W3CDTF">2006-09-16T00:00:00Z</dcterms:created>
  <dcterms:modified xsi:type="dcterms:W3CDTF">2022-12-20T08:34:39Z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