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zaverecne zpravy\formulare final\"/>
    </mc:Choice>
  </mc:AlternateContent>
  <workbookProtection workbookAlgorithmName="SHA-512" workbookHashValue="Oh0m7ry43FZ0Y2Gba0fT9T743YZ8i+d3e8Hpml06cRriaas3i4WzFZUmyiZbocwGLy8j+QTqsdnNV5mAPvmZJw==" workbookSaltValue="L71d+mO0DfHLu1wKy50DKg==" workbookSpinCount="100000" lockStructure="1"/>
  <bookViews>
    <workbookView xWindow="0" yWindow="75" windowWidth="11640" windowHeight="10575" tabRatio="898" firstSheet="5" activeTab="9"/>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H34" i="25" l="1"/>
  <c r="H33" i="25"/>
  <c r="H32" i="25"/>
  <c r="C35" i="21"/>
  <c r="C33" i="21"/>
  <c r="C31" i="21"/>
  <c r="C28" i="21"/>
  <c r="C27" i="21"/>
  <c r="C26" i="21"/>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5" i="21"/>
  <c r="C51" i="21" s="1"/>
  <c r="I87" i="24" s="1"/>
  <c r="C43" i="2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AG22" i="27" l="1"/>
  <c r="AE22" i="27"/>
  <c r="AF22" i="27"/>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<sst xmlns="http://schemas.openxmlformats.org/spreadsheetml/2006/main" count="1974" uniqueCount="912">
  <si>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</si>
  <si>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</si>
  <si>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</si>
  <si>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</si>
  <si>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</si>
  <si>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</si>
  <si>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</si>
  <si>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</si>
  <si>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</si>
  <si>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</si>
  <si>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</si>
  <si>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</si>
  <si>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</si>
  <si>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</si>
  <si>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</si>
  <si>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</si>
  <si>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</si>
  <si>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</si>
  <si>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</si>
  <si>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</si>
  <si>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</si>
  <si>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</si>
  <si>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</si>
  <si>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</si>
  <si>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</si>
  <si>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</si>
  <si>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</si>
  <si>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</si>
  <si>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</si>
  <si>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</si>
  <si>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</si>
  <si>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</si>
  <si>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</si>
  <si>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</si>
  <si>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</si>
  <si>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</si>
  <si>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</si>
  <si>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</si>
  <si>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</si>
  <si>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</si>
  <si>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</si>
  <si>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</si>
  <si>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</si>
  <si>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</si>
  <si>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</si>
  <si>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</si>
  <si>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</si>
  <si>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</si>
  <si>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</si>
  <si>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</si>
  <si>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</si>
  <si>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</si>
  <si>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</si>
  <si>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</si>
  <si>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</si>
  <si>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</si>
  <si>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</si>
  <si>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</si>
  <si>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</si>
  <si>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</si>
  <si>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</si>
  <si>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</si>
  <si>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</si>
  <si>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</si>
  <si>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</si>
  <si>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</si>
  <si>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</si>
  <si>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</si>
  <si>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</si>
  <si>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</si>
  <si>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</si>
  <si>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</si>
  <si>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</si>
  <si>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</si>
  <si>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</si>
  <si>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</si>
  <si>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</si>
  <si>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</si>
  <si>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</si>
  <si>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</si>
  <si>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</si>
  <si>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</si>
  <si>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</si>
  <si>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</si>
  <si>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</si>
  <si>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</si>
  <si>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</si>
  <si>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</si>
  <si>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</si>
  <si>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</si>
  <si>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</si>
  <si>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</si>
  <si>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</si>
  <si>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</si>
  <si>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</si>
  <si>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</si>
  <si>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</si>
  <si>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</si>
  <si>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</si>
  <si>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</si>
  <si>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</si>
  <si>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</si>
  <si>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</si>
  <si>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</si>
  <si>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</si>
  <si>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</si>
  <si>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</si>
  <si>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</si>
  <si>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</si>
  <si>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</si>
  <si>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</si>
  <si>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</si>
  <si>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</si>
  <si>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</si>
  <si>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</si>
  <si>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</si>
  <si>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</si>
  <si>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</si>
  <si>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</si>
  <si>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</si>
  <si>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</si>
  <si>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</si>
  <si>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</si>
  <si>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</si>
  <si>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</si>
  <si>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</si>
  <si>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</si>
  <si>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</si>
  <si>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</si>
  <si>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</si>
  <si>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</si>
  <si>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</si>
  <si>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</si>
  <si>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</si>
  <si>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</si>
  <si>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</si>
  <si>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</si>
  <si>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</si>
  <si>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</si>
  <si>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</si>
  <si>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</si>
  <si>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</si>
  <si>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</si>
  <si>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</si>
  <si>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</si>
  <si>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</si>
  <si>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</si>
  <si>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</si>
  <si>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</si>
  <si>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</si>
  <si>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</si>
  <si>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</si>
  <si>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</si>
  <si>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</si>
  <si>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</si>
  <si>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</si>
  <si>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</si>
  <si>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</si>
  <si>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</si>
  <si>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</si>
  <si>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</si>
  <si>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</si>
  <si>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</si>
  <si>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</si>
  <si>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</si>
  <si>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</si>
  <si>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</si>
  <si>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</si>
  <si>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</si>
  <si>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</si>
  <si>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</si>
  <si>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</si>
  <si>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</si>
  <si>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</si>
  <si>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</si>
  <si>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</si>
  <si>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</si>
  <si>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</si>
  <si>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</si>
  <si>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</si>
  <si>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</si>
  <si>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</si>
  <si>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</si>
  <si>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</si>
  <si>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</si>
  <si>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</si>
  <si>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</si>
  <si>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</si>
  <si>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</si>
  <si>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</si>
  <si>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</si>
  <si>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</si>
  <si>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</si>
  <si>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</si>
  <si>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</si>
  <si>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</si>
  <si>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</si>
  <si>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</si>
  <si>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</si>
  <si>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</si>
  <si>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</si>
  <si>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</si>
  <si>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</si>
  <si>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</si>
  <si>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</si>
  <si>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</si>
  <si>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</si>
  <si>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</si>
  <si>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</si>
  <si>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</si>
  <si>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</si>
  <si>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</si>
  <si>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</si>
  <si>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</si>
  <si>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</si>
  <si>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</si>
  <si>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</si>
  <si>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</si>
  <si>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</si>
  <si>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</si>
  <si>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</si>
  <si>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</si>
  <si>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</si>
  <si>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</si>
  <si>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</si>
  <si>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</si>
  <si>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</si>
  <si>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</si>
  <si>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</si>
  <si>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</si>
  <si>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</si>
  <si>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</si>
  <si>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</si>
  <si>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</si>
  <si>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</si>
  <si>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</si>
  <si>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</si>
  <si>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</si>
  <si>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</si>
  <si>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</si>
  <si>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</si>
  <si>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</si>
  <si>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</si>
  <si>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</si>
  <si>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</si>
  <si>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</si>
  <si>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</si>
  <si>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</si>
  <si>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</si>
  <si>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</si>
  <si>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</si>
  <si>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</si>
  <si>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</si>
  <si>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</si>
  <si>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</si>
  <si>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</si>
  <si>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</si>
  <si>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</si>
  <si>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</si>
  <si>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</si>
  <si>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</si>
  <si>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</si>
  <si>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</si>
  <si>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</si>
  <si>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</si>
  <si>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</si>
  <si>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</si>
  <si>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</si>
  <si>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</si>
  <si>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</si>
  <si>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</si>
  <si>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</si>
  <si>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</si>
  <si>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</si>
  <si>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</si>
  <si>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</si>
  <si>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</si>
  <si>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</si>
  <si>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</si>
  <si>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</si>
  <si>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</si>
  <si>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</si>
  <si>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</si>
  <si>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</si>
  <si>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</si>
  <si>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</si>
  <si>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</si>
  <si>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</si>
  <si>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</si>
  <si>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</si>
  <si>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</si>
  <si>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</si>
  <si>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</si>
  <si>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</si>
  <si>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</si>
  <si>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</si>
  <si>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</si>
  <si>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</si>
  <si>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</si>
  <si>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</si>
  <si>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</si>
  <si>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</si>
  <si>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</si>
  <si>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</si>
  <si>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</si>
  <si>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</si>
  <si>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</si>
  <si>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</si>
  <si>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</si>
  <si>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</si>
  <si>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</si>
  <si>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</si>
  <si>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</si>
  <si>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</si>
  <si>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</si>
  <si>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</si>
  <si>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</si>
  <si>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</si>
  <si>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</si>
  <si>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</si>
  <si>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</si>
  <si>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</si>
  <si>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</si>
  <si>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</si>
  <si>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</si>
  <si>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</si>
  <si>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</si>
  <si>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</si>
  <si>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</si>
  <si>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</si>
  <si>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</si>
  <si>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</si>
  <si>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</si>
  <si>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</si>
  <si>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</si>
  <si>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</si>
  <si>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</si>
  <si>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</si>
  <si>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</si>
  <si>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</si>
  <si>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</si>
  <si>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</si>
  <si>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</si>
  <si>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</si>
  <si>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</si>
  <si>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</si>
  <si>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</si>
  <si>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</si>
  <si>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</si>
  <si>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</si>
  <si>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</si>
  <si>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</si>
  <si>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</si>
  <si>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</si>
  <si>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</si>
  <si>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</si>
  <si>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</si>
  <si>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</si>
  <si>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</si>
  <si>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</si>
  <si>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</si>
  <si>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</si>
  <si>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</si>
  <si>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</si>
  <si>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</si>
  <si>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</si>
  <si>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</si>
  <si>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</si>
  <si>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</si>
  <si>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</si>
  <si>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</si>
  <si>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</si>
  <si>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</si>
  <si>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</si>
  <si>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</si>
  <si>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</si>
  <si>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</si>
  <si>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</si>
  <si>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</si>
  <si>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</si>
  <si>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</si>
  <si>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</si>
  <si>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</si>
  <si>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</si>
  <si>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</si>
  <si>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</si>
  <si>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</si>
  <si>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</si>
  <si>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</si>
  <si>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</si>
  <si>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</si>
  <si>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</si>
  <si>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</si>
  <si>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</si>
  <si>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</si>
  <si>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</si>
  <si>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</si>
  <si>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</si>
  <si>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</si>
  <si>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</si>
  <si>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</si>
  <si>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</si>
  <si>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</si>
  <si>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</si>
  <si>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</si>
  <si>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</si>
  <si>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</si>
  <si>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</si>
  <si>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</si>
  <si>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</si>
  <si>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</si>
  <si>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</si>
  <si>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</si>
  <si>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</si>
  <si>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</si>
  <si>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</si>
  <si>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</si>
  <si>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</si>
  <si>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</si>
  <si>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</si>
  <si>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</si>
  <si>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</si>
  <si>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</si>
  <si>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</si>
  <si>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</si>
  <si>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</si>
  <si>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</si>
  <si>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</si>
  <si>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</si>
  <si>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</si>
  <si>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</si>
  <si>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</si>
  <si>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</si>
  <si>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</si>
  <si>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</si>
  <si>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</si>
  <si>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</si>
  <si>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</si>
  <si>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</si>
  <si>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</si>
  <si>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</si>
  <si>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</si>
  <si>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</si>
  <si>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</si>
  <si>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</si>
  <si>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</si>
  <si>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</si>
  <si>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</si>
  <si>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</si>
  <si>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</si>
  <si>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</si>
  <si>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</si>
  <si>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</si>
  <si>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</si>
  <si>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</si>
  <si>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</si>
  <si>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</si>
  <si>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</si>
  <si>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</si>
  <si>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</si>
  <si>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</si>
  <si>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</si>
  <si>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</si>
  <si>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</si>
  <si>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</si>
  <si>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</si>
  <si>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</si>
  <si>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</si>
  <si>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</si>
  <si>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</si>
  <si>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</si>
  <si>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</si>
  <si>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</si>
  <si>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</si>
  <si>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</si>
  <si>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</si>
  <si>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</si>
  <si>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</si>
  <si>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</si>
  <si>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</si>
  <si>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</si>
  <si>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</si>
  <si>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</si>
  <si>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</si>
  <si>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</si>
  <si>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</si>
  <si>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</si>
  <si>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</si>
  <si>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</si>
  <si>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</si>
  <si>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</si>
  <si>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</si>
  <si>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</si>
  <si>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</si>
  <si>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</si>
  <si>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</si>
  <si>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</si>
  <si>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</si>
  <si>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</si>
  <si>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</si>
  <si>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</si>
  <si>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</si>
  <si>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</si>
  <si>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</si>
  <si>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</si>
  <si>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</si>
  <si>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</si>
  <si>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</si>
  <si>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</si>
  <si>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</si>
  <si>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</si>
  <si>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</si>
  <si>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</si>
  <si>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</si>
  <si>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</si>
  <si>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</si>
  <si>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</si>
  <si>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</si>
  <si>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</si>
  <si>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</si>
  <si>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</si>
  <si>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</si>
  <si>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</si>
  <si>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</si>
  <si>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</si>
  <si>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</si>
  <si>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</si>
  <si>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</si>
  <si>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</si>
  <si>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</si>
  <si>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</si>
  <si>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</si>
  <si>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</si>
  <si>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</si>
  <si>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</si>
  <si>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</si>
  <si>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</si>
  <si>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</si>
  <si>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</si>
  <si>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</si>
  <si>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</si>
  <si>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</si>
  <si>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</si>
  <si>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</si>
  <si>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</si>
  <si>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</si>
  <si>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</si>
  <si>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</si>
  <si>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</si>
  <si>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</si>
  <si>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</si>
  <si>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</si>
  <si>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</si>
  <si>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</si>
  <si>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</si>
  <si>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</si>
  <si>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</si>
  <si>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</si>
  <si>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</si>
  <si>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</si>
  <si>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</si>
  <si>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</si>
  <si>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</si>
  <si>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</si>
  <si>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</si>
  <si>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</si>
  <si>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</si>
  <si>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</si>
  <si>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</si>
  <si>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</si>
  <si>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</si>
  <si>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</si>
  <si>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</si>
  <si>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</si>
  <si>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</si>
  <si>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</si>
  <si>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</si>
  <si>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</si>
  <si>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</si>
  <si>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</si>
  <si>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</si>
  <si>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</si>
  <si>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</si>
  <si>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</si>
  <si>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</si>
  <si>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</si>
  <si>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</si>
  <si>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</si>
  <si>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</si>
  <si>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</si>
  <si>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</si>
  <si>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</si>
  <si>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</si>
  <si>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</si>
  <si>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</si>
  <si>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</si>
  <si>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</si>
  <si>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</si>
  <si>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</si>
  <si>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</si>
  <si>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</si>
  <si>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</si>
  <si>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</si>
  <si>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</si>
  <si>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</si>
  <si>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</si>
  <si>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</si>
  <si>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</si>
  <si>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</si>
  <si>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</si>
  <si>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</si>
  <si>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</si>
  <si>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</si>
  <si>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</si>
  <si>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</si>
  <si>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</si>
  <si>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</si>
  <si>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</si>
  <si>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</si>
  <si>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</si>
  <si>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</si>
  <si>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</si>
  <si>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</si>
  <si>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</si>
  <si>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</si>
  <si>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</si>
  <si>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</si>
  <si>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</si>
  <si>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</si>
  <si>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</si>
  <si>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</si>
  <si>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</si>
  <si>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</si>
  <si>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</si>
  <si>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</si>
  <si>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</si>
  <si>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</si>
  <si>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</si>
  <si>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</si>
  <si>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</si>
  <si>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</si>
  <si>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</si>
  <si>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</si>
  <si>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</si>
  <si>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</si>
  <si>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</si>
  <si>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</si>
  <si>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</si>
  <si>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</si>
  <si>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</si>
  <si>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</si>
  <si>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</si>
  <si>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</si>
  <si>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</si>
  <si>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</si>
  <si>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</si>
  <si>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</si>
  <si>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</si>
  <si>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</si>
  <si>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</si>
  <si>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</si>
  <si>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</si>
  <si>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</si>
  <si>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</si>
  <si>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</si>
  <si>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</si>
  <si>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</si>
  <si>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</si>
  <si>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</si>
  <si>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</si>
  <si>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</si>
  <si>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</si>
  <si>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</si>
  <si>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</si>
  <si>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</si>
  <si>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</si>
  <si>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</si>
  <si>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</si>
  <si>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</si>
  <si>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</si>
  <si>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</si>
  <si>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</si>
  <si>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</si>
  <si>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</si>
  <si>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</si>
  <si>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</si>
  <si>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</si>
  <si>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</si>
  <si>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</si>
  <si>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</si>
  <si>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</si>
  <si>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</si>
  <si>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</si>
  <si>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</si>
  <si>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</si>
  <si>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</si>
  <si>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</si>
  <si>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</si>
  <si>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</si>
  <si>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</si>
  <si>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</si>
  <si>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</si>
  <si>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</si>
  <si>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</si>
  <si>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</si>
  <si>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</si>
  <si>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</si>
  <si>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</si>
  <si>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</si>
  <si>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</si>
  <si>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</si>
  <si>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</si>
  <si>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</si>
  <si>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</si>
  <si>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</si>
  <si>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</si>
  <si>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</si>
  <si>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</si>
  <si>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</si>
  <si>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</si>
  <si>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</si>
  <si>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</si>
  <si>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</si>
  <si>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</si>
  <si>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</si>
  <si>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</si>
  <si>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</si>
  <si>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</si>
  <si>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</si>
  <si>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</si>
  <si>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</si>
  <si>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</si>
  <si>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</si>
  <si>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</si>
  <si>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</si>
  <si>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</si>
  <si>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</si>
  <si>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</si>
  <si>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</si>
  <si>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</si>
  <si>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</si>
  <si>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</si>
  <si>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</si>
  <si>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</si>
  <si>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</si>
  <si>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</si>
  <si>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</si>
  <si>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</si>
  <si>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</si>
  <si>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</si>
  <si>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</si>
  <si>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</si>
  <si>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</si>
  <si>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</si>
  <si>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</si>
  <si>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</si>
  <si>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</si>
  <si>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</si>
  <si>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</si>
  <si>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</si>
  <si>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</si>
  <si>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</si>
  <si>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</si>
  <si>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</si>
  <si>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</si>
  <si>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</si>
  <si>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</si>
  <si>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</si>
  <si>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</si>
  <si>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</si>
  <si>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</si>
  <si>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</si>
  <si>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</si>
  <si>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</si>
  <si>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</si>
  <si>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</si>
  <si>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</si>
  <si>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</si>
  <si>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</si>
  <si>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</si>
  <si>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</si>
  <si>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</si>
  <si>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</si>
  <si>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</si>
  <si>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</si>
  <si>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</si>
  <si>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</si>
  <si>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</si>
  <si>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</si>
  <si>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</si>
  <si>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</si>
  <si>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</si>
  <si>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</si>
  <si>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</si>
  <si>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</si>
  <si>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</si>
  <si>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</si>
  <si>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</si>
  <si>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</si>
  <si>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</si>
  <si>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</si>
  <si>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</si>
  <si>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</si>
  <si>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</si>
  <si>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</si>
  <si>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</si>
  <si>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</si>
  <si>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</si>
  <si>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</si>
  <si>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</si>
  <si>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</si>
  <si>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</si>
  <si>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</si>
  <si>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</si>
  <si>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</si>
  <si>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</si>
  <si>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</si>
  <si>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</si>
  <si>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</si>
  <si>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</si>
  <si>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</si>
  <si>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</si>
  <si>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</si>
  <si>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</si>
  <si>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</si>
  <si>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</si>
  <si>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</si>
  <si>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</si>
  <si>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</si>
  <si>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</si>
  <si>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</si>
  <si>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</si>
  <si>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</si>
  <si>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</si>
  <si>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</si>
  <si>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</si>
  <si>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</si>
  <si>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</si>
  <si>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</si>
  <si>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</si>
  <si>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</si>
  <si>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</si>
  <si>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</si>
  <si>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</si>
  <si>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</si>
  <si>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</si>
  <si>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</si>
  <si>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</si>
  <si>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</si>
  <si>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</si>
  <si>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</si>
  <si>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</si>
  <si>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</si>
  <si>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</si>
  <si>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</si>
  <si>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</si>
  <si>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</si>
  <si>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</si>
  <si>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</si>
  <si>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</si>
  <si>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</si>
  <si>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</si>
  <si>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</si>
  <si>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</si>
  <si>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</si>
  <si>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</si>
  <si>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</si>
  <si>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</si>
  <si>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</si>
  <si>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</si>
  <si>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</si>
  <si>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</si>
  <si>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</si>
  <si>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</si>
  <si>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</si>
  <si>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</si>
  <si>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</si>
  <si>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</si>
  <si>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</si>
  <si>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</si>
  <si>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</si>
  <si>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</si>
  <si>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</si>
  <si>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</si>
  <si>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</si>
  <si>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</si>
  <si>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</si>
  <si>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</si>
  <si>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</si>
  <si>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</si>
  <si>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</si>
  <si>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</si>
  <si>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</si>
  <si>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</si>
  <si>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</si>
  <si>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</si>
  <si>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</si>
  <si>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</si>
  <si>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</si>
  <si>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</si>
  <si>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</si>
  <si>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</si>
  <si>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</si>
  <si>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</si>
  <si>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</si>
  <si>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</si>
  <si>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</si>
  <si>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</si>
  <si>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</si>
  <si>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čerpání dotace 1</t>
  </si>
  <si>
    <t>čerpání dotace 2</t>
  </si>
  <si>
    <t>čerpání dofinancování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</si>
</sst>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0">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4" fontId="15" fillId="11" borderId="0" xfId="0" applyNumberFormat="1" applyFont="1" applyFill="1" applyProtection="1"/>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9" zoomScale="98" zoomScaleNormal="98" workbookViewId="0">
      <selection activeCell="Q26" sqref="Q26"/>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6"/>
      <c r="B2" s="577"/>
      <c r="C2" s="577"/>
      <c r="D2" s="577"/>
      <c r="E2" s="577"/>
      <c r="F2" s="577"/>
      <c r="G2" s="577"/>
      <c r="H2" s="577"/>
      <c r="I2" s="577"/>
      <c r="J2" s="224"/>
    </row>
    <row r="3" spans="1:12" hidden="1" x14ac:dyDescent="0.2"/>
    <row r="4" spans="1:12" ht="76.5" hidden="1" customHeight="1" x14ac:dyDescent="0.25">
      <c r="A4" s="546" t="s">
        <v>681</v>
      </c>
      <c r="B4" s="546"/>
      <c r="C4" s="546"/>
      <c r="D4" s="546"/>
      <c r="E4" s="546"/>
      <c r="F4" s="546"/>
      <c r="G4" s="546"/>
      <c r="H4" s="546"/>
      <c r="I4" s="546"/>
      <c r="J4" s="395"/>
      <c r="K4" s="394"/>
    </row>
    <row r="5" spans="1:12" ht="61.5" hidden="1" customHeight="1" x14ac:dyDescent="0.25">
      <c r="A5" s="546" t="s">
        <v>553</v>
      </c>
      <c r="B5" s="546"/>
      <c r="C5" s="546"/>
      <c r="D5" s="546"/>
      <c r="E5" s="546"/>
      <c r="F5" s="546"/>
      <c r="G5" s="546"/>
      <c r="H5" s="546"/>
      <c r="I5" s="546"/>
      <c r="J5" s="395"/>
      <c r="K5" s="394"/>
    </row>
    <row r="6" spans="1:12" ht="114" hidden="1" customHeight="1" x14ac:dyDescent="0.25">
      <c r="A6" s="546" t="s">
        <v>682</v>
      </c>
      <c r="B6" s="546"/>
      <c r="C6" s="546"/>
      <c r="D6" s="546"/>
      <c r="E6" s="546"/>
      <c r="F6" s="546"/>
      <c r="G6" s="546"/>
      <c r="H6" s="546"/>
      <c r="I6" s="546"/>
      <c r="J6" s="395"/>
      <c r="K6" s="394"/>
    </row>
    <row r="7" spans="1:12" ht="76.5" hidden="1" customHeight="1" x14ac:dyDescent="0.25">
      <c r="A7" s="546" t="s">
        <v>554</v>
      </c>
      <c r="B7" s="546"/>
      <c r="C7" s="546"/>
      <c r="D7" s="546"/>
      <c r="E7" s="546"/>
      <c r="F7" s="546"/>
      <c r="G7" s="546"/>
      <c r="H7" s="546"/>
      <c r="I7" s="546"/>
      <c r="J7" s="395"/>
      <c r="K7" s="394"/>
    </row>
    <row r="8" spans="1:12" ht="76.5" hidden="1" customHeight="1" x14ac:dyDescent="0.25">
      <c r="A8" s="546" t="s">
        <v>679</v>
      </c>
      <c r="B8" s="546"/>
      <c r="C8" s="546"/>
      <c r="D8" s="546"/>
      <c r="E8" s="546"/>
      <c r="F8" s="546"/>
      <c r="G8" s="546"/>
      <c r="H8" s="546"/>
      <c r="I8" s="546"/>
      <c r="J8" s="395"/>
      <c r="K8" s="394"/>
    </row>
    <row r="9" spans="1:12" ht="62.25" customHeight="1" x14ac:dyDescent="0.25">
      <c r="A9" s="546" t="s">
        <v>680</v>
      </c>
      <c r="B9" s="546"/>
      <c r="C9" s="546"/>
      <c r="D9" s="546"/>
      <c r="E9" s="546"/>
      <c r="F9" s="546"/>
      <c r="G9" s="546"/>
      <c r="H9" s="546"/>
      <c r="I9" s="546"/>
      <c r="J9" s="395"/>
      <c r="K9" s="394"/>
    </row>
    <row r="10" spans="1:12" ht="64.5" hidden="1" customHeight="1" x14ac:dyDescent="0.25">
      <c r="A10" s="546" t="s">
        <v>556</v>
      </c>
      <c r="B10" s="546"/>
      <c r="C10" s="546"/>
      <c r="D10" s="546"/>
      <c r="E10" s="546"/>
      <c r="F10" s="546"/>
      <c r="G10" s="546"/>
      <c r="H10" s="546"/>
      <c r="I10" s="546"/>
      <c r="J10" s="395"/>
      <c r="K10" s="394"/>
    </row>
    <row r="11" spans="1:12" x14ac:dyDescent="0.2">
      <c r="A11" s="394"/>
      <c r="B11" s="394"/>
      <c r="C11" s="394"/>
      <c r="D11" s="394"/>
      <c r="E11" s="394"/>
      <c r="F11" s="394"/>
      <c r="G11" s="394"/>
      <c r="H11" s="394"/>
      <c r="I11" s="394"/>
      <c r="J11" s="394"/>
      <c r="K11" s="394"/>
    </row>
    <row r="12" spans="1:12" ht="30.75" customHeight="1" x14ac:dyDescent="0.2">
      <c r="A12" s="564" t="s">
        <v>184</v>
      </c>
      <c r="B12" s="589"/>
      <c r="C12" s="589"/>
      <c r="D12" s="590"/>
      <c r="E12" s="591"/>
      <c r="F12" s="591"/>
      <c r="G12" s="591"/>
      <c r="H12" s="591"/>
      <c r="I12" s="591"/>
      <c r="J12" s="235"/>
      <c r="K12" s="394"/>
    </row>
    <row r="13" spans="1:12" ht="24.95" customHeight="1" x14ac:dyDescent="0.2">
      <c r="A13" s="583" t="s">
        <v>178</v>
      </c>
      <c r="B13" s="594"/>
      <c r="C13" s="594"/>
      <c r="D13" s="595"/>
      <c r="E13" s="586"/>
      <c r="F13" s="592"/>
      <c r="G13" s="592"/>
      <c r="H13" s="592"/>
      <c r="I13" s="593"/>
      <c r="J13" s="235"/>
      <c r="K13" s="396" t="str">
        <f>IFERROR(IF((SEARCH(" ",E13))," IČO nesmí obsahovat mezery")," ")</f>
        <v xml:space="preserve"> </v>
      </c>
    </row>
    <row r="14" spans="1:12" ht="24.95" customHeight="1" x14ac:dyDescent="0.2">
      <c r="A14" s="583" t="s">
        <v>179</v>
      </c>
      <c r="B14" s="584"/>
      <c r="C14" s="584"/>
      <c r="D14" s="585"/>
      <c r="E14" s="561"/>
      <c r="F14" s="562"/>
      <c r="G14" s="562"/>
      <c r="H14" s="562"/>
      <c r="I14" s="563"/>
      <c r="J14" s="236"/>
      <c r="K14" s="394"/>
    </row>
    <row r="15" spans="1:12" ht="31.5" customHeight="1" x14ac:dyDescent="0.25">
      <c r="A15" s="564" t="s">
        <v>180</v>
      </c>
      <c r="B15" s="565"/>
      <c r="C15" s="565"/>
      <c r="D15" s="566"/>
      <c r="E15" s="578" t="str">
        <f>INDEX(data!A1:A34,'úvodní list'!J15,1)</f>
        <v>nevybráno</v>
      </c>
      <c r="F15" s="579"/>
      <c r="G15" s="579"/>
      <c r="H15" s="579"/>
      <c r="I15" s="580"/>
      <c r="J15" s="237">
        <v>1</v>
      </c>
      <c r="K15" s="397" t="str">
        <f>IF(J15=1,"               vyberte, prosím, vhodnou alternativu"," ")</f>
        <v xml:space="preserve">               vyberte, prosím, vhodnou alternativu</v>
      </c>
      <c r="L15" s="120"/>
    </row>
    <row r="16" spans="1:12" ht="24.95" customHeight="1" x14ac:dyDescent="0.2">
      <c r="A16" s="583" t="s">
        <v>181</v>
      </c>
      <c r="B16" s="584"/>
      <c r="C16" s="584"/>
      <c r="D16" s="585"/>
      <c r="E16" s="586"/>
      <c r="F16" s="587"/>
      <c r="G16" s="587"/>
      <c r="H16" s="587"/>
      <c r="I16" s="588"/>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64" t="s">
        <v>362</v>
      </c>
      <c r="B18" s="584"/>
      <c r="C18" s="584"/>
      <c r="D18" s="585"/>
      <c r="E18" s="581" t="str">
        <f>IF(J18=1,"       ",INDEX(data!J25:J27,J18))</f>
        <v xml:space="preserve">       </v>
      </c>
      <c r="F18" s="582"/>
      <c r="G18" s="582"/>
      <c r="H18" s="598"/>
      <c r="I18" s="59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67" t="s">
        <v>182</v>
      </c>
      <c r="B20" s="568"/>
      <c r="C20" s="568"/>
      <c r="D20" s="569"/>
      <c r="E20" s="559" t="s">
        <v>2</v>
      </c>
      <c r="F20" s="560"/>
      <c r="G20" s="550"/>
      <c r="H20" s="551"/>
      <c r="I20" s="551"/>
      <c r="J20" s="239"/>
      <c r="K20" s="394"/>
    </row>
    <row r="21" spans="1:17" ht="24.95" customHeight="1" x14ac:dyDescent="0.2">
      <c r="A21" s="570"/>
      <c r="B21" s="571"/>
      <c r="C21" s="571"/>
      <c r="D21" s="572"/>
      <c r="E21" s="559" t="s">
        <v>3</v>
      </c>
      <c r="F21" s="560"/>
      <c r="G21" s="550"/>
      <c r="H21" s="551"/>
      <c r="I21" s="551"/>
      <c r="J21" s="239"/>
      <c r="K21" s="394"/>
    </row>
    <row r="22" spans="1:17" ht="24.95" customHeight="1" x14ac:dyDescent="0.2">
      <c r="A22" s="570"/>
      <c r="B22" s="571"/>
      <c r="C22" s="571"/>
      <c r="D22" s="572"/>
      <c r="E22" s="559" t="s">
        <v>4</v>
      </c>
      <c r="F22" s="560"/>
      <c r="G22" s="556"/>
      <c r="H22" s="557"/>
      <c r="I22" s="558"/>
      <c r="J22" s="240"/>
      <c r="K22" s="394"/>
    </row>
    <row r="23" spans="1:17" ht="24.95" customHeight="1" x14ac:dyDescent="0.2">
      <c r="A23" s="573"/>
      <c r="B23" s="574"/>
      <c r="C23" s="574"/>
      <c r="D23" s="575"/>
      <c r="E23" s="559" t="s">
        <v>5</v>
      </c>
      <c r="F23" s="560"/>
      <c r="G23" s="550"/>
      <c r="H23" s="551"/>
      <c r="I23" s="551"/>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54" t="s">
        <v>226</v>
      </c>
      <c r="B26" s="555"/>
      <c r="C26" s="555"/>
      <c r="D26" s="555"/>
      <c r="E26" s="555"/>
      <c r="F26" s="555"/>
      <c r="G26" s="555"/>
      <c r="H26" s="555"/>
      <c r="I26" s="555"/>
      <c r="J26" s="241"/>
      <c r="K26" s="394"/>
    </row>
    <row r="27" spans="1:17" x14ac:dyDescent="0.2">
      <c r="K27" s="394"/>
    </row>
    <row r="28" spans="1:17" ht="29.25" customHeight="1" x14ac:dyDescent="0.2">
      <c r="A28" s="559" t="s">
        <v>210</v>
      </c>
      <c r="B28" s="559"/>
      <c r="C28" s="559"/>
      <c r="D28" s="559"/>
      <c r="E28" s="559" t="s">
        <v>2</v>
      </c>
      <c r="F28" s="602"/>
      <c r="G28" s="603"/>
      <c r="H28" s="603"/>
      <c r="I28" s="603"/>
      <c r="J28" s="242"/>
      <c r="K28" s="394"/>
    </row>
    <row r="29" spans="1:17" ht="29.25" customHeight="1" x14ac:dyDescent="0.2">
      <c r="A29" s="559"/>
      <c r="B29" s="559"/>
      <c r="C29" s="559"/>
      <c r="D29" s="559"/>
      <c r="E29" s="559" t="s">
        <v>3</v>
      </c>
      <c r="F29" s="602"/>
      <c r="G29" s="550"/>
      <c r="H29" s="551"/>
      <c r="I29" s="551"/>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604"/>
      <c r="D31" s="605"/>
      <c r="E31" s="605"/>
      <c r="F31" s="605"/>
      <c r="G31" s="394"/>
      <c r="H31" s="394"/>
      <c r="I31" s="394"/>
      <c r="K31" s="394"/>
    </row>
    <row r="32" spans="1:17" x14ac:dyDescent="0.2">
      <c r="A32" s="394"/>
      <c r="B32" s="394"/>
      <c r="C32" s="394"/>
      <c r="D32" s="394"/>
      <c r="E32" s="394"/>
      <c r="F32" s="394"/>
      <c r="G32" s="394"/>
      <c r="H32" s="394"/>
      <c r="I32" s="394"/>
      <c r="K32" s="394"/>
    </row>
    <row r="33" spans="1:11" ht="42.75" customHeight="1" x14ac:dyDescent="0.25">
      <c r="A33" s="547" t="s">
        <v>211</v>
      </c>
      <c r="B33" s="548"/>
      <c r="C33" s="549"/>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606" t="s">
        <v>212</v>
      </c>
      <c r="B35" s="606"/>
      <c r="C35" s="606"/>
      <c r="D35" s="606"/>
      <c r="E35" s="606"/>
      <c r="F35" s="606"/>
      <c r="G35" s="606"/>
      <c r="H35" s="606"/>
      <c r="I35" s="606"/>
      <c r="J35" s="223"/>
      <c r="K35" s="394"/>
    </row>
    <row r="36" spans="1:11" ht="28.5" customHeight="1" x14ac:dyDescent="0.2">
      <c r="A36" s="600" t="s">
        <v>363</v>
      </c>
      <c r="B36" s="601"/>
      <c r="C36" s="601"/>
      <c r="D36" s="601"/>
      <c r="E36" s="601"/>
      <c r="F36" s="601"/>
      <c r="G36" s="601"/>
      <c r="H36" s="601"/>
      <c r="I36" s="601"/>
      <c r="J36" s="222"/>
      <c r="K36" s="394"/>
    </row>
    <row r="37" spans="1:11" x14ac:dyDescent="0.2">
      <c r="A37" s="394"/>
      <c r="B37" s="394"/>
      <c r="C37" s="394"/>
      <c r="D37" s="394"/>
      <c r="E37" s="394"/>
      <c r="F37" s="394"/>
      <c r="G37" s="394"/>
      <c r="H37" s="394"/>
      <c r="I37" s="394"/>
      <c r="K37" s="394"/>
    </row>
    <row r="38" spans="1:11" ht="15" x14ac:dyDescent="0.2">
      <c r="A38" s="394"/>
      <c r="B38" s="402" t="s">
        <v>588</v>
      </c>
      <c r="C38" s="596">
        <f>Sehrávání!BU44</f>
        <v>0</v>
      </c>
      <c r="D38" s="597"/>
      <c r="E38" s="597"/>
      <c r="F38" s="597"/>
      <c r="G38" s="59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algorithmName="SHA-512" hashValue="XevFDkzB5+VoMf6WGRni2aWZlpOK4/EyOqHziaSjTb3zsl3Qm8MZI69hb2esAwHfHDrJtPD4CYKhd3hY3UjOig==" saltValue="WVl52IuhuLoxxblVAOP1Fg==" spinCount="100000"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4" t="s">
        <v>683</v>
      </c>
      <c r="B1" s="615"/>
      <c r="C1" s="615"/>
      <c r="D1" s="615"/>
      <c r="E1" s="615"/>
      <c r="F1" s="615"/>
      <c r="G1" s="615"/>
      <c r="H1" s="616"/>
      <c r="I1" s="616"/>
      <c r="J1" s="406"/>
    </row>
    <row r="2" spans="1:21" ht="13.5" customHeight="1" x14ac:dyDescent="0.25">
      <c r="A2" s="407"/>
      <c r="B2" s="408"/>
      <c r="C2" s="408"/>
      <c r="D2" s="408"/>
      <c r="E2" s="408"/>
      <c r="F2" s="408"/>
      <c r="G2" s="408"/>
      <c r="H2" s="406"/>
      <c r="I2" s="406"/>
      <c r="J2" s="406"/>
    </row>
    <row r="3" spans="1:21" ht="58.5" customHeight="1" x14ac:dyDescent="0.25">
      <c r="A3" s="617" t="s">
        <v>684</v>
      </c>
      <c r="B3" s="616"/>
      <c r="C3" s="616"/>
      <c r="D3" s="616"/>
      <c r="E3" s="616"/>
      <c r="F3" s="616"/>
      <c r="G3" s="616"/>
      <c r="H3" s="616"/>
      <c r="I3" s="616"/>
      <c r="J3" s="406"/>
    </row>
    <row r="4" spans="1:21" ht="14.25" customHeight="1" x14ac:dyDescent="0.2">
      <c r="A4" s="394"/>
      <c r="B4" s="394"/>
      <c r="C4" s="394"/>
      <c r="D4" s="394"/>
      <c r="E4" s="394"/>
      <c r="F4" s="394"/>
      <c r="G4" s="394"/>
      <c r="H4" s="394"/>
      <c r="I4" s="394"/>
      <c r="J4" s="394"/>
    </row>
    <row r="5" spans="1:21" ht="89.25" customHeight="1" x14ac:dyDescent="0.2">
      <c r="A5" s="626" t="s">
        <v>39</v>
      </c>
      <c r="B5" s="626"/>
      <c r="C5" s="626"/>
      <c r="D5" s="626"/>
      <c r="E5" s="123" t="s">
        <v>685</v>
      </c>
      <c r="F5" s="123" t="s">
        <v>686</v>
      </c>
      <c r="G5" s="123" t="s">
        <v>687</v>
      </c>
      <c r="H5" s="123" t="s">
        <v>688</v>
      </c>
      <c r="I5" s="114" t="s">
        <v>689</v>
      </c>
      <c r="J5" s="409"/>
      <c r="K5" s="293" t="s">
        <v>575</v>
      </c>
      <c r="L5" s="609" t="s">
        <v>579</v>
      </c>
      <c r="M5" s="610"/>
      <c r="N5" s="610"/>
      <c r="O5" s="610"/>
      <c r="P5" s="610"/>
      <c r="Q5" s="610"/>
      <c r="R5" s="610"/>
      <c r="S5" s="610"/>
      <c r="T5" s="610"/>
      <c r="U5" s="610"/>
    </row>
    <row r="6" spans="1:21" ht="14.25" customHeight="1" x14ac:dyDescent="0.2">
      <c r="A6" s="618" t="s">
        <v>49</v>
      </c>
      <c r="B6" s="618"/>
      <c r="C6" s="618"/>
      <c r="D6" s="618"/>
      <c r="E6" s="188"/>
      <c r="F6" s="189"/>
      <c r="G6" s="188"/>
      <c r="H6" s="190">
        <f>E6+F6+G6</f>
        <v>0</v>
      </c>
      <c r="I6" s="197"/>
      <c r="J6" s="410"/>
      <c r="K6" s="291">
        <f t="shared" ref="K6:K8" si="0">H6</f>
        <v>0</v>
      </c>
      <c r="L6" s="286"/>
    </row>
    <row r="7" spans="1:21" ht="14.25" customHeight="1" x14ac:dyDescent="0.2">
      <c r="A7" s="618" t="s">
        <v>50</v>
      </c>
      <c r="B7" s="554"/>
      <c r="C7" s="554"/>
      <c r="D7" s="554"/>
      <c r="E7" s="188"/>
      <c r="F7" s="189"/>
      <c r="G7" s="188"/>
      <c r="H7" s="190">
        <f>E7+F7+G7</f>
        <v>0</v>
      </c>
      <c r="I7" s="197"/>
      <c r="J7" s="410"/>
      <c r="K7" s="291">
        <f t="shared" si="0"/>
        <v>0</v>
      </c>
    </row>
    <row r="8" spans="1:21" ht="14.25" customHeight="1" x14ac:dyDescent="0.2">
      <c r="A8" s="618" t="s">
        <v>40</v>
      </c>
      <c r="B8" s="618"/>
      <c r="C8" s="618"/>
      <c r="D8" s="618"/>
      <c r="E8" s="188"/>
      <c r="F8" s="189"/>
      <c r="G8" s="188"/>
      <c r="H8" s="290">
        <f>G24</f>
        <v>0</v>
      </c>
      <c r="I8" s="197"/>
      <c r="J8" s="410"/>
      <c r="K8" s="292">
        <f t="shared" si="0"/>
        <v>0</v>
      </c>
    </row>
    <row r="9" spans="1:21" ht="29.25" customHeight="1" x14ac:dyDescent="0.2">
      <c r="A9" s="618" t="s">
        <v>229</v>
      </c>
      <c r="B9" s="618"/>
      <c r="C9" s="618"/>
      <c r="D9" s="618"/>
      <c r="E9" s="188"/>
      <c r="F9" s="189"/>
      <c r="G9" s="188"/>
      <c r="H9" s="190">
        <f t="shared" ref="H9:H14" si="1">E9+F9+G9</f>
        <v>0</v>
      </c>
      <c r="I9" s="198"/>
      <c r="J9" s="411"/>
    </row>
    <row r="10" spans="1:21" ht="30" customHeight="1" x14ac:dyDescent="0.2">
      <c r="A10" s="618" t="s">
        <v>230</v>
      </c>
      <c r="B10" s="618"/>
      <c r="C10" s="618"/>
      <c r="D10" s="618"/>
      <c r="E10" s="188"/>
      <c r="F10" s="189"/>
      <c r="G10" s="188"/>
      <c r="H10" s="190">
        <f t="shared" si="1"/>
        <v>0</v>
      </c>
      <c r="I10" s="198"/>
      <c r="J10" s="411"/>
    </row>
    <row r="11" spans="1:21" ht="28.5" customHeight="1" x14ac:dyDescent="0.2">
      <c r="A11" s="618" t="s">
        <v>224</v>
      </c>
      <c r="B11" s="618"/>
      <c r="C11" s="618"/>
      <c r="D11" s="618"/>
      <c r="E11" s="188"/>
      <c r="F11" s="189"/>
      <c r="G11" s="188"/>
      <c r="H11" s="190">
        <f t="shared" si="1"/>
        <v>0</v>
      </c>
      <c r="I11" s="198"/>
      <c r="J11" s="411"/>
    </row>
    <row r="12" spans="1:21" ht="28.5" customHeight="1" x14ac:dyDescent="0.2">
      <c r="A12" s="618" t="s">
        <v>365</v>
      </c>
      <c r="B12" s="618"/>
      <c r="C12" s="618"/>
      <c r="D12" s="618"/>
      <c r="E12" s="189"/>
      <c r="F12" s="189"/>
      <c r="G12" s="189"/>
      <c r="H12" s="190">
        <f t="shared" si="1"/>
        <v>0</v>
      </c>
      <c r="I12" s="198"/>
      <c r="J12" s="411"/>
    </row>
    <row r="13" spans="1:21" ht="28.5" customHeight="1" x14ac:dyDescent="0.25">
      <c r="A13" s="618" t="s">
        <v>227</v>
      </c>
      <c r="B13" s="625"/>
      <c r="C13" s="625"/>
      <c r="D13" s="625"/>
      <c r="E13" s="188"/>
      <c r="F13" s="189"/>
      <c r="G13" s="188"/>
      <c r="H13" s="190">
        <f t="shared" si="1"/>
        <v>0</v>
      </c>
      <c r="I13" s="198"/>
      <c r="J13" s="411"/>
    </row>
    <row r="14" spans="1:21" ht="28.5" customHeight="1" x14ac:dyDescent="0.25">
      <c r="A14" s="618" t="s">
        <v>231</v>
      </c>
      <c r="B14" s="625"/>
      <c r="C14" s="625"/>
      <c r="D14" s="625"/>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23" t="s">
        <v>41</v>
      </c>
      <c r="B16" s="624"/>
      <c r="C16" s="624"/>
      <c r="D16" s="624"/>
      <c r="E16" s="605"/>
      <c r="F16" s="605"/>
      <c r="G16" s="622"/>
      <c r="H16" s="622"/>
      <c r="I16" s="622"/>
      <c r="J16" s="412"/>
    </row>
    <row r="17" spans="1:12" ht="14.25" customHeight="1" x14ac:dyDescent="0.2">
      <c r="A17" s="394"/>
      <c r="B17" s="394"/>
      <c r="C17" s="394"/>
      <c r="D17" s="394"/>
      <c r="E17" s="394"/>
      <c r="F17" s="394"/>
      <c r="G17" s="394"/>
      <c r="H17" s="394"/>
      <c r="I17" s="394"/>
      <c r="J17" s="394"/>
    </row>
    <row r="18" spans="1:12" ht="38.25" customHeight="1" x14ac:dyDescent="0.2">
      <c r="A18" s="619" t="s">
        <v>197</v>
      </c>
      <c r="B18" s="620"/>
      <c r="C18" s="620"/>
      <c r="D18" s="621"/>
      <c r="E18" s="123" t="s">
        <v>268</v>
      </c>
      <c r="F18" s="123" t="s">
        <v>42</v>
      </c>
      <c r="G18" s="123" t="s">
        <v>43</v>
      </c>
      <c r="H18" s="123" t="s">
        <v>44</v>
      </c>
      <c r="I18" s="394"/>
      <c r="J18" s="394"/>
    </row>
    <row r="19" spans="1:12" ht="14.25" customHeight="1" x14ac:dyDescent="0.2">
      <c r="A19" s="628" t="s">
        <v>45</v>
      </c>
      <c r="B19" s="629"/>
      <c r="C19" s="629"/>
      <c r="D19" s="630"/>
      <c r="E19" s="193"/>
      <c r="F19" s="194"/>
      <c r="G19" s="195">
        <f>E19+F19</f>
        <v>0</v>
      </c>
      <c r="H19" s="196">
        <f>IF($G$24=0,0,G19/$G$24)</f>
        <v>0</v>
      </c>
      <c r="I19" s="394"/>
      <c r="J19" s="394"/>
    </row>
    <row r="20" spans="1:12" ht="14.25" customHeight="1" x14ac:dyDescent="0.2">
      <c r="A20" s="628" t="s">
        <v>46</v>
      </c>
      <c r="B20" s="629"/>
      <c r="C20" s="629"/>
      <c r="D20" s="630"/>
      <c r="E20" s="193"/>
      <c r="F20" s="194"/>
      <c r="G20" s="195">
        <f>E20+F20</f>
        <v>0</v>
      </c>
      <c r="H20" s="196">
        <f>IF($G$24=0,0,G20/$G$24)</f>
        <v>0</v>
      </c>
      <c r="I20" s="394"/>
      <c r="J20" s="394"/>
    </row>
    <row r="21" spans="1:12" ht="14.25" customHeight="1" x14ac:dyDescent="0.2">
      <c r="A21" s="628" t="s">
        <v>47</v>
      </c>
      <c r="B21" s="629"/>
      <c r="C21" s="629"/>
      <c r="D21" s="630"/>
      <c r="E21" s="193"/>
      <c r="F21" s="194"/>
      <c r="G21" s="195">
        <f>E21+F21</f>
        <v>0</v>
      </c>
      <c r="H21" s="196">
        <f>IF($G$24=0,0,G21/$G$24)</f>
        <v>0</v>
      </c>
      <c r="I21" s="394"/>
      <c r="J21" s="394"/>
    </row>
    <row r="22" spans="1:12" ht="14.25" customHeight="1" x14ac:dyDescent="0.2">
      <c r="A22" s="628" t="s">
        <v>48</v>
      </c>
      <c r="B22" s="629"/>
      <c r="C22" s="629"/>
      <c r="D22" s="630"/>
      <c r="E22" s="193"/>
      <c r="F22" s="194"/>
      <c r="G22" s="195">
        <f>E22+F22</f>
        <v>0</v>
      </c>
      <c r="H22" s="196">
        <f>IF($G$24=0,0,G22/$G$24)</f>
        <v>0</v>
      </c>
      <c r="I22" s="394"/>
      <c r="J22" s="394"/>
    </row>
    <row r="23" spans="1:12" ht="14.25" customHeight="1" x14ac:dyDescent="0.2">
      <c r="A23" s="628" t="s">
        <v>198</v>
      </c>
      <c r="B23" s="629"/>
      <c r="C23" s="629"/>
      <c r="D23" s="630"/>
      <c r="E23" s="193"/>
      <c r="F23" s="194"/>
      <c r="G23" s="195">
        <f>E23+F23</f>
        <v>0</v>
      </c>
      <c r="H23" s="196">
        <f>IF($G$24=0,0,G23/$G$24)</f>
        <v>0</v>
      </c>
      <c r="I23" s="394"/>
      <c r="J23" s="394"/>
    </row>
    <row r="24" spans="1:12" ht="14.25" customHeight="1" x14ac:dyDescent="0.2">
      <c r="A24" s="631" t="s">
        <v>43</v>
      </c>
      <c r="B24" s="632"/>
      <c r="C24" s="632"/>
      <c r="D24" s="633"/>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23" t="s">
        <v>41</v>
      </c>
      <c r="B26" s="624"/>
      <c r="C26" s="624"/>
      <c r="D26" s="624"/>
      <c r="E26" s="604"/>
      <c r="F26" s="604"/>
      <c r="G26" s="604"/>
      <c r="H26" s="627"/>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11" t="s">
        <v>552</v>
      </c>
      <c r="B29" s="612"/>
      <c r="C29" s="612"/>
      <c r="D29" s="612"/>
      <c r="E29" s="612"/>
      <c r="F29" s="612"/>
      <c r="G29" s="612"/>
      <c r="H29" s="613"/>
      <c r="I29" s="169"/>
      <c r="J29" s="169"/>
      <c r="K29" s="169"/>
      <c r="L29" s="169"/>
    </row>
    <row r="30" spans="1:12" hidden="1" x14ac:dyDescent="0.2">
      <c r="L30" s="169"/>
    </row>
    <row r="31" spans="1:12" ht="30" hidden="1" customHeight="1" x14ac:dyDescent="0.25">
      <c r="A31" s="634" t="s">
        <v>516</v>
      </c>
      <c r="B31" s="613"/>
      <c r="C31" s="613"/>
      <c r="D31" s="613"/>
      <c r="E31" s="613"/>
      <c r="F31" s="613"/>
      <c r="G31" s="613"/>
      <c r="L31" s="169"/>
    </row>
    <row r="32" spans="1:12" hidden="1" x14ac:dyDescent="0.2">
      <c r="L32" s="169"/>
    </row>
    <row r="33" spans="1:21" ht="102" hidden="1" x14ac:dyDescent="0.2">
      <c r="A33" s="626" t="s">
        <v>39</v>
      </c>
      <c r="B33" s="626"/>
      <c r="C33" s="626"/>
      <c r="D33" s="626"/>
      <c r="E33" s="176" t="s">
        <v>364</v>
      </c>
      <c r="F33" s="176" t="s">
        <v>517</v>
      </c>
      <c r="G33" s="182"/>
      <c r="H33" s="176" t="s">
        <v>530</v>
      </c>
      <c r="I33" s="257" t="s">
        <v>518</v>
      </c>
      <c r="J33" s="288"/>
      <c r="K33" s="293" t="s">
        <v>575</v>
      </c>
      <c r="L33" s="609" t="s">
        <v>579</v>
      </c>
      <c r="M33" s="610"/>
      <c r="N33" s="610"/>
      <c r="O33" s="610"/>
      <c r="P33" s="610"/>
      <c r="Q33" s="610"/>
      <c r="R33" s="610"/>
      <c r="S33" s="610"/>
      <c r="T33" s="610"/>
      <c r="U33" s="610"/>
    </row>
    <row r="34" spans="1:21" hidden="1" x14ac:dyDescent="0.2">
      <c r="A34" s="618" t="s">
        <v>49</v>
      </c>
      <c r="B34" s="618"/>
      <c r="C34" s="618"/>
      <c r="D34" s="618"/>
      <c r="E34" s="188"/>
      <c r="F34" s="189"/>
      <c r="G34" s="190"/>
      <c r="H34" s="190">
        <f>E34+F34</f>
        <v>0</v>
      </c>
      <c r="I34" s="189"/>
      <c r="J34" s="289"/>
      <c r="K34" s="291">
        <f t="shared" ref="K34:K36" si="2">H34</f>
        <v>0</v>
      </c>
      <c r="L34" s="169"/>
    </row>
    <row r="35" spans="1:21" hidden="1" x14ac:dyDescent="0.2">
      <c r="A35" s="618" t="s">
        <v>50</v>
      </c>
      <c r="B35" s="554"/>
      <c r="C35" s="554"/>
      <c r="D35" s="554"/>
      <c r="E35" s="188"/>
      <c r="F35" s="189"/>
      <c r="G35" s="190"/>
      <c r="H35" s="190">
        <f>E35+F35</f>
        <v>0</v>
      </c>
      <c r="I35" s="189"/>
      <c r="J35" s="289"/>
      <c r="K35" s="291">
        <f t="shared" si="2"/>
        <v>0</v>
      </c>
      <c r="L35" s="169"/>
    </row>
    <row r="36" spans="1:21" hidden="1" x14ac:dyDescent="0.2">
      <c r="A36" s="618" t="s">
        <v>40</v>
      </c>
      <c r="B36" s="618"/>
      <c r="C36" s="618"/>
      <c r="D36" s="618"/>
      <c r="E36" s="188"/>
      <c r="F36" s="189"/>
      <c r="G36" s="190"/>
      <c r="H36" s="190">
        <f>G48</f>
        <v>0</v>
      </c>
      <c r="I36" s="189"/>
      <c r="J36" s="289"/>
      <c r="K36" s="291">
        <f t="shared" si="2"/>
        <v>0</v>
      </c>
      <c r="L36" s="169"/>
    </row>
    <row r="37" spans="1:21" hidden="1" x14ac:dyDescent="0.2">
      <c r="A37" s="618" t="s">
        <v>515</v>
      </c>
      <c r="B37" s="618"/>
      <c r="C37" s="618"/>
      <c r="D37" s="618"/>
      <c r="E37" s="188"/>
      <c r="F37" s="189"/>
      <c r="G37" s="190"/>
      <c r="H37" s="190">
        <f>E37+F37</f>
        <v>0</v>
      </c>
      <c r="I37" s="190"/>
      <c r="J37" s="287"/>
      <c r="L37" s="169"/>
    </row>
    <row r="38" spans="1:21" hidden="1" x14ac:dyDescent="0.2">
      <c r="A38" s="618" t="s">
        <v>519</v>
      </c>
      <c r="B38" s="618"/>
      <c r="C38" s="618"/>
      <c r="D38" s="618"/>
      <c r="E38" s="188"/>
      <c r="F38" s="189"/>
      <c r="G38" s="190"/>
      <c r="H38" s="190">
        <f>E38+F38</f>
        <v>0</v>
      </c>
      <c r="I38" s="190"/>
      <c r="J38" s="287"/>
      <c r="L38" s="169"/>
    </row>
    <row r="39" spans="1:21" hidden="1" x14ac:dyDescent="0.2">
      <c r="L39" s="169"/>
    </row>
    <row r="40" spans="1:21" ht="77.099999999999994" hidden="1" customHeight="1" x14ac:dyDescent="0.2">
      <c r="A40" s="623" t="s">
        <v>41</v>
      </c>
      <c r="B40" s="624"/>
      <c r="C40" s="624"/>
      <c r="D40" s="624"/>
      <c r="E40" s="635"/>
      <c r="F40" s="635"/>
      <c r="G40" s="636"/>
      <c r="H40" s="636"/>
      <c r="L40" s="169"/>
    </row>
    <row r="41" spans="1:21" hidden="1" x14ac:dyDescent="0.2">
      <c r="L41" s="169"/>
    </row>
    <row r="42" spans="1:21" ht="38.25" hidden="1" x14ac:dyDescent="0.2">
      <c r="A42" s="619" t="s">
        <v>197</v>
      </c>
      <c r="B42" s="620"/>
      <c r="C42" s="620"/>
      <c r="D42" s="621"/>
      <c r="E42" s="205" t="s">
        <v>268</v>
      </c>
      <c r="F42" s="205" t="s">
        <v>42</v>
      </c>
      <c r="G42" s="205" t="s">
        <v>43</v>
      </c>
      <c r="H42" s="205" t="s">
        <v>44</v>
      </c>
      <c r="L42" s="169"/>
    </row>
    <row r="43" spans="1:21" hidden="1" x14ac:dyDescent="0.2">
      <c r="A43" s="628" t="s">
        <v>45</v>
      </c>
      <c r="B43" s="629"/>
      <c r="C43" s="629"/>
      <c r="D43" s="630"/>
      <c r="E43" s="191"/>
      <c r="F43" s="191"/>
      <c r="G43" s="192">
        <f>SUM(E43:F43)</f>
        <v>0</v>
      </c>
      <c r="H43" s="5">
        <f>IF($G$48=0,0,G43/$G$48)</f>
        <v>0</v>
      </c>
      <c r="L43" s="169"/>
    </row>
    <row r="44" spans="1:21" hidden="1" x14ac:dyDescent="0.2">
      <c r="A44" s="628" t="s">
        <v>46</v>
      </c>
      <c r="B44" s="629"/>
      <c r="C44" s="629"/>
      <c r="D44" s="630"/>
      <c r="E44" s="191"/>
      <c r="F44" s="191"/>
      <c r="G44" s="192">
        <f>SUM(E44:F44)</f>
        <v>0</v>
      </c>
      <c r="H44" s="5">
        <f>IF($G$48=0,0,G44/$G$48)</f>
        <v>0</v>
      </c>
      <c r="L44" s="169"/>
    </row>
    <row r="45" spans="1:21" hidden="1" x14ac:dyDescent="0.2">
      <c r="A45" s="628" t="s">
        <v>47</v>
      </c>
      <c r="B45" s="629"/>
      <c r="C45" s="629"/>
      <c r="D45" s="630"/>
      <c r="E45" s="191"/>
      <c r="F45" s="191"/>
      <c r="G45" s="192">
        <f>SUM(E45:F45)</f>
        <v>0</v>
      </c>
      <c r="H45" s="5">
        <f>IF($G$48=0,0,G45/$G$48)</f>
        <v>0</v>
      </c>
      <c r="L45" s="169"/>
    </row>
    <row r="46" spans="1:21" hidden="1" x14ac:dyDescent="0.2">
      <c r="A46" s="628" t="s">
        <v>48</v>
      </c>
      <c r="B46" s="629"/>
      <c r="C46" s="629"/>
      <c r="D46" s="630"/>
      <c r="E46" s="191"/>
      <c r="F46" s="191"/>
      <c r="G46" s="192">
        <f>SUM(E46:F46)</f>
        <v>0</v>
      </c>
      <c r="H46" s="5">
        <f>IF($G$48=0,0,G46/$G$48)</f>
        <v>0</v>
      </c>
      <c r="L46" s="169"/>
    </row>
    <row r="47" spans="1:21" hidden="1" x14ac:dyDescent="0.2">
      <c r="A47" s="628" t="s">
        <v>198</v>
      </c>
      <c r="B47" s="629"/>
      <c r="C47" s="629"/>
      <c r="D47" s="630"/>
      <c r="E47" s="191"/>
      <c r="F47" s="191"/>
      <c r="G47" s="192">
        <f>SUM(E47:F47)</f>
        <v>0</v>
      </c>
      <c r="H47" s="5">
        <f>IF($G$48=0,0,G47/$G$48)</f>
        <v>0</v>
      </c>
      <c r="L47" s="169"/>
    </row>
    <row r="48" spans="1:21" hidden="1" x14ac:dyDescent="0.2">
      <c r="A48" s="631" t="s">
        <v>43</v>
      </c>
      <c r="B48" s="632"/>
      <c r="C48" s="632"/>
      <c r="D48" s="633"/>
      <c r="E48" s="192">
        <f>SUM(E43:E47)</f>
        <v>0</v>
      </c>
      <c r="F48" s="192">
        <f>SUM(F43:F47)</f>
        <v>0</v>
      </c>
      <c r="G48" s="192">
        <f>SUM(G43:G47)</f>
        <v>0</v>
      </c>
      <c r="H48" s="5">
        <f>SUM(H43:H47)</f>
        <v>0</v>
      </c>
      <c r="L48" s="169"/>
    </row>
    <row r="49" spans="1:12" hidden="1" x14ac:dyDescent="0.2">
      <c r="L49" s="169"/>
    </row>
    <row r="50" spans="1:12" ht="77.099999999999994" hidden="1" customHeight="1" x14ac:dyDescent="0.2">
      <c r="A50" s="623" t="s">
        <v>41</v>
      </c>
      <c r="B50" s="624"/>
      <c r="C50" s="624"/>
      <c r="D50" s="624"/>
      <c r="E50" s="637"/>
      <c r="F50" s="638"/>
      <c r="G50" s="638"/>
      <c r="H50" s="639"/>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14" t="s">
        <v>683</v>
      </c>
      <c r="B1" s="615"/>
      <c r="C1" s="615"/>
      <c r="D1" s="615"/>
      <c r="E1" s="615"/>
      <c r="F1" s="615"/>
      <c r="G1" s="615"/>
      <c r="H1" s="616"/>
      <c r="I1" s="616"/>
      <c r="J1" s="406"/>
    </row>
    <row r="2" spans="1:19" x14ac:dyDescent="0.25">
      <c r="A2" s="394"/>
      <c r="B2" s="394"/>
      <c r="C2" s="394"/>
      <c r="D2" s="394"/>
      <c r="E2" s="394"/>
      <c r="F2" s="394"/>
      <c r="G2" s="394"/>
      <c r="H2" s="394"/>
      <c r="I2" s="394"/>
      <c r="J2" s="394"/>
    </row>
    <row r="3" spans="1:19" ht="94.5" customHeight="1" x14ac:dyDescent="0.25">
      <c r="A3" s="617" t="s">
        <v>690</v>
      </c>
      <c r="B3" s="661"/>
      <c r="C3" s="661"/>
      <c r="D3" s="661"/>
      <c r="E3" s="661"/>
      <c r="F3" s="661"/>
      <c r="G3" s="661"/>
      <c r="H3" s="667"/>
      <c r="I3" s="667"/>
      <c r="J3" s="406"/>
    </row>
    <row r="4" spans="1:19" x14ac:dyDescent="0.25">
      <c r="A4" s="394"/>
      <c r="B4" s="394"/>
      <c r="C4" s="394"/>
      <c r="D4" s="394"/>
      <c r="E4" s="394"/>
      <c r="F4" s="394"/>
      <c r="G4" s="394"/>
      <c r="H4" s="394"/>
      <c r="I4" s="394"/>
      <c r="J4" s="394"/>
    </row>
    <row r="5" spans="1:19" ht="89.25" x14ac:dyDescent="0.25">
      <c r="A5" s="626" t="s">
        <v>39</v>
      </c>
      <c r="B5" s="626"/>
      <c r="C5" s="626"/>
      <c r="D5" s="626"/>
      <c r="E5" s="246" t="s">
        <v>685</v>
      </c>
      <c r="F5" s="246" t="s">
        <v>686</v>
      </c>
      <c r="G5" s="246" t="s">
        <v>687</v>
      </c>
      <c r="H5" s="246" t="s">
        <v>688</v>
      </c>
      <c r="I5" s="247" t="s">
        <v>689</v>
      </c>
      <c r="J5" s="409"/>
      <c r="K5" s="293" t="s">
        <v>575</v>
      </c>
      <c r="L5" s="640" t="s">
        <v>578</v>
      </c>
      <c r="M5" s="641"/>
      <c r="N5" s="641"/>
      <c r="O5" s="641"/>
      <c r="P5" s="641"/>
      <c r="Q5" s="641"/>
      <c r="R5" s="641"/>
      <c r="S5" s="641"/>
    </row>
    <row r="6" spans="1:19" ht="29.25" customHeight="1" x14ac:dyDescent="0.25">
      <c r="A6" s="618" t="s">
        <v>49</v>
      </c>
      <c r="B6" s="618"/>
      <c r="C6" s="618"/>
      <c r="D6" s="618"/>
      <c r="E6" s="201"/>
      <c r="F6" s="201"/>
      <c r="G6" s="199"/>
      <c r="H6" s="200">
        <f>E6+F6+G6</f>
        <v>0</v>
      </c>
      <c r="I6" s="166"/>
      <c r="J6" s="413"/>
      <c r="K6" s="294">
        <f t="shared" ref="K6:K10" si="0">H6</f>
        <v>0</v>
      </c>
    </row>
    <row r="7" spans="1:19" x14ac:dyDescent="0.25">
      <c r="A7" s="618" t="s">
        <v>50</v>
      </c>
      <c r="B7" s="618"/>
      <c r="C7" s="618"/>
      <c r="D7" s="618"/>
      <c r="E7" s="201"/>
      <c r="F7" s="201"/>
      <c r="G7" s="199"/>
      <c r="H7" s="200">
        <f>E7+F7+G7</f>
        <v>0</v>
      </c>
      <c r="I7" s="166"/>
      <c r="J7" s="413"/>
      <c r="K7" s="294">
        <f t="shared" si="0"/>
        <v>0</v>
      </c>
    </row>
    <row r="8" spans="1:19" ht="45" customHeight="1" x14ac:dyDescent="0.25">
      <c r="A8" s="618" t="s">
        <v>524</v>
      </c>
      <c r="B8" s="618"/>
      <c r="C8" s="618"/>
      <c r="D8" s="618"/>
      <c r="E8" s="201"/>
      <c r="F8" s="201"/>
      <c r="G8" s="199"/>
      <c r="H8" s="199"/>
      <c r="I8" s="166"/>
      <c r="J8" s="413"/>
      <c r="K8" s="294">
        <f t="shared" si="0"/>
        <v>0</v>
      </c>
    </row>
    <row r="9" spans="1:19" ht="30" customHeight="1" x14ac:dyDescent="0.25">
      <c r="A9" s="618" t="s">
        <v>525</v>
      </c>
      <c r="B9" s="618"/>
      <c r="C9" s="618"/>
      <c r="D9" s="618"/>
      <c r="E9" s="201"/>
      <c r="F9" s="201"/>
      <c r="G9" s="199"/>
      <c r="H9" s="200">
        <f>E9+F9+G9</f>
        <v>0</v>
      </c>
      <c r="I9" s="166"/>
      <c r="J9" s="413"/>
      <c r="K9" s="294">
        <f t="shared" si="0"/>
        <v>0</v>
      </c>
    </row>
    <row r="10" spans="1:19" x14ac:dyDescent="0.25">
      <c r="A10" s="618" t="s">
        <v>526</v>
      </c>
      <c r="B10" s="618"/>
      <c r="C10" s="618"/>
      <c r="D10" s="618"/>
      <c r="E10" s="201"/>
      <c r="F10" s="201"/>
      <c r="G10" s="199"/>
      <c r="H10" s="199"/>
      <c r="I10" s="166"/>
      <c r="J10" s="413"/>
      <c r="K10" s="294">
        <f t="shared" si="0"/>
        <v>0</v>
      </c>
    </row>
    <row r="11" spans="1:19" x14ac:dyDescent="0.25">
      <c r="A11" s="618" t="s">
        <v>515</v>
      </c>
      <c r="B11" s="618"/>
      <c r="C11" s="618"/>
      <c r="D11" s="618"/>
      <c r="E11" s="166"/>
      <c r="F11" s="166"/>
      <c r="G11" s="166"/>
      <c r="H11" s="202">
        <f>E11+F11+G11</f>
        <v>0</v>
      </c>
      <c r="I11" s="202"/>
      <c r="J11" s="414"/>
    </row>
    <row r="12" spans="1:19" ht="29.25" customHeight="1" x14ac:dyDescent="0.25">
      <c r="A12" s="547" t="s">
        <v>531</v>
      </c>
      <c r="B12" s="665"/>
      <c r="C12" s="665"/>
      <c r="D12" s="666"/>
      <c r="E12" s="166"/>
      <c r="F12" s="166"/>
      <c r="G12" s="166"/>
      <c r="H12" s="202">
        <f>E12+F12+G12</f>
        <v>0</v>
      </c>
      <c r="I12" s="202"/>
      <c r="J12" s="414"/>
    </row>
    <row r="13" spans="1:19" ht="43.5" customHeight="1" x14ac:dyDescent="0.25">
      <c r="A13" s="618" t="s">
        <v>532</v>
      </c>
      <c r="B13" s="618"/>
      <c r="C13" s="618"/>
      <c r="D13" s="618"/>
      <c r="E13" s="166"/>
      <c r="F13" s="166"/>
      <c r="G13" s="166"/>
      <c r="H13" s="202">
        <f>E13+F13+G13</f>
        <v>0</v>
      </c>
      <c r="I13" s="202"/>
      <c r="J13" s="414"/>
    </row>
    <row r="14" spans="1:19" ht="42.75" customHeight="1" x14ac:dyDescent="0.25">
      <c r="A14" s="618" t="s">
        <v>533</v>
      </c>
      <c r="B14" s="618"/>
      <c r="C14" s="618"/>
      <c r="D14" s="618"/>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605"/>
      <c r="F16" s="605"/>
      <c r="G16" s="622"/>
      <c r="H16" s="622"/>
      <c r="I16" s="622"/>
      <c r="J16" s="412"/>
    </row>
    <row r="17" spans="1:21" x14ac:dyDescent="0.25">
      <c r="A17" s="417"/>
      <c r="B17" s="418"/>
      <c r="C17" s="418"/>
      <c r="D17" s="418"/>
      <c r="E17" s="419"/>
      <c r="F17" s="419"/>
      <c r="G17" s="415"/>
      <c r="H17" s="415"/>
      <c r="I17" s="415"/>
      <c r="J17" s="415"/>
    </row>
    <row r="18" spans="1:21" ht="38.25" x14ac:dyDescent="0.25">
      <c r="A18" s="662" t="s">
        <v>528</v>
      </c>
      <c r="B18" s="663"/>
      <c r="C18" s="663"/>
      <c r="D18" s="664"/>
      <c r="E18" s="246" t="s">
        <v>268</v>
      </c>
      <c r="F18" s="246" t="s">
        <v>42</v>
      </c>
      <c r="G18" s="246" t="s">
        <v>43</v>
      </c>
      <c r="H18" s="246" t="s">
        <v>44</v>
      </c>
      <c r="I18" s="416"/>
      <c r="J18" s="416"/>
    </row>
    <row r="19" spans="1:21" x14ac:dyDescent="0.25">
      <c r="A19" s="628" t="s">
        <v>45</v>
      </c>
      <c r="B19" s="629"/>
      <c r="C19" s="629"/>
      <c r="D19" s="630"/>
      <c r="E19" s="166"/>
      <c r="F19" s="166"/>
      <c r="G19" s="4">
        <f>SUM(E19:F19)</f>
        <v>0</v>
      </c>
      <c r="H19" s="5">
        <f>IF($G$24=0,0,G19/$G$24)</f>
        <v>0</v>
      </c>
      <c r="I19" s="416"/>
      <c r="J19" s="416"/>
    </row>
    <row r="20" spans="1:21" x14ac:dyDescent="0.25">
      <c r="A20" s="628" t="s">
        <v>46</v>
      </c>
      <c r="B20" s="629"/>
      <c r="C20" s="629"/>
      <c r="D20" s="630"/>
      <c r="E20" s="166"/>
      <c r="F20" s="166"/>
      <c r="G20" s="4">
        <f>SUM(E20:F20)</f>
        <v>0</v>
      </c>
      <c r="H20" s="5">
        <f>IF($G$24=0,0,G20/$G$24)</f>
        <v>0</v>
      </c>
      <c r="I20" s="416"/>
      <c r="J20" s="416"/>
    </row>
    <row r="21" spans="1:21" x14ac:dyDescent="0.25">
      <c r="A21" s="628" t="s">
        <v>47</v>
      </c>
      <c r="B21" s="629"/>
      <c r="C21" s="629"/>
      <c r="D21" s="630"/>
      <c r="E21" s="166"/>
      <c r="F21" s="166"/>
      <c r="G21" s="4">
        <f>SUM(E21:F21)</f>
        <v>0</v>
      </c>
      <c r="H21" s="5">
        <f>IF($G$24=0,0,G21/$G$24)</f>
        <v>0</v>
      </c>
      <c r="I21" s="416"/>
      <c r="J21" s="416"/>
    </row>
    <row r="22" spans="1:21" x14ac:dyDescent="0.25">
      <c r="A22" s="628" t="s">
        <v>48</v>
      </c>
      <c r="B22" s="629"/>
      <c r="C22" s="629"/>
      <c r="D22" s="630"/>
      <c r="E22" s="166"/>
      <c r="F22" s="166"/>
      <c r="G22" s="4">
        <f>SUM(E22:F22)</f>
        <v>0</v>
      </c>
      <c r="H22" s="5">
        <f>IF($G$24=0,0,G22/$G$24)</f>
        <v>0</v>
      </c>
      <c r="I22" s="416"/>
      <c r="J22" s="416"/>
    </row>
    <row r="23" spans="1:21" x14ac:dyDescent="0.25">
      <c r="A23" s="628" t="s">
        <v>198</v>
      </c>
      <c r="B23" s="629"/>
      <c r="C23" s="629"/>
      <c r="D23" s="630"/>
      <c r="E23" s="166"/>
      <c r="F23" s="166"/>
      <c r="G23" s="4">
        <f>SUM(E23:F23)</f>
        <v>0</v>
      </c>
      <c r="H23" s="5">
        <f>IF($G$24=0,0,G23/$G$24)</f>
        <v>0</v>
      </c>
      <c r="I23" s="416"/>
      <c r="J23" s="416"/>
    </row>
    <row r="24" spans="1:21" x14ac:dyDescent="0.25">
      <c r="A24" s="631" t="s">
        <v>43</v>
      </c>
      <c r="B24" s="632"/>
      <c r="C24" s="632"/>
      <c r="D24" s="633"/>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58"/>
      <c r="F26" s="659"/>
      <c r="G26" s="659"/>
      <c r="H26" s="660"/>
      <c r="I26" s="416"/>
      <c r="J26" s="416"/>
    </row>
    <row r="27" spans="1:21" x14ac:dyDescent="0.25">
      <c r="A27" s="416"/>
      <c r="B27" s="416"/>
      <c r="C27" s="416"/>
      <c r="D27" s="416"/>
      <c r="E27" s="416"/>
      <c r="F27" s="416"/>
      <c r="G27" s="416"/>
      <c r="H27" s="416"/>
      <c r="I27" s="416"/>
      <c r="J27" s="416"/>
    </row>
    <row r="28" spans="1:21" ht="85.5" hidden="1" customHeight="1" x14ac:dyDescent="0.25">
      <c r="A28" s="614" t="s">
        <v>552</v>
      </c>
      <c r="B28" s="615"/>
      <c r="C28" s="615"/>
      <c r="D28" s="615"/>
      <c r="E28" s="615"/>
      <c r="F28" s="615"/>
      <c r="G28" s="615"/>
      <c r="H28" s="616"/>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17" t="s">
        <v>529</v>
      </c>
      <c r="B30" s="661"/>
      <c r="C30" s="661"/>
      <c r="D30" s="661"/>
      <c r="E30" s="661"/>
      <c r="F30" s="661"/>
      <c r="G30" s="661"/>
      <c r="H30" s="394"/>
      <c r="I30" s="416"/>
      <c r="J30" s="416"/>
    </row>
    <row r="31" spans="1:21" hidden="1" x14ac:dyDescent="0.25">
      <c r="A31" s="394"/>
      <c r="B31" s="394"/>
      <c r="C31" s="394"/>
      <c r="D31" s="394"/>
      <c r="E31" s="394"/>
      <c r="F31" s="394"/>
      <c r="G31" s="394"/>
      <c r="H31" s="394"/>
      <c r="I31" s="416"/>
      <c r="J31" s="416"/>
    </row>
    <row r="32" spans="1:21" ht="102" hidden="1" x14ac:dyDescent="0.25">
      <c r="A32" s="650" t="s">
        <v>39</v>
      </c>
      <c r="B32" s="650"/>
      <c r="C32" s="650"/>
      <c r="D32" s="650"/>
      <c r="E32" s="420" t="s">
        <v>364</v>
      </c>
      <c r="F32" s="420" t="s">
        <v>517</v>
      </c>
      <c r="G32" s="420"/>
      <c r="H32" s="420" t="s">
        <v>530</v>
      </c>
      <c r="I32" s="421" t="s">
        <v>518</v>
      </c>
      <c r="J32" s="409"/>
      <c r="K32" s="293" t="s">
        <v>575</v>
      </c>
      <c r="L32" s="640" t="s">
        <v>577</v>
      </c>
      <c r="M32" s="641"/>
      <c r="N32" s="641"/>
      <c r="O32" s="641"/>
      <c r="P32" s="641"/>
      <c r="Q32" s="641"/>
      <c r="R32" s="641"/>
      <c r="S32" s="641"/>
      <c r="T32" s="258"/>
      <c r="U32" s="258"/>
    </row>
    <row r="33" spans="1:11" hidden="1" x14ac:dyDescent="0.25">
      <c r="A33" s="645" t="s">
        <v>50</v>
      </c>
      <c r="B33" s="645"/>
      <c r="C33" s="645"/>
      <c r="D33" s="645"/>
      <c r="E33" s="422"/>
      <c r="F33" s="422"/>
      <c r="G33" s="423"/>
      <c r="H33" s="423">
        <f>E33+F33</f>
        <v>0</v>
      </c>
      <c r="I33" s="422"/>
      <c r="J33" s="424"/>
      <c r="K33" s="294">
        <f t="shared" ref="K33:K35" si="1">H33</f>
        <v>0</v>
      </c>
    </row>
    <row r="34" spans="1:11" hidden="1" x14ac:dyDescent="0.25">
      <c r="A34" s="645" t="s">
        <v>49</v>
      </c>
      <c r="B34" s="645"/>
      <c r="C34" s="645"/>
      <c r="D34" s="645"/>
      <c r="E34" s="422"/>
      <c r="F34" s="422"/>
      <c r="G34" s="423"/>
      <c r="H34" s="423">
        <f t="shared" ref="H34:H39" si="2">E34+F34</f>
        <v>0</v>
      </c>
      <c r="I34" s="422"/>
      <c r="J34" s="424"/>
      <c r="K34" s="294">
        <f t="shared" si="1"/>
        <v>0</v>
      </c>
    </row>
    <row r="35" spans="1:11" hidden="1" x14ac:dyDescent="0.25">
      <c r="A35" s="645" t="s">
        <v>40</v>
      </c>
      <c r="B35" s="645"/>
      <c r="C35" s="645"/>
      <c r="D35" s="645"/>
      <c r="E35" s="422"/>
      <c r="F35" s="422"/>
      <c r="G35" s="423"/>
      <c r="H35" s="422"/>
      <c r="I35" s="422"/>
      <c r="J35" s="424"/>
      <c r="K35" s="294">
        <f t="shared" si="1"/>
        <v>0</v>
      </c>
    </row>
    <row r="36" spans="1:11" hidden="1" x14ac:dyDescent="0.25">
      <c r="A36" s="645" t="s">
        <v>515</v>
      </c>
      <c r="B36" s="645"/>
      <c r="C36" s="645"/>
      <c r="D36" s="645"/>
      <c r="E36" s="425"/>
      <c r="F36" s="425"/>
      <c r="G36" s="426"/>
      <c r="H36" s="423">
        <f t="shared" si="2"/>
        <v>0</v>
      </c>
      <c r="I36" s="426"/>
      <c r="J36" s="414"/>
    </row>
    <row r="37" spans="1:11" ht="30" hidden="1" customHeight="1" x14ac:dyDescent="0.25">
      <c r="A37" s="645" t="s">
        <v>531</v>
      </c>
      <c r="B37" s="645"/>
      <c r="C37" s="645"/>
      <c r="D37" s="645"/>
      <c r="E37" s="425"/>
      <c r="F37" s="425"/>
      <c r="G37" s="426"/>
      <c r="H37" s="423">
        <f t="shared" si="2"/>
        <v>0</v>
      </c>
      <c r="I37" s="426"/>
      <c r="J37" s="414"/>
    </row>
    <row r="38" spans="1:11" ht="45" hidden="1" customHeight="1" x14ac:dyDescent="0.25">
      <c r="A38" s="645" t="s">
        <v>532</v>
      </c>
      <c r="B38" s="645"/>
      <c r="C38" s="645"/>
      <c r="D38" s="645"/>
      <c r="E38" s="425"/>
      <c r="F38" s="425"/>
      <c r="G38" s="426"/>
      <c r="H38" s="423">
        <f t="shared" si="2"/>
        <v>0</v>
      </c>
      <c r="I38" s="426"/>
      <c r="J38" s="414"/>
    </row>
    <row r="39" spans="1:11" ht="45" hidden="1" customHeight="1" x14ac:dyDescent="0.25">
      <c r="A39" s="645" t="s">
        <v>533</v>
      </c>
      <c r="B39" s="645"/>
      <c r="C39" s="645"/>
      <c r="D39" s="645"/>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46" t="s">
        <v>41</v>
      </c>
      <c r="B41" s="647"/>
      <c r="C41" s="647"/>
      <c r="D41" s="647"/>
      <c r="E41" s="648"/>
      <c r="F41" s="648"/>
      <c r="G41" s="649"/>
      <c r="H41" s="649"/>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0" t="s">
        <v>528</v>
      </c>
      <c r="B43" s="651"/>
      <c r="C43" s="651"/>
      <c r="D43" s="651"/>
      <c r="E43" s="420" t="s">
        <v>268</v>
      </c>
      <c r="F43" s="420" t="s">
        <v>42</v>
      </c>
      <c r="G43" s="420" t="s">
        <v>43</v>
      </c>
      <c r="H43" s="420" t="s">
        <v>44</v>
      </c>
      <c r="I43" s="416"/>
      <c r="J43" s="416"/>
    </row>
    <row r="44" spans="1:11" hidden="1" x14ac:dyDescent="0.25">
      <c r="A44" s="652" t="s">
        <v>45</v>
      </c>
      <c r="B44" s="653"/>
      <c r="C44" s="653"/>
      <c r="D44" s="654"/>
      <c r="E44" s="425"/>
      <c r="F44" s="425"/>
      <c r="G44" s="428">
        <f>SUM(E44:F44)</f>
        <v>0</v>
      </c>
      <c r="H44" s="429">
        <f>IF($G$49=0,0,G44/$G$49)</f>
        <v>0</v>
      </c>
      <c r="I44" s="416"/>
      <c r="J44" s="416"/>
    </row>
    <row r="45" spans="1:11" hidden="1" x14ac:dyDescent="0.25">
      <c r="A45" s="652" t="s">
        <v>46</v>
      </c>
      <c r="B45" s="653"/>
      <c r="C45" s="653"/>
      <c r="D45" s="654"/>
      <c r="E45" s="425"/>
      <c r="F45" s="425"/>
      <c r="G45" s="428">
        <f>SUM(E45:F45)</f>
        <v>0</v>
      </c>
      <c r="H45" s="429">
        <f>IF($G$49=0,0,G45/$G$49)</f>
        <v>0</v>
      </c>
      <c r="I45" s="416"/>
      <c r="J45" s="416"/>
    </row>
    <row r="46" spans="1:11" hidden="1" x14ac:dyDescent="0.25">
      <c r="A46" s="652" t="s">
        <v>47</v>
      </c>
      <c r="B46" s="653"/>
      <c r="C46" s="653"/>
      <c r="D46" s="654"/>
      <c r="E46" s="425"/>
      <c r="F46" s="425"/>
      <c r="G46" s="428">
        <f>SUM(E46:F46)</f>
        <v>0</v>
      </c>
      <c r="H46" s="429">
        <f>IF($G$49=0,0,G46/$G$49)</f>
        <v>0</v>
      </c>
      <c r="I46" s="416"/>
      <c r="J46" s="416"/>
    </row>
    <row r="47" spans="1:11" hidden="1" x14ac:dyDescent="0.25">
      <c r="A47" s="652" t="s">
        <v>48</v>
      </c>
      <c r="B47" s="653"/>
      <c r="C47" s="653"/>
      <c r="D47" s="654"/>
      <c r="E47" s="425"/>
      <c r="F47" s="425"/>
      <c r="G47" s="428">
        <f>SUM(E47:F47)</f>
        <v>0</v>
      </c>
      <c r="H47" s="429">
        <f>IF($G$49=0,0,G47/$G$49)</f>
        <v>0</v>
      </c>
      <c r="I47" s="416"/>
      <c r="J47" s="416"/>
    </row>
    <row r="48" spans="1:11" hidden="1" x14ac:dyDescent="0.25">
      <c r="A48" s="652" t="s">
        <v>198</v>
      </c>
      <c r="B48" s="653"/>
      <c r="C48" s="653"/>
      <c r="D48" s="654"/>
      <c r="E48" s="425"/>
      <c r="F48" s="425"/>
      <c r="G48" s="428">
        <f>SUM(E48:F48)</f>
        <v>0</v>
      </c>
      <c r="H48" s="429">
        <f>IF($G$49=0,0,G48/$G$49)</f>
        <v>0</v>
      </c>
      <c r="I48" s="416"/>
      <c r="J48" s="416"/>
    </row>
    <row r="49" spans="1:10" hidden="1" x14ac:dyDescent="0.25">
      <c r="A49" s="655" t="s">
        <v>43</v>
      </c>
      <c r="B49" s="656"/>
      <c r="C49" s="656"/>
      <c r="D49" s="65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46" t="s">
        <v>41</v>
      </c>
      <c r="B51" s="647"/>
      <c r="C51" s="647"/>
      <c r="D51" s="647"/>
      <c r="E51" s="642"/>
      <c r="F51" s="643"/>
      <c r="G51" s="643"/>
      <c r="H51" s="644"/>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14" t="s">
        <v>691</v>
      </c>
      <c r="B1" s="615"/>
      <c r="C1" s="615"/>
      <c r="D1" s="615"/>
      <c r="E1" s="615"/>
      <c r="F1" s="615"/>
      <c r="G1" s="615"/>
      <c r="H1" s="616"/>
      <c r="I1" s="616"/>
      <c r="J1" s="416"/>
      <c r="L1" s="21"/>
      <c r="M1" s="301"/>
      <c r="N1" s="21"/>
      <c r="O1" s="21"/>
    </row>
    <row r="2" spans="1:19" x14ac:dyDescent="0.25">
      <c r="A2" s="394"/>
      <c r="B2" s="394"/>
      <c r="C2" s="394"/>
      <c r="D2" s="394"/>
      <c r="E2" s="394"/>
      <c r="F2" s="394"/>
      <c r="G2" s="394"/>
      <c r="H2" s="394"/>
      <c r="I2" s="394"/>
      <c r="J2" s="416"/>
    </row>
    <row r="3" spans="1:19" ht="60" customHeight="1" x14ac:dyDescent="0.25">
      <c r="A3" s="617" t="s">
        <v>545</v>
      </c>
      <c r="B3" s="616"/>
      <c r="C3" s="616"/>
      <c r="D3" s="616"/>
      <c r="E3" s="616"/>
      <c r="F3" s="616"/>
      <c r="G3" s="616"/>
      <c r="H3" s="616"/>
      <c r="I3" s="616"/>
      <c r="J3" s="416"/>
    </row>
    <row r="4" spans="1:19" x14ac:dyDescent="0.25">
      <c r="A4" s="394"/>
      <c r="B4" s="394"/>
      <c r="C4" s="394"/>
      <c r="D4" s="394"/>
      <c r="E4" s="394"/>
      <c r="F4" s="394"/>
      <c r="G4" s="394"/>
      <c r="H4" s="394"/>
      <c r="I4" s="394"/>
      <c r="J4" s="416"/>
    </row>
    <row r="5" spans="1:19" ht="89.25" customHeight="1" x14ac:dyDescent="0.25">
      <c r="A5" s="626" t="s">
        <v>39</v>
      </c>
      <c r="B5" s="626"/>
      <c r="C5" s="626"/>
      <c r="D5" s="626"/>
      <c r="E5" s="205" t="s">
        <v>685</v>
      </c>
      <c r="F5" s="205" t="s">
        <v>686</v>
      </c>
      <c r="G5" s="205" t="s">
        <v>687</v>
      </c>
      <c r="H5" s="205" t="s">
        <v>688</v>
      </c>
      <c r="I5" s="114" t="s">
        <v>689</v>
      </c>
      <c r="J5" s="416"/>
      <c r="K5" s="293" t="s">
        <v>575</v>
      </c>
      <c r="L5" s="671" t="s">
        <v>590</v>
      </c>
      <c r="M5" s="672"/>
      <c r="N5" s="672"/>
      <c r="O5" s="672"/>
      <c r="P5" s="672"/>
      <c r="Q5" s="672"/>
      <c r="R5" s="672"/>
      <c r="S5" s="672"/>
    </row>
    <row r="6" spans="1:19" x14ac:dyDescent="0.25">
      <c r="A6" s="618" t="s">
        <v>546</v>
      </c>
      <c r="B6" s="618"/>
      <c r="C6" s="618"/>
      <c r="D6" s="618"/>
      <c r="E6" s="203"/>
      <c r="F6" s="206"/>
      <c r="G6" s="203"/>
      <c r="H6" s="203"/>
      <c r="I6" s="203"/>
      <c r="J6" s="416"/>
      <c r="K6" s="294">
        <f t="shared" ref="K6:K9" si="0">H6</f>
        <v>0</v>
      </c>
      <c r="L6" s="673"/>
      <c r="M6" s="674"/>
      <c r="N6" s="674"/>
      <c r="O6" s="674"/>
      <c r="P6" s="674"/>
      <c r="Q6" s="674"/>
      <c r="R6" s="674"/>
      <c r="S6" s="674"/>
    </row>
    <row r="7" spans="1:19" x14ac:dyDescent="0.25">
      <c r="A7" s="618" t="s">
        <v>547</v>
      </c>
      <c r="B7" s="618"/>
      <c r="C7" s="618"/>
      <c r="D7" s="618"/>
      <c r="E7" s="203"/>
      <c r="F7" s="206"/>
      <c r="G7" s="203"/>
      <c r="H7" s="204">
        <f>E7+F7+G7</f>
        <v>0</v>
      </c>
      <c r="I7" s="203"/>
      <c r="J7" s="416"/>
      <c r="K7" s="294">
        <f t="shared" si="0"/>
        <v>0</v>
      </c>
      <c r="L7" s="673"/>
      <c r="M7" s="674"/>
      <c r="N7" s="674"/>
      <c r="O7" s="674"/>
      <c r="P7" s="674"/>
      <c r="Q7" s="674"/>
      <c r="R7" s="674"/>
      <c r="S7" s="674"/>
    </row>
    <row r="8" spans="1:19" x14ac:dyDescent="0.25">
      <c r="A8" s="618" t="s">
        <v>548</v>
      </c>
      <c r="B8" s="618"/>
      <c r="C8" s="618"/>
      <c r="D8" s="618"/>
      <c r="E8" s="204">
        <f>E6*E7</f>
        <v>0</v>
      </c>
      <c r="F8" s="204">
        <f>F6*F7</f>
        <v>0</v>
      </c>
      <c r="G8" s="204">
        <f>G6*G7</f>
        <v>0</v>
      </c>
      <c r="H8" s="285">
        <f>H6*H7</f>
        <v>0</v>
      </c>
      <c r="I8" s="204">
        <f>I6*I7</f>
        <v>0</v>
      </c>
      <c r="J8" s="416"/>
      <c r="K8" s="294">
        <f t="shared" si="0"/>
        <v>0</v>
      </c>
      <c r="L8" s="673"/>
      <c r="M8" s="674"/>
      <c r="N8" s="674"/>
      <c r="O8" s="674"/>
      <c r="P8" s="674"/>
      <c r="Q8" s="674"/>
      <c r="R8" s="674"/>
      <c r="S8" s="674"/>
    </row>
    <row r="9" spans="1:19" x14ac:dyDescent="0.25">
      <c r="A9" s="618" t="s">
        <v>549</v>
      </c>
      <c r="B9" s="618"/>
      <c r="C9" s="618"/>
      <c r="D9" s="618"/>
      <c r="E9" s="203"/>
      <c r="F9" s="206"/>
      <c r="G9" s="203"/>
      <c r="H9" s="285">
        <f>E9+F9+G9</f>
        <v>0</v>
      </c>
      <c r="I9" s="203"/>
      <c r="J9" s="416"/>
      <c r="K9" s="294">
        <f t="shared" si="0"/>
        <v>0</v>
      </c>
      <c r="L9" s="673"/>
      <c r="M9" s="674"/>
      <c r="N9" s="674"/>
      <c r="O9" s="674"/>
      <c r="P9" s="674"/>
      <c r="Q9" s="674"/>
      <c r="R9" s="674"/>
      <c r="S9" s="674"/>
    </row>
    <row r="10" spans="1:19" x14ac:dyDescent="0.25">
      <c r="A10" s="618" t="s">
        <v>550</v>
      </c>
      <c r="B10" s="618"/>
      <c r="C10" s="618"/>
      <c r="D10" s="618"/>
      <c r="E10" s="212">
        <f>IF(E8=0,0,E9/E8)</f>
        <v>0</v>
      </c>
      <c r="F10" s="212">
        <f>IF(F8=0,0,F9/F8)</f>
        <v>0</v>
      </c>
      <c r="G10" s="212">
        <f>IF(G8=0,0,G9/G8)</f>
        <v>0</v>
      </c>
      <c r="H10" s="212">
        <f>IF(H8=0,0,H9/H8)</f>
        <v>0</v>
      </c>
      <c r="I10" s="212">
        <f>IF(I8=0,0,I9/I8)</f>
        <v>0</v>
      </c>
      <c r="J10" s="416"/>
      <c r="K10" s="298"/>
      <c r="L10" s="673"/>
      <c r="M10" s="674"/>
      <c r="N10" s="674"/>
      <c r="O10" s="674"/>
      <c r="P10" s="674"/>
      <c r="Q10" s="674"/>
      <c r="R10" s="674"/>
      <c r="S10" s="674"/>
    </row>
    <row r="11" spans="1:19" x14ac:dyDescent="0.25">
      <c r="A11" s="618" t="s">
        <v>40</v>
      </c>
      <c r="B11" s="618"/>
      <c r="C11" s="618"/>
      <c r="D11" s="618"/>
      <c r="E11" s="203"/>
      <c r="F11" s="206"/>
      <c r="G11" s="203"/>
      <c r="H11" s="213">
        <f>G21</f>
        <v>0</v>
      </c>
      <c r="I11" s="203"/>
      <c r="J11" s="416"/>
      <c r="K11" s="300">
        <f>$H$11</f>
        <v>0</v>
      </c>
      <c r="L11" s="673"/>
      <c r="M11" s="674"/>
      <c r="N11" s="674"/>
      <c r="O11" s="674"/>
      <c r="P11" s="674"/>
      <c r="Q11" s="674"/>
      <c r="R11" s="674"/>
      <c r="S11" s="674"/>
    </row>
    <row r="12" spans="1:19" x14ac:dyDescent="0.25">
      <c r="A12" s="394"/>
      <c r="B12" s="394"/>
      <c r="C12" s="394"/>
      <c r="D12" s="394"/>
      <c r="E12" s="394"/>
      <c r="F12" s="394"/>
      <c r="G12" s="394"/>
      <c r="H12" s="394"/>
      <c r="I12" s="394"/>
      <c r="J12" s="416"/>
    </row>
    <row r="13" spans="1:19" ht="54" customHeight="1" x14ac:dyDescent="0.25">
      <c r="A13" s="583" t="s">
        <v>41</v>
      </c>
      <c r="B13" s="675"/>
      <c r="C13" s="675"/>
      <c r="D13" s="676"/>
      <c r="E13" s="635"/>
      <c r="F13" s="635"/>
      <c r="G13" s="636"/>
      <c r="H13" s="636"/>
      <c r="I13" s="636"/>
      <c r="J13" s="416"/>
      <c r="M13" s="172"/>
    </row>
    <row r="14" spans="1:19" x14ac:dyDescent="0.25">
      <c r="A14" s="394"/>
      <c r="B14" s="394"/>
      <c r="C14" s="394"/>
      <c r="D14" s="394"/>
      <c r="E14" s="394"/>
      <c r="F14" s="394"/>
      <c r="G14" s="394"/>
      <c r="H14" s="394"/>
      <c r="I14" s="394"/>
      <c r="J14" s="416"/>
    </row>
    <row r="15" spans="1:19" ht="38.25" x14ac:dyDescent="0.25">
      <c r="A15" s="619" t="s">
        <v>197</v>
      </c>
      <c r="B15" s="620"/>
      <c r="C15" s="620"/>
      <c r="D15" s="621"/>
      <c r="E15" s="205" t="s">
        <v>268</v>
      </c>
      <c r="F15" s="205" t="s">
        <v>42</v>
      </c>
      <c r="G15" s="205" t="s">
        <v>43</v>
      </c>
      <c r="H15" s="205" t="s">
        <v>44</v>
      </c>
      <c r="I15" s="394"/>
      <c r="J15" s="416"/>
    </row>
    <row r="16" spans="1:19" x14ac:dyDescent="0.25">
      <c r="A16" s="628" t="s">
        <v>45</v>
      </c>
      <c r="B16" s="629"/>
      <c r="C16" s="629"/>
      <c r="D16" s="630"/>
      <c r="E16" s="214"/>
      <c r="F16" s="218"/>
      <c r="G16" s="215">
        <f>E16+F16</f>
        <v>0</v>
      </c>
      <c r="H16" s="5">
        <f>IF($G$21=0,0,G16/$G$21)</f>
        <v>0</v>
      </c>
      <c r="I16" s="394"/>
      <c r="J16" s="416"/>
    </row>
    <row r="17" spans="1:13" x14ac:dyDescent="0.25">
      <c r="A17" s="628" t="s">
        <v>46</v>
      </c>
      <c r="B17" s="629"/>
      <c r="C17" s="629"/>
      <c r="D17" s="630"/>
      <c r="E17" s="214"/>
      <c r="F17" s="218"/>
      <c r="G17" s="215">
        <f>E17+F17</f>
        <v>0</v>
      </c>
      <c r="H17" s="5">
        <f>IF($G$21=0,0,G17/$G$21)</f>
        <v>0</v>
      </c>
      <c r="I17" s="394"/>
      <c r="J17" s="416"/>
      <c r="M17" s="3"/>
    </row>
    <row r="18" spans="1:13" x14ac:dyDescent="0.25">
      <c r="A18" s="628" t="s">
        <v>47</v>
      </c>
      <c r="B18" s="629"/>
      <c r="C18" s="629"/>
      <c r="D18" s="630"/>
      <c r="E18" s="214"/>
      <c r="F18" s="218"/>
      <c r="G18" s="215">
        <f>E18+F18</f>
        <v>0</v>
      </c>
      <c r="H18" s="5">
        <f>IF($G$21=0,0,G18/$G$21)</f>
        <v>0</v>
      </c>
      <c r="I18" s="394"/>
      <c r="J18" s="416"/>
    </row>
    <row r="19" spans="1:13" x14ac:dyDescent="0.25">
      <c r="A19" s="628" t="s">
        <v>48</v>
      </c>
      <c r="B19" s="629"/>
      <c r="C19" s="629"/>
      <c r="D19" s="630"/>
      <c r="E19" s="214"/>
      <c r="F19" s="218"/>
      <c r="G19" s="215">
        <f>E19+F19</f>
        <v>0</v>
      </c>
      <c r="H19" s="5">
        <f>IF($G$21=0,0,G19/$G$21)</f>
        <v>0</v>
      </c>
      <c r="I19" s="394"/>
      <c r="J19" s="416"/>
    </row>
    <row r="20" spans="1:13" x14ac:dyDescent="0.25">
      <c r="A20" s="628" t="s">
        <v>198</v>
      </c>
      <c r="B20" s="629"/>
      <c r="C20" s="629"/>
      <c r="D20" s="630"/>
      <c r="E20" s="214"/>
      <c r="F20" s="218"/>
      <c r="G20" s="215">
        <f>E20+F20</f>
        <v>0</v>
      </c>
      <c r="H20" s="5">
        <f>IF($G$21=0,0,G20/$G$21)</f>
        <v>0</v>
      </c>
      <c r="I20" s="394"/>
      <c r="J20" s="416"/>
    </row>
    <row r="21" spans="1:13" x14ac:dyDescent="0.25">
      <c r="A21" s="631" t="s">
        <v>43</v>
      </c>
      <c r="B21" s="632"/>
      <c r="C21" s="632"/>
      <c r="D21" s="633"/>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23" t="s">
        <v>41</v>
      </c>
      <c r="B23" s="624"/>
      <c r="C23" s="624"/>
      <c r="D23" s="624"/>
      <c r="E23" s="668"/>
      <c r="F23" s="668"/>
      <c r="G23" s="668"/>
      <c r="H23" s="669"/>
      <c r="I23" s="394"/>
      <c r="J23" s="416"/>
    </row>
    <row r="24" spans="1:13" x14ac:dyDescent="0.25">
      <c r="A24" s="394"/>
      <c r="B24" s="394"/>
      <c r="C24" s="394"/>
      <c r="D24" s="394"/>
      <c r="E24" s="394"/>
      <c r="F24" s="394"/>
      <c r="G24" s="394"/>
      <c r="H24" s="394"/>
      <c r="I24" s="394"/>
      <c r="J24" s="416"/>
    </row>
    <row r="25" spans="1:13" ht="38.25" x14ac:dyDescent="0.25">
      <c r="A25" s="626" t="s">
        <v>551</v>
      </c>
      <c r="B25" s="670"/>
      <c r="C25" s="670"/>
      <c r="D25" s="670"/>
      <c r="E25" s="205" t="s">
        <v>546</v>
      </c>
      <c r="F25" s="205" t="s">
        <v>44</v>
      </c>
      <c r="G25" s="430"/>
      <c r="H25" s="432"/>
      <c r="I25" s="430"/>
      <c r="J25" s="416"/>
    </row>
    <row r="26" spans="1:13" x14ac:dyDescent="0.25">
      <c r="A26" s="628" t="s">
        <v>45</v>
      </c>
      <c r="B26" s="629"/>
      <c r="C26" s="629"/>
      <c r="D26" s="630"/>
      <c r="E26" s="219">
        <f>$H$6*H16</f>
        <v>0</v>
      </c>
      <c r="F26" s="220">
        <f>IF($E$31=0,0,E26/$E$31)</f>
        <v>0</v>
      </c>
      <c r="G26" s="431"/>
      <c r="H26" s="433"/>
      <c r="I26" s="431"/>
      <c r="J26" s="416"/>
    </row>
    <row r="27" spans="1:13" x14ac:dyDescent="0.25">
      <c r="A27" s="628" t="s">
        <v>46</v>
      </c>
      <c r="B27" s="629"/>
      <c r="C27" s="629"/>
      <c r="D27" s="630"/>
      <c r="E27" s="219">
        <f>$H$6*H17</f>
        <v>0</v>
      </c>
      <c r="F27" s="220">
        <f>IF($E$31=0,0,E27/$E$31)</f>
        <v>0</v>
      </c>
      <c r="G27" s="431"/>
      <c r="H27" s="433"/>
      <c r="I27" s="431"/>
      <c r="J27" s="416"/>
    </row>
    <row r="28" spans="1:13" x14ac:dyDescent="0.25">
      <c r="A28" s="628" t="s">
        <v>47</v>
      </c>
      <c r="B28" s="629"/>
      <c r="C28" s="629"/>
      <c r="D28" s="630"/>
      <c r="E28" s="219">
        <f>$H$6*H18</f>
        <v>0</v>
      </c>
      <c r="F28" s="220">
        <f>IF($E$31=0,0,E28/$E$31)</f>
        <v>0</v>
      </c>
      <c r="G28" s="431"/>
      <c r="H28" s="433"/>
      <c r="I28" s="431"/>
      <c r="J28" s="416"/>
    </row>
    <row r="29" spans="1:13" x14ac:dyDescent="0.25">
      <c r="A29" s="628" t="s">
        <v>48</v>
      </c>
      <c r="B29" s="629"/>
      <c r="C29" s="629"/>
      <c r="D29" s="630"/>
      <c r="E29" s="219">
        <f>$H$6*H19</f>
        <v>0</v>
      </c>
      <c r="F29" s="220">
        <f>IF($E$31=0,0,E29/$E$31)</f>
        <v>0</v>
      </c>
      <c r="G29" s="431"/>
      <c r="H29" s="433"/>
      <c r="I29" s="431"/>
      <c r="J29" s="416"/>
    </row>
    <row r="30" spans="1:13" x14ac:dyDescent="0.25">
      <c r="A30" s="628" t="s">
        <v>198</v>
      </c>
      <c r="B30" s="629"/>
      <c r="C30" s="629"/>
      <c r="D30" s="630"/>
      <c r="E30" s="219">
        <f>$H$6*H20</f>
        <v>0</v>
      </c>
      <c r="F30" s="220">
        <f>IF($E$31=0,0,E30/$E$31)</f>
        <v>0</v>
      </c>
      <c r="G30" s="431"/>
      <c r="H30" s="433"/>
      <c r="I30" s="431"/>
      <c r="J30" s="416"/>
    </row>
    <row r="31" spans="1:13" x14ac:dyDescent="0.25">
      <c r="A31" s="631" t="s">
        <v>43</v>
      </c>
      <c r="B31" s="632"/>
      <c r="C31" s="632"/>
      <c r="D31" s="633"/>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23" t="s">
        <v>41</v>
      </c>
      <c r="B33" s="624"/>
      <c r="C33" s="624"/>
      <c r="D33" s="624"/>
      <c r="E33" s="668"/>
      <c r="F33" s="668"/>
      <c r="G33" s="668"/>
      <c r="H33" s="669"/>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Q34" sqref="Q34"/>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14" t="s">
        <v>683</v>
      </c>
      <c r="B1" s="615"/>
      <c r="C1" s="615"/>
      <c r="D1" s="615"/>
      <c r="E1" s="615"/>
      <c r="F1" s="615"/>
      <c r="G1" s="615"/>
      <c r="H1" s="616"/>
      <c r="I1" s="616"/>
      <c r="J1" s="434"/>
    </row>
    <row r="2" spans="1:19" x14ac:dyDescent="0.25">
      <c r="A2" s="394"/>
      <c r="B2" s="394"/>
      <c r="C2" s="394"/>
      <c r="D2" s="394"/>
      <c r="E2" s="394"/>
      <c r="F2" s="394"/>
      <c r="G2" s="394"/>
      <c r="H2" s="394"/>
      <c r="I2" s="394"/>
      <c r="J2" s="434"/>
    </row>
    <row r="3" spans="1:19" ht="45.75" customHeight="1" x14ac:dyDescent="0.25">
      <c r="A3" s="617" t="s">
        <v>692</v>
      </c>
      <c r="B3" s="661"/>
      <c r="C3" s="661"/>
      <c r="D3" s="661"/>
      <c r="E3" s="661"/>
      <c r="F3" s="661"/>
      <c r="G3" s="661"/>
      <c r="H3" s="616"/>
      <c r="I3" s="616"/>
      <c r="J3" s="434"/>
    </row>
    <row r="4" spans="1:19" x14ac:dyDescent="0.25">
      <c r="A4" s="394"/>
      <c r="B4" s="394"/>
      <c r="C4" s="394"/>
      <c r="D4" s="394"/>
      <c r="E4" s="394"/>
      <c r="F4" s="394"/>
      <c r="G4" s="394"/>
      <c r="H4" s="394"/>
      <c r="I4" s="394"/>
      <c r="J4" s="434"/>
    </row>
    <row r="5" spans="1:19" ht="89.25" x14ac:dyDescent="0.25">
      <c r="A5" s="626" t="s">
        <v>39</v>
      </c>
      <c r="B5" s="626"/>
      <c r="C5" s="626"/>
      <c r="D5" s="626"/>
      <c r="E5" s="205" t="s">
        <v>685</v>
      </c>
      <c r="F5" s="205" t="s">
        <v>686</v>
      </c>
      <c r="G5" s="205" t="s">
        <v>687</v>
      </c>
      <c r="H5" s="205" t="s">
        <v>688</v>
      </c>
      <c r="I5" s="114" t="s">
        <v>689</v>
      </c>
      <c r="J5" s="434"/>
      <c r="K5" s="293" t="s">
        <v>575</v>
      </c>
      <c r="L5" s="678" t="s">
        <v>576</v>
      </c>
      <c r="M5" s="672"/>
      <c r="N5" s="672"/>
      <c r="O5" s="672"/>
      <c r="P5" s="672"/>
      <c r="Q5" s="672"/>
      <c r="R5" s="672"/>
      <c r="S5" s="672"/>
    </row>
    <row r="6" spans="1:19" x14ac:dyDescent="0.25">
      <c r="A6" s="618" t="s">
        <v>546</v>
      </c>
      <c r="B6" s="618"/>
      <c r="C6" s="618"/>
      <c r="D6" s="618"/>
      <c r="E6" s="203"/>
      <c r="F6" s="206"/>
      <c r="G6" s="203"/>
      <c r="H6" s="203"/>
      <c r="I6" s="166"/>
      <c r="J6" s="434"/>
      <c r="K6" s="294">
        <f t="shared" ref="K6:K8" si="0">H6</f>
        <v>0</v>
      </c>
      <c r="L6" s="679"/>
      <c r="M6" s="674"/>
      <c r="N6" s="674"/>
      <c r="O6" s="674"/>
      <c r="P6" s="674"/>
      <c r="Q6" s="674"/>
      <c r="R6" s="674"/>
      <c r="S6" s="674"/>
    </row>
    <row r="7" spans="1:19" x14ac:dyDescent="0.25">
      <c r="A7" s="618" t="s">
        <v>547</v>
      </c>
      <c r="B7" s="618"/>
      <c r="C7" s="618"/>
      <c r="D7" s="618"/>
      <c r="E7" s="203"/>
      <c r="F7" s="206"/>
      <c r="G7" s="203"/>
      <c r="H7" s="204">
        <f>E7+F7+G7</f>
        <v>0</v>
      </c>
      <c r="I7" s="166"/>
      <c r="J7" s="434"/>
      <c r="K7" s="294">
        <f t="shared" si="0"/>
        <v>0</v>
      </c>
      <c r="L7" s="679"/>
      <c r="M7" s="674"/>
      <c r="N7" s="674"/>
      <c r="O7" s="674"/>
      <c r="P7" s="674"/>
      <c r="Q7" s="674"/>
      <c r="R7" s="674"/>
      <c r="S7" s="674"/>
    </row>
    <row r="8" spans="1:19" x14ac:dyDescent="0.25">
      <c r="A8" s="618" t="s">
        <v>548</v>
      </c>
      <c r="B8" s="618"/>
      <c r="C8" s="618"/>
      <c r="D8" s="618"/>
      <c r="E8" s="204">
        <f>E6*E7</f>
        <v>0</v>
      </c>
      <c r="F8" s="204">
        <f>F6*F7</f>
        <v>0</v>
      </c>
      <c r="G8" s="204">
        <f>G6*G7</f>
        <v>0</v>
      </c>
      <c r="H8" s="204">
        <f>H6*H7</f>
        <v>0</v>
      </c>
      <c r="I8" s="204">
        <f>I6*I7</f>
        <v>0</v>
      </c>
      <c r="J8" s="434"/>
      <c r="K8" s="294">
        <f t="shared" si="0"/>
        <v>0</v>
      </c>
      <c r="L8" s="679"/>
      <c r="M8" s="674"/>
      <c r="N8" s="674"/>
      <c r="O8" s="674"/>
      <c r="P8" s="674"/>
      <c r="Q8" s="674"/>
      <c r="R8" s="674"/>
      <c r="S8" s="674"/>
    </row>
    <row r="9" spans="1:19" x14ac:dyDescent="0.25">
      <c r="A9" s="618" t="s">
        <v>549</v>
      </c>
      <c r="B9" s="618"/>
      <c r="C9" s="618"/>
      <c r="D9" s="618"/>
      <c r="E9" s="203"/>
      <c r="F9" s="206"/>
      <c r="G9" s="203"/>
      <c r="H9" s="285">
        <f>E9+F9+G9</f>
        <v>0</v>
      </c>
      <c r="I9" s="166"/>
      <c r="J9" s="434"/>
      <c r="K9" s="298"/>
      <c r="L9" s="679"/>
      <c r="M9" s="674"/>
      <c r="N9" s="674"/>
      <c r="O9" s="674"/>
      <c r="P9" s="674"/>
      <c r="Q9" s="674"/>
      <c r="R9" s="674"/>
      <c r="S9" s="674"/>
    </row>
    <row r="10" spans="1:19" x14ac:dyDescent="0.25">
      <c r="A10" s="618" t="s">
        <v>550</v>
      </c>
      <c r="B10" s="554"/>
      <c r="C10" s="554"/>
      <c r="D10" s="554"/>
      <c r="E10" s="212">
        <f>IF(E8=0,0,E9/E8)</f>
        <v>0</v>
      </c>
      <c r="F10" s="212">
        <f>IF(F8=0,0,F9/F8)</f>
        <v>0</v>
      </c>
      <c r="G10" s="212">
        <f>IF(G8=0,0,G9/G8)</f>
        <v>0</v>
      </c>
      <c r="H10" s="212">
        <f>IF(H8=0,0,H9/H8)</f>
        <v>0</v>
      </c>
      <c r="I10" s="212">
        <f>IF(I8=0,0,I9/I8)</f>
        <v>0</v>
      </c>
      <c r="J10" s="434"/>
      <c r="K10" s="297">
        <f>H10</f>
        <v>0</v>
      </c>
      <c r="L10" s="679"/>
      <c r="M10" s="674"/>
      <c r="N10" s="674"/>
      <c r="O10" s="674"/>
      <c r="P10" s="674"/>
      <c r="Q10" s="674"/>
      <c r="R10" s="674"/>
      <c r="S10" s="674"/>
    </row>
    <row r="11" spans="1:19" x14ac:dyDescent="0.25">
      <c r="A11" s="618" t="s">
        <v>40</v>
      </c>
      <c r="B11" s="618"/>
      <c r="C11" s="618"/>
      <c r="D11" s="618"/>
      <c r="E11" s="203"/>
      <c r="F11" s="206"/>
      <c r="G11" s="203"/>
      <c r="H11" s="203"/>
      <c r="I11" s="166"/>
      <c r="J11" s="434"/>
      <c r="K11" s="294">
        <f>$H$11</f>
        <v>0</v>
      </c>
      <c r="L11" s="679"/>
      <c r="M11" s="674"/>
      <c r="N11" s="674"/>
      <c r="O11" s="674"/>
      <c r="P11" s="674"/>
      <c r="Q11" s="674"/>
      <c r="R11" s="674"/>
      <c r="S11" s="674"/>
    </row>
    <row r="12" spans="1:19" x14ac:dyDescent="0.25">
      <c r="A12" s="618" t="s">
        <v>527</v>
      </c>
      <c r="B12" s="618"/>
      <c r="C12" s="618"/>
      <c r="D12" s="618"/>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605"/>
      <c r="F14" s="605"/>
      <c r="G14" s="622"/>
      <c r="H14" s="622"/>
      <c r="I14" s="622"/>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11" t="s">
        <v>552</v>
      </c>
      <c r="B17" s="612"/>
      <c r="C17" s="612"/>
      <c r="D17" s="612"/>
      <c r="E17" s="612"/>
      <c r="F17" s="612"/>
      <c r="G17" s="612"/>
      <c r="H17" s="613"/>
    </row>
    <row r="18" spans="1:19" ht="15" hidden="1" customHeight="1" x14ac:dyDescent="0.25">
      <c r="A18" s="3"/>
      <c r="B18" s="3"/>
      <c r="C18" s="3"/>
      <c r="D18" s="3"/>
      <c r="E18" s="3"/>
      <c r="F18" s="3"/>
      <c r="G18" s="3"/>
      <c r="H18" s="3"/>
    </row>
    <row r="19" spans="1:19" ht="30" hidden="1" customHeight="1" x14ac:dyDescent="0.25">
      <c r="A19" s="634" t="s">
        <v>557</v>
      </c>
      <c r="B19" s="677"/>
      <c r="C19" s="677"/>
      <c r="D19" s="677"/>
      <c r="E19" s="677"/>
      <c r="F19" s="677"/>
      <c r="G19" s="677"/>
      <c r="H19" s="613"/>
    </row>
    <row r="20" spans="1:19" ht="15" hidden="1" customHeight="1" x14ac:dyDescent="0.25">
      <c r="A20" s="3"/>
      <c r="B20" s="3"/>
      <c r="C20" s="3"/>
      <c r="D20" s="3"/>
      <c r="E20" s="3"/>
      <c r="F20" s="3"/>
      <c r="G20" s="3"/>
      <c r="H20" s="3"/>
    </row>
    <row r="21" spans="1:19" ht="102" hidden="1" customHeight="1" x14ac:dyDescent="0.25">
      <c r="A21" s="626" t="s">
        <v>39</v>
      </c>
      <c r="B21" s="626"/>
      <c r="C21" s="626"/>
      <c r="D21" s="626"/>
      <c r="E21" s="205" t="s">
        <v>364</v>
      </c>
      <c r="F21" s="205" t="s">
        <v>517</v>
      </c>
      <c r="G21" s="205"/>
      <c r="H21" s="205" t="s">
        <v>530</v>
      </c>
      <c r="I21" s="114" t="s">
        <v>518</v>
      </c>
      <c r="K21" s="293" t="s">
        <v>575</v>
      </c>
      <c r="L21" s="678" t="s">
        <v>580</v>
      </c>
      <c r="M21" s="672"/>
      <c r="N21" s="672"/>
      <c r="O21" s="672"/>
      <c r="P21" s="672"/>
      <c r="Q21" s="672"/>
      <c r="R21" s="672"/>
      <c r="S21" s="672"/>
    </row>
    <row r="22" spans="1:19" ht="15" hidden="1" customHeight="1" x14ac:dyDescent="0.25">
      <c r="A22" s="618" t="s">
        <v>546</v>
      </c>
      <c r="B22" s="618"/>
      <c r="C22" s="618"/>
      <c r="D22" s="618"/>
      <c r="E22" s="203"/>
      <c r="F22" s="206"/>
      <c r="G22" s="204"/>
      <c r="H22" s="203"/>
      <c r="I22" s="203"/>
      <c r="K22" s="294">
        <f t="shared" ref="K22:K27" si="1">H22</f>
        <v>0</v>
      </c>
      <c r="L22" s="679"/>
      <c r="M22" s="674"/>
      <c r="N22" s="674"/>
      <c r="O22" s="674"/>
      <c r="P22" s="674"/>
      <c r="Q22" s="674"/>
      <c r="R22" s="674"/>
      <c r="S22" s="674"/>
    </row>
    <row r="23" spans="1:19" ht="15" hidden="1" customHeight="1" x14ac:dyDescent="0.25">
      <c r="A23" s="618" t="s">
        <v>547</v>
      </c>
      <c r="B23" s="618"/>
      <c r="C23" s="618"/>
      <c r="D23" s="618"/>
      <c r="E23" s="203"/>
      <c r="F23" s="206"/>
      <c r="G23" s="204"/>
      <c r="H23" s="204">
        <f>E23+F23</f>
        <v>0</v>
      </c>
      <c r="I23" s="206"/>
      <c r="K23" s="294">
        <f t="shared" si="1"/>
        <v>0</v>
      </c>
      <c r="L23" s="679"/>
      <c r="M23" s="674"/>
      <c r="N23" s="674"/>
      <c r="O23" s="674"/>
      <c r="P23" s="674"/>
      <c r="Q23" s="674"/>
      <c r="R23" s="674"/>
      <c r="S23" s="674"/>
    </row>
    <row r="24" spans="1:19" ht="15" hidden="1" customHeight="1" x14ac:dyDescent="0.25">
      <c r="A24" s="618" t="s">
        <v>548</v>
      </c>
      <c r="B24" s="618"/>
      <c r="C24" s="618"/>
      <c r="D24" s="618"/>
      <c r="E24" s="204">
        <f>E22*E23</f>
        <v>0</v>
      </c>
      <c r="F24" s="204">
        <f>F22*F23</f>
        <v>0</v>
      </c>
      <c r="G24" s="204"/>
      <c r="H24" s="204">
        <f>H22*H23</f>
        <v>0</v>
      </c>
      <c r="I24" s="204">
        <f>I22*I23</f>
        <v>0</v>
      </c>
      <c r="K24" s="294">
        <f t="shared" si="1"/>
        <v>0</v>
      </c>
      <c r="L24" s="679"/>
      <c r="M24" s="674"/>
      <c r="N24" s="674"/>
      <c r="O24" s="674"/>
      <c r="P24" s="674"/>
      <c r="Q24" s="674"/>
      <c r="R24" s="674"/>
      <c r="S24" s="674"/>
    </row>
    <row r="25" spans="1:19" ht="15" hidden="1" customHeight="1" x14ac:dyDescent="0.25">
      <c r="A25" s="618" t="s">
        <v>549</v>
      </c>
      <c r="B25" s="618"/>
      <c r="C25" s="618"/>
      <c r="D25" s="618"/>
      <c r="E25" s="203"/>
      <c r="F25" s="206"/>
      <c r="G25" s="204"/>
      <c r="H25" s="285">
        <f>E25+F25</f>
        <v>0</v>
      </c>
      <c r="I25" s="203"/>
      <c r="K25" s="294">
        <f t="shared" si="1"/>
        <v>0</v>
      </c>
      <c r="L25" s="679"/>
      <c r="M25" s="674"/>
      <c r="N25" s="674"/>
      <c r="O25" s="674"/>
      <c r="P25" s="674"/>
      <c r="Q25" s="674"/>
      <c r="R25" s="674"/>
      <c r="S25" s="674"/>
    </row>
    <row r="26" spans="1:19" ht="15" hidden="1" customHeight="1" x14ac:dyDescent="0.25">
      <c r="A26" s="618" t="s">
        <v>550</v>
      </c>
      <c r="B26" s="554"/>
      <c r="C26" s="554"/>
      <c r="D26" s="554"/>
      <c r="E26" s="212">
        <f>IF(E24=0,0,E25/E24)</f>
        <v>0</v>
      </c>
      <c r="F26" s="212">
        <f>IF(F24=0,0,F25/F24)</f>
        <v>0</v>
      </c>
      <c r="G26" s="212"/>
      <c r="H26" s="212">
        <f>IF(H24=0,0,H25/H24)</f>
        <v>0</v>
      </c>
      <c r="I26" s="212">
        <f>IF(I24=0,0,I25/I24)</f>
        <v>0</v>
      </c>
      <c r="K26" s="297">
        <f t="shared" si="1"/>
        <v>0</v>
      </c>
      <c r="L26" s="679"/>
      <c r="M26" s="674"/>
      <c r="N26" s="674"/>
      <c r="O26" s="674"/>
      <c r="P26" s="674"/>
      <c r="Q26" s="674"/>
      <c r="R26" s="674"/>
      <c r="S26" s="674"/>
    </row>
    <row r="27" spans="1:19" ht="15" hidden="1" customHeight="1" x14ac:dyDescent="0.25">
      <c r="A27" s="618" t="s">
        <v>40</v>
      </c>
      <c r="B27" s="618"/>
      <c r="C27" s="618"/>
      <c r="D27" s="618"/>
      <c r="E27" s="203"/>
      <c r="F27" s="206"/>
      <c r="G27" s="204"/>
      <c r="H27" s="203"/>
      <c r="I27" s="203"/>
      <c r="K27" s="294">
        <f t="shared" si="1"/>
        <v>0</v>
      </c>
      <c r="L27" s="679"/>
      <c r="M27" s="674"/>
      <c r="N27" s="674"/>
      <c r="O27" s="674"/>
      <c r="P27" s="674"/>
      <c r="Q27" s="674"/>
      <c r="R27" s="674"/>
      <c r="S27" s="674"/>
    </row>
    <row r="28" spans="1:19" ht="15" hidden="1" customHeight="1" x14ac:dyDescent="0.25">
      <c r="A28" s="618" t="s">
        <v>527</v>
      </c>
      <c r="B28" s="618"/>
      <c r="C28" s="618"/>
      <c r="D28" s="618"/>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3" t="s">
        <v>41</v>
      </c>
      <c r="B30" s="624"/>
      <c r="C30" s="624"/>
      <c r="D30" s="624"/>
      <c r="E30" s="635"/>
      <c r="F30" s="635"/>
      <c r="G30" s="636"/>
      <c r="H30" s="636"/>
    </row>
    <row r="31" spans="1:19" ht="15" hidden="1" customHeight="1" x14ac:dyDescent="0.25"/>
  </sheetData>
  <sheetProtection password="8D29"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14" workbookViewId="0">
      <selection activeCell="A24" sqref="A24:XFD28"/>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900</v>
      </c>
      <c r="C2" s="693"/>
      <c r="D2" s="693"/>
      <c r="E2" s="436"/>
      <c r="F2" s="340"/>
      <c r="G2" s="343"/>
      <c r="H2" s="343"/>
      <c r="Q2" s="234" t="s">
        <v>536</v>
      </c>
      <c r="R2" s="181"/>
    </row>
    <row r="3" spans="1:18" s="341" customFormat="1" ht="15" x14ac:dyDescent="0.25">
      <c r="A3" s="437"/>
      <c r="B3" s="445"/>
      <c r="C3" s="444"/>
      <c r="D3" s="445"/>
      <c r="E3" s="437"/>
      <c r="R3" s="342"/>
    </row>
    <row r="4" spans="1:18" s="341" customFormat="1" ht="15" x14ac:dyDescent="0.25">
      <c r="A4" s="437"/>
      <c r="B4" s="445" t="s">
        <v>675</v>
      </c>
      <c r="C4" s="444"/>
      <c r="D4" s="445" t="str">
        <f>INDEX(data!A1:A34,'úvodní list'!J15)</f>
        <v>nevybráno</v>
      </c>
      <c r="E4" s="437"/>
      <c r="R4" s="342"/>
    </row>
    <row r="5" spans="1:18" s="341" customFormat="1" ht="12" x14ac:dyDescent="0.2">
      <c r="A5" s="437"/>
      <c r="B5" s="437" t="s">
        <v>677</v>
      </c>
      <c r="C5" s="437"/>
      <c r="D5" s="437"/>
      <c r="E5" s="437"/>
      <c r="R5" s="342"/>
    </row>
    <row r="6" spans="1:18" s="341" customFormat="1" ht="12" x14ac:dyDescent="0.2">
      <c r="A6" s="437"/>
      <c r="B6" s="438"/>
      <c r="C6" s="437"/>
      <c r="D6" s="437"/>
      <c r="E6" s="437"/>
    </row>
    <row r="7" spans="1:18" s="341" customFormat="1" ht="15" x14ac:dyDescent="0.25">
      <c r="A7" s="437"/>
      <c r="B7" s="694" t="s">
        <v>627</v>
      </c>
      <c r="C7" s="695"/>
      <c r="D7" s="696"/>
      <c r="E7" s="437"/>
    </row>
    <row r="8" spans="1:18" s="341" customFormat="1" ht="12" x14ac:dyDescent="0.2">
      <c r="A8" s="437"/>
      <c r="B8" s="354"/>
      <c r="C8" s="355"/>
      <c r="D8" s="353"/>
      <c r="E8" s="437"/>
    </row>
    <row r="9" spans="1:18" s="341" customFormat="1" ht="26.25" customHeight="1" x14ac:dyDescent="0.2">
      <c r="A9" s="437"/>
      <c r="B9" s="687" t="s">
        <v>603</v>
      </c>
      <c r="C9" s="690"/>
      <c r="D9" s="691"/>
      <c r="E9" s="437"/>
    </row>
    <row r="10" spans="1:18" s="341" customFormat="1" ht="12" x14ac:dyDescent="0.2">
      <c r="A10" s="437"/>
      <c r="B10" s="350" t="s">
        <v>601</v>
      </c>
      <c r="C10" s="356" t="s">
        <v>600</v>
      </c>
      <c r="D10" s="349" t="s">
        <v>602</v>
      </c>
      <c r="E10" s="437"/>
    </row>
    <row r="11" spans="1:18" s="341" customFormat="1" ht="15" x14ac:dyDescent="0.2">
      <c r="A11" s="437"/>
      <c r="B11" s="357" t="s">
        <v>599</v>
      </c>
      <c r="C11" s="359"/>
      <c r="D11" s="360"/>
      <c r="E11" s="437"/>
    </row>
    <row r="12" spans="1:18" s="341" customFormat="1" ht="36.75" x14ac:dyDescent="0.25">
      <c r="A12" s="437"/>
      <c r="B12" s="351" t="str">
        <f>INDEX(data!L1:L34,'úvodní list'!J15)</f>
        <v xml:space="preserve">   </v>
      </c>
      <c r="C12" s="385"/>
      <c r="D12" s="352" t="s">
        <v>613</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693</v>
      </c>
      <c r="E13" s="437"/>
      <c r="F13" s="345"/>
    </row>
    <row r="14" spans="1:18" s="341" customFormat="1" ht="12" x14ac:dyDescent="0.2">
      <c r="A14" s="437"/>
      <c r="B14" s="358" t="s">
        <v>598</v>
      </c>
      <c r="C14" s="386"/>
      <c r="D14" s="352"/>
      <c r="E14" s="437"/>
      <c r="F14" s="345"/>
    </row>
    <row r="15" spans="1:18" s="341" customFormat="1" ht="24" customHeight="1" x14ac:dyDescent="0.2">
      <c r="A15" s="437"/>
      <c r="B15" s="351" t="str">
        <f>INDEX(data!N1:N34,'úvodní list'!J15)</f>
        <v xml:space="preserve">   </v>
      </c>
      <c r="C15" s="385"/>
      <c r="D15" s="352" t="s">
        <v>693</v>
      </c>
      <c r="E15" s="437"/>
      <c r="F15" s="345"/>
    </row>
    <row r="16" spans="1:18" s="341" customFormat="1" ht="27.75" customHeight="1" x14ac:dyDescent="0.25">
      <c r="A16" s="437"/>
      <c r="B16" s="687" t="s">
        <v>604</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611</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631</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596</v>
      </c>
      <c r="C23" s="437"/>
      <c r="D23" s="438"/>
      <c r="E23" s="394"/>
      <c r="H23" s="530"/>
      <c r="I23" s="530"/>
      <c r="J23" s="530"/>
      <c r="K23" s="530"/>
      <c r="L23" s="530"/>
      <c r="M23" s="530"/>
      <c r="N23" s="530"/>
      <c r="O23" s="530"/>
      <c r="P23" s="530"/>
    </row>
    <row r="24" spans="1:19" ht="15" hidden="1" x14ac:dyDescent="0.25">
      <c r="A24" s="394"/>
      <c r="B24" s="365" t="s">
        <v>639</v>
      </c>
      <c r="C24" s="366">
        <f>C13*0.9</f>
        <v>0</v>
      </c>
      <c r="D24" s="380" t="s">
        <v>640</v>
      </c>
      <c r="E24" s="394"/>
      <c r="G24" s="361"/>
      <c r="H24" s="531"/>
      <c r="I24" s="531"/>
      <c r="J24" s="531"/>
      <c r="K24" s="531"/>
      <c r="L24" s="531"/>
      <c r="M24" s="531"/>
      <c r="N24" s="530"/>
      <c r="O24" s="530"/>
      <c r="P24" s="530"/>
    </row>
    <row r="25" spans="1:19" hidden="1" x14ac:dyDescent="0.2">
      <c r="A25" s="394"/>
      <c r="B25" s="365" t="s">
        <v>606</v>
      </c>
      <c r="C25" s="366">
        <f>IF(C17&lt;C24,(C24-C17)/C24,0)</f>
        <v>0</v>
      </c>
      <c r="D25" s="365"/>
      <c r="E25" s="394"/>
      <c r="H25" s="530"/>
      <c r="I25" s="530"/>
      <c r="J25" s="530"/>
      <c r="K25" s="530"/>
      <c r="L25" s="530"/>
      <c r="M25" s="530"/>
      <c r="N25" s="530"/>
      <c r="O25" s="530"/>
      <c r="P25" s="530"/>
    </row>
    <row r="26" spans="1:19" hidden="1" x14ac:dyDescent="0.2">
      <c r="A26" s="394"/>
      <c r="B26" s="365" t="s">
        <v>909</v>
      </c>
      <c r="C26" s="839">
        <f>'část E náklady'!G28+'část E náklady'!G66</f>
        <v>0</v>
      </c>
      <c r="D26" s="365"/>
      <c r="E26" s="394"/>
      <c r="H26" s="530"/>
      <c r="I26" s="530"/>
      <c r="J26" s="530"/>
      <c r="K26" s="530"/>
      <c r="L26" s="530"/>
      <c r="M26" s="530"/>
      <c r="N26" s="530"/>
      <c r="O26" s="530"/>
      <c r="P26" s="530"/>
    </row>
    <row r="27" spans="1:19" hidden="1" x14ac:dyDescent="0.2">
      <c r="A27" s="394"/>
      <c r="B27" s="365" t="s">
        <v>910</v>
      </c>
      <c r="C27" s="839">
        <f>'část E náklady'!I28+'část E náklady'!I66</f>
        <v>0</v>
      </c>
      <c r="D27" s="365"/>
      <c r="E27" s="394"/>
      <c r="H27" s="530"/>
      <c r="I27" s="530"/>
      <c r="J27" s="530"/>
      <c r="K27" s="530"/>
      <c r="L27" s="530"/>
      <c r="M27" s="530"/>
      <c r="N27" s="530"/>
      <c r="O27" s="530"/>
      <c r="P27" s="530"/>
    </row>
    <row r="28" spans="1:19" hidden="1" x14ac:dyDescent="0.2">
      <c r="A28" s="394"/>
      <c r="B28" s="365" t="s">
        <v>911</v>
      </c>
      <c r="C28" s="839">
        <f>'část E náklady'!J28+'část E náklady'!J66</f>
        <v>0</v>
      </c>
      <c r="D28" s="365"/>
      <c r="E28" s="394"/>
      <c r="H28" s="530"/>
      <c r="I28" s="530"/>
      <c r="J28" s="530"/>
      <c r="K28" s="530"/>
      <c r="L28" s="530"/>
      <c r="M28" s="530"/>
      <c r="N28" s="530"/>
      <c r="O28" s="530"/>
      <c r="P28" s="530"/>
    </row>
    <row r="29" spans="1:19" ht="15" x14ac:dyDescent="0.25">
      <c r="A29" s="394"/>
      <c r="B29" s="346" t="s">
        <v>618</v>
      </c>
      <c r="C29" s="347" t="s">
        <v>619</v>
      </c>
      <c r="D29" s="346" t="s">
        <v>602</v>
      </c>
      <c r="E29" s="394"/>
      <c r="F29" s="361" t="s">
        <v>628</v>
      </c>
      <c r="H29" s="530"/>
      <c r="I29" s="530"/>
      <c r="J29" s="530"/>
      <c r="K29" s="530"/>
      <c r="L29" s="530"/>
      <c r="M29" s="530"/>
      <c r="N29" s="530"/>
      <c r="O29" s="530"/>
      <c r="P29" s="530"/>
    </row>
    <row r="30" spans="1:19" x14ac:dyDescent="0.2">
      <c r="A30" s="394"/>
      <c r="B30" s="348" t="s">
        <v>614</v>
      </c>
      <c r="C30" s="375">
        <f>'část E náklady'!E5</f>
        <v>0</v>
      </c>
      <c r="D30" s="370" t="s">
        <v>636</v>
      </c>
      <c r="E30" s="394"/>
      <c r="F30" s="344" t="s">
        <v>620</v>
      </c>
      <c r="H30" s="532"/>
      <c r="I30" s="533"/>
      <c r="J30" s="533"/>
      <c r="K30" s="533"/>
      <c r="L30" s="533"/>
      <c r="M30" s="533"/>
      <c r="N30" s="533"/>
      <c r="O30" s="533"/>
      <c r="P30" s="533"/>
    </row>
    <row r="31" spans="1:19" ht="14.25" customHeight="1" x14ac:dyDescent="0.25">
      <c r="A31" s="394"/>
      <c r="B31" s="348" t="s">
        <v>608</v>
      </c>
      <c r="C31" s="375">
        <f>IF(C26,ROUNDDOWN(C30*C25,-2),0)</f>
        <v>0</v>
      </c>
      <c r="D31" s="371" t="s">
        <v>633</v>
      </c>
      <c r="E31" s="394"/>
      <c r="F31" s="344"/>
      <c r="H31" s="534"/>
      <c r="I31" s="534"/>
      <c r="J31" s="534"/>
      <c r="K31" s="534"/>
      <c r="L31" s="534"/>
      <c r="M31" s="534"/>
      <c r="N31" s="534"/>
      <c r="O31" s="534"/>
      <c r="P31" s="534"/>
    </row>
    <row r="32" spans="1:19" ht="15" x14ac:dyDescent="0.25">
      <c r="A32" s="394"/>
      <c r="B32" s="348" t="s">
        <v>615</v>
      </c>
      <c r="C32" s="375">
        <f>'část E náklady'!E15</f>
        <v>0</v>
      </c>
      <c r="D32" s="370" t="s">
        <v>637</v>
      </c>
      <c r="E32" s="394"/>
      <c r="F32" s="344" t="s">
        <v>620</v>
      </c>
      <c r="H32" s="534"/>
      <c r="I32" s="534"/>
      <c r="J32" s="534"/>
      <c r="K32" s="534"/>
      <c r="L32" s="534"/>
      <c r="M32" s="534"/>
      <c r="N32" s="534"/>
      <c r="O32" s="534"/>
      <c r="P32" s="534"/>
    </row>
    <row r="33" spans="1:16" ht="14.25" customHeight="1" x14ac:dyDescent="0.2">
      <c r="A33" s="394"/>
      <c r="B33" s="348" t="s">
        <v>609</v>
      </c>
      <c r="C33" s="375">
        <f>IF(C27,ROUNDDOWN(C32*C25,-2),0)</f>
        <v>0</v>
      </c>
      <c r="D33" s="371" t="s">
        <v>633</v>
      </c>
      <c r="E33" s="394"/>
      <c r="F33" s="344"/>
      <c r="H33" s="530"/>
      <c r="I33" s="530"/>
      <c r="J33" s="530"/>
      <c r="K33" s="530"/>
      <c r="L33" s="530"/>
      <c r="M33" s="530"/>
      <c r="N33" s="530"/>
      <c r="O33" s="530"/>
      <c r="P33" s="530"/>
    </row>
    <row r="34" spans="1:16" x14ac:dyDescent="0.2">
      <c r="A34" s="394"/>
      <c r="B34" s="348" t="s">
        <v>616</v>
      </c>
      <c r="C34" s="375">
        <f>'část E náklady'!E20</f>
        <v>0</v>
      </c>
      <c r="D34" s="370" t="s">
        <v>638</v>
      </c>
      <c r="E34" s="394"/>
      <c r="F34" s="344" t="s">
        <v>620</v>
      </c>
      <c r="H34" s="530"/>
      <c r="I34" s="530"/>
      <c r="J34" s="530"/>
      <c r="K34" s="530"/>
      <c r="L34" s="530"/>
      <c r="M34" s="530"/>
      <c r="N34" s="530"/>
      <c r="O34" s="530"/>
      <c r="P34" s="530"/>
    </row>
    <row r="35" spans="1:16" ht="14.25" customHeight="1" x14ac:dyDescent="0.2">
      <c r="A35" s="394"/>
      <c r="B35" s="348" t="s">
        <v>610</v>
      </c>
      <c r="C35" s="375">
        <f>IF(C28,ROUNDDOWN(C34*C25,-2),0)</f>
        <v>0</v>
      </c>
      <c r="D35" s="371" t="s">
        <v>633</v>
      </c>
      <c r="E35" s="394"/>
      <c r="F35" s="344"/>
      <c r="H35" s="530"/>
      <c r="I35" s="530"/>
      <c r="J35" s="530"/>
      <c r="K35" s="530"/>
      <c r="L35" s="530"/>
      <c r="M35" s="530"/>
      <c r="N35" s="530"/>
      <c r="O35" s="530"/>
      <c r="P35" s="530"/>
    </row>
    <row r="36" spans="1:16" x14ac:dyDescent="0.2">
      <c r="A36" s="394"/>
      <c r="B36" s="362" t="s">
        <v>607</v>
      </c>
      <c r="C36" s="376">
        <f>C31+C33+C35</f>
        <v>0</v>
      </c>
      <c r="D36" s="348"/>
      <c r="E36" s="394"/>
      <c r="F36" s="341"/>
    </row>
    <row r="37" spans="1:16" x14ac:dyDescent="0.2">
      <c r="A37" s="394"/>
      <c r="B37" s="441"/>
      <c r="C37" s="443"/>
      <c r="D37" s="438"/>
      <c r="E37" s="394"/>
      <c r="F37" s="341"/>
      <c r="O37" s="530"/>
    </row>
    <row r="38" spans="1:16" x14ac:dyDescent="0.2">
      <c r="A38" s="394"/>
      <c r="B38" s="441" t="s">
        <v>598</v>
      </c>
      <c r="C38" s="443"/>
      <c r="D38" s="438"/>
      <c r="E38" s="394"/>
      <c r="F38" s="341"/>
    </row>
    <row r="39" spans="1:16" ht="24" hidden="1" customHeight="1" x14ac:dyDescent="0.2">
      <c r="A39" s="394"/>
      <c r="B39" s="365" t="s">
        <v>659</v>
      </c>
      <c r="C39" s="377">
        <f>IF('úvodní list'!J15=8,50,65)</f>
        <v>65</v>
      </c>
      <c r="D39" s="393" t="s">
        <v>663</v>
      </c>
      <c r="E39" s="394"/>
      <c r="F39" s="341"/>
    </row>
    <row r="40" spans="1:16" ht="15" hidden="1" customHeight="1" x14ac:dyDescent="0.2">
      <c r="A40" s="442"/>
      <c r="B40" s="365" t="s">
        <v>645</v>
      </c>
      <c r="C40" s="377">
        <f>IF(B15="obložnost (min.)",C15/100,C15*C39/100)</f>
        <v>0</v>
      </c>
      <c r="D40" s="365" t="s">
        <v>660</v>
      </c>
      <c r="E40" s="394"/>
      <c r="F40" s="341" t="s">
        <v>632</v>
      </c>
    </row>
    <row r="41" spans="1:16" ht="15" hidden="1" customHeight="1" x14ac:dyDescent="0.2">
      <c r="A41" s="442"/>
      <c r="B41" s="365" t="s">
        <v>661</v>
      </c>
      <c r="C41" s="377">
        <f>IF(C40&gt;C18,IF(C36&gt;0,0,1),0)</f>
        <v>0</v>
      </c>
      <c r="D41" s="365" t="s">
        <v>662</v>
      </c>
      <c r="E41" s="394"/>
      <c r="F41" s="341"/>
    </row>
    <row r="42" spans="1:16" x14ac:dyDescent="0.2">
      <c r="A42" s="394"/>
      <c r="B42" s="348" t="s">
        <v>614</v>
      </c>
      <c r="C42" s="375">
        <f>'část E náklady'!E5</f>
        <v>0</v>
      </c>
      <c r="D42" s="370" t="s">
        <v>636</v>
      </c>
      <c r="E42" s="394"/>
      <c r="F42" s="344" t="s">
        <v>620</v>
      </c>
    </row>
    <row r="43" spans="1:16" x14ac:dyDescent="0.2">
      <c r="A43" s="394"/>
      <c r="B43" s="348" t="s">
        <v>621</v>
      </c>
      <c r="C43" s="375">
        <f>IF(C41=1,IF(C26,(ROUNDDOWN(C42*0.02,-2)),0),0)</f>
        <v>0</v>
      </c>
      <c r="D43" s="371" t="s">
        <v>633</v>
      </c>
      <c r="E43" s="394"/>
    </row>
    <row r="44" spans="1:16" x14ac:dyDescent="0.2">
      <c r="A44" s="394"/>
      <c r="B44" s="348" t="s">
        <v>615</v>
      </c>
      <c r="C44" s="375">
        <f>'část E náklady'!E15</f>
        <v>0</v>
      </c>
      <c r="D44" s="370" t="s">
        <v>637</v>
      </c>
      <c r="E44" s="394"/>
      <c r="F44" s="344" t="s">
        <v>620</v>
      </c>
    </row>
    <row r="45" spans="1:16" x14ac:dyDescent="0.2">
      <c r="A45" s="394"/>
      <c r="B45" s="348" t="s">
        <v>622</v>
      </c>
      <c r="C45" s="375">
        <f>IF(C41=1,IF(C27,(ROUNDDOWN(C44*0.02,-2)),0),0)</f>
        <v>0</v>
      </c>
      <c r="D45" s="371" t="s">
        <v>633</v>
      </c>
      <c r="E45" s="394"/>
    </row>
    <row r="46" spans="1:16" x14ac:dyDescent="0.2">
      <c r="A46" s="394"/>
      <c r="B46" s="348" t="s">
        <v>616</v>
      </c>
      <c r="C46" s="375">
        <f>'část E náklady'!E20</f>
        <v>0</v>
      </c>
      <c r="D46" s="370" t="s">
        <v>638</v>
      </c>
      <c r="E46" s="394"/>
      <c r="F46" s="344" t="s">
        <v>620</v>
      </c>
    </row>
    <row r="47" spans="1:16" ht="13.5" customHeight="1" x14ac:dyDescent="0.2">
      <c r="A47" s="394"/>
      <c r="B47" s="348" t="s">
        <v>623</v>
      </c>
      <c r="C47" s="375">
        <f>IF(C41=1,IF(C28,(ROUNDDOWN(C46*0.02,-2)),0),0)</f>
        <v>0</v>
      </c>
      <c r="D47" s="367" t="s">
        <v>633</v>
      </c>
      <c r="E47" s="394"/>
    </row>
    <row r="48" spans="1:16" ht="27.75" customHeight="1" x14ac:dyDescent="0.2">
      <c r="A48" s="394"/>
      <c r="B48" s="362" t="s">
        <v>629</v>
      </c>
      <c r="C48" s="376">
        <f>C43+C45+C47</f>
        <v>0</v>
      </c>
      <c r="D48" s="369" t="s">
        <v>634</v>
      </c>
      <c r="E48" s="394"/>
    </row>
    <row r="49" spans="1:6" x14ac:dyDescent="0.2">
      <c r="A49" s="394"/>
      <c r="B49" s="437"/>
      <c r="C49" s="443"/>
      <c r="D49" s="438"/>
      <c r="E49" s="394"/>
    </row>
    <row r="50" spans="1:6" x14ac:dyDescent="0.2">
      <c r="A50" s="394"/>
      <c r="B50" s="368" t="s">
        <v>624</v>
      </c>
      <c r="C50" s="375">
        <f>C31+C43</f>
        <v>0</v>
      </c>
      <c r="D50" s="680" t="s">
        <v>674</v>
      </c>
      <c r="E50" s="394"/>
    </row>
    <row r="51" spans="1:6" x14ac:dyDescent="0.2">
      <c r="A51" s="394"/>
      <c r="B51" s="368" t="s">
        <v>625</v>
      </c>
      <c r="C51" s="375">
        <f>C33+C45</f>
        <v>0</v>
      </c>
      <c r="D51" s="681"/>
      <c r="E51" s="394"/>
    </row>
    <row r="52" spans="1:6" x14ac:dyDescent="0.2">
      <c r="A52" s="394"/>
      <c r="B52" s="368" t="s">
        <v>626</v>
      </c>
      <c r="C52" s="375">
        <f>C35+C47</f>
        <v>0</v>
      </c>
      <c r="D52" s="681"/>
      <c r="E52" s="394"/>
    </row>
    <row r="53" spans="1:6" x14ac:dyDescent="0.2">
      <c r="A53" s="394"/>
      <c r="B53" s="437"/>
      <c r="C53" s="437"/>
      <c r="D53" s="438"/>
      <c r="E53" s="394"/>
    </row>
    <row r="54" spans="1:6" x14ac:dyDescent="0.2">
      <c r="A54" s="394"/>
      <c r="B54" s="437"/>
      <c r="C54" s="437"/>
      <c r="D54" s="437"/>
      <c r="E54" s="394"/>
    </row>
    <row r="57" spans="1:6" x14ac:dyDescent="0.2">
      <c r="F57" s="169"/>
    </row>
  </sheetData>
  <sheetProtection algorithmName="SHA-512" hashValue="SPFfIgdHFa8mrMPyFcjYnnnmSIY/LcHIy1JocqDW4rN1GRRMig1iy0ZsuBUEONqHsYf/GcJx7qzIWIIUIvfMiQ==" saltValue="vedfM+9Exe3emZJSkdby+Q==" spinCount="100000"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95" zoomScaleNormal="100" workbookViewId="0">
      <selection activeCell="F109" sqref="F109"/>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3" t="s">
        <v>694</v>
      </c>
      <c r="B1" s="714"/>
      <c r="C1" s="714"/>
      <c r="D1" s="714"/>
      <c r="E1" s="714"/>
      <c r="F1" s="616"/>
      <c r="G1" s="394"/>
      <c r="H1" s="394"/>
      <c r="I1" s="394"/>
      <c r="J1" s="394"/>
      <c r="K1" s="394"/>
    </row>
    <row r="2" spans="1:18" ht="15" hidden="1" x14ac:dyDescent="0.25">
      <c r="A2" s="713" t="s">
        <v>561</v>
      </c>
      <c r="B2" s="714"/>
      <c r="C2" s="714"/>
      <c r="D2" s="714"/>
      <c r="E2" s="714"/>
      <c r="F2" s="616"/>
      <c r="G2" s="721"/>
      <c r="H2" s="721"/>
      <c r="I2" s="721"/>
      <c r="J2" s="721"/>
      <c r="K2" s="394"/>
      <c r="L2" s="262"/>
    </row>
    <row r="3" spans="1:18" ht="15" x14ac:dyDescent="0.25">
      <c r="A3" s="450"/>
      <c r="B3" s="451"/>
      <c r="C3" s="451"/>
      <c r="D3" s="451"/>
      <c r="E3" s="451"/>
      <c r="F3" s="394"/>
      <c r="G3" s="394"/>
      <c r="H3" s="394"/>
      <c r="I3" s="394"/>
      <c r="J3" s="394"/>
      <c r="K3" s="394"/>
    </row>
    <row r="4" spans="1:18" x14ac:dyDescent="0.2">
      <c r="A4" s="715" t="s">
        <v>232</v>
      </c>
      <c r="B4" s="716"/>
      <c r="C4" s="716"/>
      <c r="D4" s="716"/>
      <c r="E4" s="716"/>
      <c r="F4" s="716"/>
      <c r="G4" s="716"/>
      <c r="H4" s="716"/>
      <c r="I4" s="716"/>
      <c r="J4" s="716"/>
      <c r="K4" s="394"/>
    </row>
    <row r="5" spans="1:18" ht="15" x14ac:dyDescent="0.2">
      <c r="A5" s="394"/>
      <c r="B5" s="394"/>
      <c r="C5" s="394"/>
      <c r="D5" s="394"/>
      <c r="E5" s="394"/>
      <c r="F5" s="394"/>
      <c r="G5" s="394"/>
      <c r="H5" s="394"/>
      <c r="I5" s="394"/>
      <c r="J5" s="394"/>
      <c r="K5" s="394"/>
      <c r="L5" s="727" t="s">
        <v>575</v>
      </c>
      <c r="M5" s="728"/>
      <c r="N5" s="728"/>
    </row>
    <row r="6" spans="1:18" ht="91.5" customHeight="1" x14ac:dyDescent="0.2">
      <c r="A6" s="29"/>
      <c r="B6" s="718" t="s">
        <v>220</v>
      </c>
      <c r="C6" s="719"/>
      <c r="D6" s="720"/>
      <c r="E6" s="122" t="s">
        <v>213</v>
      </c>
      <c r="F6" s="122" t="s">
        <v>214</v>
      </c>
      <c r="G6" s="122" t="s">
        <v>215</v>
      </c>
      <c r="H6" s="122" t="s">
        <v>216</v>
      </c>
      <c r="I6" s="122" t="s">
        <v>217</v>
      </c>
      <c r="J6" s="256" t="s">
        <v>218</v>
      </c>
      <c r="K6" s="394"/>
      <c r="L6" s="514" t="s">
        <v>570</v>
      </c>
      <c r="M6" s="514" t="s">
        <v>571</v>
      </c>
      <c r="N6" s="514" t="s">
        <v>572</v>
      </c>
    </row>
    <row r="7" spans="1:18" ht="57" customHeight="1" x14ac:dyDescent="0.25">
      <c r="A7" s="6" t="s">
        <v>67</v>
      </c>
      <c r="B7" s="702" t="s">
        <v>57</v>
      </c>
      <c r="C7" s="702"/>
      <c r="D7" s="702"/>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29" t="s">
        <v>585</v>
      </c>
      <c r="Q7" s="730"/>
      <c r="R7" s="730"/>
    </row>
    <row r="8" spans="1:18" x14ac:dyDescent="0.2">
      <c r="A8" s="7" t="s">
        <v>51</v>
      </c>
      <c r="B8" s="618" t="s">
        <v>58</v>
      </c>
      <c r="C8" s="618"/>
      <c r="D8" s="618"/>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18" t="s">
        <v>59</v>
      </c>
      <c r="C9" s="618"/>
      <c r="D9" s="618"/>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18" t="s">
        <v>68</v>
      </c>
      <c r="C10" s="554"/>
      <c r="D10" s="554"/>
      <c r="E10" s="124"/>
      <c r="F10" s="127"/>
      <c r="G10" s="127"/>
      <c r="H10" s="140">
        <f>G10/data!$J$20</f>
        <v>0</v>
      </c>
      <c r="I10" s="127"/>
      <c r="J10" s="140">
        <f>E10+F10+H10+I10</f>
        <v>0</v>
      </c>
      <c r="K10" s="394"/>
      <c r="L10" s="275"/>
      <c r="M10" s="275"/>
      <c r="N10" s="275"/>
    </row>
    <row r="11" spans="1:18" ht="27" customHeight="1" x14ac:dyDescent="0.2">
      <c r="A11" s="7" t="s">
        <v>54</v>
      </c>
      <c r="B11" s="618" t="s">
        <v>69</v>
      </c>
      <c r="C11" s="554"/>
      <c r="D11" s="554"/>
      <c r="E11" s="124"/>
      <c r="F11" s="127"/>
      <c r="G11" s="127"/>
      <c r="H11" s="140">
        <f>G11/data!$J$20</f>
        <v>0</v>
      </c>
      <c r="I11" s="127"/>
      <c r="J11" s="140">
        <f>E11+F11+H11+I11</f>
        <v>0</v>
      </c>
      <c r="K11" s="394"/>
      <c r="L11" s="275"/>
      <c r="M11" s="275"/>
      <c r="N11" s="275"/>
    </row>
    <row r="12" spans="1:18" x14ac:dyDescent="0.2">
      <c r="A12" s="7" t="s">
        <v>55</v>
      </c>
      <c r="B12" s="618" t="s">
        <v>70</v>
      </c>
      <c r="C12" s="554"/>
      <c r="D12" s="554"/>
      <c r="E12" s="124"/>
      <c r="F12" s="127"/>
      <c r="G12" s="127"/>
      <c r="H12" s="140">
        <f>G12/data!$J$20</f>
        <v>0</v>
      </c>
      <c r="I12" s="127"/>
      <c r="J12" s="140">
        <f>E12+F12+H12+I12</f>
        <v>0</v>
      </c>
      <c r="K12" s="394"/>
      <c r="L12" s="275"/>
      <c r="M12" s="275"/>
      <c r="N12" s="275"/>
    </row>
    <row r="13" spans="1:18" ht="27" customHeight="1" x14ac:dyDescent="0.2">
      <c r="A13" s="7" t="s">
        <v>71</v>
      </c>
      <c r="B13" s="618" t="s">
        <v>72</v>
      </c>
      <c r="C13" s="554"/>
      <c r="D13" s="554"/>
      <c r="E13" s="124"/>
      <c r="F13" s="127"/>
      <c r="G13" s="127"/>
      <c r="H13" s="140">
        <f>G13/data!$J$20</f>
        <v>0</v>
      </c>
      <c r="I13" s="127"/>
      <c r="J13" s="140">
        <f>E13+F13+H13+I13</f>
        <v>0</v>
      </c>
      <c r="K13" s="394"/>
      <c r="L13" s="275"/>
      <c r="M13" s="275"/>
      <c r="N13" s="275"/>
    </row>
    <row r="14" spans="1:18" ht="15" x14ac:dyDescent="0.25">
      <c r="A14" s="7" t="s">
        <v>73</v>
      </c>
      <c r="B14" s="618" t="s">
        <v>60</v>
      </c>
      <c r="C14" s="618"/>
      <c r="D14" s="618"/>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18" t="s">
        <v>75</v>
      </c>
      <c r="C15" s="554"/>
      <c r="D15" s="554"/>
      <c r="E15" s="124"/>
      <c r="F15" s="127"/>
      <c r="G15" s="127"/>
      <c r="H15" s="140">
        <f>G15/data!$J$20</f>
        <v>0</v>
      </c>
      <c r="I15" s="127"/>
      <c r="J15" s="140">
        <f>E15+F15+H15+I15</f>
        <v>0</v>
      </c>
      <c r="K15" s="394"/>
      <c r="L15" s="275"/>
      <c r="M15" s="276"/>
      <c r="N15" s="276"/>
      <c r="O15" s="249"/>
      <c r="P15" s="249"/>
    </row>
    <row r="16" spans="1:18" ht="15" x14ac:dyDescent="0.25">
      <c r="A16" s="7" t="s">
        <v>76</v>
      </c>
      <c r="B16" s="618" t="s">
        <v>77</v>
      </c>
      <c r="C16" s="554"/>
      <c r="D16" s="554"/>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18" t="s">
        <v>79</v>
      </c>
      <c r="C17" s="554"/>
      <c r="D17" s="554"/>
      <c r="E17" s="124"/>
      <c r="F17" s="127"/>
      <c r="G17" s="127"/>
      <c r="H17" s="140">
        <f>G17/data!$J$20</f>
        <v>0</v>
      </c>
      <c r="I17" s="127"/>
      <c r="J17" s="140">
        <f>E17+F17+H17+I17</f>
        <v>0</v>
      </c>
      <c r="K17" s="394"/>
      <c r="L17" s="275"/>
      <c r="M17" s="276"/>
      <c r="N17" s="276"/>
      <c r="O17" s="249"/>
      <c r="P17" s="249"/>
    </row>
    <row r="18" spans="1:16" x14ac:dyDescent="0.2">
      <c r="A18" s="7" t="s">
        <v>80</v>
      </c>
      <c r="B18" s="618" t="s">
        <v>81</v>
      </c>
      <c r="C18" s="554"/>
      <c r="D18" s="554"/>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18" t="s">
        <v>83</v>
      </c>
      <c r="C19" s="554"/>
      <c r="D19" s="554"/>
      <c r="E19" s="124"/>
      <c r="F19" s="127"/>
      <c r="G19" s="127"/>
      <c r="H19" s="140">
        <f>G19/data!$J$20</f>
        <v>0</v>
      </c>
      <c r="I19" s="127"/>
      <c r="J19" s="140">
        <f t="shared" si="6"/>
        <v>0</v>
      </c>
      <c r="K19" s="394"/>
      <c r="L19" s="277"/>
      <c r="M19" s="276"/>
      <c r="N19" s="276"/>
      <c r="O19" s="249"/>
      <c r="P19" s="249"/>
    </row>
    <row r="20" spans="1:16" ht="15" customHeight="1" x14ac:dyDescent="0.25">
      <c r="A20" s="7" t="s">
        <v>84</v>
      </c>
      <c r="B20" s="618" t="s">
        <v>85</v>
      </c>
      <c r="C20" s="554"/>
      <c r="D20" s="554"/>
      <c r="E20" s="124"/>
      <c r="F20" s="127"/>
      <c r="G20" s="127"/>
      <c r="H20" s="140">
        <f>G20/data!$J$20</f>
        <v>0</v>
      </c>
      <c r="I20" s="127"/>
      <c r="J20" s="140">
        <f t="shared" si="6"/>
        <v>0</v>
      </c>
      <c r="K20" s="394"/>
      <c r="L20" s="277"/>
      <c r="M20" s="276"/>
      <c r="N20" s="276"/>
      <c r="O20" s="249"/>
      <c r="P20" s="249"/>
    </row>
    <row r="21" spans="1:16" ht="15" customHeight="1" x14ac:dyDescent="0.25">
      <c r="A21" s="7" t="s">
        <v>86</v>
      </c>
      <c r="B21" s="618" t="s">
        <v>87</v>
      </c>
      <c r="C21" s="554"/>
      <c r="D21" s="554"/>
      <c r="E21" s="124"/>
      <c r="F21" s="127"/>
      <c r="G21" s="127"/>
      <c r="H21" s="140">
        <f>G21/data!$J$20</f>
        <v>0</v>
      </c>
      <c r="I21" s="127"/>
      <c r="J21" s="140">
        <f t="shared" si="6"/>
        <v>0</v>
      </c>
      <c r="K21" s="394"/>
      <c r="L21" s="278"/>
      <c r="M21" s="276"/>
      <c r="N21" s="276"/>
      <c r="O21" s="249"/>
      <c r="P21" s="249"/>
    </row>
    <row r="22" spans="1:16" ht="15" x14ac:dyDescent="0.25">
      <c r="A22" s="7" t="s">
        <v>88</v>
      </c>
      <c r="B22" s="618" t="s">
        <v>89</v>
      </c>
      <c r="C22" s="554"/>
      <c r="D22" s="554"/>
      <c r="E22" s="124"/>
      <c r="F22" s="127"/>
      <c r="G22" s="127"/>
      <c r="H22" s="140">
        <f>G22/data!$J$20</f>
        <v>0</v>
      </c>
      <c r="I22" s="127"/>
      <c r="J22" s="140">
        <f t="shared" si="6"/>
        <v>0</v>
      </c>
      <c r="K22" s="394"/>
      <c r="L22" s="275"/>
      <c r="M22" s="276"/>
      <c r="N22" s="276"/>
      <c r="O22" s="249"/>
      <c r="P22" s="249"/>
    </row>
    <row r="23" spans="1:16" x14ac:dyDescent="0.2">
      <c r="A23" s="7" t="s">
        <v>90</v>
      </c>
      <c r="B23" s="618" t="s">
        <v>91</v>
      </c>
      <c r="C23" s="554"/>
      <c r="D23" s="554"/>
      <c r="E23" s="124"/>
      <c r="F23" s="127"/>
      <c r="G23" s="127"/>
      <c r="H23" s="140">
        <f>G23/data!$J$20</f>
        <v>0</v>
      </c>
      <c r="I23" s="127"/>
      <c r="J23" s="140">
        <f t="shared" si="6"/>
        <v>0</v>
      </c>
      <c r="K23" s="394"/>
      <c r="L23" s="275"/>
      <c r="M23" s="275"/>
      <c r="N23" s="275"/>
    </row>
    <row r="24" spans="1:16" x14ac:dyDescent="0.2">
      <c r="A24" s="7" t="s">
        <v>92</v>
      </c>
      <c r="B24" s="618" t="s">
        <v>93</v>
      </c>
      <c r="C24" s="554"/>
      <c r="D24" s="554"/>
      <c r="E24" s="124"/>
      <c r="F24" s="127"/>
      <c r="G24" s="127"/>
      <c r="H24" s="140">
        <f>G24/data!$J$20</f>
        <v>0</v>
      </c>
      <c r="I24" s="127"/>
      <c r="J24" s="140">
        <f t="shared" si="6"/>
        <v>0</v>
      </c>
      <c r="K24" s="394"/>
      <c r="L24" s="275"/>
      <c r="M24" s="275"/>
      <c r="N24" s="275"/>
    </row>
    <row r="25" spans="1:16" x14ac:dyDescent="0.2">
      <c r="A25" s="7" t="s">
        <v>94</v>
      </c>
      <c r="B25" s="618" t="s">
        <v>95</v>
      </c>
      <c r="C25" s="554"/>
      <c r="D25" s="554"/>
      <c r="E25" s="124"/>
      <c r="F25" s="127"/>
      <c r="G25" s="127"/>
      <c r="H25" s="140">
        <f>G25/data!$J$20</f>
        <v>0</v>
      </c>
      <c r="I25" s="127"/>
      <c r="J25" s="140">
        <f t="shared" si="6"/>
        <v>0</v>
      </c>
      <c r="K25" s="394"/>
      <c r="L25" s="275"/>
      <c r="M25" s="275"/>
      <c r="N25" s="275"/>
    </row>
    <row r="26" spans="1:16" x14ac:dyDescent="0.2">
      <c r="A26" s="7" t="s">
        <v>96</v>
      </c>
      <c r="B26" s="618" t="s">
        <v>97</v>
      </c>
      <c r="C26" s="554"/>
      <c r="D26" s="554"/>
      <c r="E26" s="124"/>
      <c r="F26" s="127"/>
      <c r="G26" s="127"/>
      <c r="H26" s="140">
        <f>G26/data!$J$20</f>
        <v>0</v>
      </c>
      <c r="I26" s="127"/>
      <c r="J26" s="140">
        <f t="shared" si="6"/>
        <v>0</v>
      </c>
      <c r="K26" s="394"/>
      <c r="L26" s="275"/>
      <c r="M26" s="275"/>
      <c r="N26" s="275"/>
    </row>
    <row r="27" spans="1:16" x14ac:dyDescent="0.2">
      <c r="A27" s="7" t="s">
        <v>98</v>
      </c>
      <c r="B27" s="618" t="s">
        <v>99</v>
      </c>
      <c r="C27" s="554"/>
      <c r="D27" s="554"/>
      <c r="E27" s="124"/>
      <c r="F27" s="127"/>
      <c r="G27" s="127"/>
      <c r="H27" s="140">
        <f>G27/data!$J$20</f>
        <v>0</v>
      </c>
      <c r="I27" s="127"/>
      <c r="J27" s="140">
        <f t="shared" si="6"/>
        <v>0</v>
      </c>
      <c r="K27" s="394"/>
      <c r="L27" s="275"/>
      <c r="M27" s="275"/>
      <c r="N27" s="275"/>
    </row>
    <row r="28" spans="1:16" x14ac:dyDescent="0.2">
      <c r="A28" s="7" t="s">
        <v>100</v>
      </c>
      <c r="B28" s="618" t="s">
        <v>61</v>
      </c>
      <c r="C28" s="618"/>
      <c r="D28" s="618"/>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18" t="s">
        <v>102</v>
      </c>
      <c r="C29" s="554"/>
      <c r="D29" s="554"/>
      <c r="E29" s="124"/>
      <c r="F29" s="127"/>
      <c r="G29" s="127"/>
      <c r="H29" s="140">
        <f>G29/data!$J$20</f>
        <v>0</v>
      </c>
      <c r="I29" s="127"/>
      <c r="J29" s="140">
        <f>E29+F29+H29+I29</f>
        <v>0</v>
      </c>
      <c r="K29" s="394"/>
      <c r="L29" s="275"/>
      <c r="M29" s="275"/>
      <c r="N29" s="275"/>
    </row>
    <row r="30" spans="1:16" x14ac:dyDescent="0.2">
      <c r="A30" s="7" t="s">
        <v>103</v>
      </c>
      <c r="B30" s="618" t="s">
        <v>104</v>
      </c>
      <c r="C30" s="554"/>
      <c r="D30" s="554"/>
      <c r="E30" s="124"/>
      <c r="F30" s="127"/>
      <c r="G30" s="127"/>
      <c r="H30" s="140">
        <f>G30/data!$J$20</f>
        <v>0</v>
      </c>
      <c r="I30" s="127"/>
      <c r="J30" s="140">
        <f t="shared" ref="J30:J38" si="9">E30+F30+H30+I30</f>
        <v>0</v>
      </c>
      <c r="K30" s="394"/>
      <c r="L30" s="275"/>
      <c r="M30" s="275"/>
      <c r="N30" s="275"/>
    </row>
    <row r="31" spans="1:16" x14ac:dyDescent="0.2">
      <c r="A31" s="7" t="s">
        <v>105</v>
      </c>
      <c r="B31" s="618" t="s">
        <v>106</v>
      </c>
      <c r="C31" s="554"/>
      <c r="D31" s="554"/>
      <c r="E31" s="124"/>
      <c r="F31" s="127"/>
      <c r="G31" s="127"/>
      <c r="H31" s="140">
        <f>G31/data!$J$20</f>
        <v>0</v>
      </c>
      <c r="I31" s="127"/>
      <c r="J31" s="140">
        <f t="shared" si="9"/>
        <v>0</v>
      </c>
      <c r="K31" s="394"/>
      <c r="L31" s="275"/>
      <c r="M31" s="275"/>
      <c r="N31" s="275"/>
    </row>
    <row r="32" spans="1:16" x14ac:dyDescent="0.2">
      <c r="A32" s="7" t="s">
        <v>107</v>
      </c>
      <c r="B32" s="618" t="s">
        <v>108</v>
      </c>
      <c r="C32" s="554"/>
      <c r="D32" s="554"/>
      <c r="E32" s="124"/>
      <c r="F32" s="127"/>
      <c r="G32" s="127"/>
      <c r="H32" s="140">
        <f>G32/data!$J$20</f>
        <v>0</v>
      </c>
      <c r="I32" s="127"/>
      <c r="J32" s="140">
        <f t="shared" si="9"/>
        <v>0</v>
      </c>
      <c r="K32" s="394"/>
      <c r="L32" s="275"/>
      <c r="M32" s="275"/>
      <c r="N32" s="275"/>
    </row>
    <row r="33" spans="1:18" x14ac:dyDescent="0.2">
      <c r="A33" s="7" t="s">
        <v>109</v>
      </c>
      <c r="B33" s="618" t="s">
        <v>110</v>
      </c>
      <c r="C33" s="554"/>
      <c r="D33" s="554"/>
      <c r="E33" s="124"/>
      <c r="F33" s="127"/>
      <c r="G33" s="127"/>
      <c r="H33" s="140">
        <f>G33/data!$J$20</f>
        <v>0</v>
      </c>
      <c r="I33" s="127"/>
      <c r="J33" s="140">
        <f t="shared" si="9"/>
        <v>0</v>
      </c>
      <c r="K33" s="394"/>
      <c r="L33" s="275"/>
      <c r="M33" s="275"/>
      <c r="N33" s="275"/>
    </row>
    <row r="34" spans="1:18" x14ac:dyDescent="0.2">
      <c r="A34" s="7" t="s">
        <v>111</v>
      </c>
      <c r="B34" s="618" t="s">
        <v>112</v>
      </c>
      <c r="C34" s="554"/>
      <c r="D34" s="554"/>
      <c r="E34" s="124"/>
      <c r="F34" s="127"/>
      <c r="G34" s="127"/>
      <c r="H34" s="140">
        <f>G34/data!$J$20</f>
        <v>0</v>
      </c>
      <c r="I34" s="127"/>
      <c r="J34" s="140">
        <f t="shared" si="9"/>
        <v>0</v>
      </c>
      <c r="K34" s="394"/>
      <c r="L34" s="275"/>
      <c r="M34" s="275"/>
      <c r="N34" s="275"/>
    </row>
    <row r="35" spans="1:18" x14ac:dyDescent="0.2">
      <c r="A35" s="7" t="s">
        <v>113</v>
      </c>
      <c r="B35" s="618" t="s">
        <v>114</v>
      </c>
      <c r="C35" s="554"/>
      <c r="D35" s="554"/>
      <c r="E35" s="124"/>
      <c r="F35" s="127"/>
      <c r="G35" s="127"/>
      <c r="H35" s="140">
        <f>G35/data!$J$20</f>
        <v>0</v>
      </c>
      <c r="I35" s="127"/>
      <c r="J35" s="140">
        <f t="shared" si="9"/>
        <v>0</v>
      </c>
      <c r="K35" s="394"/>
      <c r="L35" s="275"/>
      <c r="M35" s="275"/>
      <c r="N35" s="275"/>
    </row>
    <row r="36" spans="1:18" x14ac:dyDescent="0.2">
      <c r="A36" s="7" t="s">
        <v>115</v>
      </c>
      <c r="B36" s="618" t="s">
        <v>116</v>
      </c>
      <c r="C36" s="554"/>
      <c r="D36" s="554"/>
      <c r="E36" s="124"/>
      <c r="F36" s="127"/>
      <c r="G36" s="127"/>
      <c r="H36" s="140">
        <f>G36/data!$J$20</f>
        <v>0</v>
      </c>
      <c r="I36" s="127"/>
      <c r="J36" s="140">
        <f t="shared" si="9"/>
        <v>0</v>
      </c>
      <c r="K36" s="394"/>
      <c r="L36" s="275"/>
      <c r="M36" s="275"/>
      <c r="N36" s="275"/>
    </row>
    <row r="37" spans="1:18" x14ac:dyDescent="0.2">
      <c r="A37" s="7" t="s">
        <v>117</v>
      </c>
      <c r="B37" s="618" t="s">
        <v>62</v>
      </c>
      <c r="C37" s="618"/>
      <c r="D37" s="618"/>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18" t="s">
        <v>63</v>
      </c>
      <c r="C38" s="618"/>
      <c r="D38" s="618"/>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02" t="s">
        <v>64</v>
      </c>
      <c r="C39" s="702"/>
      <c r="D39" s="702"/>
      <c r="E39" s="126">
        <f t="shared" ref="E39:J39" si="12">E40+E46+E50</f>
        <v>0</v>
      </c>
      <c r="F39" s="126">
        <f t="shared" si="12"/>
        <v>0</v>
      </c>
      <c r="G39" s="126">
        <f t="shared" si="12"/>
        <v>0</v>
      </c>
      <c r="H39" s="139">
        <f t="shared" si="12"/>
        <v>0</v>
      </c>
      <c r="I39" s="126">
        <f t="shared" si="12"/>
        <v>0</v>
      </c>
      <c r="J39" s="139">
        <f t="shared" si="12"/>
        <v>0</v>
      </c>
      <c r="K39" s="394"/>
      <c r="L39" s="275"/>
      <c r="M39" s="275"/>
      <c r="N39" s="275"/>
      <c r="P39" s="729" t="s">
        <v>584</v>
      </c>
      <c r="Q39" s="730"/>
      <c r="R39" s="730"/>
    </row>
    <row r="40" spans="1:18" ht="28.5" customHeight="1" x14ac:dyDescent="0.2">
      <c r="A40" s="7" t="s">
        <v>120</v>
      </c>
      <c r="B40" s="618" t="s">
        <v>121</v>
      </c>
      <c r="C40" s="618"/>
      <c r="D40" s="618"/>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18" t="s">
        <v>123</v>
      </c>
      <c r="C41" s="618"/>
      <c r="D41" s="618"/>
      <c r="E41" s="124"/>
      <c r="F41" s="127"/>
      <c r="G41" s="127"/>
      <c r="H41" s="140">
        <f>G41/data!$J$20</f>
        <v>0</v>
      </c>
      <c r="I41" s="127"/>
      <c r="J41" s="140">
        <f>E41+F41+H41+I41</f>
        <v>0</v>
      </c>
      <c r="K41" s="394"/>
      <c r="L41" s="275"/>
      <c r="M41" s="275"/>
      <c r="N41" s="275"/>
    </row>
    <row r="42" spans="1:18" x14ac:dyDescent="0.2">
      <c r="A42" s="7" t="s">
        <v>124</v>
      </c>
      <c r="B42" s="618" t="s">
        <v>125</v>
      </c>
      <c r="C42" s="618"/>
      <c r="D42" s="618"/>
      <c r="E42" s="124"/>
      <c r="F42" s="127"/>
      <c r="G42" s="127"/>
      <c r="H42" s="140">
        <f>G42/data!$J$20</f>
        <v>0</v>
      </c>
      <c r="I42" s="127"/>
      <c r="J42" s="140">
        <f>E42+F42+H42+I42</f>
        <v>0</v>
      </c>
      <c r="K42" s="394"/>
      <c r="L42" s="275"/>
      <c r="M42" s="275"/>
      <c r="N42" s="275"/>
    </row>
    <row r="43" spans="1:18" x14ac:dyDescent="0.2">
      <c r="A43" s="7" t="s">
        <v>126</v>
      </c>
      <c r="B43" s="618" t="s">
        <v>127</v>
      </c>
      <c r="C43" s="554"/>
      <c r="D43" s="554"/>
      <c r="E43" s="124"/>
      <c r="F43" s="127"/>
      <c r="G43" s="127"/>
      <c r="H43" s="140">
        <f>G43/data!$J$20</f>
        <v>0</v>
      </c>
      <c r="I43" s="127"/>
      <c r="J43" s="140">
        <f>E43+F43+H43+I43</f>
        <v>0</v>
      </c>
      <c r="K43" s="394"/>
      <c r="L43" s="275"/>
      <c r="M43" s="275"/>
      <c r="N43" s="275"/>
    </row>
    <row r="44" spans="1:18" x14ac:dyDescent="0.2">
      <c r="A44" s="7" t="s">
        <v>128</v>
      </c>
      <c r="B44" s="618" t="s">
        <v>129</v>
      </c>
      <c r="C44" s="554"/>
      <c r="D44" s="554"/>
      <c r="E44" s="124"/>
      <c r="F44" s="127"/>
      <c r="G44" s="127"/>
      <c r="H44" s="140">
        <f>G44/data!$J$20</f>
        <v>0</v>
      </c>
      <c r="I44" s="127"/>
      <c r="J44" s="140">
        <f>E44+F44+H44+I44</f>
        <v>0</v>
      </c>
      <c r="K44" s="394"/>
      <c r="L44" s="275"/>
      <c r="M44" s="275"/>
      <c r="N44" s="275"/>
    </row>
    <row r="45" spans="1:18" ht="27" customHeight="1" x14ac:dyDescent="0.2">
      <c r="A45" s="7" t="s">
        <v>130</v>
      </c>
      <c r="B45" s="618" t="s">
        <v>131</v>
      </c>
      <c r="C45" s="554"/>
      <c r="D45" s="554"/>
      <c r="E45" s="124"/>
      <c r="F45" s="127"/>
      <c r="G45" s="127"/>
      <c r="H45" s="140">
        <f>G45/data!$J$20</f>
        <v>0</v>
      </c>
      <c r="I45" s="127"/>
      <c r="J45" s="140">
        <f>E45+F45+H45+I45</f>
        <v>0</v>
      </c>
      <c r="K45" s="394"/>
      <c r="L45" s="275"/>
      <c r="M45" s="275"/>
      <c r="N45" s="275"/>
    </row>
    <row r="46" spans="1:18" x14ac:dyDescent="0.2">
      <c r="A46" s="7" t="s">
        <v>132</v>
      </c>
      <c r="B46" s="618" t="s">
        <v>65</v>
      </c>
      <c r="C46" s="554"/>
      <c r="D46" s="554"/>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18" t="s">
        <v>134</v>
      </c>
      <c r="C47" s="554"/>
      <c r="D47" s="554"/>
      <c r="E47" s="124"/>
      <c r="F47" s="127"/>
      <c r="G47" s="127"/>
      <c r="H47" s="140">
        <f>G47/data!$J$20</f>
        <v>0</v>
      </c>
      <c r="I47" s="127"/>
      <c r="J47" s="140">
        <f>E47+F47+H47+I47</f>
        <v>0</v>
      </c>
      <c r="K47" s="394"/>
      <c r="L47" s="275"/>
      <c r="M47" s="275"/>
      <c r="N47" s="275"/>
    </row>
    <row r="48" spans="1:18" x14ac:dyDescent="0.2">
      <c r="A48" s="7" t="s">
        <v>135</v>
      </c>
      <c r="B48" s="618" t="s">
        <v>136</v>
      </c>
      <c r="C48" s="554"/>
      <c r="D48" s="554"/>
      <c r="E48" s="124"/>
      <c r="F48" s="127"/>
      <c r="G48" s="127"/>
      <c r="H48" s="140">
        <f>G48/data!$J$20</f>
        <v>0</v>
      </c>
      <c r="I48" s="127"/>
      <c r="J48" s="140">
        <f>E48+F48+H48+I48</f>
        <v>0</v>
      </c>
      <c r="K48" s="394"/>
      <c r="L48" s="275"/>
      <c r="M48" s="275"/>
      <c r="N48" s="275"/>
    </row>
    <row r="49" spans="1:18" x14ac:dyDescent="0.2">
      <c r="A49" s="7" t="s">
        <v>137</v>
      </c>
      <c r="B49" s="618" t="s">
        <v>138</v>
      </c>
      <c r="C49" s="554"/>
      <c r="D49" s="554"/>
      <c r="E49" s="124"/>
      <c r="F49" s="127"/>
      <c r="G49" s="127"/>
      <c r="H49" s="140">
        <f>G49/data!$J$20</f>
        <v>0</v>
      </c>
      <c r="I49" s="127"/>
      <c r="J49" s="140">
        <f>E49+F49+H49+I49</f>
        <v>0</v>
      </c>
      <c r="K49" s="394"/>
      <c r="L49" s="275"/>
      <c r="M49" s="275"/>
      <c r="N49" s="275"/>
    </row>
    <row r="50" spans="1:18" x14ac:dyDescent="0.2">
      <c r="A50" s="7" t="s">
        <v>139</v>
      </c>
      <c r="B50" s="618" t="s">
        <v>66</v>
      </c>
      <c r="C50" s="554"/>
      <c r="D50" s="554"/>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18" t="s">
        <v>141</v>
      </c>
      <c r="C51" s="554"/>
      <c r="D51" s="554"/>
      <c r="E51" s="124"/>
      <c r="F51" s="127"/>
      <c r="G51" s="127"/>
      <c r="H51" s="140">
        <f>G51/data!$J$20</f>
        <v>0</v>
      </c>
      <c r="I51" s="127"/>
      <c r="J51" s="140">
        <f>E51+F51+H51+I51</f>
        <v>0</v>
      </c>
      <c r="K51" s="394"/>
      <c r="L51" s="275"/>
      <c r="M51" s="275"/>
      <c r="N51" s="275"/>
    </row>
    <row r="52" spans="1:18" x14ac:dyDescent="0.2">
      <c r="A52" s="7" t="s">
        <v>142</v>
      </c>
      <c r="B52" s="618" t="s">
        <v>143</v>
      </c>
      <c r="C52" s="554"/>
      <c r="D52" s="554"/>
      <c r="E52" s="124"/>
      <c r="F52" s="127"/>
      <c r="G52" s="127"/>
      <c r="H52" s="140">
        <f>G52/data!$J$20</f>
        <v>0</v>
      </c>
      <c r="I52" s="127"/>
      <c r="J52" s="140">
        <f>E52+F52+H52+I52</f>
        <v>0</v>
      </c>
      <c r="K52" s="394"/>
      <c r="L52" s="275"/>
      <c r="M52" s="275"/>
      <c r="N52" s="275"/>
    </row>
    <row r="53" spans="1:18" x14ac:dyDescent="0.2">
      <c r="A53" s="7" t="s">
        <v>144</v>
      </c>
      <c r="B53" s="618" t="s">
        <v>145</v>
      </c>
      <c r="C53" s="554"/>
      <c r="D53" s="554"/>
      <c r="E53" s="124"/>
      <c r="F53" s="127"/>
      <c r="G53" s="127"/>
      <c r="H53" s="140">
        <f>G53/data!$J$20</f>
        <v>0</v>
      </c>
      <c r="I53" s="127"/>
      <c r="J53" s="140">
        <f>E53+F53+H53+I53</f>
        <v>0</v>
      </c>
      <c r="K53" s="394"/>
      <c r="L53" s="275"/>
      <c r="M53" s="275"/>
      <c r="N53" s="275"/>
    </row>
    <row r="54" spans="1:18" ht="15" customHeight="1" x14ac:dyDescent="0.2">
      <c r="A54" s="6"/>
      <c r="B54" s="702" t="s">
        <v>592</v>
      </c>
      <c r="C54" s="731"/>
      <c r="D54" s="731"/>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15" t="s">
        <v>219</v>
      </c>
      <c r="B56" s="716"/>
      <c r="C56" s="716"/>
      <c r="D56" s="716"/>
      <c r="E56" s="716"/>
      <c r="F56" s="716"/>
      <c r="G56" s="716"/>
      <c r="H56" s="716"/>
      <c r="I56" s="716"/>
      <c r="J56" s="716"/>
      <c r="K56" s="394"/>
    </row>
    <row r="57" spans="1:18" ht="15" x14ac:dyDescent="0.2">
      <c r="A57" s="452"/>
      <c r="B57" s="453"/>
      <c r="C57" s="453"/>
      <c r="D57" s="453"/>
      <c r="E57" s="454"/>
      <c r="F57" s="440"/>
      <c r="G57" s="440"/>
      <c r="H57" s="440"/>
      <c r="I57" s="440"/>
      <c r="J57" s="440"/>
      <c r="K57" s="394"/>
      <c r="L57" s="727" t="s">
        <v>575</v>
      </c>
      <c r="M57" s="728"/>
      <c r="N57" s="728"/>
    </row>
    <row r="58" spans="1:18" ht="97.5" customHeight="1" x14ac:dyDescent="0.2">
      <c r="A58" s="29"/>
      <c r="B58" s="626" t="s">
        <v>220</v>
      </c>
      <c r="C58" s="717"/>
      <c r="D58" s="717"/>
      <c r="E58" s="123" t="s">
        <v>213</v>
      </c>
      <c r="F58" s="123" t="s">
        <v>214</v>
      </c>
      <c r="G58" s="123" t="s">
        <v>215</v>
      </c>
      <c r="H58" s="123" t="s">
        <v>216</v>
      </c>
      <c r="I58" s="123" t="s">
        <v>217</v>
      </c>
      <c r="J58" s="123" t="s">
        <v>218</v>
      </c>
      <c r="K58" s="394"/>
      <c r="L58" s="514" t="s">
        <v>570</v>
      </c>
      <c r="M58" s="514" t="s">
        <v>571</v>
      </c>
      <c r="N58" s="514" t="s">
        <v>572</v>
      </c>
    </row>
    <row r="59" spans="1:18" ht="57.75" customHeight="1" x14ac:dyDescent="0.25">
      <c r="A59" s="6" t="s">
        <v>67</v>
      </c>
      <c r="B59" s="702" t="s">
        <v>57</v>
      </c>
      <c r="C59" s="702"/>
      <c r="D59" s="702"/>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29" t="s">
        <v>583</v>
      </c>
      <c r="Q59" s="730"/>
      <c r="R59" s="730"/>
    </row>
    <row r="60" spans="1:18" x14ac:dyDescent="0.2">
      <c r="A60" s="7" t="s">
        <v>51</v>
      </c>
      <c r="B60" s="618" t="s">
        <v>58</v>
      </c>
      <c r="C60" s="618"/>
      <c r="D60" s="618"/>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18" t="s">
        <v>59</v>
      </c>
      <c r="C61" s="618"/>
      <c r="D61" s="618"/>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18" t="s">
        <v>68</v>
      </c>
      <c r="C62" s="554"/>
      <c r="D62" s="554"/>
      <c r="E62" s="124"/>
      <c r="F62" s="127"/>
      <c r="G62" s="127"/>
      <c r="H62" s="138">
        <f>G62/data!$J$20</f>
        <v>0</v>
      </c>
      <c r="I62" s="127"/>
      <c r="J62" s="138">
        <f>E62+F62+H62+I62</f>
        <v>0</v>
      </c>
      <c r="K62" s="394"/>
      <c r="L62" s="281"/>
      <c r="M62" s="281"/>
      <c r="N62" s="281"/>
    </row>
    <row r="63" spans="1:18" ht="27" customHeight="1" x14ac:dyDescent="0.2">
      <c r="A63" s="7" t="s">
        <v>54</v>
      </c>
      <c r="B63" s="618" t="s">
        <v>69</v>
      </c>
      <c r="C63" s="554"/>
      <c r="D63" s="554"/>
      <c r="E63" s="124"/>
      <c r="F63" s="127"/>
      <c r="G63" s="127"/>
      <c r="H63" s="138">
        <f>G63/data!$J$20</f>
        <v>0</v>
      </c>
      <c r="I63" s="127"/>
      <c r="J63" s="138">
        <f>E63+F63+H63+I63</f>
        <v>0</v>
      </c>
      <c r="K63" s="394"/>
      <c r="L63" s="281"/>
      <c r="M63" s="281"/>
      <c r="N63" s="281"/>
    </row>
    <row r="64" spans="1:18" ht="15" customHeight="1" x14ac:dyDescent="0.2">
      <c r="A64" s="7" t="s">
        <v>55</v>
      </c>
      <c r="B64" s="618" t="s">
        <v>70</v>
      </c>
      <c r="C64" s="554"/>
      <c r="D64" s="554"/>
      <c r="E64" s="124"/>
      <c r="F64" s="127"/>
      <c r="G64" s="127"/>
      <c r="H64" s="138">
        <f>G64/data!$J$20</f>
        <v>0</v>
      </c>
      <c r="I64" s="127"/>
      <c r="J64" s="138">
        <f>E64+F64+H64+I64</f>
        <v>0</v>
      </c>
      <c r="K64" s="394"/>
      <c r="L64" s="281"/>
      <c r="M64" s="281"/>
      <c r="N64" s="281"/>
    </row>
    <row r="65" spans="1:14" ht="27" customHeight="1" x14ac:dyDescent="0.2">
      <c r="A65" s="7" t="s">
        <v>71</v>
      </c>
      <c r="B65" s="618" t="s">
        <v>72</v>
      </c>
      <c r="C65" s="554"/>
      <c r="D65" s="554"/>
      <c r="E65" s="124"/>
      <c r="F65" s="127"/>
      <c r="G65" s="127"/>
      <c r="H65" s="138">
        <f>G65/data!$J$20</f>
        <v>0</v>
      </c>
      <c r="I65" s="127"/>
      <c r="J65" s="138">
        <f>E65+F65+H65+I65</f>
        <v>0</v>
      </c>
      <c r="K65" s="394"/>
      <c r="L65" s="281"/>
      <c r="M65" s="281"/>
      <c r="N65" s="281"/>
    </row>
    <row r="66" spans="1:14" x14ac:dyDescent="0.2">
      <c r="A66" s="7" t="s">
        <v>73</v>
      </c>
      <c r="B66" s="618" t="s">
        <v>60</v>
      </c>
      <c r="C66" s="618"/>
      <c r="D66" s="618"/>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18" t="s">
        <v>75</v>
      </c>
      <c r="C67" s="554"/>
      <c r="D67" s="554"/>
      <c r="E67" s="124"/>
      <c r="F67" s="127"/>
      <c r="G67" s="127"/>
      <c r="H67" s="138">
        <f>G67/data!$J$20</f>
        <v>0</v>
      </c>
      <c r="I67" s="124"/>
      <c r="J67" s="138">
        <f>E67+F67+H67+I67</f>
        <v>0</v>
      </c>
      <c r="K67" s="394"/>
      <c r="L67" s="281"/>
      <c r="M67" s="281"/>
      <c r="N67" s="281"/>
    </row>
    <row r="68" spans="1:14" x14ac:dyDescent="0.2">
      <c r="A68" s="7" t="s">
        <v>76</v>
      </c>
      <c r="B68" s="618" t="s">
        <v>77</v>
      </c>
      <c r="C68" s="554"/>
      <c r="D68" s="554"/>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18" t="s">
        <v>79</v>
      </c>
      <c r="C69" s="554"/>
      <c r="D69" s="554"/>
      <c r="E69" s="124"/>
      <c r="F69" s="127"/>
      <c r="G69" s="127"/>
      <c r="H69" s="138">
        <f>G69/data!$J$20</f>
        <v>0</v>
      </c>
      <c r="I69" s="127"/>
      <c r="J69" s="138">
        <f>E69+F69+H69+I69</f>
        <v>0</v>
      </c>
      <c r="K69" s="394"/>
      <c r="L69" s="281"/>
      <c r="M69" s="281"/>
      <c r="N69" s="281"/>
    </row>
    <row r="70" spans="1:14" x14ac:dyDescent="0.2">
      <c r="A70" s="7" t="s">
        <v>80</v>
      </c>
      <c r="B70" s="618" t="s">
        <v>81</v>
      </c>
      <c r="C70" s="554"/>
      <c r="D70" s="554"/>
      <c r="E70" s="124"/>
      <c r="F70" s="127"/>
      <c r="G70" s="127"/>
      <c r="H70" s="138">
        <f>G70/data!$J$20</f>
        <v>0</v>
      </c>
      <c r="I70" s="127"/>
      <c r="J70" s="138">
        <f t="shared" ref="J70:J79" si="26">E70+F70+H70+I70</f>
        <v>0</v>
      </c>
      <c r="K70" s="394"/>
      <c r="L70" s="281"/>
      <c r="M70" s="281"/>
      <c r="N70" s="281"/>
    </row>
    <row r="71" spans="1:14" ht="15" customHeight="1" x14ac:dyDescent="0.2">
      <c r="A71" s="7" t="s">
        <v>82</v>
      </c>
      <c r="B71" s="618" t="s">
        <v>83</v>
      </c>
      <c r="C71" s="554"/>
      <c r="D71" s="554"/>
      <c r="E71" s="124"/>
      <c r="F71" s="127"/>
      <c r="G71" s="127"/>
      <c r="H71" s="138">
        <f>G71/data!$J$20</f>
        <v>0</v>
      </c>
      <c r="I71" s="127"/>
      <c r="J71" s="138">
        <f t="shared" si="26"/>
        <v>0</v>
      </c>
      <c r="K71" s="394"/>
      <c r="L71" s="281"/>
      <c r="M71" s="281"/>
      <c r="N71" s="281"/>
    </row>
    <row r="72" spans="1:14" ht="15" customHeight="1" x14ac:dyDescent="0.2">
      <c r="A72" s="7" t="s">
        <v>84</v>
      </c>
      <c r="B72" s="618" t="s">
        <v>85</v>
      </c>
      <c r="C72" s="554"/>
      <c r="D72" s="554"/>
      <c r="E72" s="124"/>
      <c r="F72" s="127"/>
      <c r="G72" s="127"/>
      <c r="H72" s="138">
        <f>G72/data!$J$20</f>
        <v>0</v>
      </c>
      <c r="I72" s="127"/>
      <c r="J72" s="138">
        <f t="shared" si="26"/>
        <v>0</v>
      </c>
      <c r="K72" s="394"/>
      <c r="L72" s="281"/>
      <c r="M72" s="281"/>
      <c r="N72" s="281"/>
    </row>
    <row r="73" spans="1:14" ht="15" customHeight="1" x14ac:dyDescent="0.2">
      <c r="A73" s="7" t="s">
        <v>86</v>
      </c>
      <c r="B73" s="618" t="s">
        <v>87</v>
      </c>
      <c r="C73" s="554"/>
      <c r="D73" s="554"/>
      <c r="E73" s="124"/>
      <c r="F73" s="127"/>
      <c r="G73" s="127"/>
      <c r="H73" s="138">
        <f>G73/data!$J$20</f>
        <v>0</v>
      </c>
      <c r="I73" s="127"/>
      <c r="J73" s="138">
        <f t="shared" si="26"/>
        <v>0</v>
      </c>
      <c r="K73" s="394"/>
      <c r="L73" s="281"/>
      <c r="M73" s="281"/>
      <c r="N73" s="281"/>
    </row>
    <row r="74" spans="1:14" ht="15" customHeight="1" x14ac:dyDescent="0.2">
      <c r="A74" s="7" t="s">
        <v>88</v>
      </c>
      <c r="B74" s="618" t="s">
        <v>89</v>
      </c>
      <c r="C74" s="554"/>
      <c r="D74" s="554"/>
      <c r="E74" s="124"/>
      <c r="F74" s="127"/>
      <c r="G74" s="127"/>
      <c r="H74" s="138">
        <f>G74/data!$J$20</f>
        <v>0</v>
      </c>
      <c r="I74" s="127"/>
      <c r="J74" s="138">
        <f t="shared" si="26"/>
        <v>0</v>
      </c>
      <c r="K74" s="394"/>
      <c r="L74" s="281"/>
      <c r="M74" s="281"/>
      <c r="N74" s="281"/>
    </row>
    <row r="75" spans="1:14" ht="15" customHeight="1" x14ac:dyDescent="0.2">
      <c r="A75" s="7" t="s">
        <v>90</v>
      </c>
      <c r="B75" s="618" t="s">
        <v>91</v>
      </c>
      <c r="C75" s="554"/>
      <c r="D75" s="554"/>
      <c r="E75" s="124"/>
      <c r="F75" s="127"/>
      <c r="G75" s="127"/>
      <c r="H75" s="138">
        <f>G75/data!$J$20</f>
        <v>0</v>
      </c>
      <c r="I75" s="127"/>
      <c r="J75" s="138">
        <f t="shared" si="26"/>
        <v>0</v>
      </c>
      <c r="K75" s="394"/>
      <c r="L75" s="281"/>
      <c r="M75" s="281"/>
      <c r="N75" s="281"/>
    </row>
    <row r="76" spans="1:14" ht="15" customHeight="1" x14ac:dyDescent="0.2">
      <c r="A76" s="7" t="s">
        <v>92</v>
      </c>
      <c r="B76" s="618" t="s">
        <v>93</v>
      </c>
      <c r="C76" s="554"/>
      <c r="D76" s="554"/>
      <c r="E76" s="124"/>
      <c r="F76" s="127"/>
      <c r="G76" s="127"/>
      <c r="H76" s="138">
        <f>G76/data!$J$20</f>
        <v>0</v>
      </c>
      <c r="I76" s="127"/>
      <c r="J76" s="138">
        <f t="shared" si="26"/>
        <v>0</v>
      </c>
      <c r="K76" s="394"/>
      <c r="L76" s="281"/>
      <c r="M76" s="281"/>
      <c r="N76" s="281"/>
    </row>
    <row r="77" spans="1:14" ht="15" customHeight="1" x14ac:dyDescent="0.2">
      <c r="A77" s="7" t="s">
        <v>94</v>
      </c>
      <c r="B77" s="618" t="s">
        <v>95</v>
      </c>
      <c r="C77" s="554"/>
      <c r="D77" s="554"/>
      <c r="E77" s="124"/>
      <c r="F77" s="127"/>
      <c r="G77" s="127"/>
      <c r="H77" s="138">
        <f>G77/data!$J$20</f>
        <v>0</v>
      </c>
      <c r="I77" s="127"/>
      <c r="J77" s="138">
        <f t="shared" si="26"/>
        <v>0</v>
      </c>
      <c r="K77" s="394"/>
      <c r="L77" s="281"/>
      <c r="M77" s="281"/>
      <c r="N77" s="281"/>
    </row>
    <row r="78" spans="1:14" x14ac:dyDescent="0.2">
      <c r="A78" s="7" t="s">
        <v>96</v>
      </c>
      <c r="B78" s="618" t="s">
        <v>97</v>
      </c>
      <c r="C78" s="554"/>
      <c r="D78" s="554"/>
      <c r="E78" s="124"/>
      <c r="F78" s="127"/>
      <c r="G78" s="127"/>
      <c r="H78" s="138">
        <f>G78/data!$J$20</f>
        <v>0</v>
      </c>
      <c r="I78" s="127"/>
      <c r="J78" s="138">
        <f t="shared" si="26"/>
        <v>0</v>
      </c>
      <c r="K78" s="394"/>
      <c r="L78" s="281"/>
      <c r="M78" s="281"/>
      <c r="N78" s="281"/>
    </row>
    <row r="79" spans="1:14" x14ac:dyDescent="0.2">
      <c r="A79" s="7" t="s">
        <v>98</v>
      </c>
      <c r="B79" s="618" t="s">
        <v>99</v>
      </c>
      <c r="C79" s="554"/>
      <c r="D79" s="554"/>
      <c r="E79" s="124"/>
      <c r="F79" s="127"/>
      <c r="G79" s="127"/>
      <c r="H79" s="138">
        <f>G79/data!$J$20</f>
        <v>0</v>
      </c>
      <c r="I79" s="127"/>
      <c r="J79" s="138">
        <f t="shared" si="26"/>
        <v>0</v>
      </c>
      <c r="K79" s="394"/>
      <c r="L79" s="281"/>
      <c r="M79" s="281"/>
      <c r="N79" s="281"/>
    </row>
    <row r="80" spans="1:14" x14ac:dyDescent="0.2">
      <c r="A80" s="7" t="s">
        <v>100</v>
      </c>
      <c r="B80" s="618" t="s">
        <v>61</v>
      </c>
      <c r="C80" s="618"/>
      <c r="D80" s="618"/>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18" t="s">
        <v>102</v>
      </c>
      <c r="C81" s="554"/>
      <c r="D81" s="554"/>
      <c r="E81" s="124"/>
      <c r="F81" s="127"/>
      <c r="G81" s="127"/>
      <c r="H81" s="138">
        <f>G81/data!$J$20</f>
        <v>0</v>
      </c>
      <c r="I81" s="127"/>
      <c r="J81" s="138">
        <f>E81+F81+H81+I81</f>
        <v>0</v>
      </c>
      <c r="K81" s="394"/>
      <c r="L81" s="281"/>
      <c r="M81" s="281"/>
      <c r="N81" s="281"/>
    </row>
    <row r="82" spans="1:18" ht="15" customHeight="1" x14ac:dyDescent="0.2">
      <c r="A82" s="7" t="s">
        <v>103</v>
      </c>
      <c r="B82" s="618" t="s">
        <v>104</v>
      </c>
      <c r="C82" s="554"/>
      <c r="D82" s="554"/>
      <c r="E82" s="124"/>
      <c r="F82" s="127"/>
      <c r="G82" s="127"/>
      <c r="H82" s="138">
        <f>G82/data!$J$20</f>
        <v>0</v>
      </c>
      <c r="I82" s="127"/>
      <c r="J82" s="138">
        <f t="shared" ref="J82:J90" si="29">E82+F82+H82+I82</f>
        <v>0</v>
      </c>
      <c r="K82" s="394"/>
      <c r="L82" s="281"/>
      <c r="M82" s="281"/>
      <c r="N82" s="281"/>
    </row>
    <row r="83" spans="1:18" ht="15" customHeight="1" x14ac:dyDescent="0.2">
      <c r="A83" s="7" t="s">
        <v>105</v>
      </c>
      <c r="B83" s="618" t="s">
        <v>106</v>
      </c>
      <c r="C83" s="554"/>
      <c r="D83" s="554"/>
      <c r="E83" s="124"/>
      <c r="F83" s="127"/>
      <c r="G83" s="127"/>
      <c r="H83" s="138">
        <f>G83/data!$J$20</f>
        <v>0</v>
      </c>
      <c r="I83" s="127"/>
      <c r="J83" s="138">
        <f t="shared" si="29"/>
        <v>0</v>
      </c>
      <c r="K83" s="394"/>
      <c r="L83" s="281"/>
      <c r="M83" s="281"/>
      <c r="N83" s="281"/>
    </row>
    <row r="84" spans="1:18" x14ac:dyDescent="0.2">
      <c r="A84" s="7" t="s">
        <v>107</v>
      </c>
      <c r="B84" s="618" t="s">
        <v>108</v>
      </c>
      <c r="C84" s="554"/>
      <c r="D84" s="554"/>
      <c r="E84" s="124"/>
      <c r="F84" s="127"/>
      <c r="G84" s="127"/>
      <c r="H84" s="138">
        <f>G84/data!$J$20</f>
        <v>0</v>
      </c>
      <c r="I84" s="127"/>
      <c r="J84" s="138">
        <f t="shared" si="29"/>
        <v>0</v>
      </c>
      <c r="K84" s="394"/>
      <c r="L84" s="281"/>
      <c r="M84" s="281"/>
      <c r="N84" s="281"/>
    </row>
    <row r="85" spans="1:18" x14ac:dyDescent="0.2">
      <c r="A85" s="7" t="s">
        <v>109</v>
      </c>
      <c r="B85" s="618" t="s">
        <v>110</v>
      </c>
      <c r="C85" s="554"/>
      <c r="D85" s="554"/>
      <c r="E85" s="124"/>
      <c r="F85" s="127"/>
      <c r="G85" s="127"/>
      <c r="H85" s="138">
        <f>G85/data!$J$20</f>
        <v>0</v>
      </c>
      <c r="I85" s="127"/>
      <c r="J85" s="138">
        <f t="shared" si="29"/>
        <v>0</v>
      </c>
      <c r="K85" s="394"/>
      <c r="L85" s="281"/>
      <c r="M85" s="281"/>
      <c r="N85" s="281"/>
    </row>
    <row r="86" spans="1:18" ht="15" customHeight="1" x14ac:dyDescent="0.2">
      <c r="A86" s="7" t="s">
        <v>111</v>
      </c>
      <c r="B86" s="618" t="s">
        <v>112</v>
      </c>
      <c r="C86" s="554"/>
      <c r="D86" s="554"/>
      <c r="E86" s="124"/>
      <c r="F86" s="127"/>
      <c r="G86" s="127"/>
      <c r="H86" s="138">
        <f>G86/data!$J$20</f>
        <v>0</v>
      </c>
      <c r="I86" s="127"/>
      <c r="J86" s="138">
        <f t="shared" si="29"/>
        <v>0</v>
      </c>
      <c r="K86" s="394"/>
      <c r="L86" s="281"/>
      <c r="M86" s="281"/>
      <c r="N86" s="281"/>
    </row>
    <row r="87" spans="1:18" x14ac:dyDescent="0.2">
      <c r="A87" s="7" t="s">
        <v>113</v>
      </c>
      <c r="B87" s="618" t="s">
        <v>114</v>
      </c>
      <c r="C87" s="554"/>
      <c r="D87" s="554"/>
      <c r="E87" s="124"/>
      <c r="F87" s="127"/>
      <c r="G87" s="127"/>
      <c r="H87" s="138">
        <f>G87/data!$J$20</f>
        <v>0</v>
      </c>
      <c r="I87" s="127"/>
      <c r="J87" s="138">
        <f t="shared" si="29"/>
        <v>0</v>
      </c>
      <c r="K87" s="394"/>
      <c r="L87" s="281"/>
      <c r="M87" s="281"/>
      <c r="N87" s="281"/>
    </row>
    <row r="88" spans="1:18" ht="15" customHeight="1" x14ac:dyDescent="0.2">
      <c r="A88" s="7" t="s">
        <v>115</v>
      </c>
      <c r="B88" s="618" t="s">
        <v>116</v>
      </c>
      <c r="C88" s="554"/>
      <c r="D88" s="554"/>
      <c r="E88" s="124"/>
      <c r="F88" s="127"/>
      <c r="G88" s="127"/>
      <c r="H88" s="138">
        <f>G88/data!$J$20</f>
        <v>0</v>
      </c>
      <c r="I88" s="127"/>
      <c r="J88" s="138">
        <f t="shared" si="29"/>
        <v>0</v>
      </c>
      <c r="K88" s="394"/>
      <c r="L88" s="281"/>
      <c r="M88" s="281"/>
      <c r="N88" s="281"/>
    </row>
    <row r="89" spans="1:18" ht="15" customHeight="1" x14ac:dyDescent="0.2">
      <c r="A89" s="7" t="s">
        <v>117</v>
      </c>
      <c r="B89" s="618" t="s">
        <v>62</v>
      </c>
      <c r="C89" s="618"/>
      <c r="D89" s="618"/>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18" t="s">
        <v>63</v>
      </c>
      <c r="C90" s="618"/>
      <c r="D90" s="618"/>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02" t="s">
        <v>64</v>
      </c>
      <c r="C91" s="702"/>
      <c r="D91" s="702"/>
      <c r="E91" s="125">
        <f t="shared" ref="E91:J91" si="32">E92+E98+E102</f>
        <v>0</v>
      </c>
      <c r="F91" s="125">
        <f t="shared" si="32"/>
        <v>0</v>
      </c>
      <c r="G91" s="125">
        <f t="shared" si="32"/>
        <v>0</v>
      </c>
      <c r="H91" s="137">
        <f t="shared" si="32"/>
        <v>0</v>
      </c>
      <c r="I91" s="126">
        <f t="shared" si="32"/>
        <v>0</v>
      </c>
      <c r="J91" s="137">
        <f t="shared" si="32"/>
        <v>0</v>
      </c>
      <c r="K91" s="394"/>
      <c r="L91" s="281"/>
      <c r="M91" s="281"/>
      <c r="N91" s="281"/>
      <c r="P91" s="729" t="s">
        <v>582</v>
      </c>
      <c r="Q91" s="730"/>
      <c r="R91" s="730"/>
    </row>
    <row r="92" spans="1:18" ht="27.75" customHeight="1" x14ac:dyDescent="0.2">
      <c r="A92" s="7" t="s">
        <v>120</v>
      </c>
      <c r="B92" s="618" t="s">
        <v>121</v>
      </c>
      <c r="C92" s="618"/>
      <c r="D92" s="618"/>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18" t="s">
        <v>123</v>
      </c>
      <c r="C93" s="618"/>
      <c r="D93" s="618"/>
      <c r="E93" s="124"/>
      <c r="F93" s="127"/>
      <c r="G93" s="127"/>
      <c r="H93" s="138">
        <f>G93/data!$J$20</f>
        <v>0</v>
      </c>
      <c r="I93" s="127"/>
      <c r="J93" s="138">
        <f>E93+F93+H93+I93</f>
        <v>0</v>
      </c>
      <c r="K93" s="394"/>
      <c r="L93" s="281"/>
      <c r="M93" s="281"/>
      <c r="N93" s="281"/>
    </row>
    <row r="94" spans="1:18" ht="15" customHeight="1" x14ac:dyDescent="0.2">
      <c r="A94" s="7" t="s">
        <v>124</v>
      </c>
      <c r="B94" s="618" t="s">
        <v>125</v>
      </c>
      <c r="C94" s="618"/>
      <c r="D94" s="618"/>
      <c r="E94" s="124"/>
      <c r="F94" s="127"/>
      <c r="G94" s="127"/>
      <c r="H94" s="138">
        <f>G94/data!$J$20</f>
        <v>0</v>
      </c>
      <c r="I94" s="127"/>
      <c r="J94" s="138">
        <f>E94+F94+H94+I94</f>
        <v>0</v>
      </c>
      <c r="K94" s="394"/>
      <c r="L94" s="281"/>
      <c r="M94" s="281"/>
      <c r="N94" s="281"/>
    </row>
    <row r="95" spans="1:18" x14ac:dyDescent="0.2">
      <c r="A95" s="7" t="s">
        <v>126</v>
      </c>
      <c r="B95" s="618" t="s">
        <v>127</v>
      </c>
      <c r="C95" s="554"/>
      <c r="D95" s="554"/>
      <c r="E95" s="124"/>
      <c r="F95" s="127"/>
      <c r="G95" s="127"/>
      <c r="H95" s="138">
        <f>G95/data!$J$20</f>
        <v>0</v>
      </c>
      <c r="I95" s="127"/>
      <c r="J95" s="138">
        <f>E95+F95+H95+I95</f>
        <v>0</v>
      </c>
      <c r="K95" s="394"/>
      <c r="L95" s="281"/>
      <c r="M95" s="281"/>
      <c r="N95" s="281"/>
    </row>
    <row r="96" spans="1:18" ht="15" customHeight="1" x14ac:dyDescent="0.2">
      <c r="A96" s="7" t="s">
        <v>128</v>
      </c>
      <c r="B96" s="618" t="s">
        <v>129</v>
      </c>
      <c r="C96" s="554"/>
      <c r="D96" s="554"/>
      <c r="E96" s="124"/>
      <c r="F96" s="127"/>
      <c r="G96" s="127"/>
      <c r="H96" s="138">
        <f>G96/data!$J$20</f>
        <v>0</v>
      </c>
      <c r="I96" s="127"/>
      <c r="J96" s="138">
        <f>E96+F96+H96+I96</f>
        <v>0</v>
      </c>
      <c r="K96" s="394"/>
      <c r="L96" s="281"/>
      <c r="M96" s="281"/>
      <c r="N96" s="281"/>
    </row>
    <row r="97" spans="1:21" ht="27" customHeight="1" x14ac:dyDescent="0.2">
      <c r="A97" s="7" t="s">
        <v>130</v>
      </c>
      <c r="B97" s="618" t="s">
        <v>131</v>
      </c>
      <c r="C97" s="554"/>
      <c r="D97" s="554"/>
      <c r="E97" s="124"/>
      <c r="F97" s="127"/>
      <c r="G97" s="127"/>
      <c r="H97" s="138">
        <f>G97/data!$J$20</f>
        <v>0</v>
      </c>
      <c r="I97" s="127"/>
      <c r="J97" s="138">
        <f>E97+F97+H97+I97</f>
        <v>0</v>
      </c>
      <c r="K97" s="394"/>
      <c r="L97" s="281"/>
      <c r="M97" s="281"/>
      <c r="N97" s="281"/>
    </row>
    <row r="98" spans="1:21" ht="15" customHeight="1" x14ac:dyDescent="0.2">
      <c r="A98" s="7" t="s">
        <v>132</v>
      </c>
      <c r="B98" s="618" t="s">
        <v>65</v>
      </c>
      <c r="C98" s="554"/>
      <c r="D98" s="554"/>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18" t="s">
        <v>134</v>
      </c>
      <c r="C99" s="554"/>
      <c r="D99" s="554"/>
      <c r="E99" s="124"/>
      <c r="F99" s="127"/>
      <c r="G99" s="127"/>
      <c r="H99" s="138">
        <f>G99/data!$J$20</f>
        <v>0</v>
      </c>
      <c r="I99" s="127"/>
      <c r="J99" s="138">
        <f>E99+F99+H99+I99</f>
        <v>0</v>
      </c>
      <c r="K99" s="394"/>
      <c r="L99" s="281"/>
      <c r="M99" s="281"/>
      <c r="N99" s="281"/>
    </row>
    <row r="100" spans="1:21" x14ac:dyDescent="0.2">
      <c r="A100" s="7" t="s">
        <v>135</v>
      </c>
      <c r="B100" s="618" t="s">
        <v>136</v>
      </c>
      <c r="C100" s="554"/>
      <c r="D100" s="554"/>
      <c r="E100" s="124"/>
      <c r="F100" s="127"/>
      <c r="G100" s="127"/>
      <c r="H100" s="138">
        <f>G100/data!$J$20</f>
        <v>0</v>
      </c>
      <c r="I100" s="127"/>
      <c r="J100" s="138">
        <f>E100+F100+H100+I100</f>
        <v>0</v>
      </c>
      <c r="K100" s="394"/>
      <c r="L100" s="281"/>
      <c r="M100" s="281"/>
      <c r="N100" s="281"/>
    </row>
    <row r="101" spans="1:21" ht="15" customHeight="1" x14ac:dyDescent="0.2">
      <c r="A101" s="7" t="s">
        <v>137</v>
      </c>
      <c r="B101" s="618" t="s">
        <v>138</v>
      </c>
      <c r="C101" s="554"/>
      <c r="D101" s="554"/>
      <c r="E101" s="124"/>
      <c r="F101" s="127"/>
      <c r="G101" s="127"/>
      <c r="H101" s="138">
        <f>G101/data!$J$20</f>
        <v>0</v>
      </c>
      <c r="I101" s="127"/>
      <c r="J101" s="138">
        <f>E101+F101+H101+I101</f>
        <v>0</v>
      </c>
      <c r="K101" s="394"/>
      <c r="L101" s="281"/>
      <c r="M101" s="281"/>
      <c r="N101" s="281"/>
    </row>
    <row r="102" spans="1:21" ht="15" customHeight="1" x14ac:dyDescent="0.2">
      <c r="A102" s="7" t="s">
        <v>139</v>
      </c>
      <c r="B102" s="618" t="s">
        <v>66</v>
      </c>
      <c r="C102" s="554"/>
      <c r="D102" s="554"/>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18" t="s">
        <v>141</v>
      </c>
      <c r="C103" s="554"/>
      <c r="D103" s="554"/>
      <c r="E103" s="124"/>
      <c r="F103" s="127"/>
      <c r="G103" s="127"/>
      <c r="H103" s="138">
        <f>G103/data!$J$20</f>
        <v>0</v>
      </c>
      <c r="I103" s="127"/>
      <c r="J103" s="138">
        <f>E103+F103+H103+I103</f>
        <v>0</v>
      </c>
      <c r="K103" s="394"/>
      <c r="L103" s="281"/>
      <c r="M103" s="281"/>
      <c r="N103" s="281"/>
    </row>
    <row r="104" spans="1:21" ht="15" customHeight="1" x14ac:dyDescent="0.2">
      <c r="A104" s="7" t="s">
        <v>142</v>
      </c>
      <c r="B104" s="618" t="s">
        <v>143</v>
      </c>
      <c r="C104" s="554"/>
      <c r="D104" s="554"/>
      <c r="E104" s="124"/>
      <c r="F104" s="127"/>
      <c r="G104" s="127"/>
      <c r="H104" s="138">
        <f>G104/data!$J$20</f>
        <v>0</v>
      </c>
      <c r="I104" s="127"/>
      <c r="J104" s="138">
        <f>E104+F104+H104+I104</f>
        <v>0</v>
      </c>
      <c r="K104" s="394"/>
      <c r="L104" s="281"/>
      <c r="M104" s="281"/>
      <c r="N104" s="281"/>
    </row>
    <row r="105" spans="1:21" ht="15" customHeight="1" x14ac:dyDescent="0.2">
      <c r="A105" s="7" t="s">
        <v>144</v>
      </c>
      <c r="B105" s="618" t="s">
        <v>145</v>
      </c>
      <c r="C105" s="554"/>
      <c r="D105" s="554"/>
      <c r="E105" s="124"/>
      <c r="F105" s="127"/>
      <c r="G105" s="127"/>
      <c r="H105" s="138">
        <f>G105/data!$J$20</f>
        <v>0</v>
      </c>
      <c r="I105" s="127"/>
      <c r="J105" s="138">
        <f>E105+F105+H105+I105</f>
        <v>0</v>
      </c>
      <c r="K105" s="394"/>
      <c r="L105" s="281"/>
      <c r="M105" s="281"/>
      <c r="N105" s="281"/>
    </row>
    <row r="106" spans="1:21" x14ac:dyDescent="0.2">
      <c r="A106" s="6"/>
      <c r="B106" s="702" t="s">
        <v>592</v>
      </c>
      <c r="C106" s="702"/>
      <c r="D106" s="702"/>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4" customHeight="1" x14ac:dyDescent="0.25">
      <c r="A108" s="708" t="s">
        <v>41</v>
      </c>
      <c r="B108" s="708"/>
      <c r="C108" s="708"/>
      <c r="D108" s="708"/>
      <c r="E108" s="668"/>
      <c r="F108" s="668"/>
      <c r="G108" s="668"/>
      <c r="H108" s="668"/>
      <c r="I108" s="668"/>
      <c r="J108" s="668"/>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hidden="1" customHeight="1" x14ac:dyDescent="0.2">
      <c r="A110" s="705" t="s">
        <v>695</v>
      </c>
      <c r="B110" s="706"/>
      <c r="C110" s="706"/>
      <c r="D110" s="706"/>
      <c r="E110" s="707"/>
      <c r="F110" s="707"/>
      <c r="G110" s="707"/>
      <c r="H110" s="707"/>
      <c r="I110" s="707"/>
      <c r="J110" s="707"/>
      <c r="K110" s="707"/>
      <c r="L110" s="461"/>
      <c r="M110" s="732" t="s">
        <v>359</v>
      </c>
      <c r="N110" s="733"/>
      <c r="O110" s="733"/>
      <c r="P110" s="394"/>
      <c r="Q110" s="394"/>
      <c r="R110" s="394"/>
      <c r="S110" s="394"/>
      <c r="T110" s="394"/>
    </row>
    <row r="111" spans="1:21" ht="30.75" hidden="1" customHeight="1" x14ac:dyDescent="0.25">
      <c r="A111" s="457"/>
      <c r="B111" s="458" t="s">
        <v>697</v>
      </c>
      <c r="C111" s="459"/>
      <c r="D111" s="459"/>
      <c r="E111" s="460"/>
      <c r="F111" s="394"/>
      <c r="G111" s="394"/>
      <c r="H111" s="394"/>
      <c r="I111" s="394"/>
      <c r="J111" s="394"/>
      <c r="K111" s="394"/>
      <c r="L111" s="462"/>
      <c r="M111" s="463"/>
      <c r="N111" s="734" t="s">
        <v>581</v>
      </c>
      <c r="O111" s="735"/>
      <c r="P111" s="735"/>
      <c r="Q111" s="735"/>
      <c r="R111" s="463"/>
      <c r="S111" s="464"/>
      <c r="T111" s="464"/>
      <c r="U111" s="306"/>
    </row>
    <row r="112" spans="1:21" ht="63.75" hidden="1" x14ac:dyDescent="0.2">
      <c r="A112" s="619" t="s">
        <v>696</v>
      </c>
      <c r="B112" s="709"/>
      <c r="C112" s="710"/>
      <c r="D112" s="12" t="s">
        <v>220</v>
      </c>
      <c r="E112" s="123" t="s">
        <v>221</v>
      </c>
      <c r="F112" s="123" t="s">
        <v>358</v>
      </c>
      <c r="G112" s="162" t="s">
        <v>367</v>
      </c>
      <c r="H112" s="123" t="s">
        <v>594</v>
      </c>
      <c r="I112" s="123" t="s">
        <v>595</v>
      </c>
      <c r="J112" s="123" t="s">
        <v>271</v>
      </c>
      <c r="K112" s="123" t="s">
        <v>270</v>
      </c>
      <c r="L112" s="256" t="s">
        <v>222</v>
      </c>
      <c r="M112" s="303" t="s">
        <v>283</v>
      </c>
      <c r="N112" s="304" t="s">
        <v>287</v>
      </c>
      <c r="O112" s="304" t="s">
        <v>288</v>
      </c>
      <c r="P112" s="304" t="s">
        <v>289</v>
      </c>
      <c r="Q112" s="304" t="s">
        <v>290</v>
      </c>
      <c r="R112" s="303" t="s">
        <v>146</v>
      </c>
      <c r="T112" s="394"/>
    </row>
    <row r="113" spans="1:20" hidden="1" x14ac:dyDescent="0.2">
      <c r="A113" s="699"/>
      <c r="B113" s="703"/>
      <c r="C113" s="704"/>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hidden="1" x14ac:dyDescent="0.2">
      <c r="A114" s="699"/>
      <c r="B114" s="703"/>
      <c r="C114" s="704"/>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hidden="1" x14ac:dyDescent="0.2">
      <c r="A115" s="699"/>
      <c r="B115" s="703"/>
      <c r="C115" s="704"/>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hidden="1" x14ac:dyDescent="0.2">
      <c r="A116" s="699"/>
      <c r="B116" s="703"/>
      <c r="C116" s="704"/>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hidden="1" x14ac:dyDescent="0.2">
      <c r="A117" s="699"/>
      <c r="B117" s="703"/>
      <c r="C117" s="704"/>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hidden="1"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hidden="1"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hidden="1"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hidden="1"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hidden="1"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hidden="1"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hidden="1"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hidden="1"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hidden="1"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hidden="1"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hidden="1"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hidden="1"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hidden="1"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hidden="1"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hidden="1"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hidden="1"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hidden="1"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hidden="1"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hidden="1"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hidden="1"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hidden="1"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hidden="1"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hidden="1" x14ac:dyDescent="0.2">
      <c r="A140" s="699"/>
      <c r="B140" s="711"/>
      <c r="C140" s="712"/>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hidden="1" x14ac:dyDescent="0.2">
      <c r="A141" s="699"/>
      <c r="B141" s="711"/>
      <c r="C141" s="712"/>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hidden="1" x14ac:dyDescent="0.2">
      <c r="A142" s="699"/>
      <c r="B142" s="711"/>
      <c r="C142" s="712"/>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hidden="1" x14ac:dyDescent="0.2">
      <c r="A143" s="699"/>
      <c r="B143" s="711"/>
      <c r="C143" s="712"/>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hidden="1"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hidden="1"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hidden="1"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hidden="1"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hidden="1"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hidden="1"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hidden="1"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hidden="1"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hidden="1"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hidden="1" x14ac:dyDescent="0.2">
      <c r="A153" s="699"/>
      <c r="B153" s="703"/>
      <c r="C153" s="704"/>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hidden="1" x14ac:dyDescent="0.2">
      <c r="A154" s="699"/>
      <c r="B154" s="703"/>
      <c r="C154" s="704"/>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hidden="1" x14ac:dyDescent="0.2">
      <c r="A155" s="699"/>
      <c r="B155" s="703"/>
      <c r="C155" s="704"/>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hidden="1" x14ac:dyDescent="0.2">
      <c r="A156" s="699"/>
      <c r="B156" s="703"/>
      <c r="C156" s="704"/>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hidden="1" x14ac:dyDescent="0.2">
      <c r="A157" s="699"/>
      <c r="B157" s="703"/>
      <c r="C157" s="704"/>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hidden="1" x14ac:dyDescent="0.2">
      <c r="A158" s="699"/>
      <c r="B158" s="703"/>
      <c r="C158" s="704"/>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hidden="1" x14ac:dyDescent="0.2">
      <c r="A159" s="699"/>
      <c r="B159" s="703"/>
      <c r="C159" s="704"/>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hidden="1" x14ac:dyDescent="0.2">
      <c r="A160" s="699"/>
      <c r="B160" s="703"/>
      <c r="C160" s="704"/>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hidden="1" x14ac:dyDescent="0.2">
      <c r="A161" s="699"/>
      <c r="B161" s="703"/>
      <c r="C161" s="704"/>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hidden="1" x14ac:dyDescent="0.2">
      <c r="A162" s="699"/>
      <c r="B162" s="703"/>
      <c r="C162" s="704"/>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hidden="1" x14ac:dyDescent="0.2">
      <c r="A163" s="725" t="s">
        <v>272</v>
      </c>
      <c r="B163" s="726"/>
      <c r="C163" s="726"/>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hidden="1" customHeight="1" x14ac:dyDescent="0.2">
      <c r="A164" s="466"/>
      <c r="B164" s="467"/>
      <c r="C164" s="467"/>
      <c r="D164" s="468"/>
      <c r="E164" s="449"/>
      <c r="F164" s="469"/>
      <c r="G164" s="469"/>
      <c r="H164" s="470"/>
      <c r="I164" s="722" t="s">
        <v>286</v>
      </c>
      <c r="J164" s="723"/>
      <c r="K164" s="723"/>
      <c r="L164" s="723"/>
      <c r="M164" s="724"/>
      <c r="N164" s="266">
        <f>E7</f>
        <v>0</v>
      </c>
      <c r="O164" s="160">
        <f>ROUND(H7,2)</f>
        <v>0</v>
      </c>
      <c r="P164" s="108">
        <f>F7</f>
        <v>0</v>
      </c>
      <c r="Q164" s="108">
        <f>I7</f>
        <v>0</v>
      </c>
      <c r="R164" s="471" t="s">
        <v>353</v>
      </c>
      <c r="T164" s="394"/>
    </row>
    <row r="165" spans="1:20" hidden="1"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algorithmName="SHA-512" hashValue="pVBtwMyxRK1Xn4t6VOW3aiaked3Gx50yNfkB5an68SLZvSvINWnXi3eO08OJcbgJNgQp8xoJ0ayVswmFmEb++w==" saltValue="7R1kK4/YmaiSzV6ZrO6r3A==" spinCount="100000"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46" zoomScale="80" zoomScaleNormal="80" workbookViewId="0">
      <selection activeCell="R86" sqref="R86:Z86"/>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3" t="s">
        <v>698</v>
      </c>
      <c r="B1" s="714"/>
      <c r="C1" s="714"/>
      <c r="D1" s="714"/>
      <c r="E1" s="714"/>
      <c r="F1" s="714"/>
      <c r="G1" s="714"/>
      <c r="H1" s="714"/>
      <c r="I1" s="714"/>
      <c r="J1" s="714"/>
      <c r="K1" s="616"/>
      <c r="L1" s="394"/>
    </row>
    <row r="2" spans="1:12" ht="15" hidden="1" x14ac:dyDescent="0.25">
      <c r="A2" s="713" t="s">
        <v>562</v>
      </c>
      <c r="B2" s="714"/>
      <c r="C2" s="714"/>
      <c r="D2" s="714"/>
      <c r="E2" s="714"/>
      <c r="F2" s="714"/>
      <c r="G2" s="714"/>
      <c r="H2" s="714"/>
      <c r="I2" s="616"/>
      <c r="J2" s="451"/>
      <c r="K2" s="447"/>
      <c r="L2" s="394"/>
    </row>
    <row r="3" spans="1:12" ht="15" x14ac:dyDescent="0.25">
      <c r="A3" s="450"/>
      <c r="B3" s="451"/>
      <c r="C3" s="451"/>
      <c r="D3" s="451"/>
      <c r="E3" s="451"/>
      <c r="F3" s="451"/>
      <c r="G3" s="451"/>
      <c r="H3" s="451"/>
      <c r="I3" s="451"/>
      <c r="J3" s="451"/>
      <c r="K3" s="447"/>
      <c r="L3" s="394"/>
    </row>
    <row r="4" spans="1:12" ht="15" x14ac:dyDescent="0.25">
      <c r="A4" s="628" t="s">
        <v>201</v>
      </c>
      <c r="B4" s="741"/>
      <c r="C4" s="741"/>
      <c r="D4" s="742"/>
      <c r="E4" s="131"/>
      <c r="F4" s="472"/>
      <c r="G4" s="451"/>
      <c r="H4" s="451"/>
      <c r="I4" s="451"/>
      <c r="J4" s="451"/>
      <c r="K4" s="447"/>
      <c r="L4" s="394"/>
    </row>
    <row r="5" spans="1:12" ht="15" x14ac:dyDescent="0.25">
      <c r="A5" s="628" t="s">
        <v>228</v>
      </c>
      <c r="B5" s="741"/>
      <c r="C5" s="741"/>
      <c r="D5" s="742"/>
      <c r="E5" s="131"/>
      <c r="F5" s="472"/>
      <c r="G5" s="451"/>
      <c r="H5" s="451"/>
      <c r="I5" s="451"/>
      <c r="J5" s="451"/>
      <c r="K5" s="447"/>
      <c r="L5" s="394"/>
    </row>
    <row r="6" spans="1:12" ht="15" x14ac:dyDescent="0.25">
      <c r="A6" s="628" t="s">
        <v>199</v>
      </c>
      <c r="B6" s="741"/>
      <c r="C6" s="741"/>
      <c r="D6" s="742"/>
      <c r="E6" s="132">
        <f>G88</f>
        <v>0</v>
      </c>
      <c r="F6" s="473"/>
      <c r="G6" s="451"/>
      <c r="H6" s="451"/>
      <c r="I6" s="451"/>
      <c r="J6" s="451"/>
      <c r="K6" s="447"/>
      <c r="L6" s="394"/>
    </row>
    <row r="7" spans="1:12" ht="39" customHeight="1" x14ac:dyDescent="0.25">
      <c r="A7" s="773" t="s">
        <v>665</v>
      </c>
      <c r="B7" s="774"/>
      <c r="C7" s="774"/>
      <c r="D7" s="775"/>
      <c r="E7" s="132">
        <f>E5-E6</f>
        <v>0</v>
      </c>
      <c r="F7" s="473"/>
      <c r="G7" s="451"/>
      <c r="H7" s="451"/>
      <c r="I7" s="451"/>
      <c r="J7" s="451"/>
      <c r="K7" s="447"/>
      <c r="L7" s="394"/>
    </row>
    <row r="8" spans="1:12" ht="39.75" customHeight="1" x14ac:dyDescent="0.25">
      <c r="A8" s="743" t="s">
        <v>666</v>
      </c>
      <c r="B8" s="744"/>
      <c r="C8" s="744"/>
      <c r="D8" s="74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83" t="s">
        <v>512</v>
      </c>
      <c r="B10" s="594"/>
      <c r="C10" s="594"/>
      <c r="D10" s="595"/>
      <c r="E10" s="174"/>
      <c r="F10" s="474"/>
      <c r="G10" s="508"/>
      <c r="H10" s="451"/>
      <c r="I10" s="451"/>
      <c r="J10" s="451"/>
      <c r="K10" s="447"/>
      <c r="L10" s="394"/>
    </row>
    <row r="11" spans="1:12" ht="30.75" hidden="1" customHeight="1" x14ac:dyDescent="0.25">
      <c r="A11" s="583" t="s">
        <v>513</v>
      </c>
      <c r="B11" s="594"/>
      <c r="C11" s="594"/>
      <c r="D11" s="595"/>
      <c r="E11" s="175">
        <f>H88</f>
        <v>0</v>
      </c>
      <c r="F11" s="474"/>
      <c r="G11" s="451"/>
      <c r="H11" s="451"/>
      <c r="I11" s="451"/>
      <c r="J11" s="451"/>
      <c r="K11" s="447"/>
      <c r="L11" s="394"/>
    </row>
    <row r="12" spans="1:12" ht="41.25" hidden="1" customHeight="1" x14ac:dyDescent="0.25">
      <c r="A12" s="750" t="s">
        <v>565</v>
      </c>
      <c r="B12" s="777"/>
      <c r="C12" s="777"/>
      <c r="D12" s="778"/>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0" t="s">
        <v>664</v>
      </c>
      <c r="B14" s="781"/>
      <c r="C14" s="781"/>
      <c r="D14" s="782"/>
      <c r="E14" s="131"/>
      <c r="F14" s="472"/>
      <c r="G14" s="451"/>
      <c r="H14" s="451"/>
      <c r="I14" s="451"/>
      <c r="J14" s="451"/>
      <c r="K14" s="447"/>
      <c r="L14" s="394"/>
    </row>
    <row r="15" spans="1:12" ht="26.25" customHeight="1" x14ac:dyDescent="0.25">
      <c r="A15" s="564" t="s">
        <v>667</v>
      </c>
      <c r="B15" s="761"/>
      <c r="C15" s="761"/>
      <c r="D15" s="762"/>
      <c r="E15" s="131"/>
      <c r="F15" s="472"/>
      <c r="G15" s="451"/>
      <c r="H15" s="451"/>
      <c r="I15" s="451"/>
      <c r="J15" s="451"/>
      <c r="K15" s="447"/>
      <c r="L15" s="394"/>
    </row>
    <row r="16" spans="1:12" ht="15" x14ac:dyDescent="0.25">
      <c r="A16" s="583" t="s">
        <v>200</v>
      </c>
      <c r="B16" s="763"/>
      <c r="C16" s="763"/>
      <c r="D16" s="764"/>
      <c r="E16" s="132">
        <f>I88</f>
        <v>0</v>
      </c>
      <c r="F16" s="473"/>
      <c r="G16" s="451"/>
      <c r="H16" s="451"/>
      <c r="I16" s="451"/>
      <c r="J16" s="451"/>
      <c r="K16" s="447"/>
      <c r="L16" s="394"/>
    </row>
    <row r="17" spans="1:17" ht="41.25" customHeight="1" x14ac:dyDescent="0.25">
      <c r="A17" s="750" t="s">
        <v>668</v>
      </c>
      <c r="B17" s="751"/>
      <c r="C17" s="751"/>
      <c r="D17" s="752"/>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9" t="s">
        <v>699</v>
      </c>
      <c r="B19" s="767"/>
      <c r="C19" s="767"/>
      <c r="D19" s="767"/>
      <c r="E19" s="170"/>
      <c r="F19" s="476"/>
      <c r="G19" s="537"/>
      <c r="H19" s="538"/>
      <c r="I19" s="538"/>
      <c r="J19" s="451"/>
      <c r="K19" s="447"/>
      <c r="L19" s="394"/>
    </row>
    <row r="20" spans="1:17" ht="15" x14ac:dyDescent="0.25">
      <c r="A20" s="559" t="s">
        <v>508</v>
      </c>
      <c r="B20" s="767"/>
      <c r="C20" s="767"/>
      <c r="D20" s="767"/>
      <c r="E20" s="170"/>
      <c r="F20" s="476"/>
      <c r="G20" s="451"/>
      <c r="H20" s="451"/>
      <c r="I20" s="451"/>
      <c r="J20" s="451"/>
      <c r="K20" s="447"/>
      <c r="L20" s="394"/>
    </row>
    <row r="21" spans="1:17" ht="15" x14ac:dyDescent="0.25">
      <c r="A21" s="623" t="s">
        <v>509</v>
      </c>
      <c r="B21" s="768"/>
      <c r="C21" s="768"/>
      <c r="D21" s="768"/>
      <c r="E21" s="171">
        <f>J88</f>
        <v>0</v>
      </c>
      <c r="F21" s="476"/>
      <c r="G21" s="451"/>
      <c r="H21" s="451"/>
      <c r="I21" s="451"/>
      <c r="J21" s="451"/>
      <c r="K21" s="447"/>
      <c r="L21" s="394"/>
    </row>
    <row r="22" spans="1:17" ht="45.75" customHeight="1" x14ac:dyDescent="0.25">
      <c r="A22" s="769" t="s">
        <v>669</v>
      </c>
      <c r="B22" s="770"/>
      <c r="C22" s="770"/>
      <c r="D22" s="770"/>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53" t="s">
        <v>0</v>
      </c>
      <c r="B26" s="754"/>
      <c r="C26" s="754"/>
      <c r="D26" s="755"/>
      <c r="E26" s="619" t="s">
        <v>700</v>
      </c>
      <c r="F26" s="759"/>
      <c r="G26" s="748" t="s">
        <v>202</v>
      </c>
      <c r="H26" s="748" t="s">
        <v>511</v>
      </c>
      <c r="I26" s="748" t="s">
        <v>670</v>
      </c>
      <c r="J26" s="748" t="s">
        <v>510</v>
      </c>
      <c r="K26" s="748" t="s">
        <v>146</v>
      </c>
      <c r="L26" s="394"/>
      <c r="M26" s="783" t="s">
        <v>575</v>
      </c>
      <c r="N26" s="784"/>
      <c r="O26" s="784"/>
      <c r="P26" s="785"/>
    </row>
    <row r="27" spans="1:17" ht="163.5" customHeight="1" x14ac:dyDescent="0.2">
      <c r="A27" s="756"/>
      <c r="B27" s="757"/>
      <c r="C27" s="757"/>
      <c r="D27" s="758"/>
      <c r="E27" s="163" t="s">
        <v>223</v>
      </c>
      <c r="F27" s="163" t="s">
        <v>233</v>
      </c>
      <c r="G27" s="749"/>
      <c r="H27" s="749"/>
      <c r="I27" s="749"/>
      <c r="J27" s="760"/>
      <c r="K27" s="749"/>
      <c r="L27" s="394"/>
      <c r="M27" s="261" t="s">
        <v>566</v>
      </c>
      <c r="N27" s="261" t="s">
        <v>567</v>
      </c>
      <c r="O27" s="261" t="s">
        <v>568</v>
      </c>
      <c r="P27" s="261" t="s">
        <v>569</v>
      </c>
    </row>
    <row r="28" spans="1:17" ht="30" customHeight="1" x14ac:dyDescent="0.25">
      <c r="A28" s="662" t="s">
        <v>171</v>
      </c>
      <c r="B28" s="779"/>
      <c r="C28" s="779"/>
      <c r="D28" s="780"/>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38" t="s">
        <v>147</v>
      </c>
      <c r="B29" s="739"/>
      <c r="C29" s="739"/>
      <c r="D29" s="740"/>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47" t="s">
        <v>234</v>
      </c>
      <c r="B30" s="746"/>
      <c r="C30" s="746"/>
      <c r="D30" s="747"/>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47" t="s">
        <v>235</v>
      </c>
      <c r="B31" s="746"/>
      <c r="C31" s="746"/>
      <c r="D31" s="747"/>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47" t="s">
        <v>236</v>
      </c>
      <c r="B32" s="746"/>
      <c r="C32" s="746"/>
      <c r="D32" s="747"/>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47" t="s">
        <v>237</v>
      </c>
      <c r="B33" s="746"/>
      <c r="C33" s="746"/>
      <c r="D33" s="747"/>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47" t="s">
        <v>238</v>
      </c>
      <c r="B34" s="746"/>
      <c r="C34" s="746"/>
      <c r="D34" s="747"/>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76" t="s">
        <v>239</v>
      </c>
      <c r="B35" s="746"/>
      <c r="C35" s="746"/>
      <c r="D35" s="747"/>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47" t="s">
        <v>240</v>
      </c>
      <c r="B36" s="746"/>
      <c r="C36" s="746"/>
      <c r="D36" s="747"/>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76" t="s">
        <v>241</v>
      </c>
      <c r="B37" s="746"/>
      <c r="C37" s="746"/>
      <c r="D37" s="747"/>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47" t="s">
        <v>242</v>
      </c>
      <c r="B38" s="746"/>
      <c r="C38" s="746"/>
      <c r="D38" s="747"/>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47" t="s">
        <v>243</v>
      </c>
      <c r="B39" s="746"/>
      <c r="C39" s="746"/>
      <c r="D39" s="747"/>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47" t="s">
        <v>244</v>
      </c>
      <c r="B40" s="746"/>
      <c r="C40" s="746"/>
      <c r="D40" s="747"/>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38" t="s">
        <v>148</v>
      </c>
      <c r="B41" s="739"/>
      <c r="C41" s="739"/>
      <c r="D41" s="740"/>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47" t="s">
        <v>245</v>
      </c>
      <c r="B42" s="746"/>
      <c r="C42" s="746"/>
      <c r="D42" s="747"/>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47" t="s">
        <v>246</v>
      </c>
      <c r="B43" s="746"/>
      <c r="C43" s="746"/>
      <c r="D43" s="747"/>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47" t="s">
        <v>247</v>
      </c>
      <c r="B44" s="746"/>
      <c r="C44" s="746"/>
      <c r="D44" s="747"/>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47" t="s">
        <v>248</v>
      </c>
      <c r="B45" s="746"/>
      <c r="C45" s="746"/>
      <c r="D45" s="747"/>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47" t="s">
        <v>249</v>
      </c>
      <c r="B46" s="746"/>
      <c r="C46" s="746"/>
      <c r="D46" s="747"/>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76" t="s">
        <v>250</v>
      </c>
      <c r="B47" s="746"/>
      <c r="C47" s="746"/>
      <c r="D47" s="747"/>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47" t="s">
        <v>251</v>
      </c>
      <c r="B48" s="746"/>
      <c r="C48" s="746"/>
      <c r="D48" s="747"/>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47" t="s">
        <v>252</v>
      </c>
      <c r="B49" s="746"/>
      <c r="C49" s="746"/>
      <c r="D49" s="747"/>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47" t="s">
        <v>253</v>
      </c>
      <c r="B50" s="746"/>
      <c r="C50" s="746"/>
      <c r="D50" s="747"/>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47" t="s">
        <v>254</v>
      </c>
      <c r="B51" s="746"/>
      <c r="C51" s="746"/>
      <c r="D51" s="747"/>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47" t="s">
        <v>255</v>
      </c>
      <c r="B52" s="746"/>
      <c r="C52" s="746"/>
      <c r="D52" s="747"/>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38" t="s">
        <v>149</v>
      </c>
      <c r="B53" s="739"/>
      <c r="C53" s="739"/>
      <c r="D53" s="740"/>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47" t="s">
        <v>256</v>
      </c>
      <c r="B54" s="746"/>
      <c r="C54" s="746"/>
      <c r="D54" s="747"/>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47" t="s">
        <v>257</v>
      </c>
      <c r="B55" s="746"/>
      <c r="C55" s="746"/>
      <c r="D55" s="747"/>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47" t="s">
        <v>258</v>
      </c>
      <c r="B56" s="746"/>
      <c r="C56" s="746"/>
      <c r="D56" s="747"/>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47" t="s">
        <v>259</v>
      </c>
      <c r="B57" s="746"/>
      <c r="C57" s="746"/>
      <c r="D57" s="747"/>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47" t="s">
        <v>260</v>
      </c>
      <c r="B58" s="746"/>
      <c r="C58" s="746"/>
      <c r="D58" s="747"/>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76" t="s">
        <v>261</v>
      </c>
      <c r="B59" s="746"/>
      <c r="C59" s="746"/>
      <c r="D59" s="747"/>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47" t="s">
        <v>262</v>
      </c>
      <c r="B60" s="746"/>
      <c r="C60" s="746"/>
      <c r="D60" s="747"/>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47" t="s">
        <v>263</v>
      </c>
      <c r="B61" s="746"/>
      <c r="C61" s="746"/>
      <c r="D61" s="747"/>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47" t="s">
        <v>264</v>
      </c>
      <c r="B62" s="746"/>
      <c r="C62" s="746"/>
      <c r="D62" s="747"/>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47" t="s">
        <v>265</v>
      </c>
      <c r="B63" s="746"/>
      <c r="C63" s="746"/>
      <c r="D63" s="747"/>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47" t="s">
        <v>266</v>
      </c>
      <c r="B64" s="746"/>
      <c r="C64" s="746"/>
      <c r="D64" s="747"/>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47" t="s">
        <v>150</v>
      </c>
      <c r="B65" s="771"/>
      <c r="C65" s="771"/>
      <c r="D65" s="772"/>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38" t="s">
        <v>172</v>
      </c>
      <c r="B66" s="739"/>
      <c r="C66" s="739"/>
      <c r="D66" s="740"/>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47" t="s">
        <v>151</v>
      </c>
      <c r="B67" s="771"/>
      <c r="C67" s="771"/>
      <c r="D67" s="772"/>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47" t="s">
        <v>152</v>
      </c>
      <c r="B68" s="771"/>
      <c r="C68" s="771"/>
      <c r="D68" s="772"/>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47" t="s">
        <v>153</v>
      </c>
      <c r="B69" s="771"/>
      <c r="C69" s="771"/>
      <c r="D69" s="772"/>
      <c r="E69" s="124"/>
      <c r="F69" s="124"/>
      <c r="G69" s="124"/>
      <c r="H69" s="338"/>
      <c r="I69" s="124"/>
      <c r="J69" s="124"/>
      <c r="K69" s="9"/>
      <c r="L69" s="394"/>
      <c r="M69" s="272"/>
      <c r="N69" s="274"/>
      <c r="O69" s="254">
        <f t="shared" si="29"/>
        <v>0</v>
      </c>
      <c r="P69" s="255">
        <f t="shared" si="30"/>
        <v>0</v>
      </c>
      <c r="Q69" s="243"/>
    </row>
    <row r="70" spans="1:19" ht="30" customHeight="1" x14ac:dyDescent="0.25">
      <c r="A70" s="547" t="s">
        <v>154</v>
      </c>
      <c r="B70" s="771"/>
      <c r="C70" s="771"/>
      <c r="D70" s="772"/>
      <c r="E70" s="124"/>
      <c r="F70" s="124"/>
      <c r="G70" s="124"/>
      <c r="H70" s="338"/>
      <c r="I70" s="124"/>
      <c r="J70" s="124"/>
      <c r="K70" s="9"/>
      <c r="L70" s="394"/>
      <c r="M70" s="272"/>
      <c r="N70" s="274"/>
      <c r="O70" s="254">
        <f t="shared" si="29"/>
        <v>0</v>
      </c>
      <c r="P70" s="255">
        <f t="shared" si="30"/>
        <v>0</v>
      </c>
      <c r="Q70" s="243"/>
    </row>
    <row r="71" spans="1:19" ht="30" customHeight="1" x14ac:dyDescent="0.25">
      <c r="A71" s="547" t="s">
        <v>155</v>
      </c>
      <c r="B71" s="771"/>
      <c r="C71" s="771"/>
      <c r="D71" s="772"/>
      <c r="E71" s="124"/>
      <c r="F71" s="124"/>
      <c r="G71" s="124"/>
      <c r="H71" s="338"/>
      <c r="I71" s="124"/>
      <c r="J71" s="124"/>
      <c r="K71" s="9"/>
      <c r="L71" s="394"/>
      <c r="M71" s="272"/>
      <c r="N71" s="274"/>
      <c r="O71" s="254">
        <f t="shared" si="29"/>
        <v>0</v>
      </c>
      <c r="P71" s="255">
        <f t="shared" si="30"/>
        <v>0</v>
      </c>
      <c r="Q71" s="243"/>
    </row>
    <row r="72" spans="1:19" ht="30" customHeight="1" x14ac:dyDescent="0.25">
      <c r="A72" s="547" t="s">
        <v>156</v>
      </c>
      <c r="B72" s="771"/>
      <c r="C72" s="771"/>
      <c r="D72" s="772"/>
      <c r="E72" s="124"/>
      <c r="F72" s="124"/>
      <c r="G72" s="124"/>
      <c r="H72" s="338"/>
      <c r="I72" s="124"/>
      <c r="J72" s="124"/>
      <c r="K72" s="9"/>
      <c r="L72" s="394"/>
      <c r="M72" s="272"/>
      <c r="N72" s="274"/>
      <c r="O72" s="254">
        <f t="shared" si="29"/>
        <v>0</v>
      </c>
      <c r="P72" s="255">
        <f t="shared" si="30"/>
        <v>0</v>
      </c>
      <c r="Q72" s="243"/>
    </row>
    <row r="73" spans="1:19" ht="30" customHeight="1" x14ac:dyDescent="0.25">
      <c r="A73" s="547" t="s">
        <v>157</v>
      </c>
      <c r="B73" s="771"/>
      <c r="C73" s="771"/>
      <c r="D73" s="772"/>
      <c r="E73" s="124"/>
      <c r="F73" s="124"/>
      <c r="G73" s="124"/>
      <c r="H73" s="338"/>
      <c r="I73" s="124"/>
      <c r="J73" s="124"/>
      <c r="K73" s="9"/>
      <c r="L73" s="394"/>
      <c r="M73" s="272"/>
      <c r="N73" s="274"/>
      <c r="O73" s="254">
        <f t="shared" si="29"/>
        <v>0</v>
      </c>
      <c r="P73" s="255">
        <f t="shared" si="30"/>
        <v>0</v>
      </c>
      <c r="Q73" s="243"/>
    </row>
    <row r="74" spans="1:19" ht="30" customHeight="1" x14ac:dyDescent="0.25">
      <c r="A74" s="547" t="s">
        <v>158</v>
      </c>
      <c r="B74" s="771"/>
      <c r="C74" s="771"/>
      <c r="D74" s="772"/>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47" t="s">
        <v>159</v>
      </c>
      <c r="B75" s="771"/>
      <c r="C75" s="771"/>
      <c r="D75" s="772"/>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47" t="s">
        <v>160</v>
      </c>
      <c r="B76" s="771"/>
      <c r="C76" s="771"/>
      <c r="D76" s="772"/>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47" t="s">
        <v>161</v>
      </c>
      <c r="B77" s="771"/>
      <c r="C77" s="771"/>
      <c r="D77" s="772"/>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47" t="s">
        <v>162</v>
      </c>
      <c r="B78" s="771"/>
      <c r="C78" s="771"/>
      <c r="D78" s="772"/>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47" t="s">
        <v>163</v>
      </c>
      <c r="B79" s="771"/>
      <c r="C79" s="771"/>
      <c r="D79" s="772"/>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47" t="s">
        <v>164</v>
      </c>
      <c r="B80" s="771"/>
      <c r="C80" s="771"/>
      <c r="D80" s="772"/>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47" t="s">
        <v>165</v>
      </c>
      <c r="B81" s="771"/>
      <c r="C81" s="771"/>
      <c r="D81" s="772"/>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47" t="s">
        <v>166</v>
      </c>
      <c r="B82" s="771"/>
      <c r="C82" s="771"/>
      <c r="D82" s="772"/>
      <c r="E82" s="124"/>
      <c r="F82" s="124"/>
      <c r="G82" s="124"/>
      <c r="H82" s="339"/>
      <c r="I82" s="124"/>
      <c r="J82" s="124"/>
      <c r="K82" s="9"/>
      <c r="L82" s="394"/>
      <c r="M82" s="274"/>
      <c r="N82" s="274"/>
      <c r="O82" s="254">
        <f t="shared" si="32"/>
        <v>0</v>
      </c>
      <c r="P82" s="259">
        <f t="shared" si="30"/>
        <v>0</v>
      </c>
      <c r="Q82" s="243"/>
      <c r="R82" s="729" t="s">
        <v>574</v>
      </c>
      <c r="S82" s="730"/>
      <c r="T82" s="730"/>
      <c r="U82" s="730"/>
      <c r="V82" s="730"/>
      <c r="W82" s="730"/>
      <c r="X82" s="730"/>
      <c r="Y82" s="730"/>
      <c r="Z82" s="730"/>
    </row>
    <row r="83" spans="1:26" ht="30" customHeight="1" x14ac:dyDescent="0.25">
      <c r="A83" s="547" t="s">
        <v>167</v>
      </c>
      <c r="B83" s="771"/>
      <c r="C83" s="771"/>
      <c r="D83" s="772"/>
      <c r="E83" s="124"/>
      <c r="F83" s="124"/>
      <c r="G83" s="124"/>
      <c r="H83" s="339"/>
      <c r="I83" s="124"/>
      <c r="J83" s="124"/>
      <c r="K83" s="9"/>
      <c r="L83" s="394"/>
      <c r="M83" s="274"/>
      <c r="N83" s="274"/>
      <c r="O83" s="254">
        <f t="shared" si="32"/>
        <v>0</v>
      </c>
      <c r="P83" s="259">
        <f t="shared" si="30"/>
        <v>0</v>
      </c>
      <c r="Q83" s="243"/>
      <c r="R83" s="730"/>
      <c r="S83" s="730"/>
      <c r="T83" s="730"/>
      <c r="U83" s="730"/>
      <c r="V83" s="730"/>
      <c r="W83" s="730"/>
      <c r="X83" s="730"/>
      <c r="Y83" s="730"/>
      <c r="Z83" s="730"/>
    </row>
    <row r="84" spans="1:26" ht="30" customHeight="1" x14ac:dyDescent="0.25">
      <c r="A84" s="547" t="s">
        <v>168</v>
      </c>
      <c r="B84" s="771"/>
      <c r="C84" s="771"/>
      <c r="D84" s="772"/>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47" t="s">
        <v>169</v>
      </c>
      <c r="B85" s="771"/>
      <c r="C85" s="771"/>
      <c r="D85" s="772"/>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47" t="s">
        <v>170</v>
      </c>
      <c r="B86" s="771"/>
      <c r="C86" s="771"/>
      <c r="D86" s="772"/>
      <c r="E86" s="131"/>
      <c r="F86" s="131"/>
      <c r="G86" s="131"/>
      <c r="H86" s="337"/>
      <c r="I86" s="131"/>
      <c r="J86" s="131"/>
      <c r="K86" s="9"/>
      <c r="L86" s="394"/>
      <c r="M86" s="274"/>
      <c r="N86" s="274"/>
      <c r="O86" s="254">
        <f t="shared" si="32"/>
        <v>0</v>
      </c>
      <c r="P86" s="259">
        <f t="shared" si="30"/>
        <v>0</v>
      </c>
      <c r="Q86" s="243"/>
      <c r="R86" s="736"/>
      <c r="S86" s="737"/>
      <c r="T86" s="737"/>
      <c r="U86" s="737"/>
      <c r="V86" s="737"/>
      <c r="W86" s="737"/>
      <c r="X86" s="737"/>
      <c r="Y86" s="737"/>
      <c r="Z86" s="737"/>
    </row>
    <row r="87" spans="1:26" ht="45" customHeight="1" x14ac:dyDescent="0.25">
      <c r="A87" s="547" t="s">
        <v>269</v>
      </c>
      <c r="B87" s="771"/>
      <c r="C87" s="771"/>
      <c r="D87" s="772"/>
      <c r="E87" s="30"/>
      <c r="F87" s="30"/>
      <c r="G87" s="30">
        <f>'část C indikátory'!C50</f>
        <v>0</v>
      </c>
      <c r="H87" s="30"/>
      <c r="I87" s="30">
        <f>'část C indikátory'!C51</f>
        <v>0</v>
      </c>
      <c r="J87" s="30">
        <f>'část C indikátory'!C52</f>
        <v>0</v>
      </c>
      <c r="K87" s="364" t="s">
        <v>630</v>
      </c>
      <c r="L87" s="394"/>
      <c r="M87" s="765"/>
      <c r="N87" s="766"/>
      <c r="O87" s="766"/>
      <c r="P87" s="766"/>
      <c r="Q87" s="243"/>
      <c r="R87" s="243"/>
      <c r="S87" s="243"/>
    </row>
    <row r="88" spans="1:26" ht="53.25" customHeight="1" x14ac:dyDescent="0.25">
      <c r="A88" s="662" t="s">
        <v>1</v>
      </c>
      <c r="B88" s="779"/>
      <c r="C88" s="779"/>
      <c r="D88" s="780"/>
      <c r="E88" s="30">
        <f>E28+E66</f>
        <v>0</v>
      </c>
      <c r="F88" s="30">
        <f>F28+F66</f>
        <v>0</v>
      </c>
      <c r="G88" s="30">
        <f>G28+G66+G87</f>
        <v>0</v>
      </c>
      <c r="H88" s="30">
        <f>H28+H66+H87</f>
        <v>0</v>
      </c>
      <c r="I88" s="30">
        <f>I28+I66+I87</f>
        <v>0</v>
      </c>
      <c r="J88" s="30">
        <f>J28+J66+J87</f>
        <v>0</v>
      </c>
      <c r="K88" s="260" t="s">
        <v>589</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9" t="s">
        <v>41</v>
      </c>
      <c r="B90" s="624"/>
      <c r="C90" s="624"/>
      <c r="D90" s="624"/>
      <c r="E90" s="637"/>
      <c r="F90" s="638"/>
      <c r="G90" s="638"/>
      <c r="H90" s="638"/>
      <c r="I90" s="638"/>
      <c r="J90" s="638"/>
      <c r="K90" s="639"/>
      <c r="L90" s="394"/>
    </row>
    <row r="91" spans="1:26" x14ac:dyDescent="0.2">
      <c r="A91" s="394"/>
      <c r="B91" s="394"/>
      <c r="C91" s="394"/>
      <c r="D91" s="394"/>
      <c r="E91" s="394"/>
      <c r="F91" s="394"/>
      <c r="G91" s="394"/>
      <c r="H91" s="394"/>
      <c r="I91" s="394"/>
      <c r="J91" s="394"/>
      <c r="K91" s="394"/>
      <c r="L91" s="394"/>
    </row>
  </sheetData>
  <sheetProtection algorithmName="SHA-512" hashValue="BFhZNQAIbApZ3AvgoKSiIU9/auJAJoxJRr3wdYZoWie4D2Z6jsyNLR7buNL9EIMQdFPRsy/UmoLb8RkLhG+ayA==" saltValue="kca7aUwExCx7ZeA9RKecIA==" spinCount="100000"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abSelected="1" topLeftCell="A23" workbookViewId="0">
      <selection activeCell="H35" sqref="H3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3" t="s">
        <v>701</v>
      </c>
      <c r="B1" s="714"/>
      <c r="C1" s="714"/>
      <c r="D1" s="714"/>
      <c r="E1" s="714"/>
      <c r="F1" s="714"/>
      <c r="G1" s="714"/>
      <c r="H1" s="394"/>
      <c r="I1" s="394"/>
    </row>
    <row r="2" spans="1:11" ht="15" hidden="1" x14ac:dyDescent="0.25">
      <c r="A2" s="713" t="s">
        <v>563</v>
      </c>
      <c r="B2" s="714"/>
      <c r="C2" s="714"/>
      <c r="D2" s="714"/>
      <c r="E2" s="714"/>
      <c r="F2" s="714"/>
      <c r="G2" s="714"/>
      <c r="H2" s="394"/>
      <c r="I2" s="394"/>
    </row>
    <row r="3" spans="1:11" x14ac:dyDescent="0.2">
      <c r="A3" s="394"/>
      <c r="B3" s="394"/>
      <c r="C3" s="394"/>
      <c r="D3" s="394"/>
      <c r="E3" s="394"/>
      <c r="F3" s="394"/>
      <c r="G3" s="394"/>
      <c r="H3" s="394"/>
      <c r="I3" s="394"/>
    </row>
    <row r="4" spans="1:11" ht="30.75" customHeight="1" x14ac:dyDescent="0.2">
      <c r="A4" s="795"/>
      <c r="B4" s="796"/>
      <c r="C4" s="796"/>
      <c r="D4" s="797"/>
      <c r="E4" s="619" t="s">
        <v>702</v>
      </c>
      <c r="F4" s="801"/>
      <c r="G4" s="748" t="s">
        <v>146</v>
      </c>
      <c r="H4" s="394"/>
      <c r="I4" s="394"/>
      <c r="K4" s="299" t="s">
        <v>575</v>
      </c>
    </row>
    <row r="5" spans="1:11" ht="89.25" x14ac:dyDescent="0.2">
      <c r="A5" s="798"/>
      <c r="B5" s="799"/>
      <c r="C5" s="799"/>
      <c r="D5" s="800"/>
      <c r="E5" s="158" t="s">
        <v>223</v>
      </c>
      <c r="F5" s="158" t="s">
        <v>233</v>
      </c>
      <c r="G5" s="802"/>
      <c r="H5" s="394"/>
      <c r="I5" s="394"/>
      <c r="K5" s="284" t="s">
        <v>573</v>
      </c>
    </row>
    <row r="6" spans="1:11" ht="65.25" customHeight="1" x14ac:dyDescent="0.2">
      <c r="A6" s="564" t="s">
        <v>671</v>
      </c>
      <c r="B6" s="589"/>
      <c r="C6" s="589"/>
      <c r="D6" s="590"/>
      <c r="E6" s="30">
        <f>'část E náklady'!E16-'část E náklady'!I87</f>
        <v>0</v>
      </c>
      <c r="F6" s="30">
        <f>'část E náklady'!E16-'část E náklady'!I87</f>
        <v>0</v>
      </c>
      <c r="G6" s="518" t="s">
        <v>888</v>
      </c>
      <c r="H6" s="394"/>
      <c r="I6" s="394"/>
      <c r="J6" s="169"/>
      <c r="K6" s="279"/>
    </row>
    <row r="7" spans="1:11" ht="52.5" customHeight="1" x14ac:dyDescent="0.2">
      <c r="A7" s="564" t="s">
        <v>267</v>
      </c>
      <c r="B7" s="565"/>
      <c r="C7" s="565"/>
      <c r="D7" s="566"/>
      <c r="E7" s="30">
        <f>'část E náklady'!E6-'část E náklady'!G87</f>
        <v>0</v>
      </c>
      <c r="F7" s="30">
        <f>'část E náklady'!E6-'část E náklady'!G87</f>
        <v>0</v>
      </c>
      <c r="G7" s="518" t="s">
        <v>889</v>
      </c>
      <c r="H7" s="394"/>
      <c r="I7" s="394"/>
      <c r="K7" s="279"/>
    </row>
    <row r="8" spans="1:11" ht="52.5" hidden="1" customHeight="1" x14ac:dyDescent="0.2">
      <c r="A8" s="564" t="s">
        <v>514</v>
      </c>
      <c r="B8" s="565"/>
      <c r="C8" s="565"/>
      <c r="D8" s="566"/>
      <c r="E8" s="30">
        <f>'část E náklady'!E11-'část E náklady'!H87</f>
        <v>0</v>
      </c>
      <c r="F8" s="30">
        <f>'část E náklady'!E11-'část E náklady'!H87</f>
        <v>0</v>
      </c>
      <c r="G8" s="518" t="s">
        <v>887</v>
      </c>
      <c r="H8" s="394"/>
      <c r="I8" s="394"/>
      <c r="K8" s="279"/>
    </row>
    <row r="9" spans="1:11" ht="52.5" customHeight="1" x14ac:dyDescent="0.2">
      <c r="A9" s="564" t="s">
        <v>507</v>
      </c>
      <c r="B9" s="786"/>
      <c r="C9" s="786"/>
      <c r="D9" s="787"/>
      <c r="E9" s="30">
        <f>'část E náklady'!E21-'část E náklady'!J87</f>
        <v>0</v>
      </c>
      <c r="F9" s="30">
        <f>'část E náklady'!E21-'část E náklady'!J87</f>
        <v>0</v>
      </c>
      <c r="G9" s="518" t="s">
        <v>908</v>
      </c>
      <c r="H9" s="394"/>
      <c r="I9" s="394"/>
      <c r="K9" s="279"/>
    </row>
    <row r="10" spans="1:11" ht="42" customHeight="1" x14ac:dyDescent="0.2">
      <c r="A10" s="564" t="s">
        <v>192</v>
      </c>
      <c r="B10" s="589"/>
      <c r="C10" s="589"/>
      <c r="D10" s="590"/>
      <c r="E10" s="124"/>
      <c r="F10" s="124"/>
      <c r="G10" s="10"/>
      <c r="H10" s="394"/>
      <c r="I10" s="394"/>
      <c r="K10" s="254">
        <f t="shared" ref="K10:K26" si="0">F10</f>
        <v>0</v>
      </c>
    </row>
    <row r="11" spans="1:11" ht="39.75" customHeight="1" x14ac:dyDescent="0.2">
      <c r="A11" s="564" t="s">
        <v>193</v>
      </c>
      <c r="B11" s="589"/>
      <c r="C11" s="589"/>
      <c r="D11" s="590"/>
      <c r="E11" s="124"/>
      <c r="F11" s="124"/>
      <c r="G11" s="10"/>
      <c r="H11" s="397" t="str">
        <f>IF(AND(LEN(G11)=0)*OR(E11&lt;&gt;0,F11&lt;&gt;0),"  DOPLŇTE KOMENTÁŘ"," ")</f>
        <v xml:space="preserve"> </v>
      </c>
      <c r="I11" s="397"/>
      <c r="K11" s="254">
        <f t="shared" si="0"/>
        <v>0</v>
      </c>
    </row>
    <row r="12" spans="1:11" ht="15" x14ac:dyDescent="0.2">
      <c r="A12" s="564" t="s">
        <v>505</v>
      </c>
      <c r="B12" s="589"/>
      <c r="C12" s="589"/>
      <c r="D12" s="590"/>
      <c r="E12" s="124"/>
      <c r="F12" s="30">
        <f>'část G obce'!C33</f>
        <v>0</v>
      </c>
      <c r="G12" s="10"/>
      <c r="H12" s="397"/>
      <c r="I12" s="397"/>
      <c r="K12" s="254">
        <f t="shared" si="0"/>
        <v>0</v>
      </c>
    </row>
    <row r="13" spans="1:11" ht="15" x14ac:dyDescent="0.2">
      <c r="A13" s="564" t="s">
        <v>506</v>
      </c>
      <c r="B13" s="589"/>
      <c r="C13" s="589"/>
      <c r="D13" s="590"/>
      <c r="E13" s="124"/>
      <c r="F13" s="30">
        <f>'část G obce'!D33</f>
        <v>0</v>
      </c>
      <c r="G13" s="10"/>
      <c r="H13" s="397"/>
      <c r="I13" s="397"/>
      <c r="K13" s="254">
        <f t="shared" si="0"/>
        <v>0</v>
      </c>
    </row>
    <row r="14" spans="1:11" ht="20.100000000000001" customHeight="1" x14ac:dyDescent="0.2">
      <c r="A14" s="564" t="s">
        <v>173</v>
      </c>
      <c r="B14" s="589"/>
      <c r="C14" s="589"/>
      <c r="D14" s="590"/>
      <c r="E14" s="124"/>
      <c r="F14" s="124"/>
      <c r="G14" s="10"/>
      <c r="H14" s="394"/>
      <c r="I14" s="394"/>
      <c r="K14" s="254">
        <f t="shared" si="0"/>
        <v>0</v>
      </c>
    </row>
    <row r="15" spans="1:11" ht="41.25" customHeight="1" x14ac:dyDescent="0.2">
      <c r="A15" s="564" t="s">
        <v>194</v>
      </c>
      <c r="B15" s="589"/>
      <c r="C15" s="589"/>
      <c r="D15" s="590"/>
      <c r="E15" s="124"/>
      <c r="F15" s="124"/>
      <c r="G15" s="10"/>
      <c r="H15" s="397" t="str">
        <f>IF(AND(LEN(G15)=0)*OR(E15&lt;&gt;0,F15&lt;&gt;0),"  DOPLŇTE KOMENTÁŘ"," ")</f>
        <v xml:space="preserve"> </v>
      </c>
      <c r="I15" s="397"/>
      <c r="J15" s="169"/>
      <c r="K15" s="254">
        <f t="shared" si="0"/>
        <v>0</v>
      </c>
    </row>
    <row r="16" spans="1:11" ht="20.100000000000001" customHeight="1" x14ac:dyDescent="0.2">
      <c r="A16" s="564" t="s">
        <v>174</v>
      </c>
      <c r="B16" s="589"/>
      <c r="C16" s="589"/>
      <c r="D16" s="590"/>
      <c r="E16" s="124"/>
      <c r="F16" s="124"/>
      <c r="G16" s="10"/>
      <c r="H16" s="394"/>
      <c r="I16" s="394"/>
      <c r="K16" s="254">
        <f t="shared" si="0"/>
        <v>0</v>
      </c>
    </row>
    <row r="17" spans="1:11" ht="20.100000000000001" customHeight="1" x14ac:dyDescent="0.2">
      <c r="A17" s="564" t="s">
        <v>203</v>
      </c>
      <c r="B17" s="565"/>
      <c r="C17" s="565"/>
      <c r="D17" s="566"/>
      <c r="E17" s="124"/>
      <c r="F17" s="124"/>
      <c r="G17" s="10"/>
      <c r="H17" s="394"/>
      <c r="I17" s="394"/>
      <c r="K17" s="254">
        <f t="shared" si="0"/>
        <v>0</v>
      </c>
    </row>
    <row r="18" spans="1:11" ht="29.25" customHeight="1" x14ac:dyDescent="0.2">
      <c r="A18" s="564" t="s">
        <v>204</v>
      </c>
      <c r="B18" s="565"/>
      <c r="C18" s="565"/>
      <c r="D18" s="566"/>
      <c r="E18" s="124"/>
      <c r="F18" s="124"/>
      <c r="G18" s="10"/>
      <c r="H18" s="394"/>
      <c r="I18" s="394"/>
      <c r="K18" s="254">
        <f t="shared" si="0"/>
        <v>0</v>
      </c>
    </row>
    <row r="19" spans="1:11" ht="27" customHeight="1" x14ac:dyDescent="0.2">
      <c r="A19" s="564" t="s">
        <v>205</v>
      </c>
      <c r="B19" s="565"/>
      <c r="C19" s="565"/>
      <c r="D19" s="566"/>
      <c r="E19" s="124"/>
      <c r="F19" s="124"/>
      <c r="G19" s="10"/>
      <c r="H19" s="394"/>
      <c r="I19" s="394"/>
      <c r="K19" s="254">
        <f t="shared" si="0"/>
        <v>0</v>
      </c>
    </row>
    <row r="20" spans="1:11" ht="20.100000000000001" customHeight="1" x14ac:dyDescent="0.2">
      <c r="A20" s="564" t="s">
        <v>206</v>
      </c>
      <c r="B20" s="565"/>
      <c r="C20" s="565"/>
      <c r="D20" s="566"/>
      <c r="E20" s="124"/>
      <c r="F20" s="124"/>
      <c r="G20" s="10"/>
      <c r="H20" s="394"/>
      <c r="I20" s="394"/>
      <c r="K20" s="254">
        <f t="shared" si="0"/>
        <v>0</v>
      </c>
    </row>
    <row r="21" spans="1:11" ht="20.100000000000001" customHeight="1" x14ac:dyDescent="0.2">
      <c r="A21" s="564" t="s">
        <v>207</v>
      </c>
      <c r="B21" s="565"/>
      <c r="C21" s="565"/>
      <c r="D21" s="566"/>
      <c r="E21" s="124"/>
      <c r="F21" s="124"/>
      <c r="G21" s="10"/>
      <c r="H21" s="394"/>
      <c r="I21" s="394"/>
      <c r="K21" s="254">
        <f t="shared" si="0"/>
        <v>0</v>
      </c>
    </row>
    <row r="22" spans="1:11" ht="28.5" customHeight="1" x14ac:dyDescent="0.2">
      <c r="A22" s="564" t="s">
        <v>208</v>
      </c>
      <c r="B22" s="589"/>
      <c r="C22" s="589"/>
      <c r="D22" s="590"/>
      <c r="E22" s="124"/>
      <c r="F22" s="124"/>
      <c r="G22" s="10"/>
      <c r="H22" s="394"/>
      <c r="I22" s="394"/>
      <c r="K22" s="254">
        <f t="shared" si="0"/>
        <v>0</v>
      </c>
    </row>
    <row r="23" spans="1:11" ht="40.5" customHeight="1" x14ac:dyDescent="0.2">
      <c r="A23" s="564" t="s">
        <v>209</v>
      </c>
      <c r="B23" s="565"/>
      <c r="C23" s="565"/>
      <c r="D23" s="566"/>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64" t="s">
        <v>175</v>
      </c>
      <c r="B24" s="589"/>
      <c r="C24" s="589"/>
      <c r="D24" s="590"/>
      <c r="E24" s="124"/>
      <c r="F24" s="124"/>
      <c r="G24" s="10"/>
      <c r="H24" s="394"/>
      <c r="I24" s="394"/>
      <c r="K24" s="254">
        <f t="shared" si="0"/>
        <v>0</v>
      </c>
    </row>
    <row r="25" spans="1:11" ht="20.100000000000001" customHeight="1" x14ac:dyDescent="0.2">
      <c r="A25" s="564" t="s">
        <v>176</v>
      </c>
      <c r="B25" s="589"/>
      <c r="C25" s="589"/>
      <c r="D25" s="590"/>
      <c r="E25" s="124"/>
      <c r="F25" s="124"/>
      <c r="G25" s="10"/>
      <c r="H25" s="394"/>
      <c r="I25" s="394"/>
      <c r="K25" s="254">
        <f t="shared" si="0"/>
        <v>0</v>
      </c>
    </row>
    <row r="26" spans="1:11" ht="20.100000000000001" customHeight="1" x14ac:dyDescent="0.2">
      <c r="A26" s="564" t="s">
        <v>177</v>
      </c>
      <c r="B26" s="589"/>
      <c r="C26" s="589"/>
      <c r="D26" s="590"/>
      <c r="E26" s="124"/>
      <c r="F26" s="124"/>
      <c r="G26" s="10"/>
      <c r="H26" s="397" t="str">
        <f>IF(AND(LEN(G26)=0)*OR(E26&lt;&gt;0,F26&lt;&gt;0),"  DOPLŇTE KOMENTÁŘ"," ")</f>
        <v xml:space="preserve"> </v>
      </c>
      <c r="I26" s="397"/>
      <c r="K26" s="254">
        <f t="shared" si="0"/>
        <v>0</v>
      </c>
    </row>
    <row r="27" spans="1:11" ht="20.100000000000001" customHeight="1" x14ac:dyDescent="0.2">
      <c r="A27" s="792" t="s">
        <v>1</v>
      </c>
      <c r="B27" s="793"/>
      <c r="C27" s="793"/>
      <c r="D27" s="794"/>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23" t="s">
        <v>41</v>
      </c>
      <c r="B29" s="624"/>
      <c r="C29" s="624"/>
      <c r="D29" s="624"/>
      <c r="E29" s="791"/>
      <c r="F29" s="638"/>
      <c r="G29" s="639"/>
      <c r="H29" s="394"/>
      <c r="I29" s="394"/>
      <c r="K29" s="282"/>
    </row>
    <row r="30" spans="1:11" x14ac:dyDescent="0.2">
      <c r="A30" s="483"/>
      <c r="B30" s="483"/>
      <c r="C30" s="483"/>
      <c r="D30" s="483"/>
      <c r="E30" s="394"/>
      <c r="F30" s="394"/>
      <c r="G30" s="394"/>
      <c r="H30" s="394"/>
      <c r="I30" s="394"/>
    </row>
    <row r="31" spans="1:11" ht="42" customHeight="1" x14ac:dyDescent="0.2">
      <c r="A31" s="559" t="s">
        <v>703</v>
      </c>
      <c r="B31" s="559"/>
      <c r="C31" s="559"/>
      <c r="D31" s="559"/>
      <c r="E31" s="11">
        <f>'část E náklady'!E88</f>
        <v>0</v>
      </c>
      <c r="F31" s="394"/>
      <c r="G31" s="790" t="s">
        <v>884</v>
      </c>
      <c r="H31" s="691"/>
      <c r="I31" s="515"/>
      <c r="J31" s="506"/>
    </row>
    <row r="32" spans="1:11" ht="42" customHeight="1" x14ac:dyDescent="0.2">
      <c r="A32" s="564" t="s">
        <v>704</v>
      </c>
      <c r="B32" s="589"/>
      <c r="C32" s="589"/>
      <c r="D32" s="590"/>
      <c r="E32" s="11">
        <f>E27</f>
        <v>0</v>
      </c>
      <c r="F32" s="394"/>
      <c r="G32" s="503" t="s">
        <v>901</v>
      </c>
      <c r="H32" s="507">
        <f>IF(E36&gt;0,(F7/(F6+F7+F9))*E36,0)</f>
        <v>0</v>
      </c>
      <c r="I32" s="516"/>
    </row>
    <row r="33" spans="1:18" ht="42" customHeight="1" x14ac:dyDescent="0.2">
      <c r="A33" s="559" t="s">
        <v>225</v>
      </c>
      <c r="B33" s="559"/>
      <c r="C33" s="559"/>
      <c r="D33" s="559"/>
      <c r="E33" s="11">
        <f>E32-E31</f>
        <v>0</v>
      </c>
      <c r="F33" s="394"/>
      <c r="G33" s="503" t="s">
        <v>902</v>
      </c>
      <c r="H33" s="507">
        <f>IF(E36&gt;0,(F6/(F6+F7+F9))*E36,0)</f>
        <v>0</v>
      </c>
      <c r="I33" s="516"/>
    </row>
    <row r="34" spans="1:18" ht="42" customHeight="1" x14ac:dyDescent="0.2">
      <c r="A34" s="564" t="s">
        <v>705</v>
      </c>
      <c r="B34" s="589"/>
      <c r="C34" s="589"/>
      <c r="D34" s="590"/>
      <c r="E34" s="11">
        <f>'část E náklady'!F88</f>
        <v>0</v>
      </c>
      <c r="F34" s="394"/>
      <c r="G34" s="503" t="s">
        <v>903</v>
      </c>
      <c r="H34" s="507">
        <f>IF(E36&gt;0,(F9/(F6+F7+F9))*E36,0)</f>
        <v>0</v>
      </c>
      <c r="I34" s="516"/>
      <c r="K34" s="539"/>
    </row>
    <row r="35" spans="1:18" ht="42" customHeight="1" x14ac:dyDescent="0.2">
      <c r="A35" s="559" t="s">
        <v>706</v>
      </c>
      <c r="B35" s="559"/>
      <c r="C35" s="559"/>
      <c r="D35" s="559"/>
      <c r="E35" s="11">
        <f>F27</f>
        <v>0</v>
      </c>
      <c r="F35" s="394"/>
      <c r="G35" s="503" t="s">
        <v>883</v>
      </c>
      <c r="H35" s="507">
        <f>SUM(H32:H34)</f>
        <v>0</v>
      </c>
      <c r="I35" s="516"/>
      <c r="J35" s="540"/>
      <c r="K35" s="529"/>
      <c r="L35" s="529"/>
      <c r="M35" s="529"/>
      <c r="N35" s="529"/>
      <c r="O35" s="541"/>
      <c r="P35" s="541"/>
      <c r="Q35" s="541"/>
      <c r="R35" s="541"/>
    </row>
    <row r="36" spans="1:18" ht="42" customHeight="1" x14ac:dyDescent="0.2">
      <c r="A36" s="559" t="s">
        <v>225</v>
      </c>
      <c r="B36" s="559"/>
      <c r="C36" s="559"/>
      <c r="D36" s="559"/>
      <c r="E36" s="11">
        <f>E35-E34</f>
        <v>0</v>
      </c>
      <c r="F36" s="788" t="s">
        <v>886</v>
      </c>
      <c r="G36" s="789"/>
      <c r="H36" s="789"/>
      <c r="I36" s="517"/>
      <c r="K36" s="288"/>
    </row>
    <row r="37" spans="1:18" x14ac:dyDescent="0.2">
      <c r="A37" s="394"/>
      <c r="B37" s="394"/>
      <c r="C37" s="394"/>
      <c r="D37" s="394"/>
      <c r="E37" s="394"/>
      <c r="F37" s="394"/>
      <c r="G37" s="394"/>
      <c r="H37" s="394"/>
      <c r="I37" s="394"/>
      <c r="K37" s="288"/>
    </row>
  </sheetData>
  <sheetProtection algorithmName="SHA-512" hashValue="bow+ydB0c9nf3l9Rugmy5CHTvwFuiwBgtMldlKpYRbJCC5WmLWzpyNTnOosemIrbYXv0oXuNMJgyZ5a4EO/yQg==" saltValue="OpFpetZKsfRr2Fku6r1s0g==" spinCount="100000"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707</v>
      </c>
      <c r="B1" s="807"/>
      <c r="C1" s="683"/>
      <c r="D1" s="683"/>
      <c r="E1" s="683"/>
      <c r="F1" s="484"/>
      <c r="G1" s="416"/>
    </row>
    <row r="2" spans="1:7" ht="31.5" hidden="1" customHeight="1" x14ac:dyDescent="0.25">
      <c r="A2" s="806" t="s">
        <v>564</v>
      </c>
      <c r="B2" s="615"/>
      <c r="C2" s="615"/>
      <c r="D2" s="615"/>
      <c r="E2" s="448"/>
      <c r="F2" s="484"/>
      <c r="G2" s="416"/>
    </row>
    <row r="3" spans="1:7" x14ac:dyDescent="0.25">
      <c r="A3" s="485"/>
      <c r="B3" s="485"/>
      <c r="C3" s="485"/>
      <c r="D3" s="485"/>
      <c r="E3" s="485"/>
      <c r="F3" s="484"/>
      <c r="G3" s="416"/>
    </row>
    <row r="4" spans="1:7" ht="32.25" customHeight="1" x14ac:dyDescent="0.25">
      <c r="A4" s="808" t="s">
        <v>520</v>
      </c>
      <c r="B4" s="808" t="s">
        <v>368</v>
      </c>
      <c r="C4" s="810" t="s">
        <v>702</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AA26" sqref="AA26"/>
    </sheetView>
  </sheetViews>
  <sheetFormatPr defaultRowHeight="14.25" x14ac:dyDescent="0.2"/>
  <cols>
    <col min="1" max="16384" width="9.140625" style="3"/>
  </cols>
  <sheetData>
    <row r="1" spans="1:10" ht="29.25" customHeight="1" x14ac:dyDescent="0.2">
      <c r="A1" s="816" t="s">
        <v>591</v>
      </c>
      <c r="B1" s="817"/>
      <c r="C1" s="817"/>
      <c r="D1" s="817"/>
      <c r="E1" s="817"/>
      <c r="F1" s="817"/>
      <c r="G1" s="817"/>
      <c r="H1" s="817"/>
      <c r="I1" s="818"/>
      <c r="J1" s="394"/>
    </row>
    <row r="2" spans="1:10" hidden="1" x14ac:dyDescent="0.2">
      <c r="A2" s="394"/>
      <c r="B2" s="394"/>
      <c r="C2" s="394"/>
      <c r="D2" s="394"/>
      <c r="E2" s="394"/>
      <c r="F2" s="394"/>
      <c r="G2" s="394"/>
      <c r="H2" s="394"/>
      <c r="I2" s="394"/>
      <c r="J2" s="394"/>
    </row>
    <row r="3" spans="1:10" hidden="1" x14ac:dyDescent="0.2">
      <c r="A3" s="645" t="s">
        <v>185</v>
      </c>
      <c r="B3" s="815"/>
      <c r="C3" s="645" t="s">
        <v>191</v>
      </c>
      <c r="D3" s="815"/>
      <c r="E3" s="815"/>
      <c r="F3" s="815"/>
      <c r="G3" s="815"/>
      <c r="H3" s="815"/>
      <c r="I3" s="815"/>
      <c r="J3" s="394"/>
    </row>
    <row r="4" spans="1:10" hidden="1" x14ac:dyDescent="0.2">
      <c r="A4" s="645" t="s">
        <v>186</v>
      </c>
      <c r="B4" s="815"/>
      <c r="C4" s="813" t="s">
        <v>190</v>
      </c>
      <c r="D4" s="814"/>
      <c r="E4" s="814"/>
      <c r="F4" s="814"/>
      <c r="G4" s="814"/>
      <c r="H4" s="814"/>
      <c r="I4" s="814"/>
      <c r="J4" s="394"/>
    </row>
    <row r="5" spans="1:10" hidden="1" x14ac:dyDescent="0.2">
      <c r="A5" s="645" t="s">
        <v>187</v>
      </c>
      <c r="B5" s="815"/>
      <c r="C5" s="813" t="s">
        <v>190</v>
      </c>
      <c r="D5" s="814"/>
      <c r="E5" s="814"/>
      <c r="F5" s="814"/>
      <c r="G5" s="814"/>
      <c r="H5" s="814"/>
      <c r="I5" s="814"/>
      <c r="J5" s="394"/>
    </row>
    <row r="6" spans="1:10" hidden="1" x14ac:dyDescent="0.2">
      <c r="A6" s="645" t="s">
        <v>188</v>
      </c>
      <c r="B6" s="815"/>
      <c r="C6" s="813" t="s">
        <v>190</v>
      </c>
      <c r="D6" s="814"/>
      <c r="E6" s="814"/>
      <c r="F6" s="814"/>
      <c r="G6" s="814"/>
      <c r="H6" s="814"/>
      <c r="I6" s="814"/>
      <c r="J6" s="394"/>
    </row>
    <row r="7" spans="1:10" hidden="1" x14ac:dyDescent="0.2">
      <c r="A7" s="645" t="s">
        <v>189</v>
      </c>
      <c r="B7" s="815"/>
      <c r="C7" s="813" t="s">
        <v>190</v>
      </c>
      <c r="D7" s="814"/>
      <c r="E7" s="814"/>
      <c r="F7" s="814"/>
      <c r="G7" s="814"/>
      <c r="H7" s="814"/>
      <c r="I7" s="814"/>
      <c r="J7" s="394"/>
    </row>
    <row r="8" spans="1:10" hidden="1" x14ac:dyDescent="0.2">
      <c r="A8" s="813"/>
      <c r="B8" s="814"/>
      <c r="C8" s="813"/>
      <c r="D8" s="814"/>
      <c r="E8" s="814"/>
      <c r="F8" s="814"/>
      <c r="G8" s="814"/>
      <c r="H8" s="814"/>
      <c r="I8" s="814"/>
      <c r="J8" s="394"/>
    </row>
    <row r="9" spans="1:10" x14ac:dyDescent="0.2">
      <c r="A9" s="394"/>
      <c r="B9" s="394"/>
      <c r="C9" s="394"/>
      <c r="D9" s="394"/>
      <c r="E9" s="394"/>
      <c r="F9" s="394"/>
      <c r="G9" s="394"/>
      <c r="H9" s="394"/>
      <c r="I9" s="394"/>
      <c r="J9" s="394"/>
    </row>
    <row r="10" spans="1:10" ht="15" x14ac:dyDescent="0.25">
      <c r="A10" s="554" t="s">
        <v>185</v>
      </c>
      <c r="B10" s="819"/>
      <c r="C10" s="822" t="s">
        <v>191</v>
      </c>
      <c r="D10" s="823"/>
      <c r="E10" s="823"/>
      <c r="F10" s="823"/>
      <c r="G10" s="823"/>
      <c r="H10" s="823"/>
      <c r="I10" s="549"/>
      <c r="J10" s="394"/>
    </row>
    <row r="11" spans="1:10" ht="14.25" customHeight="1" x14ac:dyDescent="0.2">
      <c r="A11" s="554" t="s">
        <v>186</v>
      </c>
      <c r="B11" s="819"/>
      <c r="C11" s="820" t="s">
        <v>190</v>
      </c>
      <c r="D11" s="821"/>
      <c r="E11" s="821"/>
      <c r="F11" s="821"/>
      <c r="G11" s="821"/>
      <c r="H11" s="821"/>
      <c r="I11" s="821"/>
      <c r="J11" s="394"/>
    </row>
    <row r="12" spans="1:10" ht="14.25" customHeight="1" x14ac:dyDescent="0.2">
      <c r="A12" s="554" t="s">
        <v>187</v>
      </c>
      <c r="B12" s="819"/>
      <c r="C12" s="820" t="s">
        <v>190</v>
      </c>
      <c r="D12" s="821"/>
      <c r="E12" s="821"/>
      <c r="F12" s="821"/>
      <c r="G12" s="821"/>
      <c r="H12" s="821"/>
      <c r="I12" s="821"/>
      <c r="J12" s="394"/>
    </row>
    <row r="13" spans="1:10" ht="14.25" customHeight="1" x14ac:dyDescent="0.2">
      <c r="A13" s="554" t="s">
        <v>188</v>
      </c>
      <c r="B13" s="819"/>
      <c r="C13" s="820" t="s">
        <v>190</v>
      </c>
      <c r="D13" s="821"/>
      <c r="E13" s="821"/>
      <c r="F13" s="821"/>
      <c r="G13" s="821"/>
      <c r="H13" s="821"/>
      <c r="I13" s="821"/>
      <c r="J13" s="394"/>
    </row>
    <row r="14" spans="1:10" ht="14.25" customHeight="1" x14ac:dyDescent="0.2">
      <c r="A14" s="554" t="s">
        <v>189</v>
      </c>
      <c r="B14" s="819"/>
      <c r="C14" s="820" t="s">
        <v>190</v>
      </c>
      <c r="D14" s="821"/>
      <c r="E14" s="821"/>
      <c r="F14" s="821"/>
      <c r="G14" s="821"/>
      <c r="H14" s="821"/>
      <c r="I14" s="821"/>
      <c r="J14" s="394"/>
    </row>
    <row r="15" spans="1:10" ht="14.25" customHeight="1" x14ac:dyDescent="0.2">
      <c r="A15" s="604"/>
      <c r="B15" s="605"/>
      <c r="C15" s="604"/>
      <c r="D15" s="605"/>
      <c r="E15" s="605"/>
      <c r="F15" s="605"/>
      <c r="G15" s="605"/>
      <c r="H15" s="605"/>
      <c r="I15" s="605"/>
      <c r="J15" s="394"/>
    </row>
    <row r="16" spans="1:10" x14ac:dyDescent="0.2">
      <c r="A16" s="604"/>
      <c r="B16" s="605"/>
      <c r="C16" s="604"/>
      <c r="D16" s="605"/>
      <c r="E16" s="605"/>
      <c r="F16" s="605"/>
      <c r="G16" s="605"/>
      <c r="H16" s="605"/>
      <c r="I16" s="605"/>
      <c r="J16" s="394"/>
    </row>
    <row r="17" spans="1:10" x14ac:dyDescent="0.2">
      <c r="A17" s="604"/>
      <c r="B17" s="605"/>
      <c r="C17" s="604"/>
      <c r="D17" s="605"/>
      <c r="E17" s="605"/>
      <c r="F17" s="605"/>
      <c r="G17" s="605"/>
      <c r="H17" s="605"/>
      <c r="I17" s="605"/>
      <c r="J17" s="394"/>
    </row>
    <row r="18" spans="1:10" x14ac:dyDescent="0.2">
      <c r="A18" s="604"/>
      <c r="B18" s="605"/>
      <c r="C18" s="604"/>
      <c r="D18" s="605"/>
      <c r="E18" s="605"/>
      <c r="F18" s="605"/>
      <c r="G18" s="605"/>
      <c r="H18" s="605"/>
      <c r="I18" s="605"/>
      <c r="J18" s="394"/>
    </row>
    <row r="19" spans="1:10" x14ac:dyDescent="0.2">
      <c r="A19" s="604"/>
      <c r="B19" s="605"/>
      <c r="C19" s="604"/>
      <c r="D19" s="605"/>
      <c r="E19" s="605"/>
      <c r="F19" s="605"/>
      <c r="G19" s="605"/>
      <c r="H19" s="605"/>
      <c r="I19" s="605"/>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18" t="s">
        <v>166</v>
      </c>
      <c r="C54" s="824"/>
      <c r="D54" s="824"/>
      <c r="E54" s="824"/>
      <c r="F54" s="105">
        <f>ROUND(('část E náklady'!E82),2)</f>
        <v>0</v>
      </c>
      <c r="G54" s="100">
        <f>ROUND(('část E náklady'!F82),2)</f>
        <v>0</v>
      </c>
      <c r="T54" s="101" t="s">
        <v>335</v>
      </c>
    </row>
    <row r="55" spans="1:25" x14ac:dyDescent="0.25">
      <c r="B55" s="618" t="s">
        <v>167</v>
      </c>
      <c r="C55" s="824"/>
      <c r="D55" s="824"/>
      <c r="E55" s="824"/>
      <c r="F55" s="105">
        <f>ROUND(('část E náklady'!E83),2)</f>
        <v>0</v>
      </c>
      <c r="G55" s="100">
        <f>ROUND(('část E náklady'!F83),2)</f>
        <v>0</v>
      </c>
      <c r="T55" s="87" t="s">
        <v>337</v>
      </c>
    </row>
    <row r="56" spans="1:25" x14ac:dyDescent="0.25">
      <c r="T56" s="87" t="s">
        <v>340</v>
      </c>
    </row>
    <row r="57" spans="1:25" ht="17.25" x14ac:dyDescent="0.3">
      <c r="B57" s="618" t="s">
        <v>593</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18"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676</v>
      </c>
      <c r="C1" t="s">
        <v>654</v>
      </c>
      <c r="D1" s="387">
        <v>0</v>
      </c>
      <c r="E1" t="s">
        <v>653</v>
      </c>
      <c r="F1" t="s">
        <v>654</v>
      </c>
      <c r="G1" s="387">
        <v>0</v>
      </c>
      <c r="H1" t="s">
        <v>653</v>
      </c>
      <c r="I1" t="s">
        <v>654</v>
      </c>
      <c r="L1" s="388" t="s">
        <v>654</v>
      </c>
      <c r="M1" s="388" t="s">
        <v>654</v>
      </c>
      <c r="N1" s="388" t="s">
        <v>654</v>
      </c>
    </row>
    <row r="2" spans="1:14" x14ac:dyDescent="0.25">
      <c r="A2" s="373" t="s">
        <v>8</v>
      </c>
      <c r="B2" t="s">
        <v>644</v>
      </c>
      <c r="C2" s="388" t="s">
        <v>650</v>
      </c>
      <c r="D2" s="387">
        <f>'část B ind_P_prev'!$H$6</f>
        <v>0</v>
      </c>
      <c r="E2" s="388" t="s">
        <v>651</v>
      </c>
      <c r="F2" s="388" t="s">
        <v>652</v>
      </c>
      <c r="G2" s="391">
        <f>'část B ind_P_prev'!$H$10</f>
        <v>0</v>
      </c>
      <c r="H2" s="388" t="s">
        <v>672</v>
      </c>
      <c r="I2" s="388" t="s">
        <v>673</v>
      </c>
      <c r="J2" s="22" t="s">
        <v>282</v>
      </c>
      <c r="L2" s="388" t="s">
        <v>655</v>
      </c>
      <c r="M2" s="388" t="s">
        <v>656</v>
      </c>
      <c r="N2" s="388" t="s">
        <v>657</v>
      </c>
    </row>
    <row r="3" spans="1:14" x14ac:dyDescent="0.25">
      <c r="A3" s="373" t="s">
        <v>9</v>
      </c>
      <c r="B3" t="s">
        <v>641</v>
      </c>
      <c r="C3" s="388" t="s">
        <v>617</v>
      </c>
      <c r="D3" s="387">
        <f>'část D zaměstnanci'!$J$7</f>
        <v>0</v>
      </c>
      <c r="E3" s="388" t="s">
        <v>635</v>
      </c>
      <c r="F3" s="388" t="s">
        <v>648</v>
      </c>
      <c r="G3" s="390">
        <f>'část B ind_AT_péče'!$H$8</f>
        <v>0</v>
      </c>
      <c r="H3" s="388" t="s">
        <v>651</v>
      </c>
      <c r="J3" s="13">
        <v>44197</v>
      </c>
      <c r="L3" s="388" t="s">
        <v>612</v>
      </c>
      <c r="M3" s="388" t="s">
        <v>597</v>
      </c>
      <c r="N3" s="388" t="s">
        <v>605</v>
      </c>
    </row>
    <row r="4" spans="1:14" x14ac:dyDescent="0.25">
      <c r="A4" s="373" t="s">
        <v>10</v>
      </c>
      <c r="B4" t="s">
        <v>641</v>
      </c>
      <c r="C4" s="388" t="s">
        <v>617</v>
      </c>
      <c r="D4" s="387">
        <f>'část D zaměstnanci'!$J$7</f>
        <v>0</v>
      </c>
      <c r="E4" s="388" t="s">
        <v>635</v>
      </c>
      <c r="F4" s="388" t="s">
        <v>648</v>
      </c>
      <c r="G4" s="390">
        <f>'část B ind_AT_péče'!$H$8</f>
        <v>0</v>
      </c>
      <c r="H4" s="388" t="s">
        <v>651</v>
      </c>
      <c r="J4" s="13">
        <v>44288</v>
      </c>
      <c r="L4" s="388" t="s">
        <v>612</v>
      </c>
      <c r="M4" s="388" t="s">
        <v>597</v>
      </c>
      <c r="N4" s="388" t="s">
        <v>605</v>
      </c>
    </row>
    <row r="5" spans="1:14" x14ac:dyDescent="0.25">
      <c r="A5" s="373" t="s">
        <v>11</v>
      </c>
      <c r="B5" t="s">
        <v>643</v>
      </c>
      <c r="C5" s="388" t="s">
        <v>650</v>
      </c>
      <c r="D5" s="387">
        <f>'část B ind_P_péče'!$H$6</f>
        <v>0</v>
      </c>
      <c r="E5" s="388" t="s">
        <v>651</v>
      </c>
      <c r="F5" s="388" t="s">
        <v>652</v>
      </c>
      <c r="G5" s="391">
        <f>'část B ind_P_péče'!$H$10</f>
        <v>0</v>
      </c>
      <c r="H5" s="388" t="s">
        <v>672</v>
      </c>
      <c r="I5" s="388" t="s">
        <v>673</v>
      </c>
      <c r="J5" s="13">
        <v>44291</v>
      </c>
      <c r="L5" s="388" t="s">
        <v>655</v>
      </c>
      <c r="M5" s="388" t="s">
        <v>656</v>
      </c>
      <c r="N5" s="388" t="s">
        <v>657</v>
      </c>
    </row>
    <row r="6" spans="1:14" x14ac:dyDescent="0.25">
      <c r="A6" s="373" t="s">
        <v>12</v>
      </c>
      <c r="B6" t="s">
        <v>643</v>
      </c>
      <c r="C6" s="388" t="s">
        <v>650</v>
      </c>
      <c r="D6" s="387">
        <f>'část B ind_P_péče'!$H$6</f>
        <v>0</v>
      </c>
      <c r="E6" s="388" t="s">
        <v>651</v>
      </c>
      <c r="F6" s="388" t="s">
        <v>652</v>
      </c>
      <c r="G6" s="391">
        <f>'část B ind_P_péče'!$H$10</f>
        <v>0</v>
      </c>
      <c r="H6" s="388" t="s">
        <v>672</v>
      </c>
      <c r="I6" s="388" t="s">
        <v>673</v>
      </c>
      <c r="J6" s="13">
        <v>44382</v>
      </c>
      <c r="L6" s="388" t="s">
        <v>655</v>
      </c>
      <c r="M6" s="388" t="s">
        <v>656</v>
      </c>
      <c r="N6" s="388" t="s">
        <v>657</v>
      </c>
    </row>
    <row r="7" spans="1:14" x14ac:dyDescent="0.25">
      <c r="A7" s="373" t="s">
        <v>13</v>
      </c>
      <c r="B7" t="s">
        <v>643</v>
      </c>
      <c r="C7" s="388" t="s">
        <v>650</v>
      </c>
      <c r="D7" s="387">
        <f>'část B ind_P_péče'!$H$6</f>
        <v>0</v>
      </c>
      <c r="E7" s="388" t="s">
        <v>651</v>
      </c>
      <c r="F7" s="388" t="s">
        <v>652</v>
      </c>
      <c r="G7" s="391">
        <f>'část B ind_P_péče'!$H$10</f>
        <v>0</v>
      </c>
      <c r="H7" s="388" t="s">
        <v>672</v>
      </c>
      <c r="I7" s="388" t="s">
        <v>673</v>
      </c>
      <c r="J7" s="13">
        <v>44383</v>
      </c>
      <c r="L7" s="388" t="s">
        <v>655</v>
      </c>
      <c r="M7" s="388" t="s">
        <v>656</v>
      </c>
      <c r="N7" s="388" t="s">
        <v>657</v>
      </c>
    </row>
    <row r="8" spans="1:14" x14ac:dyDescent="0.25">
      <c r="A8" s="379" t="s">
        <v>14</v>
      </c>
      <c r="B8" t="s">
        <v>644</v>
      </c>
      <c r="C8" s="388" t="s">
        <v>650</v>
      </c>
      <c r="D8" s="387">
        <f>'část B ind_P_prev'!$H$6</f>
        <v>0</v>
      </c>
      <c r="E8" s="388" t="s">
        <v>651</v>
      </c>
      <c r="F8" s="388" t="s">
        <v>652</v>
      </c>
      <c r="G8" s="391">
        <f>'část B ind_P_prev'!$H$10</f>
        <v>0</v>
      </c>
      <c r="H8" s="388" t="s">
        <v>672</v>
      </c>
      <c r="I8" s="388" t="s">
        <v>673</v>
      </c>
      <c r="J8" s="13">
        <v>44467</v>
      </c>
      <c r="L8" s="388" t="s">
        <v>655</v>
      </c>
      <c r="M8" s="388" t="s">
        <v>656</v>
      </c>
      <c r="N8" s="388" t="s">
        <v>657</v>
      </c>
    </row>
    <row r="9" spans="1:14" x14ac:dyDescent="0.25">
      <c r="A9" s="373" t="s">
        <v>15</v>
      </c>
      <c r="B9" t="s">
        <v>643</v>
      </c>
      <c r="C9" s="388" t="s">
        <v>650</v>
      </c>
      <c r="D9" s="387">
        <f>'část B ind_P_péče'!$H$6</f>
        <v>0</v>
      </c>
      <c r="E9" s="388" t="s">
        <v>651</v>
      </c>
      <c r="F9" s="388" t="s">
        <v>652</v>
      </c>
      <c r="G9" s="391">
        <f>'část B ind_P_péče'!$H$10</f>
        <v>0</v>
      </c>
      <c r="H9" s="388" t="s">
        <v>672</v>
      </c>
      <c r="I9" s="388" t="s">
        <v>673</v>
      </c>
      <c r="J9" s="13">
        <v>44497</v>
      </c>
      <c r="L9" s="388" t="s">
        <v>655</v>
      </c>
      <c r="M9" s="388" t="s">
        <v>656</v>
      </c>
      <c r="N9" s="388" t="s">
        <v>657</v>
      </c>
    </row>
    <row r="10" spans="1:14" x14ac:dyDescent="0.25">
      <c r="A10" s="373" t="s">
        <v>16</v>
      </c>
      <c r="B10" t="s">
        <v>642</v>
      </c>
      <c r="C10" s="388" t="s">
        <v>617</v>
      </c>
      <c r="D10" s="387">
        <f>'část D zaměstnanci'!$J$7</f>
        <v>0</v>
      </c>
      <c r="E10" s="388" t="s">
        <v>635</v>
      </c>
      <c r="F10" s="388" t="s">
        <v>648</v>
      </c>
      <c r="G10" s="387">
        <f>'část B ind_AT_prev'!$H$8</f>
        <v>0</v>
      </c>
      <c r="H10" s="388" t="s">
        <v>651</v>
      </c>
      <c r="J10" s="13">
        <v>44517</v>
      </c>
      <c r="L10" s="388" t="s">
        <v>612</v>
      </c>
      <c r="M10" s="388" t="s">
        <v>597</v>
      </c>
      <c r="N10" s="388" t="s">
        <v>605</v>
      </c>
    </row>
    <row r="11" spans="1:14" x14ac:dyDescent="0.25">
      <c r="A11" s="373" t="s">
        <v>17</v>
      </c>
      <c r="B11" t="s">
        <v>642</v>
      </c>
      <c r="C11" s="388" t="s">
        <v>617</v>
      </c>
      <c r="D11" s="387">
        <f>'část D zaměstnanci'!$J$7</f>
        <v>0</v>
      </c>
      <c r="E11" s="388" t="s">
        <v>635</v>
      </c>
      <c r="F11" s="388" t="s">
        <v>648</v>
      </c>
      <c r="G11" s="387">
        <f>'část B ind_AT_prev'!$H$8</f>
        <v>0</v>
      </c>
      <c r="H11" s="388" t="s">
        <v>651</v>
      </c>
      <c r="J11" s="13">
        <v>44554</v>
      </c>
      <c r="L11" s="388" t="s">
        <v>612</v>
      </c>
      <c r="M11" s="388" t="s">
        <v>597</v>
      </c>
      <c r="N11" s="388" t="s">
        <v>605</v>
      </c>
    </row>
    <row r="12" spans="1:14" x14ac:dyDescent="0.25">
      <c r="A12" s="373" t="s">
        <v>18</v>
      </c>
      <c r="B12" t="s">
        <v>646</v>
      </c>
      <c r="C12" s="388" t="s">
        <v>617</v>
      </c>
      <c r="D12" s="387">
        <f>'část D zaměstnanci'!$J$7</f>
        <v>0</v>
      </c>
      <c r="E12" s="388" t="s">
        <v>635</v>
      </c>
      <c r="F12" s="388" t="s">
        <v>648</v>
      </c>
      <c r="G12" s="387">
        <f>'část B ind_AT_prev'!$H$8</f>
        <v>0</v>
      </c>
      <c r="H12" s="388" t="s">
        <v>651</v>
      </c>
      <c r="J12" s="13"/>
      <c r="L12" s="388" t="s">
        <v>612</v>
      </c>
      <c r="M12" s="388" t="s">
        <v>597</v>
      </c>
      <c r="N12" s="388" t="s">
        <v>605</v>
      </c>
    </row>
    <row r="13" spans="1:14" x14ac:dyDescent="0.25">
      <c r="A13" s="373" t="s">
        <v>19</v>
      </c>
      <c r="B13" t="s">
        <v>642</v>
      </c>
      <c r="C13" s="388" t="s">
        <v>617</v>
      </c>
      <c r="D13" s="387">
        <f>'část D zaměstnanci'!$J$7</f>
        <v>0</v>
      </c>
      <c r="E13" s="388" t="s">
        <v>635</v>
      </c>
      <c r="F13" s="388" t="s">
        <v>648</v>
      </c>
      <c r="G13" s="387">
        <f>'část B ind_AT_prev'!$H$8</f>
        <v>0</v>
      </c>
      <c r="H13" s="388" t="s">
        <v>651</v>
      </c>
      <c r="J13" s="13"/>
      <c r="L13" s="388" t="s">
        <v>612</v>
      </c>
      <c r="M13" s="388" t="s">
        <v>597</v>
      </c>
      <c r="N13" s="388" t="s">
        <v>605</v>
      </c>
    </row>
    <row r="14" spans="1:14" x14ac:dyDescent="0.25">
      <c r="A14" s="373" t="s">
        <v>20</v>
      </c>
      <c r="B14" t="s">
        <v>642</v>
      </c>
      <c r="C14" s="388" t="s">
        <v>617</v>
      </c>
      <c r="D14" s="387">
        <f>'část D zaměstnanci'!$J$7</f>
        <v>0</v>
      </c>
      <c r="E14" s="388" t="s">
        <v>635</v>
      </c>
      <c r="F14" s="388" t="s">
        <v>648</v>
      </c>
      <c r="G14" s="387">
        <f>'část B ind_AT_prev'!$H$8</f>
        <v>0</v>
      </c>
      <c r="H14" s="388" t="s">
        <v>651</v>
      </c>
      <c r="J14" s="13"/>
      <c r="L14" s="388" t="s">
        <v>612</v>
      </c>
      <c r="M14" s="388" t="s">
        <v>597</v>
      </c>
      <c r="N14" s="388" t="s">
        <v>605</v>
      </c>
    </row>
    <row r="15" spans="1:14" x14ac:dyDescent="0.25">
      <c r="A15" s="373" t="s">
        <v>21</v>
      </c>
      <c r="B15" t="s">
        <v>642</v>
      </c>
      <c r="C15" s="388" t="s">
        <v>617</v>
      </c>
      <c r="D15" s="387">
        <f>'část D zaměstnanci'!$J$7</f>
        <v>0</v>
      </c>
      <c r="E15" s="388" t="s">
        <v>635</v>
      </c>
      <c r="F15" s="388" t="s">
        <v>648</v>
      </c>
      <c r="G15" s="387">
        <f>'část B ind_AT_prev'!$H$8</f>
        <v>0</v>
      </c>
      <c r="H15" s="388" t="s">
        <v>651</v>
      </c>
      <c r="J15" s="13"/>
      <c r="L15" s="388" t="s">
        <v>612</v>
      </c>
      <c r="M15" s="388" t="s">
        <v>597</v>
      </c>
      <c r="N15" s="388" t="s">
        <v>605</v>
      </c>
    </row>
    <row r="16" spans="1:14" x14ac:dyDescent="0.25">
      <c r="A16" s="373" t="s">
        <v>6</v>
      </c>
      <c r="B16" t="s">
        <v>642</v>
      </c>
      <c r="C16" s="388" t="s">
        <v>617</v>
      </c>
      <c r="D16" s="387">
        <f>'část D zaměstnanci'!$J$7</f>
        <v>0</v>
      </c>
      <c r="E16" s="388" t="s">
        <v>635</v>
      </c>
      <c r="F16" s="388" t="s">
        <v>648</v>
      </c>
      <c r="G16" s="387">
        <f>'část B ind_AT_prev'!$H$8</f>
        <v>0</v>
      </c>
      <c r="H16" s="388" t="s">
        <v>651</v>
      </c>
      <c r="J16" s="23"/>
      <c r="L16" s="388" t="s">
        <v>612</v>
      </c>
      <c r="M16" s="388" t="s">
        <v>597</v>
      </c>
      <c r="N16" s="388" t="s">
        <v>605</v>
      </c>
    </row>
    <row r="17" spans="1:14" x14ac:dyDescent="0.25">
      <c r="A17" s="373" t="s">
        <v>22</v>
      </c>
      <c r="B17" t="s">
        <v>647</v>
      </c>
      <c r="C17" s="388" t="s">
        <v>617</v>
      </c>
      <c r="D17" s="387">
        <f>'část D zaměstnanci'!$J$7</f>
        <v>0</v>
      </c>
      <c r="E17" s="388" t="s">
        <v>635</v>
      </c>
      <c r="F17" s="388" t="s">
        <v>648</v>
      </c>
      <c r="G17" s="390">
        <f>'část B ind_AT_péče'!$H$8</f>
        <v>0</v>
      </c>
      <c r="H17" s="388" t="s">
        <v>651</v>
      </c>
      <c r="J17" s="23"/>
      <c r="L17" s="388" t="s">
        <v>612</v>
      </c>
      <c r="M17" s="388" t="s">
        <v>597</v>
      </c>
      <c r="N17" s="388" t="s">
        <v>605</v>
      </c>
    </row>
    <row r="18" spans="1:14" x14ac:dyDescent="0.25">
      <c r="A18" s="373" t="s">
        <v>23</v>
      </c>
      <c r="B18" t="s">
        <v>641</v>
      </c>
      <c r="C18" s="388" t="s">
        <v>617</v>
      </c>
      <c r="D18" s="387">
        <f>'část D zaměstnanci'!$J$7</f>
        <v>0</v>
      </c>
      <c r="E18" s="388" t="s">
        <v>635</v>
      </c>
      <c r="F18" s="388" t="s">
        <v>648</v>
      </c>
      <c r="G18" s="390">
        <f>'část B ind_AT_péče'!$H$8</f>
        <v>0</v>
      </c>
      <c r="H18" s="388" t="s">
        <v>651</v>
      </c>
      <c r="L18" s="388" t="s">
        <v>612</v>
      </c>
      <c r="M18" s="388" t="s">
        <v>597</v>
      </c>
      <c r="N18" s="388" t="s">
        <v>605</v>
      </c>
    </row>
    <row r="19" spans="1:14" ht="30" x14ac:dyDescent="0.25">
      <c r="A19" s="373" t="s">
        <v>7</v>
      </c>
      <c r="B19" t="s">
        <v>641</v>
      </c>
      <c r="C19" s="388" t="s">
        <v>617</v>
      </c>
      <c r="D19" s="387">
        <f>'část D zaměstnanci'!$J$7</f>
        <v>0</v>
      </c>
      <c r="E19" s="388" t="s">
        <v>635</v>
      </c>
      <c r="F19" s="388" t="s">
        <v>648</v>
      </c>
      <c r="G19" s="390">
        <f>'část B ind_AT_péče'!$H$8</f>
        <v>0</v>
      </c>
      <c r="H19" s="388" t="s">
        <v>651</v>
      </c>
      <c r="J19" s="24" t="s">
        <v>284</v>
      </c>
      <c r="L19" s="388" t="s">
        <v>612</v>
      </c>
      <c r="M19" s="388" t="s">
        <v>597</v>
      </c>
      <c r="N19" s="388" t="s">
        <v>605</v>
      </c>
    </row>
    <row r="20" spans="1:14" x14ac:dyDescent="0.25">
      <c r="A20" s="373" t="s">
        <v>24</v>
      </c>
      <c r="B20" t="s">
        <v>641</v>
      </c>
      <c r="C20" s="388" t="s">
        <v>617</v>
      </c>
      <c r="D20" s="387">
        <f>'část D zaměstnanci'!$J$7</f>
        <v>0</v>
      </c>
      <c r="E20" s="388" t="s">
        <v>635</v>
      </c>
      <c r="F20" s="388" t="s">
        <v>648</v>
      </c>
      <c r="G20" s="390">
        <f>'část B ind_AT_péče'!$H$8</f>
        <v>0</v>
      </c>
      <c r="H20" s="388" t="s">
        <v>651</v>
      </c>
      <c r="J20" s="25">
        <v>2016</v>
      </c>
      <c r="L20" s="388" t="s">
        <v>612</v>
      </c>
      <c r="M20" s="388" t="s">
        <v>597</v>
      </c>
      <c r="N20" s="388" t="s">
        <v>605</v>
      </c>
    </row>
    <row r="21" spans="1:14" x14ac:dyDescent="0.25">
      <c r="A21" s="373" t="s">
        <v>25</v>
      </c>
      <c r="B21" t="s">
        <v>641</v>
      </c>
      <c r="C21" s="388" t="s">
        <v>617</v>
      </c>
      <c r="D21" s="387">
        <f>'část D zaměstnanci'!$J$7</f>
        <v>0</v>
      </c>
      <c r="E21" s="388" t="s">
        <v>635</v>
      </c>
      <c r="F21" s="388" t="s">
        <v>648</v>
      </c>
      <c r="G21" s="390">
        <f>'část B ind_AT_péče'!$H$8</f>
        <v>0</v>
      </c>
      <c r="H21" s="388" t="s">
        <v>651</v>
      </c>
      <c r="L21" s="388" t="s">
        <v>612</v>
      </c>
      <c r="M21" s="388" t="s">
        <v>597</v>
      </c>
      <c r="N21" s="388" t="s">
        <v>605</v>
      </c>
    </row>
    <row r="22" spans="1:14" x14ac:dyDescent="0.25">
      <c r="A22" s="373" t="s">
        <v>26</v>
      </c>
      <c r="B22" t="s">
        <v>642</v>
      </c>
      <c r="C22" s="388" t="s">
        <v>617</v>
      </c>
      <c r="D22" s="387">
        <f>'část D zaměstnanci'!$J$7</f>
        <v>0</v>
      </c>
      <c r="E22" s="388" t="s">
        <v>635</v>
      </c>
      <c r="F22" s="388" t="s">
        <v>648</v>
      </c>
      <c r="G22" s="387">
        <f>'část B ind_AT_prev'!$H$8</f>
        <v>0</v>
      </c>
      <c r="H22" s="388" t="s">
        <v>651</v>
      </c>
      <c r="L22" s="388" t="s">
        <v>612</v>
      </c>
      <c r="M22" s="388" t="s">
        <v>597</v>
      </c>
      <c r="N22" s="388" t="s">
        <v>605</v>
      </c>
    </row>
    <row r="23" spans="1:14" x14ac:dyDescent="0.25">
      <c r="A23" s="373" t="s">
        <v>27</v>
      </c>
      <c r="B23" t="s">
        <v>646</v>
      </c>
      <c r="C23" s="388" t="s">
        <v>617</v>
      </c>
      <c r="D23" s="387">
        <f>'část D zaměstnanci'!$J$7</f>
        <v>0</v>
      </c>
      <c r="E23" s="388" t="s">
        <v>635</v>
      </c>
      <c r="F23" s="388" t="s">
        <v>648</v>
      </c>
      <c r="G23" s="387">
        <f>'část B ind_AT_prev'!$H$8</f>
        <v>0</v>
      </c>
      <c r="H23" s="388" t="s">
        <v>651</v>
      </c>
      <c r="L23" s="388" t="s">
        <v>612</v>
      </c>
      <c r="M23" s="388" t="s">
        <v>597</v>
      </c>
      <c r="N23" s="388" t="s">
        <v>605</v>
      </c>
    </row>
    <row r="24" spans="1:14" x14ac:dyDescent="0.25">
      <c r="A24" s="373" t="s">
        <v>28</v>
      </c>
      <c r="B24" t="s">
        <v>642</v>
      </c>
      <c r="C24" s="388" t="s">
        <v>617</v>
      </c>
      <c r="D24" s="387">
        <f>'část D zaměstnanci'!$J$7</f>
        <v>0</v>
      </c>
      <c r="E24" s="388" t="s">
        <v>635</v>
      </c>
      <c r="F24" s="388" t="s">
        <v>648</v>
      </c>
      <c r="G24" s="387">
        <f>'část B ind_AT_prev'!$H$8</f>
        <v>0</v>
      </c>
      <c r="H24" s="388" t="s">
        <v>651</v>
      </c>
      <c r="L24" s="388" t="s">
        <v>612</v>
      </c>
      <c r="M24" s="388" t="s">
        <v>597</v>
      </c>
      <c r="N24" s="388" t="s">
        <v>605</v>
      </c>
    </row>
    <row r="25" spans="1:14" ht="26.25" x14ac:dyDescent="0.25">
      <c r="A25" s="373" t="s">
        <v>29</v>
      </c>
      <c r="B25" t="s">
        <v>642</v>
      </c>
      <c r="C25" s="388" t="s">
        <v>617</v>
      </c>
      <c r="D25" s="387">
        <f>'část D zaměstnanci'!$J$7</f>
        <v>0</v>
      </c>
      <c r="E25" s="388" t="s">
        <v>635</v>
      </c>
      <c r="F25" s="388" t="s">
        <v>648</v>
      </c>
      <c r="G25" s="387">
        <f>'část B ind_AT_prev'!$H$8</f>
        <v>0</v>
      </c>
      <c r="H25" s="388" t="s">
        <v>651</v>
      </c>
      <c r="L25" s="388" t="s">
        <v>612</v>
      </c>
      <c r="M25" s="388" t="s">
        <v>597</v>
      </c>
      <c r="N25" s="388" t="s">
        <v>605</v>
      </c>
    </row>
    <row r="26" spans="1:14" x14ac:dyDescent="0.25">
      <c r="A26" s="373" t="s">
        <v>30</v>
      </c>
      <c r="B26" t="s">
        <v>642</v>
      </c>
      <c r="C26" s="388" t="s">
        <v>617</v>
      </c>
      <c r="D26" s="387">
        <f>'část D zaměstnanci'!$J$7</f>
        <v>0</v>
      </c>
      <c r="E26" s="388" t="s">
        <v>635</v>
      </c>
      <c r="F26" s="388" t="s">
        <v>648</v>
      </c>
      <c r="G26" s="387">
        <f>'část B ind_AT_prev'!$H$8</f>
        <v>0</v>
      </c>
      <c r="H26" s="388" t="s">
        <v>651</v>
      </c>
      <c r="J26" t="s">
        <v>360</v>
      </c>
      <c r="L26" s="388" t="s">
        <v>612</v>
      </c>
      <c r="M26" s="388" t="s">
        <v>597</v>
      </c>
      <c r="N26" s="388" t="s">
        <v>605</v>
      </c>
    </row>
    <row r="27" spans="1:14" x14ac:dyDescent="0.25">
      <c r="A27" s="373" t="s">
        <v>31</v>
      </c>
      <c r="B27" t="s">
        <v>646</v>
      </c>
      <c r="C27" s="388" t="s">
        <v>617</v>
      </c>
      <c r="D27" s="387">
        <f>'část D zaměstnanci'!$J$7</f>
        <v>0</v>
      </c>
      <c r="E27" s="388" t="s">
        <v>635</v>
      </c>
      <c r="F27" s="388" t="s">
        <v>648</v>
      </c>
      <c r="G27" s="387">
        <f>'část B ind_AT_prev'!$H$8</f>
        <v>0</v>
      </c>
      <c r="H27" s="388" t="s">
        <v>651</v>
      </c>
      <c r="J27" t="s">
        <v>361</v>
      </c>
      <c r="L27" s="388" t="s">
        <v>612</v>
      </c>
      <c r="M27" s="388" t="s">
        <v>597</v>
      </c>
      <c r="N27" s="388" t="s">
        <v>605</v>
      </c>
    </row>
    <row r="28" spans="1:14" ht="26.25" x14ac:dyDescent="0.25">
      <c r="A28" s="373" t="s">
        <v>32</v>
      </c>
      <c r="B28" t="s">
        <v>643</v>
      </c>
      <c r="C28" s="388" t="s">
        <v>650</v>
      </c>
      <c r="D28" s="387">
        <f>'část B ind_P_péče'!$H$6</f>
        <v>0</v>
      </c>
      <c r="E28" s="388" t="s">
        <v>651</v>
      </c>
      <c r="F28" s="388" t="s">
        <v>652</v>
      </c>
      <c r="G28" s="391">
        <f>'část B ind_P_péče'!$H$10</f>
        <v>0</v>
      </c>
      <c r="H28" s="388" t="s">
        <v>672</v>
      </c>
      <c r="I28" s="388" t="s">
        <v>673</v>
      </c>
      <c r="L28" s="388" t="s">
        <v>655</v>
      </c>
      <c r="M28" s="388" t="s">
        <v>656</v>
      </c>
      <c r="N28" s="388" t="s">
        <v>657</v>
      </c>
    </row>
    <row r="29" spans="1:14" x14ac:dyDescent="0.25">
      <c r="A29" s="379" t="s">
        <v>33</v>
      </c>
      <c r="B29" t="s">
        <v>642</v>
      </c>
      <c r="C29" s="388" t="s">
        <v>617</v>
      </c>
      <c r="D29" s="387">
        <f>'část D zaměstnanci'!$J$7</f>
        <v>0</v>
      </c>
      <c r="E29" s="388" t="s">
        <v>635</v>
      </c>
      <c r="F29" s="389" t="s">
        <v>649</v>
      </c>
      <c r="G29" s="387">
        <f>'část B ind_AT_prev'!$H$9</f>
        <v>0</v>
      </c>
      <c r="H29" s="388" t="s">
        <v>678</v>
      </c>
      <c r="L29" s="388" t="s">
        <v>612</v>
      </c>
      <c r="M29" s="388" t="s">
        <v>597</v>
      </c>
      <c r="N29" s="388" t="s">
        <v>658</v>
      </c>
    </row>
    <row r="30" spans="1:14" x14ac:dyDescent="0.25">
      <c r="A30" s="373" t="s">
        <v>34</v>
      </c>
      <c r="B30" t="s">
        <v>644</v>
      </c>
      <c r="C30" s="388" t="s">
        <v>650</v>
      </c>
      <c r="D30" s="387">
        <f>'část B ind_P_prev'!$H$6</f>
        <v>0</v>
      </c>
      <c r="E30" s="388" t="s">
        <v>651</v>
      </c>
      <c r="F30" s="388" t="s">
        <v>652</v>
      </c>
      <c r="G30" s="391">
        <f>'část B ind_P_prev'!$H$10</f>
        <v>0</v>
      </c>
      <c r="H30" s="388" t="s">
        <v>672</v>
      </c>
      <c r="I30" s="388" t="s">
        <v>673</v>
      </c>
      <c r="L30" s="388" t="s">
        <v>655</v>
      </c>
      <c r="M30" s="388" t="s">
        <v>656</v>
      </c>
      <c r="N30" s="388" t="s">
        <v>657</v>
      </c>
    </row>
    <row r="31" spans="1:14" x14ac:dyDescent="0.25">
      <c r="A31" s="373" t="s">
        <v>35</v>
      </c>
      <c r="B31" t="s">
        <v>642</v>
      </c>
      <c r="C31" s="388" t="s">
        <v>617</v>
      </c>
      <c r="D31" s="387">
        <f>'část D zaměstnanci'!$J$7</f>
        <v>0</v>
      </c>
      <c r="E31" s="388" t="s">
        <v>635</v>
      </c>
      <c r="F31" s="388" t="s">
        <v>648</v>
      </c>
      <c r="G31" s="387">
        <f>'část B ind_AT_prev'!$H$8</f>
        <v>0</v>
      </c>
      <c r="H31" s="388" t="s">
        <v>678</v>
      </c>
      <c r="L31" s="388" t="s">
        <v>612</v>
      </c>
      <c r="M31" s="388" t="s">
        <v>597</v>
      </c>
      <c r="N31" s="388" t="s">
        <v>605</v>
      </c>
    </row>
    <row r="32" spans="1:14" x14ac:dyDescent="0.25">
      <c r="A32" s="373" t="s">
        <v>36</v>
      </c>
      <c r="B32" t="s">
        <v>641</v>
      </c>
      <c r="C32" s="388" t="s">
        <v>617</v>
      </c>
      <c r="D32" s="387">
        <f>'část D zaměstnanci'!$J$7</f>
        <v>0</v>
      </c>
      <c r="E32" s="388" t="s">
        <v>635</v>
      </c>
      <c r="F32" s="388" t="s">
        <v>648</v>
      </c>
      <c r="G32" s="390">
        <f>'část B ind_AT_péče'!$H$8</f>
        <v>0</v>
      </c>
      <c r="H32" s="388" t="s">
        <v>678</v>
      </c>
      <c r="L32" s="388" t="s">
        <v>612</v>
      </c>
      <c r="M32" s="388" t="s">
        <v>597</v>
      </c>
      <c r="N32" s="388" t="s">
        <v>605</v>
      </c>
    </row>
    <row r="33" spans="1:14" x14ac:dyDescent="0.25">
      <c r="A33" s="373" t="s">
        <v>37</v>
      </c>
      <c r="B33" t="s">
        <v>642</v>
      </c>
      <c r="C33" s="388" t="s">
        <v>617</v>
      </c>
      <c r="D33" s="387">
        <f>'část D zaměstnanci'!$J$7</f>
        <v>0</v>
      </c>
      <c r="E33" s="388" t="s">
        <v>635</v>
      </c>
      <c r="F33" s="388" t="s">
        <v>648</v>
      </c>
      <c r="G33" s="387">
        <f>'část B ind_AT_prev'!$H$8</f>
        <v>0</v>
      </c>
      <c r="H33" s="388" t="s">
        <v>678</v>
      </c>
      <c r="L33" s="388" t="s">
        <v>612</v>
      </c>
      <c r="M33" s="388" t="s">
        <v>597</v>
      </c>
      <c r="N33" s="388" t="s">
        <v>605</v>
      </c>
    </row>
    <row r="34" spans="1:14" x14ac:dyDescent="0.25">
      <c r="A34" s="373" t="s">
        <v>38</v>
      </c>
      <c r="B34" t="s">
        <v>643</v>
      </c>
      <c r="C34" s="388" t="s">
        <v>650</v>
      </c>
      <c r="D34" s="387">
        <f>'část B ind_P_péče'!$H$6</f>
        <v>0</v>
      </c>
      <c r="E34" s="388" t="s">
        <v>651</v>
      </c>
      <c r="F34" s="388" t="s">
        <v>652</v>
      </c>
      <c r="G34" s="391">
        <f>'část B ind_P_péče'!$H$10</f>
        <v>0</v>
      </c>
      <c r="H34" s="388" t="s">
        <v>672</v>
      </c>
      <c r="I34" s="388" t="s">
        <v>673</v>
      </c>
      <c r="L34" s="388" t="s">
        <v>655</v>
      </c>
      <c r="M34" s="388" t="s">
        <v>656</v>
      </c>
      <c r="N34" s="388" t="s">
        <v>657</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7" zoomScale="82" zoomScaleNormal="82" workbookViewId="0">
      <selection activeCell="E22" sqref="E22"/>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20" t="s">
        <v>542</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541</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539</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540</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560</v>
      </c>
      <c r="B34" s="253" t="s">
        <v>559</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708</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733</v>
      </c>
      <c r="H51" s="488" t="s">
        <v>709</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710</v>
      </c>
      <c r="V51" s="488" t="s">
        <v>57</v>
      </c>
      <c r="W51" s="489" t="s">
        <v>58</v>
      </c>
      <c r="X51" s="489" t="s">
        <v>59</v>
      </c>
      <c r="Y51" s="489" t="s">
        <v>60</v>
      </c>
      <c r="Z51" s="489" t="s">
        <v>61</v>
      </c>
      <c r="AA51" s="489" t="s">
        <v>62</v>
      </c>
      <c r="AB51" s="489" t="s">
        <v>63</v>
      </c>
      <c r="AC51" s="488" t="s">
        <v>64</v>
      </c>
      <c r="AD51" s="489" t="s">
        <v>121</v>
      </c>
      <c r="AE51" s="489" t="s">
        <v>65</v>
      </c>
      <c r="AF51" s="489" t="s">
        <v>66</v>
      </c>
      <c r="AG51" s="488" t="s">
        <v>711</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712</v>
      </c>
      <c r="AU51" s="488" t="s">
        <v>713</v>
      </c>
      <c r="AV51" s="489" t="s">
        <v>714</v>
      </c>
      <c r="AW51" s="489" t="s">
        <v>715</v>
      </c>
      <c r="AX51" s="489" t="s">
        <v>716</v>
      </c>
      <c r="AY51" s="489" t="s">
        <v>717</v>
      </c>
      <c r="AZ51" s="489" t="s">
        <v>718</v>
      </c>
      <c r="BA51" s="489" t="s">
        <v>719</v>
      </c>
      <c r="BB51" s="488" t="s">
        <v>720</v>
      </c>
      <c r="BC51" s="489" t="s">
        <v>721</v>
      </c>
      <c r="BD51" s="487" t="s">
        <v>722</v>
      </c>
      <c r="BE51" s="487" t="s">
        <v>723</v>
      </c>
      <c r="BF51" s="487" t="s">
        <v>724</v>
      </c>
      <c r="BG51" s="487" t="s">
        <v>725</v>
      </c>
      <c r="BH51" s="487" t="s">
        <v>726</v>
      </c>
      <c r="BI51" s="487" t="s">
        <v>727</v>
      </c>
      <c r="BJ51" s="487" t="s">
        <v>728</v>
      </c>
      <c r="BK51" s="487" t="s">
        <v>729</v>
      </c>
      <c r="BL51" s="487" t="s">
        <v>730</v>
      </c>
      <c r="BM51" s="487" t="s">
        <v>731</v>
      </c>
      <c r="BN51" s="487" t="s">
        <v>732</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899</v>
      </c>
      <c r="G53" s="521"/>
      <c r="H53" s="525" t="s">
        <v>201</v>
      </c>
      <c r="I53" s="526" t="s">
        <v>228</v>
      </c>
      <c r="J53" s="526" t="s">
        <v>199</v>
      </c>
      <c r="K53" s="526" t="s">
        <v>890</v>
      </c>
      <c r="L53" s="526" t="s">
        <v>891</v>
      </c>
      <c r="M53" s="525" t="s">
        <v>892</v>
      </c>
      <c r="N53" s="527" t="s">
        <v>893</v>
      </c>
      <c r="O53" s="526" t="s">
        <v>200</v>
      </c>
      <c r="P53" s="526" t="s">
        <v>894</v>
      </c>
      <c r="Q53" s="528" t="s">
        <v>895</v>
      </c>
      <c r="R53" s="525" t="s">
        <v>896</v>
      </c>
      <c r="S53" s="526" t="s">
        <v>897</v>
      </c>
      <c r="T53" s="526" t="s">
        <v>898</v>
      </c>
      <c r="U53" s="525" t="s">
        <v>512</v>
      </c>
      <c r="V53" s="526" t="s">
        <v>513</v>
      </c>
      <c r="W53" s="526" t="s">
        <v>898</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905</v>
      </c>
    </row>
    <row r="56" spans="1:73" ht="149.25" x14ac:dyDescent="0.25">
      <c r="F56" s="24" t="s">
        <v>738</v>
      </c>
      <c r="H56" s="492" t="s">
        <v>671</v>
      </c>
      <c r="I56" s="492" t="s">
        <v>267</v>
      </c>
      <c r="J56" s="492" t="s">
        <v>734</v>
      </c>
      <c r="K56" s="493" t="s">
        <v>906</v>
      </c>
      <c r="L56" s="494" t="s">
        <v>735</v>
      </c>
      <c r="M56" s="495" t="s">
        <v>192</v>
      </c>
      <c r="N56" s="492" t="s">
        <v>193</v>
      </c>
      <c r="O56" s="492" t="s">
        <v>736</v>
      </c>
      <c r="P56" s="492" t="s">
        <v>737</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901</v>
      </c>
      <c r="AF56" s="542" t="s">
        <v>902</v>
      </c>
      <c r="AG56" s="542" t="s">
        <v>903</v>
      </c>
      <c r="AH56" s="542" t="s">
        <v>904</v>
      </c>
      <c r="AI56" s="542" t="s">
        <v>883</v>
      </c>
      <c r="AJ56" s="318"/>
      <c r="AK56" s="544" t="s">
        <v>907</v>
      </c>
    </row>
    <row r="57" spans="1:73" x14ac:dyDescent="0.25">
      <c r="F57" s="491"/>
    </row>
    <row r="58" spans="1:73" ht="144.75" customHeight="1" x14ac:dyDescent="0.25">
      <c r="F58" s="24" t="s">
        <v>778</v>
      </c>
      <c r="H58" s="499" t="s">
        <v>739</v>
      </c>
      <c r="I58" s="500" t="s">
        <v>740</v>
      </c>
      <c r="J58" s="500" t="s">
        <v>741</v>
      </c>
      <c r="K58" s="500" t="s">
        <v>742</v>
      </c>
      <c r="L58" s="500" t="s">
        <v>743</v>
      </c>
      <c r="M58" s="500" t="s">
        <v>744</v>
      </c>
      <c r="N58" s="501" t="s">
        <v>745</v>
      </c>
      <c r="O58" s="500" t="s">
        <v>746</v>
      </c>
      <c r="P58" s="500" t="s">
        <v>747</v>
      </c>
      <c r="Q58" s="499" t="s">
        <v>748</v>
      </c>
      <c r="R58" s="500" t="s">
        <v>749</v>
      </c>
      <c r="S58" s="500" t="s">
        <v>750</v>
      </c>
      <c r="T58" s="500" t="s">
        <v>751</v>
      </c>
      <c r="U58" s="500" t="s">
        <v>752</v>
      </c>
      <c r="V58" s="500" t="s">
        <v>753</v>
      </c>
      <c r="W58" s="501" t="s">
        <v>754</v>
      </c>
      <c r="X58" s="500" t="s">
        <v>755</v>
      </c>
      <c r="Y58" s="500" t="s">
        <v>756</v>
      </c>
      <c r="Z58" s="499" t="s">
        <v>757</v>
      </c>
      <c r="AA58" s="500" t="s">
        <v>758</v>
      </c>
      <c r="AB58" s="500" t="s">
        <v>759</v>
      </c>
      <c r="AC58" s="500" t="s">
        <v>760</v>
      </c>
      <c r="AD58" s="500" t="s">
        <v>761</v>
      </c>
      <c r="AE58" s="500" t="s">
        <v>762</v>
      </c>
      <c r="AF58" s="501" t="s">
        <v>763</v>
      </c>
      <c r="AG58" s="500" t="s">
        <v>764</v>
      </c>
      <c r="AH58" s="500" t="s">
        <v>765</v>
      </c>
      <c r="AI58" s="499" t="s">
        <v>766</v>
      </c>
      <c r="AJ58" s="500" t="s">
        <v>767</v>
      </c>
      <c r="AK58" s="500" t="s">
        <v>768</v>
      </c>
      <c r="AL58" s="500" t="s">
        <v>769</v>
      </c>
      <c r="AM58" s="500" t="s">
        <v>770</v>
      </c>
      <c r="AN58" s="500" t="s">
        <v>771</v>
      </c>
      <c r="AO58" s="501" t="s">
        <v>772</v>
      </c>
      <c r="AP58" s="500" t="s">
        <v>773</v>
      </c>
      <c r="AQ58" s="500" t="s">
        <v>774</v>
      </c>
      <c r="AR58" s="499" t="s">
        <v>775</v>
      </c>
      <c r="AS58" s="500" t="s">
        <v>776</v>
      </c>
      <c r="AT58" s="500" t="s">
        <v>777</v>
      </c>
      <c r="AU58" s="497"/>
      <c r="AV58" s="498"/>
      <c r="AW58" s="498"/>
      <c r="AX58" s="498"/>
      <c r="AY58" s="498"/>
      <c r="AZ58" s="498"/>
    </row>
    <row r="59" spans="1:73" x14ac:dyDescent="0.25">
      <c r="F59" s="491"/>
    </row>
    <row r="60" spans="1:73" ht="84" customHeight="1" x14ac:dyDescent="0.25">
      <c r="F60" s="24" t="s">
        <v>806</v>
      </c>
      <c r="H60" s="504" t="s">
        <v>782</v>
      </c>
      <c r="I60" s="505" t="s">
        <v>783</v>
      </c>
      <c r="J60" s="505" t="s">
        <v>784</v>
      </c>
      <c r="K60" s="505" t="s">
        <v>785</v>
      </c>
      <c r="L60" s="505" t="s">
        <v>786</v>
      </c>
      <c r="M60" s="505" t="s">
        <v>787</v>
      </c>
      <c r="N60" s="504" t="s">
        <v>788</v>
      </c>
      <c r="O60" s="505" t="s">
        <v>789</v>
      </c>
      <c r="P60" s="505" t="s">
        <v>790</v>
      </c>
      <c r="Q60" s="505" t="s">
        <v>791</v>
      </c>
      <c r="R60" s="505" t="s">
        <v>792</v>
      </c>
      <c r="S60" s="505" t="s">
        <v>793</v>
      </c>
      <c r="T60" s="504" t="s">
        <v>794</v>
      </c>
      <c r="U60" s="505" t="s">
        <v>795</v>
      </c>
      <c r="V60" s="505" t="s">
        <v>796</v>
      </c>
      <c r="W60" s="505" t="s">
        <v>797</v>
      </c>
      <c r="X60" s="505" t="s">
        <v>798</v>
      </c>
      <c r="Y60" s="505" t="s">
        <v>799</v>
      </c>
      <c r="Z60" s="504" t="s">
        <v>800</v>
      </c>
      <c r="AA60" s="505" t="s">
        <v>801</v>
      </c>
      <c r="AB60" s="505" t="s">
        <v>802</v>
      </c>
      <c r="AC60" s="505" t="s">
        <v>803</v>
      </c>
      <c r="AD60" s="505" t="s">
        <v>804</v>
      </c>
      <c r="AE60" s="505" t="s">
        <v>805</v>
      </c>
    </row>
    <row r="61" spans="1:73" x14ac:dyDescent="0.25">
      <c r="F61" s="491"/>
      <c r="H61" s="509"/>
      <c r="I61" s="509"/>
      <c r="J61" s="510" t="s">
        <v>885</v>
      </c>
    </row>
    <row r="62" spans="1:73" ht="138" customHeight="1" x14ac:dyDescent="0.25">
      <c r="F62" s="24" t="s">
        <v>779</v>
      </c>
      <c r="H62" s="499" t="s">
        <v>807</v>
      </c>
      <c r="I62" s="500" t="s">
        <v>808</v>
      </c>
      <c r="J62" s="500" t="s">
        <v>809</v>
      </c>
      <c r="K62" s="500" t="s">
        <v>810</v>
      </c>
      <c r="L62" s="500" t="s">
        <v>811</v>
      </c>
      <c r="M62" s="500" t="s">
        <v>812</v>
      </c>
      <c r="N62" s="502" t="s">
        <v>813</v>
      </c>
      <c r="O62" s="500" t="s">
        <v>814</v>
      </c>
      <c r="P62" s="500" t="s">
        <v>815</v>
      </c>
      <c r="Q62" s="499" t="s">
        <v>816</v>
      </c>
      <c r="R62" s="500" t="s">
        <v>817</v>
      </c>
      <c r="S62" s="500" t="s">
        <v>818</v>
      </c>
      <c r="T62" s="500" t="s">
        <v>819</v>
      </c>
      <c r="U62" s="500" t="s">
        <v>820</v>
      </c>
      <c r="V62" s="500" t="s">
        <v>821</v>
      </c>
      <c r="W62" s="502" t="s">
        <v>822</v>
      </c>
      <c r="X62" s="500" t="s">
        <v>823</v>
      </c>
      <c r="Y62" s="500" t="s">
        <v>824</v>
      </c>
      <c r="Z62" s="499" t="s">
        <v>825</v>
      </c>
      <c r="AA62" s="500" t="s">
        <v>826</v>
      </c>
      <c r="AB62" s="500" t="s">
        <v>827</v>
      </c>
      <c r="AC62" s="500" t="s">
        <v>828</v>
      </c>
      <c r="AD62" s="500" t="s">
        <v>829</v>
      </c>
      <c r="AE62" s="500" t="s">
        <v>830</v>
      </c>
      <c r="AF62" s="502" t="s">
        <v>831</v>
      </c>
      <c r="AG62" s="500" t="s">
        <v>832</v>
      </c>
      <c r="AH62" s="500" t="s">
        <v>833</v>
      </c>
      <c r="AI62" s="499" t="s">
        <v>834</v>
      </c>
      <c r="AJ62" s="500" t="s">
        <v>835</v>
      </c>
      <c r="AK62" s="500" t="s">
        <v>836</v>
      </c>
      <c r="AL62" s="500" t="s">
        <v>837</v>
      </c>
      <c r="AM62" s="500" t="s">
        <v>838</v>
      </c>
      <c r="AN62" s="500" t="s">
        <v>839</v>
      </c>
      <c r="AO62" s="502" t="s">
        <v>840</v>
      </c>
      <c r="AP62" s="500" t="s">
        <v>841</v>
      </c>
      <c r="AQ62" s="500" t="s">
        <v>842</v>
      </c>
      <c r="AR62" s="499" t="s">
        <v>843</v>
      </c>
      <c r="AS62" s="500" t="s">
        <v>844</v>
      </c>
      <c r="AT62" s="500" t="s">
        <v>845</v>
      </c>
      <c r="AU62" s="500" t="s">
        <v>846</v>
      </c>
      <c r="AV62" s="500" t="s">
        <v>847</v>
      </c>
    </row>
    <row r="63" spans="1:73" x14ac:dyDescent="0.25">
      <c r="F63" s="491"/>
    </row>
    <row r="64" spans="1:73" ht="133.5" customHeight="1" x14ac:dyDescent="0.25">
      <c r="F64" s="24" t="s">
        <v>780</v>
      </c>
      <c r="H64" s="499" t="s">
        <v>848</v>
      </c>
      <c r="I64" s="500" t="s">
        <v>849</v>
      </c>
      <c r="J64" s="500" t="s">
        <v>850</v>
      </c>
      <c r="K64" s="500" t="s">
        <v>851</v>
      </c>
      <c r="L64" s="500" t="s">
        <v>852</v>
      </c>
      <c r="M64" s="500" t="s">
        <v>853</v>
      </c>
      <c r="N64" s="499" t="s">
        <v>854</v>
      </c>
      <c r="O64" s="500" t="s">
        <v>855</v>
      </c>
      <c r="P64" s="500" t="s">
        <v>856</v>
      </c>
      <c r="Q64" s="500" t="s">
        <v>857</v>
      </c>
      <c r="R64" s="500" t="s">
        <v>858</v>
      </c>
      <c r="S64" s="500" t="s">
        <v>859</v>
      </c>
      <c r="T64" s="499" t="s">
        <v>860</v>
      </c>
      <c r="U64" s="500" t="s">
        <v>861</v>
      </c>
      <c r="V64" s="500" t="s">
        <v>862</v>
      </c>
      <c r="W64" s="500" t="s">
        <v>863</v>
      </c>
      <c r="X64" s="500" t="s">
        <v>864</v>
      </c>
      <c r="Y64" s="500" t="s">
        <v>865</v>
      </c>
      <c r="Z64" s="499" t="s">
        <v>866</v>
      </c>
      <c r="AA64" s="500" t="s">
        <v>867</v>
      </c>
      <c r="AB64" s="500" t="s">
        <v>868</v>
      </c>
      <c r="AC64" s="500" t="s">
        <v>869</v>
      </c>
      <c r="AD64" s="500" t="s">
        <v>870</v>
      </c>
      <c r="AE64" s="500" t="s">
        <v>871</v>
      </c>
      <c r="AF64" s="499" t="s">
        <v>872</v>
      </c>
      <c r="AG64" s="500" t="s">
        <v>873</v>
      </c>
      <c r="AH64" s="500" t="s">
        <v>874</v>
      </c>
      <c r="AI64" s="500" t="s">
        <v>875</v>
      </c>
      <c r="AJ64" s="500" t="s">
        <v>876</v>
      </c>
      <c r="AK64" s="500" t="s">
        <v>877</v>
      </c>
    </row>
    <row r="65" spans="6:42" x14ac:dyDescent="0.25">
      <c r="F65" s="491"/>
    </row>
    <row r="66" spans="6:42" ht="129" customHeight="1" x14ac:dyDescent="0.25">
      <c r="F66" s="24" t="s">
        <v>781</v>
      </c>
      <c r="H66" s="499" t="s">
        <v>848</v>
      </c>
      <c r="I66" s="500" t="s">
        <v>849</v>
      </c>
      <c r="J66" s="500" t="s">
        <v>850</v>
      </c>
      <c r="K66" s="500" t="s">
        <v>851</v>
      </c>
      <c r="L66" s="500" t="s">
        <v>852</v>
      </c>
      <c r="M66" s="500" t="s">
        <v>853</v>
      </c>
      <c r="N66" s="500" t="s">
        <v>878</v>
      </c>
      <c r="O66" s="499" t="s">
        <v>854</v>
      </c>
      <c r="P66" s="500" t="s">
        <v>855</v>
      </c>
      <c r="Q66" s="500" t="s">
        <v>856</v>
      </c>
      <c r="R66" s="500" t="s">
        <v>857</v>
      </c>
      <c r="S66" s="500" t="s">
        <v>858</v>
      </c>
      <c r="T66" s="500" t="s">
        <v>859</v>
      </c>
      <c r="U66" s="500" t="s">
        <v>879</v>
      </c>
      <c r="V66" s="499" t="s">
        <v>860</v>
      </c>
      <c r="W66" s="500" t="s">
        <v>861</v>
      </c>
      <c r="X66" s="500" t="s">
        <v>862</v>
      </c>
      <c r="Y66" s="500" t="s">
        <v>863</v>
      </c>
      <c r="Z66" s="500" t="s">
        <v>864</v>
      </c>
      <c r="AA66" s="500" t="s">
        <v>865</v>
      </c>
      <c r="AB66" s="500" t="s">
        <v>880</v>
      </c>
      <c r="AC66" s="499" t="s">
        <v>866</v>
      </c>
      <c r="AD66" s="500" t="s">
        <v>867</v>
      </c>
      <c r="AE66" s="500" t="s">
        <v>868</v>
      </c>
      <c r="AF66" s="500" t="s">
        <v>869</v>
      </c>
      <c r="AG66" s="500" t="s">
        <v>870</v>
      </c>
      <c r="AH66" s="500" t="s">
        <v>871</v>
      </c>
      <c r="AI66" s="500" t="s">
        <v>881</v>
      </c>
      <c r="AJ66" s="499" t="s">
        <v>872</v>
      </c>
      <c r="AK66" s="500" t="s">
        <v>873</v>
      </c>
      <c r="AL66" s="500" t="s">
        <v>874</v>
      </c>
      <c r="AM66" s="500" t="s">
        <v>875</v>
      </c>
      <c r="AN66" s="500" t="s">
        <v>876</v>
      </c>
      <c r="AO66" s="500" t="s">
        <v>877</v>
      </c>
      <c r="AP66" s="500" t="s">
        <v>882</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vU8PSTUoROEPzmcVDhCC8aAnnbcM+08ypzQbKNwljyFB0tvuyJooq8f7CCfncB/b3jdSPDIgy/M/b3AG0Bq1dA==" saltValue="FI1vAfIhas4sgNCVN5DnN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E786EB-23E4-42BA-955B-76AA93C5321A}"/>
</file>

<file path=customXml/itemProps2.xml><?xml version="1.0" encoding="utf-8"?>
<ds:datastoreItem xmlns:ds="http://schemas.openxmlformats.org/officeDocument/2006/customXml" ds:itemID="{3614D272-B702-4034-B2EA-425BB5D0CB10}"/>
</file>

<file path=customXml/itemProps3.xml><?xml version="1.0" encoding="utf-8"?>
<ds:datastoreItem xmlns:ds="http://schemas.openxmlformats.org/officeDocument/2006/customXml" ds:itemID="{57C1C1DE-1E8B-408A-9BEE-A0E3D97EA1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2020-07-23T12:03:00Z</cp:lastPrinted>
  <dcterms:created xsi:type="dcterms:W3CDTF">2011-07-13T06:12:23Z</dcterms:created>
  <dcterms:modified xsi:type="dcterms:W3CDTF">2021-12-21T13:28:57Z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1798700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