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12.xml" ContentType="application/vnd.openxmlformats-officedocument.spreadsheetml.worksheet+xml"/>
  <Override PartName="/xl/theme/theme1.xml" ContentType="application/vnd.openxmlformats-officedocument.theme+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1.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ctrlProps/ctrlProp25.xml" ContentType="application/vnd.ms-excel.controlproperties+xml"/>
  <Override PartName="/xl/ctrlProps/ctrlProp23.xml" ContentType="application/vnd.ms-excel.controlproperties+xml"/>
  <Override PartName="/xl/ctrlProps/ctrlProp22.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20.xml" ContentType="application/vnd.ms-excel.controlproperties+xml"/>
  <Override PartName="/xl/ctrlProps/ctrlProp19.xml" ContentType="application/vnd.ms-excel.control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3.xml" ContentType="application/vnd.ms-excel.controlproperties+xml"/>
  <Override PartName="/xl/ctrlProps/ctrlProp12.xml" ContentType="application/vnd.ms-excel.controlproperties+xml"/>
  <Override PartName="/xl/ctrlProps/ctrlProp11.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21.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C:\Users\ivan.kocmich\Desktop\ZZ projekt leden - srpen 2019\ZZ-P-prevence-2019-projekt-leden-srpen\"/>
    </mc:Choice>
  </mc:AlternateContent>
  <workbookProtection workbookAlgorithmName="SHA-512" workbookHashValue="Jq4ZPAwlSlTnZt2uWpuaASRputHLB8y28jD7Q5x2K9jIMtpBDxt5Dmle7y5zxCJuwxPUGWpWjNgW0V8mux84EQ==" workbookSaltValue="2opJU+umjW3+20C1ySKkuA==" workbookSpinCount="100000" lockStructure="1"/>
  <bookViews>
    <workbookView xWindow="0" yWindow="75" windowWidth="11640" windowHeight="10575" tabRatio="860"/>
  </bookViews>
  <sheets>
    <sheet name="úvodní list" sheetId="3" r:id="rId1"/>
    <sheet name="část A zhodnocení" sheetId="23" r:id="rId2"/>
    <sheet name="část B ind_AT_péče" sheetId="10" state="hidden" r:id="rId3"/>
    <sheet name="část B ind_AT_prev" sheetId="29" state="hidden" r:id="rId4"/>
    <sheet name="část B ind_P_péče" sheetId="30" state="hidden" r:id="rId5"/>
    <sheet name="část B ind_P_prev" sheetId="31" r:id="rId6"/>
    <sheet name="část C ind_kval" sheetId="21" r:id="rId7"/>
    <sheet name="část D zaměstnanci" sheetId="13" r:id="rId8"/>
    <sheet name="část E náklady" sheetId="24" r:id="rId9"/>
    <sheet name="část F zdroje" sheetId="25" r:id="rId10"/>
    <sheet name="část G obce" sheetId="28" r:id="rId11"/>
    <sheet name="část H přílohy" sheetId="22" r:id="rId12"/>
    <sheet name="kontrola" sheetId="26" state="hidden" r:id="rId13"/>
    <sheet name="data" sheetId="8" state="hidden" r:id="rId14"/>
    <sheet name="Sehrávání" sheetId="27" state="hidden" r:id="rId15"/>
  </sheets>
  <externalReferences>
    <externalReference r:id="rId16"/>
  </externalReferences>
  <definedNames>
    <definedName name="_xlnm._FilterDatabase" localSheetId="12" hidden="1">kontrola!$AA$2:$AC$17</definedName>
    <definedName name="druhysluzeb" localSheetId="8">[1]data!$A$1:$A$33</definedName>
    <definedName name="druhysluzeb" localSheetId="9">[1]data!$A$1:$A$33</definedName>
    <definedName name="druhysluzeb">data!$A$1:$A$33</definedName>
  </definedNames>
  <calcPr calcId="162913"/>
</workbook>
</file>

<file path=xl/calcChain.xml><?xml version="1.0" encoding="utf-8"?>
<calcChain xmlns="http://schemas.openxmlformats.org/spreadsheetml/2006/main">
  <c r="C4" i="21" l="1"/>
  <c r="G163" i="13" l="1"/>
  <c r="K16" i="3" l="1"/>
  <c r="K13" i="3"/>
  <c r="H9" i="30" l="1"/>
  <c r="K9" i="30" s="1"/>
  <c r="K6" i="30"/>
  <c r="H25" i="31"/>
  <c r="K25" i="31" s="1"/>
  <c r="H9" i="31"/>
  <c r="K22" i="31"/>
  <c r="K27" i="31"/>
  <c r="K11" i="31" l="1"/>
  <c r="K6" i="31"/>
  <c r="K34" i="29"/>
  <c r="K8" i="29"/>
  <c r="K10" i="29"/>
  <c r="J10" i="25" l="1"/>
  <c r="J11" i="25"/>
  <c r="J14" i="25"/>
  <c r="J15" i="25"/>
  <c r="J16" i="25"/>
  <c r="J17" i="25"/>
  <c r="J18" i="25"/>
  <c r="J19" i="25"/>
  <c r="J20" i="25"/>
  <c r="J21" i="25"/>
  <c r="J22" i="25"/>
  <c r="J23" i="25"/>
  <c r="J24" i="25"/>
  <c r="J25" i="25"/>
  <c r="J26" i="25"/>
  <c r="L90" i="13"/>
  <c r="M90" i="13"/>
  <c r="N90" i="13"/>
  <c r="L89" i="13"/>
  <c r="M89" i="13"/>
  <c r="N89" i="13"/>
  <c r="L60" i="13"/>
  <c r="M60" i="13"/>
  <c r="N60" i="13"/>
  <c r="L38" i="13"/>
  <c r="M38" i="13"/>
  <c r="N38" i="13"/>
  <c r="L37" i="13"/>
  <c r="M37" i="13"/>
  <c r="N37" i="13"/>
  <c r="L8" i="13"/>
  <c r="M8" i="13"/>
  <c r="N8" i="13"/>
  <c r="O75" i="24" l="1"/>
  <c r="O76" i="24"/>
  <c r="O77" i="24"/>
  <c r="O78" i="24"/>
  <c r="O79" i="24"/>
  <c r="O80" i="24"/>
  <c r="O81" i="24"/>
  <c r="O82" i="24"/>
  <c r="O83" i="24"/>
  <c r="O84" i="24"/>
  <c r="O85" i="24"/>
  <c r="O86" i="24"/>
  <c r="P86" i="24"/>
  <c r="P85" i="24"/>
  <c r="P84" i="24"/>
  <c r="P83" i="24"/>
  <c r="P82" i="24"/>
  <c r="P81" i="24"/>
  <c r="P80" i="24"/>
  <c r="P79" i="24"/>
  <c r="P78" i="24"/>
  <c r="P77" i="24"/>
  <c r="P76" i="24"/>
  <c r="P75" i="24"/>
  <c r="O68" i="24" l="1"/>
  <c r="O69" i="24"/>
  <c r="O70" i="24"/>
  <c r="O71" i="24"/>
  <c r="O72" i="24"/>
  <c r="O73" i="24"/>
  <c r="P73" i="24"/>
  <c r="P72" i="24"/>
  <c r="P71" i="24"/>
  <c r="P70" i="24"/>
  <c r="P69" i="24"/>
  <c r="P68" i="24"/>
  <c r="P65" i="24"/>
  <c r="P64" i="24"/>
  <c r="P63" i="24"/>
  <c r="P62" i="24"/>
  <c r="O62" i="24"/>
  <c r="O63" i="24"/>
  <c r="O64" i="24"/>
  <c r="O65" i="24"/>
  <c r="M62" i="24"/>
  <c r="N62" i="24"/>
  <c r="M63" i="24"/>
  <c r="N63" i="24"/>
  <c r="M64" i="24"/>
  <c r="N64" i="24"/>
  <c r="M65" i="24"/>
  <c r="N65" i="24"/>
  <c r="O55" i="24"/>
  <c r="O56" i="24"/>
  <c r="O57" i="24"/>
  <c r="O58" i="24"/>
  <c r="O59" i="24"/>
  <c r="O60" i="24"/>
  <c r="M55" i="24"/>
  <c r="N55" i="24"/>
  <c r="M56" i="24"/>
  <c r="N56" i="24"/>
  <c r="M57" i="24"/>
  <c r="N57" i="24"/>
  <c r="M58" i="24"/>
  <c r="N58" i="24"/>
  <c r="M59" i="24"/>
  <c r="N59" i="24"/>
  <c r="M60" i="24"/>
  <c r="N60" i="24"/>
  <c r="P60" i="24"/>
  <c r="P59" i="24"/>
  <c r="P58" i="24"/>
  <c r="P57" i="24"/>
  <c r="P56" i="24"/>
  <c r="P55" i="24"/>
  <c r="P52" i="24"/>
  <c r="P51" i="24"/>
  <c r="P50" i="24"/>
  <c r="P48" i="24"/>
  <c r="P47" i="24"/>
  <c r="P46" i="24"/>
  <c r="P45" i="24"/>
  <c r="P44" i="24"/>
  <c r="P43" i="24"/>
  <c r="P40" i="24"/>
  <c r="P39" i="24"/>
  <c r="P38" i="24"/>
  <c r="P36" i="24"/>
  <c r="P35" i="24"/>
  <c r="P34" i="24"/>
  <c r="P33" i="24"/>
  <c r="P32" i="24"/>
  <c r="P31" i="24"/>
  <c r="O50" i="24"/>
  <c r="O51" i="24"/>
  <c r="O52" i="24"/>
  <c r="M50" i="24"/>
  <c r="N50" i="24"/>
  <c r="M51" i="24"/>
  <c r="N51" i="24"/>
  <c r="M52" i="24"/>
  <c r="N52" i="24"/>
  <c r="O43" i="24"/>
  <c r="O44" i="24"/>
  <c r="O45" i="24"/>
  <c r="O46" i="24"/>
  <c r="O47" i="24"/>
  <c r="O48" i="24"/>
  <c r="M43" i="24"/>
  <c r="N43" i="24"/>
  <c r="M44" i="24"/>
  <c r="N44" i="24"/>
  <c r="M45" i="24"/>
  <c r="N45" i="24"/>
  <c r="M46" i="24"/>
  <c r="N46" i="24"/>
  <c r="M47" i="24"/>
  <c r="N47" i="24"/>
  <c r="M48" i="24"/>
  <c r="N48" i="24"/>
  <c r="O38" i="24" l="1"/>
  <c r="O39" i="24"/>
  <c r="O40" i="24"/>
  <c r="N38" i="24"/>
  <c r="N39" i="24"/>
  <c r="N40" i="24"/>
  <c r="M38" i="24"/>
  <c r="M39" i="24"/>
  <c r="M40" i="24"/>
  <c r="O31" i="24"/>
  <c r="O32" i="24"/>
  <c r="O33" i="24"/>
  <c r="O34" i="24"/>
  <c r="O35" i="24"/>
  <c r="O36" i="24"/>
  <c r="M31" i="24"/>
  <c r="N31" i="24"/>
  <c r="M32" i="24"/>
  <c r="N32" i="24"/>
  <c r="M33" i="24"/>
  <c r="N33" i="24"/>
  <c r="M34" i="24"/>
  <c r="N34" i="24"/>
  <c r="M35" i="24"/>
  <c r="N35" i="24"/>
  <c r="M36" i="24"/>
  <c r="N36" i="24"/>
  <c r="E9" i="13" l="1"/>
  <c r="L9" i="13" s="1"/>
  <c r="J143" i="13" l="1"/>
  <c r="N145" i="13"/>
  <c r="K18" i="3" l="1"/>
  <c r="K27" i="27" l="1"/>
  <c r="N26" i="27"/>
  <c r="E18" i="3" l="1"/>
  <c r="AP34" i="27" l="1"/>
  <c r="AO34" i="27"/>
  <c r="AM34" i="27"/>
  <c r="AK34" i="27"/>
  <c r="AJ34" i="27"/>
  <c r="AH34" i="27"/>
  <c r="AF34" i="27"/>
  <c r="AC34" i="27"/>
  <c r="U34" i="27"/>
  <c r="T34" i="27"/>
  <c r="R34" i="27"/>
  <c r="P34" i="27"/>
  <c r="O34" i="27"/>
  <c r="N34" i="27"/>
  <c r="M34" i="27"/>
  <c r="K34" i="27"/>
  <c r="I34" i="27"/>
  <c r="H34" i="27"/>
  <c r="AP33" i="27"/>
  <c r="AO33" i="27"/>
  <c r="AM33" i="27"/>
  <c r="AK33" i="27"/>
  <c r="AJ33" i="27"/>
  <c r="AH33" i="27"/>
  <c r="AF33" i="27"/>
  <c r="AC33" i="27"/>
  <c r="AB33" i="27"/>
  <c r="AA33" i="27"/>
  <c r="Y33" i="27"/>
  <c r="W33" i="27"/>
  <c r="V33" i="27"/>
  <c r="U33" i="27"/>
  <c r="T33" i="27"/>
  <c r="R33" i="27"/>
  <c r="P33" i="27"/>
  <c r="O33" i="27"/>
  <c r="N33" i="27"/>
  <c r="M33" i="27"/>
  <c r="K33" i="27"/>
  <c r="I33" i="27"/>
  <c r="H33" i="27"/>
  <c r="G34" i="27"/>
  <c r="F34" i="27"/>
  <c r="E34" i="27"/>
  <c r="D34" i="27"/>
  <c r="C34" i="27"/>
  <c r="G33" i="27"/>
  <c r="F33" i="27"/>
  <c r="E33" i="27"/>
  <c r="D33" i="27"/>
  <c r="C33" i="27"/>
  <c r="H28" i="31" l="1"/>
  <c r="AI34" i="27" s="1"/>
  <c r="I24" i="31"/>
  <c r="F24" i="31"/>
  <c r="E24" i="31"/>
  <c r="H23" i="31"/>
  <c r="K23" i="31" s="1"/>
  <c r="H12" i="31"/>
  <c r="AI33" i="27" s="1"/>
  <c r="I8" i="31"/>
  <c r="G8" i="31"/>
  <c r="F8" i="31"/>
  <c r="E8" i="31"/>
  <c r="H7" i="31"/>
  <c r="K7" i="31" s="1"/>
  <c r="AK32" i="27"/>
  <c r="AI32" i="27"/>
  <c r="AG32" i="27"/>
  <c r="AF32" i="27"/>
  <c r="AC32" i="27"/>
  <c r="Z32" i="27"/>
  <c r="Y32" i="27"/>
  <c r="W32" i="27"/>
  <c r="U32" i="27"/>
  <c r="T32" i="27"/>
  <c r="S32" i="27"/>
  <c r="Q32" i="27"/>
  <c r="O32" i="27"/>
  <c r="N32" i="27"/>
  <c r="M32" i="27"/>
  <c r="K32" i="27"/>
  <c r="I32" i="27"/>
  <c r="H32" i="27"/>
  <c r="R27" i="27"/>
  <c r="Q27" i="27"/>
  <c r="P27" i="27"/>
  <c r="O27" i="27"/>
  <c r="N27" i="27"/>
  <c r="L27" i="27"/>
  <c r="J27" i="27"/>
  <c r="I27" i="27"/>
  <c r="H27" i="27"/>
  <c r="G27" i="27"/>
  <c r="F27" i="27"/>
  <c r="E27" i="27"/>
  <c r="D27" i="27"/>
  <c r="C27" i="27"/>
  <c r="G32" i="27"/>
  <c r="F32" i="27"/>
  <c r="E32" i="27"/>
  <c r="D32" i="27"/>
  <c r="C32" i="27"/>
  <c r="F21" i="30"/>
  <c r="S27" i="27" s="1"/>
  <c r="E21" i="30"/>
  <c r="M27" i="27" s="1"/>
  <c r="G20" i="30"/>
  <c r="X27" i="27" s="1"/>
  <c r="G19" i="30"/>
  <c r="W27" i="27" s="1"/>
  <c r="G18" i="30"/>
  <c r="V27" i="27" s="1"/>
  <c r="G17" i="30"/>
  <c r="U27" i="27" s="1"/>
  <c r="G16" i="30"/>
  <c r="T27" i="27" s="1"/>
  <c r="I8" i="30"/>
  <c r="I10" i="30" s="1"/>
  <c r="AJ32" i="27" s="1"/>
  <c r="G8" i="30"/>
  <c r="G10" i="30" s="1"/>
  <c r="X32" i="27" s="1"/>
  <c r="F8" i="30"/>
  <c r="P32" i="27" s="1"/>
  <c r="E8" i="30"/>
  <c r="E10" i="30" s="1"/>
  <c r="L32" i="27" s="1"/>
  <c r="H7" i="30"/>
  <c r="H8" i="30" l="1"/>
  <c r="AB32" i="27" s="1"/>
  <c r="K7" i="30"/>
  <c r="H10" i="30"/>
  <c r="AD32" i="27" s="1"/>
  <c r="K8" i="30"/>
  <c r="V32" i="27"/>
  <c r="F10" i="30"/>
  <c r="R32" i="27" s="1"/>
  <c r="H8" i="31"/>
  <c r="K8" i="31" s="1"/>
  <c r="AD33" i="27"/>
  <c r="H24" i="31"/>
  <c r="AD34" i="27"/>
  <c r="I26" i="31"/>
  <c r="AN34" i="27" s="1"/>
  <c r="AL34" i="27"/>
  <c r="F26" i="31"/>
  <c r="S34" i="27" s="1"/>
  <c r="Q34" i="27"/>
  <c r="E26" i="31"/>
  <c r="L34" i="27" s="1"/>
  <c r="J34" i="27"/>
  <c r="I10" i="31"/>
  <c r="AN33" i="27" s="1"/>
  <c r="AL33" i="27"/>
  <c r="H10" i="31"/>
  <c r="AE33" i="27"/>
  <c r="G10" i="31"/>
  <c r="Z33" i="27" s="1"/>
  <c r="X33" i="27"/>
  <c r="Q33" i="27"/>
  <c r="F10" i="31"/>
  <c r="S33" i="27" s="1"/>
  <c r="J33" i="27"/>
  <c r="E10" i="31"/>
  <c r="L33" i="27" s="1"/>
  <c r="AH32" i="27"/>
  <c r="AA32" i="27"/>
  <c r="J32" i="27"/>
  <c r="G21" i="30"/>
  <c r="Y27" i="27" s="1"/>
  <c r="R26" i="27"/>
  <c r="Q26" i="27"/>
  <c r="P26" i="27"/>
  <c r="O26" i="27"/>
  <c r="L26" i="27"/>
  <c r="K26" i="27"/>
  <c r="J26" i="27"/>
  <c r="I26" i="27"/>
  <c r="H26" i="27"/>
  <c r="G26" i="27"/>
  <c r="F26" i="27"/>
  <c r="E26" i="27"/>
  <c r="D26" i="27"/>
  <c r="C26" i="27"/>
  <c r="H29" i="27"/>
  <c r="R29" i="27"/>
  <c r="Q29" i="27"/>
  <c r="P29" i="27"/>
  <c r="O29" i="27"/>
  <c r="N29" i="27"/>
  <c r="L29" i="27"/>
  <c r="K29" i="27"/>
  <c r="J29" i="27"/>
  <c r="I29" i="27"/>
  <c r="G29" i="27"/>
  <c r="F29" i="27"/>
  <c r="E29" i="27"/>
  <c r="D29" i="27"/>
  <c r="C29" i="27"/>
  <c r="AT31" i="27"/>
  <c r="AS31" i="27"/>
  <c r="AR31" i="27"/>
  <c r="AK31" i="27"/>
  <c r="Y31" i="27"/>
  <c r="X31" i="27"/>
  <c r="W31" i="27"/>
  <c r="V31" i="27"/>
  <c r="S31" i="27"/>
  <c r="R31" i="27"/>
  <c r="Q31" i="27"/>
  <c r="P31" i="27"/>
  <c r="O31" i="27"/>
  <c r="N31" i="27"/>
  <c r="M31" i="27"/>
  <c r="J31" i="27"/>
  <c r="I31" i="27"/>
  <c r="H31" i="27"/>
  <c r="AV30" i="27"/>
  <c r="AU30" i="27"/>
  <c r="AT30" i="27"/>
  <c r="AS30" i="27"/>
  <c r="AR30" i="27"/>
  <c r="AM30" i="27"/>
  <c r="AK30" i="27"/>
  <c r="AH30" i="27"/>
  <c r="AG30" i="27"/>
  <c r="AF30" i="27"/>
  <c r="AD30" i="27"/>
  <c r="AC30" i="27"/>
  <c r="AB30" i="27"/>
  <c r="AA30" i="27"/>
  <c r="Z30" i="27"/>
  <c r="Y30" i="27"/>
  <c r="X30" i="27"/>
  <c r="W30" i="27"/>
  <c r="U30" i="27"/>
  <c r="T30" i="27"/>
  <c r="S30" i="27"/>
  <c r="R30" i="27"/>
  <c r="Q30" i="27"/>
  <c r="P30" i="27"/>
  <c r="O30" i="27"/>
  <c r="N30" i="27"/>
  <c r="L30" i="27"/>
  <c r="K30" i="27"/>
  <c r="J30" i="27"/>
  <c r="I30" i="27"/>
  <c r="H30" i="27"/>
  <c r="G31" i="27"/>
  <c r="F31" i="27"/>
  <c r="E31" i="27"/>
  <c r="D31" i="27"/>
  <c r="C31" i="27"/>
  <c r="G30" i="27"/>
  <c r="F30" i="27"/>
  <c r="E30" i="27"/>
  <c r="D30" i="27"/>
  <c r="C30" i="27"/>
  <c r="H26" i="31" l="1"/>
  <c r="AG34" i="27" s="1"/>
  <c r="K24" i="31"/>
  <c r="K26" i="31"/>
  <c r="AG33" i="27"/>
  <c r="K10" i="31"/>
  <c r="AE34" i="27"/>
  <c r="H20" i="30"/>
  <c r="E30" i="30" s="1"/>
  <c r="H19" i="30"/>
  <c r="E29" i="30" s="1"/>
  <c r="H18" i="30"/>
  <c r="E28" i="30" s="1"/>
  <c r="H17" i="30"/>
  <c r="E27" i="30" s="1"/>
  <c r="H16" i="30"/>
  <c r="H11" i="30"/>
  <c r="F48" i="29"/>
  <c r="S29" i="27" s="1"/>
  <c r="E48" i="29"/>
  <c r="M29" i="27" s="1"/>
  <c r="G47" i="29"/>
  <c r="X29" i="27" s="1"/>
  <c r="G46" i="29"/>
  <c r="W29" i="27" s="1"/>
  <c r="G45" i="29"/>
  <c r="V29" i="27" s="1"/>
  <c r="G44" i="29"/>
  <c r="U29" i="27" s="1"/>
  <c r="G43" i="29"/>
  <c r="T29" i="27" s="1"/>
  <c r="H38" i="29"/>
  <c r="AQ31" i="27" s="1"/>
  <c r="H37" i="29"/>
  <c r="AP31" i="27" s="1"/>
  <c r="H36" i="29"/>
  <c r="AO31" i="27" s="1"/>
  <c r="H35" i="29"/>
  <c r="AN31" i="27" s="1"/>
  <c r="H33" i="29"/>
  <c r="H32" i="29"/>
  <c r="F23" i="29"/>
  <c r="S26" i="27" s="1"/>
  <c r="E23" i="29"/>
  <c r="M26" i="27" s="1"/>
  <c r="G22" i="29"/>
  <c r="X26" i="27" s="1"/>
  <c r="G21" i="29"/>
  <c r="W26" i="27" s="1"/>
  <c r="G20" i="29"/>
  <c r="V26" i="27" s="1"/>
  <c r="G19" i="29"/>
  <c r="U26" i="27" s="1"/>
  <c r="G18" i="29"/>
  <c r="T26" i="27" s="1"/>
  <c r="H13" i="29"/>
  <c r="AQ30" i="27" s="1"/>
  <c r="H12" i="29"/>
  <c r="AP30" i="27" s="1"/>
  <c r="H11" i="29"/>
  <c r="AO30" i="27" s="1"/>
  <c r="H9" i="29"/>
  <c r="H7" i="29"/>
  <c r="H6" i="29"/>
  <c r="AE32" i="27" l="1"/>
  <c r="K11" i="30"/>
  <c r="AJ31" i="27"/>
  <c r="K33" i="29"/>
  <c r="AI31" i="27"/>
  <c r="K32" i="29"/>
  <c r="AL30" i="27"/>
  <c r="K9" i="29"/>
  <c r="AJ30" i="27"/>
  <c r="K7" i="29"/>
  <c r="AI30" i="27"/>
  <c r="K6" i="29"/>
  <c r="Z27" i="27"/>
  <c r="E26" i="30"/>
  <c r="E31" i="30" s="1"/>
  <c r="AA27" i="27"/>
  <c r="AC27" i="27"/>
  <c r="AB27" i="27"/>
  <c r="AD27" i="27"/>
  <c r="H21" i="30"/>
  <c r="AE27" i="27" s="1"/>
  <c r="G23" i="29"/>
  <c r="G48" i="29"/>
  <c r="R28" i="27"/>
  <c r="Q28" i="27"/>
  <c r="P28" i="27"/>
  <c r="O28" i="27"/>
  <c r="N28" i="27"/>
  <c r="L28" i="27"/>
  <c r="K28" i="27"/>
  <c r="J28" i="27"/>
  <c r="I28" i="27"/>
  <c r="H28" i="27"/>
  <c r="AT24" i="27"/>
  <c r="AS24" i="27"/>
  <c r="AR24" i="27"/>
  <c r="U24" i="27"/>
  <c r="T24" i="27"/>
  <c r="S24" i="27"/>
  <c r="R24" i="27"/>
  <c r="Q24" i="27"/>
  <c r="L24" i="27"/>
  <c r="K24" i="27"/>
  <c r="J24" i="27"/>
  <c r="I24" i="27"/>
  <c r="H24" i="27"/>
  <c r="G28" i="27"/>
  <c r="F28" i="27"/>
  <c r="E28" i="27"/>
  <c r="D28" i="27"/>
  <c r="C28" i="27"/>
  <c r="G24" i="27"/>
  <c r="F24" i="27"/>
  <c r="E24" i="27"/>
  <c r="D24" i="27"/>
  <c r="C24" i="27"/>
  <c r="H47" i="29" l="1"/>
  <c r="H46" i="29"/>
  <c r="AC29" i="27" s="1"/>
  <c r="H45" i="29"/>
  <c r="AB29" i="27" s="1"/>
  <c r="H44" i="29"/>
  <c r="AA29" i="27" s="1"/>
  <c r="H43" i="29"/>
  <c r="Z29" i="27" s="1"/>
  <c r="H22" i="29"/>
  <c r="H19" i="29"/>
  <c r="AA26" i="27" s="1"/>
  <c r="H21" i="29"/>
  <c r="AC26" i="27" s="1"/>
  <c r="H20" i="29"/>
  <c r="AB26" i="27" s="1"/>
  <c r="H18" i="29"/>
  <c r="Z26" i="27" s="1"/>
  <c r="Y29" i="27"/>
  <c r="Y26" i="27"/>
  <c r="AD29" i="27"/>
  <c r="G19" i="27"/>
  <c r="F19" i="27"/>
  <c r="E19" i="27"/>
  <c r="D19" i="27"/>
  <c r="C19" i="27"/>
  <c r="P173" i="21"/>
  <c r="K173" i="21"/>
  <c r="P172" i="21"/>
  <c r="K172" i="21"/>
  <c r="P171" i="21"/>
  <c r="K171" i="21"/>
  <c r="P170" i="21"/>
  <c r="K170" i="21"/>
  <c r="P169" i="21"/>
  <c r="K169" i="21"/>
  <c r="P168" i="21"/>
  <c r="K168" i="21"/>
  <c r="P167" i="21"/>
  <c r="K167" i="21"/>
  <c r="P166" i="21"/>
  <c r="K166" i="21"/>
  <c r="P165" i="21"/>
  <c r="K165" i="21"/>
  <c r="P164" i="21"/>
  <c r="K164" i="21"/>
  <c r="P163" i="21"/>
  <c r="K163" i="21"/>
  <c r="P162" i="21"/>
  <c r="K162" i="21"/>
  <c r="P161" i="21"/>
  <c r="K161" i="21"/>
  <c r="P160" i="21"/>
  <c r="K160" i="21"/>
  <c r="P158" i="21"/>
  <c r="K158" i="21"/>
  <c r="P157" i="21"/>
  <c r="K157" i="21"/>
  <c r="P156" i="21"/>
  <c r="K156" i="21"/>
  <c r="P155" i="21"/>
  <c r="K155" i="21"/>
  <c r="P154" i="21"/>
  <c r="K154" i="21"/>
  <c r="P153" i="21"/>
  <c r="K153" i="21"/>
  <c r="P152" i="21"/>
  <c r="K152" i="21"/>
  <c r="P151" i="21"/>
  <c r="K151" i="21"/>
  <c r="P150" i="21"/>
  <c r="K150" i="21"/>
  <c r="P149" i="21"/>
  <c r="K149" i="21"/>
  <c r="P148" i="21"/>
  <c r="K148" i="21"/>
  <c r="P147" i="21"/>
  <c r="K147" i="21"/>
  <c r="P146" i="21"/>
  <c r="K146" i="21"/>
  <c r="P145" i="21"/>
  <c r="K145" i="21"/>
  <c r="P143" i="21"/>
  <c r="K143" i="21"/>
  <c r="P142" i="21"/>
  <c r="K142" i="21"/>
  <c r="P141" i="21"/>
  <c r="K141" i="21"/>
  <c r="P140" i="21"/>
  <c r="K140" i="21"/>
  <c r="P139" i="21"/>
  <c r="K139" i="21"/>
  <c r="P138" i="21"/>
  <c r="K138" i="21"/>
  <c r="P137" i="21"/>
  <c r="K137" i="21"/>
  <c r="P136" i="21"/>
  <c r="K136" i="21"/>
  <c r="P135" i="21"/>
  <c r="K135" i="21"/>
  <c r="P134" i="21"/>
  <c r="K134" i="21"/>
  <c r="P133" i="21"/>
  <c r="K133" i="21"/>
  <c r="P132" i="21"/>
  <c r="K132" i="21"/>
  <c r="P131" i="21"/>
  <c r="K131" i="21"/>
  <c r="P130" i="21"/>
  <c r="K130" i="21"/>
  <c r="P128" i="21"/>
  <c r="K128" i="21"/>
  <c r="P127" i="21"/>
  <c r="K127" i="21"/>
  <c r="P126" i="21"/>
  <c r="K126" i="21"/>
  <c r="P125" i="21"/>
  <c r="K125" i="21"/>
  <c r="P124" i="21"/>
  <c r="K124" i="21"/>
  <c r="P123" i="21"/>
  <c r="K123" i="21"/>
  <c r="P122" i="21"/>
  <c r="K122" i="21"/>
  <c r="P121" i="21"/>
  <c r="K121" i="21"/>
  <c r="P120" i="21"/>
  <c r="K120" i="21"/>
  <c r="P119" i="21"/>
  <c r="K119" i="21"/>
  <c r="P118" i="21"/>
  <c r="K118" i="21"/>
  <c r="P117" i="21"/>
  <c r="K117" i="21"/>
  <c r="P116" i="21"/>
  <c r="K116" i="21"/>
  <c r="P115" i="21"/>
  <c r="K115" i="21"/>
  <c r="P113" i="21"/>
  <c r="K113" i="21"/>
  <c r="P112" i="21"/>
  <c r="K112" i="21"/>
  <c r="P111" i="21"/>
  <c r="K111" i="21"/>
  <c r="P110" i="21"/>
  <c r="K110" i="21"/>
  <c r="P109" i="21"/>
  <c r="K109" i="21"/>
  <c r="P108" i="21"/>
  <c r="K108" i="21"/>
  <c r="P107" i="21"/>
  <c r="K107" i="21"/>
  <c r="P106" i="21"/>
  <c r="K106" i="21"/>
  <c r="P105" i="21"/>
  <c r="K105" i="21"/>
  <c r="P104" i="21"/>
  <c r="K104" i="21"/>
  <c r="P103" i="21"/>
  <c r="K103" i="21"/>
  <c r="P102" i="21"/>
  <c r="K102" i="21"/>
  <c r="P101" i="21"/>
  <c r="K101" i="21"/>
  <c r="P100" i="21"/>
  <c r="K100" i="21"/>
  <c r="P98" i="21"/>
  <c r="K98" i="21"/>
  <c r="P97" i="21"/>
  <c r="K97" i="21"/>
  <c r="P96" i="21"/>
  <c r="K96" i="21"/>
  <c r="P95" i="21"/>
  <c r="K95" i="21"/>
  <c r="P94" i="21"/>
  <c r="K94" i="21"/>
  <c r="P93" i="21"/>
  <c r="K93" i="21"/>
  <c r="P92" i="21"/>
  <c r="K92" i="21"/>
  <c r="P91" i="21"/>
  <c r="K91" i="21"/>
  <c r="P90" i="21"/>
  <c r="K90" i="21"/>
  <c r="P89" i="21"/>
  <c r="K89" i="21"/>
  <c r="P88" i="21"/>
  <c r="K88" i="21"/>
  <c r="P87" i="21"/>
  <c r="K87" i="21"/>
  <c r="P86" i="21"/>
  <c r="K86" i="21"/>
  <c r="P85" i="21"/>
  <c r="K85" i="21"/>
  <c r="P83" i="21"/>
  <c r="K83" i="21"/>
  <c r="P82" i="21"/>
  <c r="K82" i="21"/>
  <c r="P81" i="21"/>
  <c r="K81" i="21"/>
  <c r="P80" i="21"/>
  <c r="K80" i="21"/>
  <c r="P79" i="21"/>
  <c r="K79" i="21"/>
  <c r="P78" i="21"/>
  <c r="K78" i="21"/>
  <c r="P77" i="21"/>
  <c r="K77" i="21"/>
  <c r="P76" i="21"/>
  <c r="K76" i="21"/>
  <c r="P75" i="21"/>
  <c r="K75" i="21"/>
  <c r="P74" i="21"/>
  <c r="K74" i="21"/>
  <c r="P73" i="21"/>
  <c r="K73" i="21"/>
  <c r="P72" i="21"/>
  <c r="K72" i="21"/>
  <c r="P71" i="21"/>
  <c r="K71" i="21"/>
  <c r="P70" i="21"/>
  <c r="K70" i="21"/>
  <c r="P68" i="21"/>
  <c r="K68" i="21"/>
  <c r="P67" i="21"/>
  <c r="K67" i="21"/>
  <c r="P66" i="21"/>
  <c r="K66" i="21"/>
  <c r="P65" i="21"/>
  <c r="K65" i="21"/>
  <c r="P64" i="21"/>
  <c r="K64" i="21"/>
  <c r="P63" i="21"/>
  <c r="K63" i="21"/>
  <c r="P62" i="21"/>
  <c r="K62" i="21"/>
  <c r="P61" i="21"/>
  <c r="K61" i="21"/>
  <c r="P60" i="21"/>
  <c r="K60" i="21"/>
  <c r="P59" i="21"/>
  <c r="K59" i="21"/>
  <c r="P58" i="21"/>
  <c r="K58" i="21"/>
  <c r="P57" i="21"/>
  <c r="K57" i="21"/>
  <c r="P56" i="21"/>
  <c r="K56" i="21"/>
  <c r="P55" i="21"/>
  <c r="K55" i="21"/>
  <c r="P53" i="21"/>
  <c r="K53" i="21"/>
  <c r="P52" i="21"/>
  <c r="K52" i="21"/>
  <c r="P51" i="21"/>
  <c r="K51" i="21"/>
  <c r="P50" i="21"/>
  <c r="K50" i="21"/>
  <c r="P49" i="21"/>
  <c r="K49" i="21"/>
  <c r="P48" i="21"/>
  <c r="K48" i="21"/>
  <c r="P47" i="21"/>
  <c r="K47" i="21"/>
  <c r="P46" i="21"/>
  <c r="K46" i="21"/>
  <c r="P45" i="21"/>
  <c r="K45" i="21"/>
  <c r="P44" i="21"/>
  <c r="K44" i="21"/>
  <c r="P43" i="21"/>
  <c r="K43" i="21"/>
  <c r="P42" i="21"/>
  <c r="K42" i="21"/>
  <c r="P41" i="21"/>
  <c r="K41" i="21"/>
  <c r="P40" i="21"/>
  <c r="K40" i="21"/>
  <c r="P38" i="21"/>
  <c r="K38" i="21"/>
  <c r="P37" i="21"/>
  <c r="K37" i="21"/>
  <c r="P36" i="21"/>
  <c r="K36" i="21"/>
  <c r="P35" i="21"/>
  <c r="K35" i="21"/>
  <c r="P34" i="21"/>
  <c r="K34" i="21"/>
  <c r="P33" i="21"/>
  <c r="K33" i="21"/>
  <c r="P32" i="21"/>
  <c r="K32" i="21"/>
  <c r="P31" i="21"/>
  <c r="K31" i="21"/>
  <c r="P30" i="21"/>
  <c r="K30" i="21"/>
  <c r="P29" i="21"/>
  <c r="K29" i="21"/>
  <c r="P28" i="21"/>
  <c r="K28" i="21"/>
  <c r="P27" i="21"/>
  <c r="K27" i="21"/>
  <c r="P26" i="21"/>
  <c r="K26" i="21"/>
  <c r="P25" i="21"/>
  <c r="K25" i="21"/>
  <c r="P23" i="21"/>
  <c r="K23" i="21"/>
  <c r="P22" i="21"/>
  <c r="K22" i="21"/>
  <c r="P21" i="21"/>
  <c r="K21" i="21"/>
  <c r="P20" i="21"/>
  <c r="K20" i="21"/>
  <c r="P19" i="21"/>
  <c r="K19" i="21"/>
  <c r="P18" i="21"/>
  <c r="K18" i="21"/>
  <c r="P17" i="21"/>
  <c r="K17" i="21"/>
  <c r="P16" i="21"/>
  <c r="K16" i="21"/>
  <c r="P15" i="21"/>
  <c r="K15" i="21"/>
  <c r="P14" i="21"/>
  <c r="K14" i="21"/>
  <c r="P13" i="21"/>
  <c r="K13" i="21"/>
  <c r="P12" i="21"/>
  <c r="K12" i="21"/>
  <c r="P11" i="21"/>
  <c r="K11" i="21"/>
  <c r="K10" i="21"/>
  <c r="C174" i="21"/>
  <c r="O173" i="21" s="1"/>
  <c r="P10" i="21"/>
  <c r="F30" i="30" l="1"/>
  <c r="F29" i="30"/>
  <c r="F28" i="30"/>
  <c r="F26" i="30"/>
  <c r="F27" i="30"/>
  <c r="H23" i="29"/>
  <c r="AE26" i="27" s="1"/>
  <c r="AD26" i="27"/>
  <c r="H48" i="29"/>
  <c r="AE29" i="27" s="1"/>
  <c r="O67" i="21"/>
  <c r="O65" i="21"/>
  <c r="O63" i="21"/>
  <c r="O166" i="21"/>
  <c r="O16" i="21"/>
  <c r="O119" i="21"/>
  <c r="O14" i="21"/>
  <c r="O117" i="21"/>
  <c r="O12" i="21"/>
  <c r="O115" i="21"/>
  <c r="O42" i="21"/>
  <c r="O93" i="21"/>
  <c r="O145" i="21"/>
  <c r="O40" i="21"/>
  <c r="O91" i="21"/>
  <c r="O142" i="21"/>
  <c r="O37" i="21"/>
  <c r="O89" i="21"/>
  <c r="O140" i="21"/>
  <c r="O29" i="21"/>
  <c r="O55" i="21"/>
  <c r="O80" i="21"/>
  <c r="O106" i="21"/>
  <c r="O132" i="21"/>
  <c r="O157" i="21"/>
  <c r="O27" i="21"/>
  <c r="O52" i="21"/>
  <c r="O78" i="21"/>
  <c r="O104" i="21"/>
  <c r="O130" i="21"/>
  <c r="O155" i="21"/>
  <c r="O25" i="21"/>
  <c r="O50" i="21"/>
  <c r="O76" i="21"/>
  <c r="O102" i="21"/>
  <c r="O127" i="21"/>
  <c r="O153" i="21"/>
  <c r="O22" i="21"/>
  <c r="O35" i="21"/>
  <c r="O48" i="21"/>
  <c r="O61" i="21"/>
  <c r="O74" i="21"/>
  <c r="O87" i="21"/>
  <c r="O100" i="21"/>
  <c r="O112" i="21"/>
  <c r="O125" i="21"/>
  <c r="O138" i="21"/>
  <c r="O151" i="21"/>
  <c r="O164" i="21"/>
  <c r="O20" i="21"/>
  <c r="O33" i="21"/>
  <c r="O46" i="21"/>
  <c r="O59" i="21"/>
  <c r="O72" i="21"/>
  <c r="O85" i="21"/>
  <c r="O97" i="21"/>
  <c r="O110" i="21"/>
  <c r="O123" i="21"/>
  <c r="O136" i="21"/>
  <c r="O149" i="21"/>
  <c r="O162" i="21"/>
  <c r="O18" i="21"/>
  <c r="O31" i="21"/>
  <c r="O44" i="21"/>
  <c r="O57" i="21"/>
  <c r="O70" i="21"/>
  <c r="O82" i="21"/>
  <c r="O95" i="21"/>
  <c r="O108" i="21"/>
  <c r="O121" i="21"/>
  <c r="O134" i="21"/>
  <c r="O147" i="21"/>
  <c r="O160" i="21"/>
  <c r="O170" i="21"/>
  <c r="O10" i="21"/>
  <c r="O168" i="21"/>
  <c r="O172" i="21"/>
  <c r="O11" i="21"/>
  <c r="O13" i="21"/>
  <c r="O15" i="21"/>
  <c r="O17" i="21"/>
  <c r="O19" i="21"/>
  <c r="O21" i="21"/>
  <c r="O23" i="21"/>
  <c r="O26" i="21"/>
  <c r="O28" i="21"/>
  <c r="O30" i="21"/>
  <c r="O32" i="21"/>
  <c r="O34" i="21"/>
  <c r="O36" i="21"/>
  <c r="O38" i="21"/>
  <c r="O41" i="21"/>
  <c r="O43" i="21"/>
  <c r="O45" i="21"/>
  <c r="O47" i="21"/>
  <c r="O49" i="21"/>
  <c r="O51" i="21"/>
  <c r="O53" i="21"/>
  <c r="O56" i="21"/>
  <c r="O58" i="21"/>
  <c r="O60" i="21"/>
  <c r="O62" i="21"/>
  <c r="O64" i="21"/>
  <c r="O66" i="21"/>
  <c r="O68" i="21"/>
  <c r="O71" i="21"/>
  <c r="O73" i="21"/>
  <c r="O75" i="21"/>
  <c r="O77" i="21"/>
  <c r="O79" i="21"/>
  <c r="O81" i="21"/>
  <c r="O83" i="21"/>
  <c r="O86" i="21"/>
  <c r="O88" i="21"/>
  <c r="O90" i="21"/>
  <c r="O92" i="21"/>
  <c r="O94" i="21"/>
  <c r="O96" i="21"/>
  <c r="O98" i="21"/>
  <c r="O101" i="21"/>
  <c r="O103" i="21"/>
  <c r="O105" i="21"/>
  <c r="O107" i="21"/>
  <c r="O109" i="21"/>
  <c r="O111" i="21"/>
  <c r="O113" i="21"/>
  <c r="O116" i="21"/>
  <c r="O118" i="21"/>
  <c r="O120" i="21"/>
  <c r="O122" i="21"/>
  <c r="O124" i="21"/>
  <c r="O126" i="21"/>
  <c r="O128" i="21"/>
  <c r="O131" i="21"/>
  <c r="O133" i="21"/>
  <c r="O135" i="21"/>
  <c r="O137" i="21"/>
  <c r="O139" i="21"/>
  <c r="O141" i="21"/>
  <c r="O143" i="21"/>
  <c r="O146" i="21"/>
  <c r="O148" i="21"/>
  <c r="O150" i="21"/>
  <c r="O152" i="21"/>
  <c r="O154" i="21"/>
  <c r="O156" i="21"/>
  <c r="O158" i="21"/>
  <c r="O161" i="21"/>
  <c r="O163" i="21"/>
  <c r="O165" i="21"/>
  <c r="O167" i="21"/>
  <c r="O169" i="21"/>
  <c r="O171" i="21"/>
  <c r="AH35" i="27"/>
  <c r="AG35" i="27"/>
  <c r="AF35" i="27"/>
  <c r="H36" i="27"/>
  <c r="AH36" i="27"/>
  <c r="AG36" i="27"/>
  <c r="AF36" i="27"/>
  <c r="AE36" i="27"/>
  <c r="AD36" i="27"/>
  <c r="AC36" i="27"/>
  <c r="AB36" i="27"/>
  <c r="AA36" i="27"/>
  <c r="Z36" i="27"/>
  <c r="Y36" i="27"/>
  <c r="X36" i="27"/>
  <c r="W36" i="27"/>
  <c r="V36" i="27"/>
  <c r="U36" i="27"/>
  <c r="T36" i="27"/>
  <c r="S36" i="27"/>
  <c r="R36" i="27"/>
  <c r="Q36" i="27"/>
  <c r="P36" i="27"/>
  <c r="O36" i="27"/>
  <c r="N36" i="27"/>
  <c r="M36" i="27"/>
  <c r="L36" i="27"/>
  <c r="K36" i="27"/>
  <c r="J36" i="27"/>
  <c r="I36" i="27"/>
  <c r="AB35" i="27"/>
  <c r="AH37" i="27"/>
  <c r="AG37" i="27"/>
  <c r="AF37" i="27"/>
  <c r="B29" i="28"/>
  <c r="AE35" i="27" s="1"/>
  <c r="B28" i="28"/>
  <c r="B27" i="28"/>
  <c r="AC35" i="27" s="1"/>
  <c r="B26" i="28"/>
  <c r="B25" i="28"/>
  <c r="AA35" i="27" s="1"/>
  <c r="B24" i="28"/>
  <c r="Z35" i="27" s="1"/>
  <c r="B23" i="28"/>
  <c r="Y35" i="27" s="1"/>
  <c r="B22" i="28"/>
  <c r="X35" i="27" s="1"/>
  <c r="B21" i="28"/>
  <c r="W35" i="27" s="1"/>
  <c r="B20" i="28"/>
  <c r="V35" i="27" s="1"/>
  <c r="B19" i="28"/>
  <c r="U35" i="27" s="1"/>
  <c r="B18" i="28"/>
  <c r="T35" i="27" s="1"/>
  <c r="B17" i="28"/>
  <c r="S35" i="27" s="1"/>
  <c r="B16" i="28"/>
  <c r="R35" i="27" s="1"/>
  <c r="B15" i="28"/>
  <c r="B14" i="28"/>
  <c r="B13" i="28"/>
  <c r="B12" i="28"/>
  <c r="B11" i="28"/>
  <c r="M35" i="27" s="1"/>
  <c r="B10" i="28"/>
  <c r="L35" i="27" s="1"/>
  <c r="F31" i="30" l="1"/>
  <c r="AD35" i="27"/>
  <c r="Q35" i="27"/>
  <c r="P35" i="27"/>
  <c r="O35" i="27"/>
  <c r="N35" i="27"/>
  <c r="B8" i="28" l="1"/>
  <c r="B9" i="28"/>
  <c r="B7" i="28"/>
  <c r="B6" i="28"/>
  <c r="K35" i="27" l="1"/>
  <c r="J35" i="27"/>
  <c r="I35" i="27"/>
  <c r="H35" i="27"/>
  <c r="F48" i="10"/>
  <c r="S28" i="27" s="1"/>
  <c r="E48" i="10"/>
  <c r="M28" i="27" s="1"/>
  <c r="G47" i="10"/>
  <c r="X28" i="27" s="1"/>
  <c r="G46" i="10"/>
  <c r="W28" i="27" s="1"/>
  <c r="G45" i="10"/>
  <c r="V28" i="27" s="1"/>
  <c r="G44" i="10"/>
  <c r="U28" i="27" s="1"/>
  <c r="G43" i="10"/>
  <c r="T28" i="27" s="1"/>
  <c r="H38" i="10"/>
  <c r="AM24" i="27" s="1"/>
  <c r="H37" i="10"/>
  <c r="AL24" i="27" s="1"/>
  <c r="H35" i="10"/>
  <c r="H34" i="10"/>
  <c r="AI24" i="27" l="1"/>
  <c r="K34" i="10"/>
  <c r="AJ24" i="27"/>
  <c r="K35" i="10"/>
  <c r="G48" i="10"/>
  <c r="H36" i="10" l="1"/>
  <c r="H47" i="10"/>
  <c r="AD28" i="27" s="1"/>
  <c r="H46" i="10"/>
  <c r="AC28" i="27" s="1"/>
  <c r="H45" i="10"/>
  <c r="AB28" i="27" s="1"/>
  <c r="H44" i="10"/>
  <c r="AA28" i="27" s="1"/>
  <c r="Y28" i="27"/>
  <c r="H43" i="10"/>
  <c r="BO18" i="27"/>
  <c r="BN18" i="27"/>
  <c r="BM18" i="27"/>
  <c r="BL18" i="27"/>
  <c r="BK18" i="27"/>
  <c r="BJ18" i="27"/>
  <c r="BI18" i="27"/>
  <c r="BH18" i="27"/>
  <c r="BG18" i="27"/>
  <c r="BF18" i="27"/>
  <c r="BE18" i="27"/>
  <c r="BD18" i="27"/>
  <c r="BC18" i="27"/>
  <c r="BA18" i="27"/>
  <c r="AZ18" i="27"/>
  <c r="AY18" i="27"/>
  <c r="AX18" i="27"/>
  <c r="AW18" i="27"/>
  <c r="AV18" i="27"/>
  <c r="AS18" i="27"/>
  <c r="AR18" i="27"/>
  <c r="AQ18" i="27"/>
  <c r="AP18" i="27"/>
  <c r="AN18" i="27"/>
  <c r="AM18" i="27"/>
  <c r="AL18" i="27"/>
  <c r="AK18" i="27"/>
  <c r="AJ18" i="27"/>
  <c r="AI18" i="27"/>
  <c r="AF18" i="27"/>
  <c r="AE18" i="27"/>
  <c r="AD18" i="27"/>
  <c r="AB18" i="27"/>
  <c r="AA18" i="27"/>
  <c r="Z18" i="27"/>
  <c r="Y18" i="27"/>
  <c r="X18" i="27"/>
  <c r="W18" i="27"/>
  <c r="T18" i="27"/>
  <c r="S18" i="27"/>
  <c r="R18" i="27"/>
  <c r="P18" i="27"/>
  <c r="O18" i="27"/>
  <c r="N18" i="27"/>
  <c r="M18" i="27"/>
  <c r="L18" i="27"/>
  <c r="K18" i="27"/>
  <c r="G18" i="27"/>
  <c r="F18" i="27"/>
  <c r="E18" i="27"/>
  <c r="D18" i="27"/>
  <c r="C18" i="27"/>
  <c r="U20" i="27"/>
  <c r="AK24" i="27" l="1"/>
  <c r="K36" i="10"/>
  <c r="H48" i="10"/>
  <c r="Z28" i="27"/>
  <c r="AE28" i="27"/>
  <c r="H74" i="24"/>
  <c r="BB18" i="27" s="1"/>
  <c r="H67" i="24"/>
  <c r="AU18" i="27" s="1"/>
  <c r="H61" i="24"/>
  <c r="AO18" i="27" s="1"/>
  <c r="H54" i="24"/>
  <c r="AH18" i="27" s="1"/>
  <c r="H49" i="24"/>
  <c r="AC18" i="27" s="1"/>
  <c r="H42" i="24"/>
  <c r="V18" i="27" s="1"/>
  <c r="H37" i="24"/>
  <c r="Q18" i="27" s="1"/>
  <c r="H30" i="24"/>
  <c r="J18" i="27" s="1"/>
  <c r="H66" i="24" l="1"/>
  <c r="AT18" i="27" s="1"/>
  <c r="H53" i="24"/>
  <c r="AG18" i="27" s="1"/>
  <c r="H41" i="24"/>
  <c r="U18" i="27" s="1"/>
  <c r="H29" i="24"/>
  <c r="I18" i="27" s="1"/>
  <c r="AB22" i="27"/>
  <c r="AA22" i="27"/>
  <c r="Z22" i="27"/>
  <c r="Y22" i="27"/>
  <c r="X22" i="27"/>
  <c r="W22" i="27"/>
  <c r="V22" i="27"/>
  <c r="U22" i="27"/>
  <c r="T22" i="27"/>
  <c r="S22" i="27"/>
  <c r="R22" i="27"/>
  <c r="Q22" i="27"/>
  <c r="P22" i="27"/>
  <c r="M22" i="27"/>
  <c r="L22" i="27"/>
  <c r="G22" i="27"/>
  <c r="F22" i="27"/>
  <c r="E22" i="27"/>
  <c r="D22" i="27"/>
  <c r="C22" i="27"/>
  <c r="H28" i="24" l="1"/>
  <c r="BO17" i="27"/>
  <c r="BN17" i="27"/>
  <c r="BM17" i="27"/>
  <c r="BL17" i="27"/>
  <c r="BK17" i="27"/>
  <c r="BJ17" i="27"/>
  <c r="BI17" i="27"/>
  <c r="BH17" i="27"/>
  <c r="BG17" i="27"/>
  <c r="BF17" i="27"/>
  <c r="BE17" i="27"/>
  <c r="BD17" i="27"/>
  <c r="BC17" i="27"/>
  <c r="BA17" i="27"/>
  <c r="AZ17" i="27"/>
  <c r="AY17" i="27"/>
  <c r="AX17" i="27"/>
  <c r="AW17" i="27"/>
  <c r="AV17" i="27"/>
  <c r="AS17" i="27"/>
  <c r="AR17" i="27"/>
  <c r="AQ17" i="27"/>
  <c r="AP17" i="27"/>
  <c r="AN17" i="27"/>
  <c r="AM17" i="27"/>
  <c r="AL17" i="27"/>
  <c r="AK17" i="27"/>
  <c r="AJ17" i="27"/>
  <c r="AI17" i="27"/>
  <c r="AF17" i="27"/>
  <c r="AE17" i="27"/>
  <c r="AD17" i="27"/>
  <c r="AB17" i="27"/>
  <c r="AA17" i="27"/>
  <c r="Z17" i="27"/>
  <c r="Y17" i="27"/>
  <c r="X17" i="27"/>
  <c r="W17" i="27"/>
  <c r="T17" i="27"/>
  <c r="S17" i="27"/>
  <c r="R17" i="27"/>
  <c r="P17" i="27"/>
  <c r="O17" i="27"/>
  <c r="N17" i="27"/>
  <c r="M17" i="27"/>
  <c r="L17" i="27"/>
  <c r="K17" i="27"/>
  <c r="G17" i="27"/>
  <c r="F17" i="27"/>
  <c r="E17" i="27"/>
  <c r="D17" i="27"/>
  <c r="C17" i="27"/>
  <c r="H88" i="24" l="1"/>
  <c r="H18" i="27"/>
  <c r="AH23" i="27"/>
  <c r="Y23" i="27"/>
  <c r="P23" i="27"/>
  <c r="BP18" i="27" l="1"/>
  <c r="E11" i="24"/>
  <c r="R20" i="27"/>
  <c r="Q20" i="27"/>
  <c r="F8" i="25" l="1"/>
  <c r="E8" i="25"/>
  <c r="J21" i="27" s="1"/>
  <c r="V20" i="27"/>
  <c r="E12" i="24"/>
  <c r="W20" i="27" s="1"/>
  <c r="AE37" i="27"/>
  <c r="AD37" i="27"/>
  <c r="AC37" i="27"/>
  <c r="AB37" i="27"/>
  <c r="AA37" i="27"/>
  <c r="Z37" i="27"/>
  <c r="Y37" i="27"/>
  <c r="X37" i="27"/>
  <c r="W37" i="27"/>
  <c r="V37" i="27"/>
  <c r="U37" i="27"/>
  <c r="T37" i="27"/>
  <c r="S37" i="27"/>
  <c r="R37" i="27"/>
  <c r="Q37" i="27"/>
  <c r="P37" i="27"/>
  <c r="O37" i="27"/>
  <c r="N37" i="27"/>
  <c r="M37" i="27"/>
  <c r="L37" i="27"/>
  <c r="K37" i="27"/>
  <c r="J37" i="27"/>
  <c r="I37" i="27"/>
  <c r="H37" i="27"/>
  <c r="G37" i="27"/>
  <c r="F37" i="27"/>
  <c r="E37" i="27"/>
  <c r="D37" i="27"/>
  <c r="C37" i="27"/>
  <c r="G36" i="27"/>
  <c r="F36" i="27"/>
  <c r="E36" i="27"/>
  <c r="D36" i="27"/>
  <c r="C36" i="27"/>
  <c r="J22" i="27" l="1"/>
  <c r="J74" i="24"/>
  <c r="BB17" i="27" s="1"/>
  <c r="G49" i="24" l="1"/>
  <c r="I49" i="24"/>
  <c r="J49" i="24"/>
  <c r="AC17" i="27" s="1"/>
  <c r="J67" i="24"/>
  <c r="J61" i="24"/>
  <c r="AO17" i="27" s="1"/>
  <c r="J54" i="24"/>
  <c r="AH17" i="27" s="1"/>
  <c r="G54" i="24"/>
  <c r="J42" i="24"/>
  <c r="J37" i="24"/>
  <c r="Q17" i="27" s="1"/>
  <c r="J30" i="24"/>
  <c r="J17" i="27" s="1"/>
  <c r="H15" i="25"/>
  <c r="C33" i="28"/>
  <c r="F12" i="25" s="1"/>
  <c r="D33" i="28"/>
  <c r="F13" i="25" s="1"/>
  <c r="AU17" i="27" l="1"/>
  <c r="J66" i="24"/>
  <c r="AT17" i="27" s="1"/>
  <c r="J53" i="24"/>
  <c r="AG17" i="27" s="1"/>
  <c r="J41" i="24"/>
  <c r="U17" i="27" s="1"/>
  <c r="V17" i="27"/>
  <c r="J29" i="24"/>
  <c r="I17" i="27" s="1"/>
  <c r="H14" i="10"/>
  <c r="AQ23" i="27" s="1"/>
  <c r="O22" i="27" l="1"/>
  <c r="J13" i="25"/>
  <c r="N22" i="27"/>
  <c r="J12" i="25"/>
  <c r="J28" i="24"/>
  <c r="J88" i="24" s="1"/>
  <c r="H17" i="27" l="1"/>
  <c r="E21" i="24"/>
  <c r="BP17" i="27"/>
  <c r="J142" i="13"/>
  <c r="K142" i="13" s="1"/>
  <c r="M142" i="13" s="1"/>
  <c r="J141" i="13"/>
  <c r="K141" i="13" s="1"/>
  <c r="M141" i="13" s="1"/>
  <c r="J140" i="13"/>
  <c r="K140" i="13" s="1"/>
  <c r="M140" i="13" s="1"/>
  <c r="J139" i="13"/>
  <c r="K139" i="13" s="1"/>
  <c r="M139" i="13" s="1"/>
  <c r="J138" i="13"/>
  <c r="K138" i="13" s="1"/>
  <c r="M138" i="13" s="1"/>
  <c r="J137" i="13"/>
  <c r="K137" i="13" s="1"/>
  <c r="M137" i="13" s="1"/>
  <c r="J136" i="13"/>
  <c r="K136" i="13" s="1"/>
  <c r="M136" i="13" s="1"/>
  <c r="J135" i="13"/>
  <c r="K135" i="13" s="1"/>
  <c r="M135" i="13" s="1"/>
  <c r="J134" i="13"/>
  <c r="K134" i="13" s="1"/>
  <c r="M134" i="13" s="1"/>
  <c r="J133" i="13"/>
  <c r="K133" i="13" s="1"/>
  <c r="M133" i="13" s="1"/>
  <c r="J132" i="13"/>
  <c r="K132" i="13" s="1"/>
  <c r="M132" i="13" s="1"/>
  <c r="J131" i="13"/>
  <c r="K131" i="13" s="1"/>
  <c r="M131" i="13" s="1"/>
  <c r="J130" i="13"/>
  <c r="K130" i="13" s="1"/>
  <c r="M130" i="13" s="1"/>
  <c r="J129" i="13"/>
  <c r="K129" i="13" s="1"/>
  <c r="M129" i="13" s="1"/>
  <c r="J128" i="13"/>
  <c r="K128" i="13" s="1"/>
  <c r="M128" i="13" s="1"/>
  <c r="J127" i="13"/>
  <c r="K127" i="13" s="1"/>
  <c r="M127" i="13" s="1"/>
  <c r="J126" i="13"/>
  <c r="K126" i="13" s="1"/>
  <c r="M126" i="13" s="1"/>
  <c r="J125" i="13"/>
  <c r="K125" i="13" s="1"/>
  <c r="M125" i="13" s="1"/>
  <c r="J124" i="13"/>
  <c r="K124" i="13" s="1"/>
  <c r="M124" i="13" s="1"/>
  <c r="J123" i="13"/>
  <c r="K123" i="13" s="1"/>
  <c r="M123" i="13" s="1"/>
  <c r="S142" i="13"/>
  <c r="S141" i="13"/>
  <c r="S140" i="13"/>
  <c r="S139" i="13"/>
  <c r="S138" i="13"/>
  <c r="S137" i="13"/>
  <c r="S136" i="13"/>
  <c r="S135" i="13"/>
  <c r="S134" i="13"/>
  <c r="S133" i="13"/>
  <c r="S132" i="13"/>
  <c r="S131" i="13"/>
  <c r="S130" i="13"/>
  <c r="S129" i="13"/>
  <c r="S128" i="13"/>
  <c r="S127" i="13"/>
  <c r="S126" i="13"/>
  <c r="S125" i="13"/>
  <c r="S124" i="13"/>
  <c r="S123" i="13"/>
  <c r="Q142" i="13"/>
  <c r="P142" i="13"/>
  <c r="O142" i="13"/>
  <c r="N142" i="13"/>
  <c r="Q141" i="13"/>
  <c r="P141" i="13"/>
  <c r="O141" i="13"/>
  <c r="N141" i="13"/>
  <c r="Q140" i="13"/>
  <c r="P140" i="13"/>
  <c r="O140" i="13"/>
  <c r="N140" i="13"/>
  <c r="Q139" i="13"/>
  <c r="O139" i="13"/>
  <c r="N139" i="13"/>
  <c r="Q138" i="13"/>
  <c r="P138" i="13"/>
  <c r="O138" i="13"/>
  <c r="N138" i="13"/>
  <c r="Q137" i="13"/>
  <c r="P137" i="13"/>
  <c r="O137" i="13"/>
  <c r="N137" i="13"/>
  <c r="Q136" i="13"/>
  <c r="P136" i="13"/>
  <c r="O136" i="13"/>
  <c r="N136" i="13"/>
  <c r="Q135" i="13"/>
  <c r="P135" i="13"/>
  <c r="O135" i="13"/>
  <c r="N135" i="13"/>
  <c r="Q134" i="13"/>
  <c r="P134" i="13"/>
  <c r="O134" i="13"/>
  <c r="N134" i="13"/>
  <c r="Q133" i="13"/>
  <c r="P133" i="13"/>
  <c r="O133" i="13"/>
  <c r="N133" i="13"/>
  <c r="Q132" i="13"/>
  <c r="P132" i="13"/>
  <c r="O132" i="13"/>
  <c r="N132" i="13"/>
  <c r="Q131" i="13"/>
  <c r="P131" i="13"/>
  <c r="O131" i="13"/>
  <c r="N131" i="13"/>
  <c r="Q130" i="13"/>
  <c r="P130" i="13"/>
  <c r="O130" i="13"/>
  <c r="N130" i="13"/>
  <c r="Q129" i="13"/>
  <c r="P129" i="13"/>
  <c r="O129" i="13"/>
  <c r="N129" i="13"/>
  <c r="Q128" i="13"/>
  <c r="P128" i="13"/>
  <c r="O128" i="13"/>
  <c r="N128" i="13"/>
  <c r="Q127" i="13"/>
  <c r="P127" i="13"/>
  <c r="O127" i="13"/>
  <c r="N127" i="13"/>
  <c r="Q126" i="13"/>
  <c r="P126" i="13"/>
  <c r="O126" i="13"/>
  <c r="N126" i="13"/>
  <c r="Q125" i="13"/>
  <c r="P125" i="13"/>
  <c r="O125" i="13"/>
  <c r="N125" i="13"/>
  <c r="Q124" i="13"/>
  <c r="P124" i="13"/>
  <c r="O124" i="13"/>
  <c r="N124" i="13"/>
  <c r="Q123" i="13"/>
  <c r="P123" i="13"/>
  <c r="O123" i="13"/>
  <c r="N123" i="13"/>
  <c r="S163" i="13"/>
  <c r="S162" i="13"/>
  <c r="S161" i="13"/>
  <c r="S160" i="13"/>
  <c r="S159" i="13"/>
  <c r="S158" i="13"/>
  <c r="S157" i="13"/>
  <c r="S156" i="13"/>
  <c r="S155" i="13"/>
  <c r="S154" i="13"/>
  <c r="S153" i="13"/>
  <c r="S152" i="13"/>
  <c r="S151" i="13"/>
  <c r="S150" i="13"/>
  <c r="S149" i="13"/>
  <c r="S148" i="13"/>
  <c r="S147" i="13"/>
  <c r="S146" i="13"/>
  <c r="S145" i="13"/>
  <c r="S144" i="13"/>
  <c r="S143" i="13"/>
  <c r="S122" i="13"/>
  <c r="S121" i="13"/>
  <c r="S120" i="13"/>
  <c r="S119" i="13"/>
  <c r="S118" i="13"/>
  <c r="S117" i="13"/>
  <c r="S116" i="13"/>
  <c r="S115" i="13"/>
  <c r="S114" i="13"/>
  <c r="S113" i="13"/>
  <c r="F9" i="25" l="1"/>
  <c r="E9" i="25"/>
  <c r="K21" i="27" s="1"/>
  <c r="S20" i="27"/>
  <c r="E22" i="24"/>
  <c r="T20" i="27" s="1"/>
  <c r="P139" i="13"/>
  <c r="O162" i="13"/>
  <c r="O161" i="13"/>
  <c r="O160" i="13"/>
  <c r="O159" i="13"/>
  <c r="O158" i="13"/>
  <c r="O157" i="13"/>
  <c r="O156" i="13"/>
  <c r="O155" i="13"/>
  <c r="O154" i="13"/>
  <c r="O153" i="13"/>
  <c r="O152" i="13"/>
  <c r="O151" i="13"/>
  <c r="O150" i="13"/>
  <c r="O149" i="13"/>
  <c r="O148" i="13"/>
  <c r="O147" i="13"/>
  <c r="O146" i="13"/>
  <c r="O145" i="13"/>
  <c r="O144" i="13"/>
  <c r="O143" i="13"/>
  <c r="O122" i="13"/>
  <c r="O121" i="13"/>
  <c r="O118" i="13"/>
  <c r="O117" i="13"/>
  <c r="O116" i="13"/>
  <c r="O115" i="13"/>
  <c r="O114" i="13"/>
  <c r="O113" i="13"/>
  <c r="O120" i="13"/>
  <c r="O119" i="13"/>
  <c r="K22" i="27" l="1"/>
  <c r="H26" i="25"/>
  <c r="H11" i="25"/>
  <c r="N20" i="27" l="1"/>
  <c r="M20" i="27"/>
  <c r="L20" i="27"/>
  <c r="I20" i="27"/>
  <c r="H20" i="27"/>
  <c r="G20" i="27"/>
  <c r="F20" i="27"/>
  <c r="E20" i="27"/>
  <c r="D20" i="27"/>
  <c r="C20" i="27"/>
  <c r="R25" i="27" l="1"/>
  <c r="Q25" i="27"/>
  <c r="P25" i="27"/>
  <c r="O25" i="27"/>
  <c r="N25" i="27"/>
  <c r="L25" i="27"/>
  <c r="K25" i="27"/>
  <c r="J25" i="27"/>
  <c r="I25" i="27"/>
  <c r="H25" i="27"/>
  <c r="AT23" i="27"/>
  <c r="AS23" i="27"/>
  <c r="AR23" i="27"/>
  <c r="AG23" i="27"/>
  <c r="AF23" i="27"/>
  <c r="AE23" i="27"/>
  <c r="AD23" i="27"/>
  <c r="AC23" i="27"/>
  <c r="AB23" i="27"/>
  <c r="AA23" i="27"/>
  <c r="Z23" i="27"/>
  <c r="X23" i="27"/>
  <c r="W23" i="27"/>
  <c r="V23" i="27"/>
  <c r="U23" i="27"/>
  <c r="T23" i="27"/>
  <c r="S23" i="27"/>
  <c r="R23" i="27"/>
  <c r="Q23" i="27"/>
  <c r="O23" i="27"/>
  <c r="N23" i="27"/>
  <c r="M23" i="27"/>
  <c r="L23" i="27"/>
  <c r="K23" i="27"/>
  <c r="J23" i="27"/>
  <c r="I23" i="27"/>
  <c r="H23" i="27"/>
  <c r="AB21" i="27"/>
  <c r="AA21" i="27"/>
  <c r="Z21" i="27"/>
  <c r="Y21" i="27"/>
  <c r="X21" i="27"/>
  <c r="W21" i="27"/>
  <c r="V21" i="27"/>
  <c r="U21" i="27"/>
  <c r="T21" i="27"/>
  <c r="S21" i="27"/>
  <c r="R21" i="27"/>
  <c r="Q21" i="27"/>
  <c r="P21" i="27"/>
  <c r="O21" i="27"/>
  <c r="N21" i="27"/>
  <c r="M21" i="27"/>
  <c r="L21" i="27"/>
  <c r="C25" i="27"/>
  <c r="D25" i="27"/>
  <c r="E25" i="27"/>
  <c r="F25" i="27"/>
  <c r="G25" i="27"/>
  <c r="C23" i="27"/>
  <c r="D23" i="27"/>
  <c r="E23" i="27"/>
  <c r="F23" i="27"/>
  <c r="G23" i="27"/>
  <c r="C21" i="27"/>
  <c r="D21" i="27"/>
  <c r="E21" i="27"/>
  <c r="F21" i="27"/>
  <c r="G21" i="27"/>
  <c r="I54" i="24" l="1"/>
  <c r="I68" i="13" l="1"/>
  <c r="G19" i="10" l="1"/>
  <c r="T25" i="27" s="1"/>
  <c r="G20" i="10"/>
  <c r="U25" i="27" s="1"/>
  <c r="G21" i="10"/>
  <c r="V25" i="27" s="1"/>
  <c r="G22" i="10"/>
  <c r="W25" i="27" s="1"/>
  <c r="G23" i="10"/>
  <c r="X25" i="27" s="1"/>
  <c r="E24" i="10"/>
  <c r="M25" i="27" s="1"/>
  <c r="F24" i="10"/>
  <c r="S25" i="27" s="1"/>
  <c r="G24" i="10" l="1"/>
  <c r="E80" i="13"/>
  <c r="L80" i="13" s="1"/>
  <c r="Y25" i="27" l="1"/>
  <c r="H23" i="10"/>
  <c r="H21" i="10"/>
  <c r="H22" i="10"/>
  <c r="H19" i="10"/>
  <c r="H20" i="10"/>
  <c r="G54" i="26"/>
  <c r="F54" i="26"/>
  <c r="BO16" i="27" l="1"/>
  <c r="BN16" i="27"/>
  <c r="BM16" i="27"/>
  <c r="BL16" i="27"/>
  <c r="BK16" i="27"/>
  <c r="BJ16" i="27"/>
  <c r="BI16" i="27"/>
  <c r="BH16" i="27"/>
  <c r="BG16" i="27"/>
  <c r="BF16" i="27"/>
  <c r="BE16" i="27"/>
  <c r="BD16" i="27"/>
  <c r="BC16" i="27"/>
  <c r="BA16" i="27"/>
  <c r="AZ16" i="27"/>
  <c r="AY16" i="27"/>
  <c r="AX16" i="27"/>
  <c r="AW16" i="27"/>
  <c r="AV16" i="27"/>
  <c r="AS16" i="27"/>
  <c r="AR16" i="27"/>
  <c r="AQ16" i="27"/>
  <c r="AP16" i="27"/>
  <c r="AN16" i="27"/>
  <c r="AM16" i="27"/>
  <c r="AL16" i="27"/>
  <c r="AK16" i="27"/>
  <c r="AJ16" i="27"/>
  <c r="AI16" i="27"/>
  <c r="AH16" i="27"/>
  <c r="AF16" i="27"/>
  <c r="AE16" i="27"/>
  <c r="AD16" i="27"/>
  <c r="AB16" i="27"/>
  <c r="AA16" i="27"/>
  <c r="Z16" i="27"/>
  <c r="Y16" i="27"/>
  <c r="X16" i="27"/>
  <c r="W16" i="27"/>
  <c r="T16" i="27"/>
  <c r="S16" i="27"/>
  <c r="R16" i="27"/>
  <c r="P16" i="27"/>
  <c r="O16" i="27"/>
  <c r="N16" i="27"/>
  <c r="M16" i="27"/>
  <c r="L16" i="27"/>
  <c r="K16" i="27"/>
  <c r="BO15" i="27"/>
  <c r="BN15" i="27"/>
  <c r="BM15" i="27"/>
  <c r="BL15" i="27"/>
  <c r="BK15" i="27"/>
  <c r="BJ15" i="27"/>
  <c r="BI15" i="27"/>
  <c r="BH15" i="27"/>
  <c r="BG15" i="27"/>
  <c r="BF15" i="27"/>
  <c r="BE15" i="27"/>
  <c r="BD15" i="27"/>
  <c r="BC15" i="27"/>
  <c r="BA15" i="27"/>
  <c r="AZ15" i="27"/>
  <c r="AY15" i="27"/>
  <c r="AX15" i="27"/>
  <c r="AW15" i="27"/>
  <c r="AV15" i="27"/>
  <c r="AS15" i="27"/>
  <c r="AR15" i="27"/>
  <c r="AQ15" i="27"/>
  <c r="AP15" i="27"/>
  <c r="AN15" i="27"/>
  <c r="AM15" i="27"/>
  <c r="AL15" i="27"/>
  <c r="AK15" i="27"/>
  <c r="AJ15" i="27"/>
  <c r="AI15" i="27"/>
  <c r="AF15" i="27"/>
  <c r="AE15" i="27"/>
  <c r="AD15" i="27"/>
  <c r="AB15" i="27"/>
  <c r="AA15" i="27"/>
  <c r="Z15" i="27"/>
  <c r="Y15" i="27"/>
  <c r="X15" i="27"/>
  <c r="W15" i="27"/>
  <c r="T15" i="27"/>
  <c r="S15" i="27"/>
  <c r="R15" i="27"/>
  <c r="P15" i="27"/>
  <c r="O15" i="27"/>
  <c r="N15" i="27"/>
  <c r="M15" i="27"/>
  <c r="L15" i="27"/>
  <c r="K15" i="27"/>
  <c r="BO14" i="27"/>
  <c r="BN14" i="27"/>
  <c r="BM14" i="27"/>
  <c r="BL14" i="27"/>
  <c r="BK14" i="27"/>
  <c r="BJ14" i="27"/>
  <c r="BI14" i="27"/>
  <c r="BH14" i="27"/>
  <c r="BG14" i="27"/>
  <c r="BF14" i="27"/>
  <c r="BE14" i="27"/>
  <c r="BD14" i="27"/>
  <c r="BC14" i="27"/>
  <c r="BA14" i="27"/>
  <c r="AZ14" i="27"/>
  <c r="AY14" i="27"/>
  <c r="AX14" i="27"/>
  <c r="AW14" i="27"/>
  <c r="AV14" i="27"/>
  <c r="AS14" i="27"/>
  <c r="AR14" i="27"/>
  <c r="AQ14" i="27"/>
  <c r="AP14" i="27"/>
  <c r="AN14" i="27"/>
  <c r="AM14" i="27"/>
  <c r="AL14" i="27"/>
  <c r="AK14" i="27"/>
  <c r="AJ14" i="27"/>
  <c r="AI14" i="27"/>
  <c r="AF14" i="27"/>
  <c r="AE14" i="27"/>
  <c r="AD14" i="27"/>
  <c r="AB14" i="27"/>
  <c r="AA14" i="27"/>
  <c r="Z14" i="27"/>
  <c r="Y14" i="27"/>
  <c r="X14" i="27"/>
  <c r="W14" i="27"/>
  <c r="T14" i="27"/>
  <c r="S14" i="27"/>
  <c r="R14" i="27"/>
  <c r="P14" i="27"/>
  <c r="O14" i="27"/>
  <c r="N14" i="27"/>
  <c r="M14" i="27"/>
  <c r="L14" i="27"/>
  <c r="K14" i="27"/>
  <c r="BO13" i="27"/>
  <c r="BN13" i="27"/>
  <c r="BM13" i="27"/>
  <c r="BL13" i="27"/>
  <c r="BK13" i="27"/>
  <c r="BJ13" i="27"/>
  <c r="BI13" i="27"/>
  <c r="BH13" i="27"/>
  <c r="BG13" i="27"/>
  <c r="BF13" i="27"/>
  <c r="BE13" i="27"/>
  <c r="BD13" i="27"/>
  <c r="BC13" i="27"/>
  <c r="BA13" i="27"/>
  <c r="AZ13" i="27"/>
  <c r="AY13" i="27"/>
  <c r="AX13" i="27"/>
  <c r="AW13" i="27"/>
  <c r="AV13" i="27"/>
  <c r="AS13" i="27"/>
  <c r="AR13" i="27"/>
  <c r="AQ13" i="27"/>
  <c r="AP13" i="27"/>
  <c r="AN13" i="27"/>
  <c r="AM13" i="27"/>
  <c r="AL13" i="27"/>
  <c r="AK13" i="27"/>
  <c r="AJ13" i="27"/>
  <c r="AI13" i="27"/>
  <c r="AF13" i="27"/>
  <c r="AE13" i="27"/>
  <c r="AD13" i="27"/>
  <c r="AB13" i="27"/>
  <c r="AA13" i="27"/>
  <c r="Z13" i="27"/>
  <c r="Y13" i="27"/>
  <c r="X13" i="27"/>
  <c r="W13" i="27"/>
  <c r="T13" i="27"/>
  <c r="S13" i="27"/>
  <c r="R13" i="27"/>
  <c r="P13" i="27"/>
  <c r="O13" i="27"/>
  <c r="N13" i="27"/>
  <c r="M13" i="27"/>
  <c r="L13" i="27"/>
  <c r="K13" i="27"/>
  <c r="G16" i="27"/>
  <c r="F16" i="27"/>
  <c r="E16" i="27"/>
  <c r="D16" i="27"/>
  <c r="C16" i="27"/>
  <c r="G15" i="27"/>
  <c r="F15" i="27"/>
  <c r="E15" i="27"/>
  <c r="D15" i="27"/>
  <c r="C15" i="27"/>
  <c r="G14" i="27"/>
  <c r="F14" i="27"/>
  <c r="E14" i="27"/>
  <c r="D14" i="27"/>
  <c r="C14" i="27"/>
  <c r="G13" i="27"/>
  <c r="F13" i="27"/>
  <c r="E13" i="27"/>
  <c r="D13" i="27"/>
  <c r="C13" i="27"/>
  <c r="E92" i="13" l="1"/>
  <c r="L92" i="13" s="1"/>
  <c r="E16" i="13"/>
  <c r="F16" i="13"/>
  <c r="G16" i="13"/>
  <c r="I16" i="13"/>
  <c r="E98" i="13"/>
  <c r="L98" i="13" s="1"/>
  <c r="G68" i="13"/>
  <c r="F68" i="13"/>
  <c r="E68" i="13"/>
  <c r="E66" i="13" s="1"/>
  <c r="L66" i="13" s="1"/>
  <c r="H10" i="10" l="1"/>
  <c r="AM23" i="27" s="1"/>
  <c r="G30" i="24"/>
  <c r="J15" i="27" s="1"/>
  <c r="E74" i="24" l="1"/>
  <c r="BB13" i="27" s="1"/>
  <c r="AC16" i="27"/>
  <c r="I42" i="24"/>
  <c r="V16" i="27" s="1"/>
  <c r="G42" i="24"/>
  <c r="V15" i="27" s="1"/>
  <c r="F42" i="24"/>
  <c r="V14" i="27" s="1"/>
  <c r="I37" i="24"/>
  <c r="Q16" i="27" s="1"/>
  <c r="I30" i="24"/>
  <c r="J16" i="27" s="1"/>
  <c r="BB11" i="27"/>
  <c r="BA11" i="27"/>
  <c r="AZ11" i="27"/>
  <c r="AX11" i="27"/>
  <c r="AW11" i="27"/>
  <c r="AV11" i="27"/>
  <c r="AT11" i="27"/>
  <c r="AS11" i="27"/>
  <c r="AR11" i="27"/>
  <c r="AQ11" i="27"/>
  <c r="AP11" i="27"/>
  <c r="AM11" i="27"/>
  <c r="AL11" i="27"/>
  <c r="AK11" i="27"/>
  <c r="AJ11" i="27"/>
  <c r="AI11" i="27"/>
  <c r="AH11" i="27"/>
  <c r="AG11" i="27"/>
  <c r="AF11" i="27"/>
  <c r="AE11" i="27"/>
  <c r="AD11" i="27"/>
  <c r="AB11" i="27"/>
  <c r="AA11" i="27"/>
  <c r="Z11" i="27"/>
  <c r="Y11" i="27"/>
  <c r="X11" i="27"/>
  <c r="W11" i="27"/>
  <c r="V11" i="27"/>
  <c r="U11" i="27"/>
  <c r="T11" i="27"/>
  <c r="S11" i="27"/>
  <c r="R11" i="27"/>
  <c r="Q11" i="27"/>
  <c r="P11" i="27"/>
  <c r="N11" i="27"/>
  <c r="M11" i="27"/>
  <c r="L11" i="27"/>
  <c r="K11" i="27"/>
  <c r="I11" i="27"/>
  <c r="BB9" i="27"/>
  <c r="BA9" i="27"/>
  <c r="AZ9" i="27"/>
  <c r="AX9" i="27"/>
  <c r="AW9" i="27"/>
  <c r="AV9" i="27"/>
  <c r="AT9" i="27"/>
  <c r="AS9" i="27"/>
  <c r="AR9" i="27"/>
  <c r="AQ9" i="27"/>
  <c r="AP9" i="27"/>
  <c r="AM9" i="27"/>
  <c r="AL9" i="27"/>
  <c r="AK9" i="27"/>
  <c r="AJ9" i="27"/>
  <c r="AI9" i="27"/>
  <c r="AH9" i="27"/>
  <c r="AG9" i="27"/>
  <c r="AF9" i="27"/>
  <c r="AE9" i="27"/>
  <c r="AD9" i="27"/>
  <c r="AB9" i="27"/>
  <c r="AA9" i="27"/>
  <c r="Z9" i="27"/>
  <c r="Y9" i="27"/>
  <c r="X9" i="27"/>
  <c r="W9" i="27"/>
  <c r="V9" i="27"/>
  <c r="U9" i="27"/>
  <c r="T9" i="27"/>
  <c r="S9" i="27"/>
  <c r="R9" i="27"/>
  <c r="Q9" i="27"/>
  <c r="P9" i="27"/>
  <c r="N9" i="27"/>
  <c r="M9" i="27"/>
  <c r="L9" i="27"/>
  <c r="K9" i="27"/>
  <c r="I9" i="27"/>
  <c r="BB8" i="27"/>
  <c r="BA8" i="27"/>
  <c r="AZ8" i="27"/>
  <c r="AX8" i="27"/>
  <c r="AW8" i="27"/>
  <c r="AV8" i="27"/>
  <c r="AT8" i="27"/>
  <c r="AS8" i="27"/>
  <c r="AR8" i="27"/>
  <c r="AQ8" i="27"/>
  <c r="AP8" i="27"/>
  <c r="AM8" i="27"/>
  <c r="AL8" i="27"/>
  <c r="AK8" i="27"/>
  <c r="AJ8" i="27"/>
  <c r="AI8" i="27"/>
  <c r="AH8" i="27"/>
  <c r="AG8" i="27"/>
  <c r="AF8" i="27"/>
  <c r="AE8" i="27"/>
  <c r="AD8" i="27"/>
  <c r="AB8" i="27"/>
  <c r="AA8" i="27"/>
  <c r="Z8" i="27"/>
  <c r="Y8" i="27"/>
  <c r="X8" i="27"/>
  <c r="W8" i="27"/>
  <c r="V8" i="27"/>
  <c r="U8" i="27"/>
  <c r="T8" i="27"/>
  <c r="S8" i="27"/>
  <c r="R8" i="27"/>
  <c r="Q8" i="27"/>
  <c r="P8" i="27"/>
  <c r="N8" i="27"/>
  <c r="M8" i="27"/>
  <c r="L8" i="27"/>
  <c r="K8" i="27"/>
  <c r="I8" i="27"/>
  <c r="BB7" i="27"/>
  <c r="BA7" i="27"/>
  <c r="AZ7" i="27"/>
  <c r="AX7" i="27"/>
  <c r="AW7" i="27"/>
  <c r="AV7" i="27"/>
  <c r="AU7" i="27"/>
  <c r="AT7" i="27"/>
  <c r="AS7" i="27"/>
  <c r="AR7" i="27"/>
  <c r="AQ7" i="27"/>
  <c r="AP7" i="27"/>
  <c r="AM7" i="27"/>
  <c r="AL7" i="27"/>
  <c r="AK7" i="27"/>
  <c r="AJ7" i="27"/>
  <c r="AI7" i="27"/>
  <c r="AH7" i="27"/>
  <c r="AG7" i="27"/>
  <c r="AF7" i="27"/>
  <c r="AE7" i="27"/>
  <c r="AD7" i="27"/>
  <c r="AC7" i="27"/>
  <c r="AB7" i="27"/>
  <c r="AA7" i="27"/>
  <c r="Z7" i="27"/>
  <c r="Y7" i="27"/>
  <c r="X7" i="27"/>
  <c r="W7" i="27"/>
  <c r="V7" i="27"/>
  <c r="U7" i="27"/>
  <c r="T7" i="27"/>
  <c r="S7" i="27"/>
  <c r="R7" i="27"/>
  <c r="Q7" i="27"/>
  <c r="P7" i="27"/>
  <c r="N7" i="27"/>
  <c r="M7" i="27"/>
  <c r="L7" i="27"/>
  <c r="K7" i="27"/>
  <c r="I7" i="27"/>
  <c r="G12" i="27"/>
  <c r="G11" i="27"/>
  <c r="G10" i="27"/>
  <c r="G9" i="27"/>
  <c r="G8" i="27"/>
  <c r="F12" i="27"/>
  <c r="F11" i="27"/>
  <c r="F10" i="27"/>
  <c r="F9" i="27"/>
  <c r="F8" i="27"/>
  <c r="E12" i="27"/>
  <c r="E11" i="27"/>
  <c r="E10" i="27"/>
  <c r="E9" i="27"/>
  <c r="E8" i="27"/>
  <c r="D12" i="27"/>
  <c r="D11" i="27"/>
  <c r="D10" i="27"/>
  <c r="D9" i="27"/>
  <c r="D8" i="27"/>
  <c r="C12" i="27"/>
  <c r="C11" i="27"/>
  <c r="C10" i="27"/>
  <c r="C9" i="27"/>
  <c r="C8" i="27"/>
  <c r="G7" i="27"/>
  <c r="F7" i="27"/>
  <c r="E7" i="27"/>
  <c r="D7" i="27"/>
  <c r="C7" i="27"/>
  <c r="G6" i="27"/>
  <c r="F6" i="27"/>
  <c r="E6" i="27"/>
  <c r="D6" i="27"/>
  <c r="C6" i="27"/>
  <c r="BB5" i="27"/>
  <c r="BA5" i="27"/>
  <c r="AZ5" i="27"/>
  <c r="AX5" i="27"/>
  <c r="AW5" i="27"/>
  <c r="AV5" i="27"/>
  <c r="AT5" i="27"/>
  <c r="AS5" i="27"/>
  <c r="AR5" i="27"/>
  <c r="AQ5" i="27"/>
  <c r="AP5" i="27"/>
  <c r="AM5" i="27"/>
  <c r="AL5" i="27"/>
  <c r="AK5" i="27"/>
  <c r="AJ5" i="27"/>
  <c r="AI5" i="27"/>
  <c r="AH5" i="27"/>
  <c r="AG5" i="27"/>
  <c r="AF5" i="27"/>
  <c r="AE5" i="27"/>
  <c r="AD5" i="27"/>
  <c r="AB5" i="27"/>
  <c r="AA5" i="27"/>
  <c r="Z5" i="27"/>
  <c r="Y5" i="27"/>
  <c r="X5" i="27"/>
  <c r="W5" i="27"/>
  <c r="V5" i="27"/>
  <c r="U5" i="27"/>
  <c r="T5" i="27"/>
  <c r="S5" i="27"/>
  <c r="R5" i="27"/>
  <c r="Q5" i="27"/>
  <c r="P5" i="27"/>
  <c r="N5" i="27"/>
  <c r="M5" i="27"/>
  <c r="L5" i="27"/>
  <c r="K5" i="27"/>
  <c r="I5" i="27"/>
  <c r="G5" i="27"/>
  <c r="F5" i="27"/>
  <c r="E5" i="27"/>
  <c r="D5" i="27"/>
  <c r="C5" i="27"/>
  <c r="I29" i="24" l="1"/>
  <c r="I16" i="27" s="1"/>
  <c r="I41" i="24"/>
  <c r="U16" i="27" s="1"/>
  <c r="G4" i="27"/>
  <c r="F4" i="27"/>
  <c r="E4" i="27"/>
  <c r="D4" i="27"/>
  <c r="C4" i="27"/>
  <c r="BB3" i="27"/>
  <c r="BA3" i="27"/>
  <c r="AZ3" i="27"/>
  <c r="AX3" i="27"/>
  <c r="AW3" i="27"/>
  <c r="AV3" i="27"/>
  <c r="AT3" i="27"/>
  <c r="AS3" i="27"/>
  <c r="AR3" i="27"/>
  <c r="AQ3" i="27"/>
  <c r="AP3" i="27"/>
  <c r="AM3" i="27"/>
  <c r="AL3" i="27"/>
  <c r="AK3" i="27"/>
  <c r="G3" i="27"/>
  <c r="I3" i="27"/>
  <c r="K3" i="27"/>
  <c r="L3" i="27"/>
  <c r="M3" i="27"/>
  <c r="P3" i="27"/>
  <c r="Q3" i="27"/>
  <c r="R3" i="27"/>
  <c r="S3" i="27"/>
  <c r="T3" i="27"/>
  <c r="U3" i="27"/>
  <c r="V3" i="27"/>
  <c r="W3" i="27"/>
  <c r="X3" i="27"/>
  <c r="Y3" i="27"/>
  <c r="Z3" i="27"/>
  <c r="AA3" i="27"/>
  <c r="AB3" i="27"/>
  <c r="AD3" i="27"/>
  <c r="AE3" i="27"/>
  <c r="AF3" i="27"/>
  <c r="AG3" i="27"/>
  <c r="AH3" i="27"/>
  <c r="AI3" i="27"/>
  <c r="AJ3" i="27"/>
  <c r="F3" i="27"/>
  <c r="E3" i="27"/>
  <c r="D3" i="27"/>
  <c r="C3" i="27"/>
  <c r="BB2" i="27"/>
  <c r="BA2" i="27"/>
  <c r="AZ2" i="27"/>
  <c r="AX2" i="27"/>
  <c r="AW2" i="27"/>
  <c r="AV2" i="27"/>
  <c r="AT2" i="27"/>
  <c r="AS2" i="27"/>
  <c r="AR2" i="27"/>
  <c r="AQ2" i="27"/>
  <c r="AP2" i="27"/>
  <c r="AM2" i="27"/>
  <c r="AL2" i="27"/>
  <c r="AK2" i="27"/>
  <c r="AJ2" i="27"/>
  <c r="AI2" i="27"/>
  <c r="AH2" i="27"/>
  <c r="AG2" i="27"/>
  <c r="AF2" i="27"/>
  <c r="AE2" i="27"/>
  <c r="AD2" i="27"/>
  <c r="AB2" i="27"/>
  <c r="AA2" i="27"/>
  <c r="Z2" i="27"/>
  <c r="Y2" i="27"/>
  <c r="X2" i="27"/>
  <c r="W2" i="27"/>
  <c r="V2" i="27"/>
  <c r="U2" i="27"/>
  <c r="T2" i="27"/>
  <c r="S2" i="27"/>
  <c r="R2" i="27"/>
  <c r="Q2" i="27"/>
  <c r="G2" i="27"/>
  <c r="F2" i="27"/>
  <c r="E2" i="27"/>
  <c r="D2" i="27"/>
  <c r="C2" i="27"/>
  <c r="P2" i="27"/>
  <c r="M2" i="27"/>
  <c r="L2" i="27"/>
  <c r="K2" i="27"/>
  <c r="I2" i="27"/>
  <c r="BB1" i="27"/>
  <c r="BA1" i="27"/>
  <c r="AZ1" i="27"/>
  <c r="AX1" i="27"/>
  <c r="AW1" i="27"/>
  <c r="AV1" i="27"/>
  <c r="AT1" i="27"/>
  <c r="AS1" i="27"/>
  <c r="AR1" i="27"/>
  <c r="AQ1" i="27"/>
  <c r="AP1" i="27"/>
  <c r="AM1" i="27"/>
  <c r="AL1" i="27"/>
  <c r="AK1" i="27"/>
  <c r="AJ1" i="27"/>
  <c r="AI1" i="27"/>
  <c r="AH1" i="27"/>
  <c r="AG1" i="27"/>
  <c r="AF1" i="27"/>
  <c r="AE1" i="27"/>
  <c r="AD1" i="27"/>
  <c r="AB1" i="27"/>
  <c r="AA1" i="27"/>
  <c r="Z1" i="27"/>
  <c r="Y1" i="27"/>
  <c r="X1" i="27"/>
  <c r="W1" i="27"/>
  <c r="V1" i="27"/>
  <c r="U1" i="27"/>
  <c r="T1" i="27"/>
  <c r="S1" i="27"/>
  <c r="R1" i="27"/>
  <c r="Q1" i="27"/>
  <c r="P1" i="27"/>
  <c r="M1" i="27"/>
  <c r="L1" i="27"/>
  <c r="K1" i="27"/>
  <c r="I1" i="27"/>
  <c r="I98" i="13"/>
  <c r="G80" i="13"/>
  <c r="N80" i="13" s="1"/>
  <c r="E102" i="13"/>
  <c r="H60" i="13"/>
  <c r="M4" i="26" s="1"/>
  <c r="H62" i="13"/>
  <c r="M6" i="26" s="1"/>
  <c r="H63" i="13"/>
  <c r="M7" i="26" s="1"/>
  <c r="H64" i="13"/>
  <c r="M8" i="26" s="1"/>
  <c r="H65" i="13"/>
  <c r="M9" i="26" s="1"/>
  <c r="H67" i="13"/>
  <c r="M11" i="26" s="1"/>
  <c r="H69" i="13"/>
  <c r="M13" i="26" s="1"/>
  <c r="H70" i="13"/>
  <c r="M14" i="26" s="1"/>
  <c r="H71" i="13"/>
  <c r="M15" i="26" s="1"/>
  <c r="H72" i="13"/>
  <c r="M16" i="26" s="1"/>
  <c r="H73" i="13"/>
  <c r="M17" i="26" s="1"/>
  <c r="H74" i="13"/>
  <c r="M18" i="26" s="1"/>
  <c r="H75" i="13"/>
  <c r="M19" i="26" s="1"/>
  <c r="H76" i="13"/>
  <c r="M20" i="26" s="1"/>
  <c r="H77" i="13"/>
  <c r="M21" i="26" s="1"/>
  <c r="H78" i="13"/>
  <c r="M22" i="26" s="1"/>
  <c r="H79" i="13"/>
  <c r="M23" i="26" s="1"/>
  <c r="H81" i="13"/>
  <c r="M25" i="26" s="1"/>
  <c r="H82" i="13"/>
  <c r="M26" i="26" s="1"/>
  <c r="H83" i="13"/>
  <c r="M27" i="26" s="1"/>
  <c r="H84" i="13"/>
  <c r="M28" i="26" s="1"/>
  <c r="H85" i="13"/>
  <c r="M29" i="26" s="1"/>
  <c r="H86" i="13"/>
  <c r="M30" i="26" s="1"/>
  <c r="H87" i="13"/>
  <c r="H88" i="13"/>
  <c r="M32" i="26" s="1"/>
  <c r="H89" i="13"/>
  <c r="M33" i="26" s="1"/>
  <c r="H90" i="13"/>
  <c r="H93" i="13"/>
  <c r="M37" i="26" s="1"/>
  <c r="H94" i="13"/>
  <c r="M38" i="26" s="1"/>
  <c r="H95" i="13"/>
  <c r="M39" i="26" s="1"/>
  <c r="H96" i="13"/>
  <c r="M40" i="26" s="1"/>
  <c r="H97" i="13"/>
  <c r="M41" i="26" s="1"/>
  <c r="H99" i="13"/>
  <c r="M43" i="26" s="1"/>
  <c r="H100" i="13"/>
  <c r="M44" i="26" s="1"/>
  <c r="H101" i="13"/>
  <c r="M45" i="26" s="1"/>
  <c r="H103" i="13"/>
  <c r="M47" i="26" s="1"/>
  <c r="H104" i="13"/>
  <c r="M48" i="26" s="1"/>
  <c r="H105" i="13"/>
  <c r="M49" i="26" s="1"/>
  <c r="H8" i="13"/>
  <c r="I4" i="27" s="1"/>
  <c r="H10" i="13"/>
  <c r="H11" i="13"/>
  <c r="H12" i="13"/>
  <c r="H15" i="13"/>
  <c r="P4" i="27" s="1"/>
  <c r="H17" i="13"/>
  <c r="R4" i="27" s="1"/>
  <c r="H18" i="13"/>
  <c r="H19" i="13"/>
  <c r="T4" i="27" s="1"/>
  <c r="H20" i="13"/>
  <c r="H21" i="13"/>
  <c r="H22" i="13"/>
  <c r="H23" i="13"/>
  <c r="H24" i="13"/>
  <c r="H25" i="13"/>
  <c r="Z4" i="27" s="1"/>
  <c r="H26" i="13"/>
  <c r="AA4" i="27" s="1"/>
  <c r="H27" i="13"/>
  <c r="AB4" i="27" s="1"/>
  <c r="H29" i="13"/>
  <c r="H30" i="13"/>
  <c r="H31" i="13"/>
  <c r="H32" i="13"/>
  <c r="AG4" i="27" s="1"/>
  <c r="H33" i="13"/>
  <c r="AH4" i="27" s="1"/>
  <c r="H34" i="13"/>
  <c r="H35" i="13"/>
  <c r="H36" i="13"/>
  <c r="H37" i="13"/>
  <c r="H38" i="13"/>
  <c r="AM4" i="27" s="1"/>
  <c r="H41" i="13"/>
  <c r="H42" i="13"/>
  <c r="H43" i="13"/>
  <c r="H44" i="13"/>
  <c r="AS4" i="27" s="1"/>
  <c r="H45" i="13"/>
  <c r="AT4" i="27" s="1"/>
  <c r="H47" i="13"/>
  <c r="AV4" i="27" s="1"/>
  <c r="H48" i="13"/>
  <c r="H49" i="13"/>
  <c r="AX4" i="27" s="1"/>
  <c r="H51" i="13"/>
  <c r="H52" i="13"/>
  <c r="BA4" i="27" s="1"/>
  <c r="H53" i="13"/>
  <c r="BB4" i="27" s="1"/>
  <c r="AY7" i="27" l="1"/>
  <c r="L102" i="13"/>
  <c r="J42" i="13"/>
  <c r="AQ6" i="27" s="1"/>
  <c r="J95" i="13"/>
  <c r="J21" i="13"/>
  <c r="V6" i="27" s="1"/>
  <c r="J73" i="13"/>
  <c r="V12" i="27" s="1"/>
  <c r="J101" i="13"/>
  <c r="J88" i="13"/>
  <c r="AK12" i="27" s="1"/>
  <c r="J87" i="13"/>
  <c r="AJ12" i="27" s="1"/>
  <c r="M31" i="26"/>
  <c r="J90" i="13"/>
  <c r="AM12" i="27" s="1"/>
  <c r="M34" i="26"/>
  <c r="AU11" i="27"/>
  <c r="J105" i="13"/>
  <c r="BB12" i="27" s="1"/>
  <c r="BB10" i="27"/>
  <c r="J104" i="13"/>
  <c r="BA10" i="27"/>
  <c r="J103" i="13"/>
  <c r="AZ12" i="27" s="1"/>
  <c r="AZ10" i="27"/>
  <c r="AX10" i="27"/>
  <c r="J100" i="13"/>
  <c r="AW12" i="27" s="1"/>
  <c r="AW10" i="27"/>
  <c r="J99" i="13"/>
  <c r="AV12" i="27" s="1"/>
  <c r="AV10" i="27"/>
  <c r="J97" i="13"/>
  <c r="AT10" i="27"/>
  <c r="J96" i="13"/>
  <c r="AS12" i="27" s="1"/>
  <c r="AS10" i="27"/>
  <c r="AR10" i="27"/>
  <c r="J94" i="13"/>
  <c r="AQ12" i="27" s="1"/>
  <c r="AQ10" i="27"/>
  <c r="J93" i="13"/>
  <c r="AP10" i="27"/>
  <c r="AM10" i="27"/>
  <c r="J89" i="13"/>
  <c r="AL10" i="27"/>
  <c r="AK10" i="27"/>
  <c r="AJ10" i="27"/>
  <c r="J86" i="13"/>
  <c r="AI12" i="27" s="1"/>
  <c r="AI10" i="27"/>
  <c r="J85" i="13"/>
  <c r="AH10" i="27"/>
  <c r="J84" i="13"/>
  <c r="AG12" i="27" s="1"/>
  <c r="AG10" i="27"/>
  <c r="J83" i="13"/>
  <c r="AF10" i="27"/>
  <c r="J82" i="13"/>
  <c r="AE12" i="27" s="1"/>
  <c r="AE10" i="27"/>
  <c r="AC9" i="27"/>
  <c r="J81" i="13"/>
  <c r="AD10" i="27"/>
  <c r="AB10" i="27"/>
  <c r="J79" i="13"/>
  <c r="AB12" i="27" s="1"/>
  <c r="J78" i="13"/>
  <c r="AA12" i="27" s="1"/>
  <c r="AA10" i="27"/>
  <c r="J77" i="13"/>
  <c r="Z10" i="27"/>
  <c r="J76" i="13"/>
  <c r="Y10" i="27"/>
  <c r="J75" i="13"/>
  <c r="X10" i="27"/>
  <c r="J74" i="13"/>
  <c r="W12" i="27" s="1"/>
  <c r="W10" i="27"/>
  <c r="V10" i="27"/>
  <c r="J72" i="13"/>
  <c r="U10" i="27"/>
  <c r="J71" i="13"/>
  <c r="T10" i="27"/>
  <c r="J70" i="13"/>
  <c r="S10" i="27"/>
  <c r="J69" i="13"/>
  <c r="R10" i="27"/>
  <c r="J67" i="13"/>
  <c r="P10" i="27"/>
  <c r="J65" i="13"/>
  <c r="N12" i="27" s="1"/>
  <c r="N10" i="27"/>
  <c r="J64" i="13"/>
  <c r="M10" i="27"/>
  <c r="J63" i="13"/>
  <c r="L10" i="27"/>
  <c r="J62" i="13"/>
  <c r="K12" i="27" s="1"/>
  <c r="K10" i="27"/>
  <c r="J60" i="13"/>
  <c r="I10" i="27"/>
  <c r="J11" i="13"/>
  <c r="L6" i="27" s="1"/>
  <c r="J51" i="13"/>
  <c r="J31" i="13"/>
  <c r="J20" i="13"/>
  <c r="AL4" i="27"/>
  <c r="J49" i="13"/>
  <c r="J36" i="13"/>
  <c r="J30" i="13"/>
  <c r="J23" i="13"/>
  <c r="J19" i="13"/>
  <c r="U4" i="27"/>
  <c r="J48" i="13"/>
  <c r="J35" i="13"/>
  <c r="J29" i="13"/>
  <c r="J22" i="13"/>
  <c r="V4" i="27"/>
  <c r="AZ4" i="27"/>
  <c r="J43" i="13"/>
  <c r="J12" i="13"/>
  <c r="AR4" i="27"/>
  <c r="J41" i="13"/>
  <c r="J27" i="13"/>
  <c r="J10" i="13"/>
  <c r="K4" i="27"/>
  <c r="J45" i="13"/>
  <c r="J8" i="13"/>
  <c r="L4" i="27"/>
  <c r="X4" i="27"/>
  <c r="AD4" i="27"/>
  <c r="AJ4" i="27"/>
  <c r="AP4" i="27"/>
  <c r="J24" i="13"/>
  <c r="AF4" i="27"/>
  <c r="J47" i="13"/>
  <c r="J34" i="13"/>
  <c r="J17" i="13"/>
  <c r="W4" i="27"/>
  <c r="AI4" i="27"/>
  <c r="J53" i="13"/>
  <c r="J38" i="13"/>
  <c r="J33" i="13"/>
  <c r="J26" i="13"/>
  <c r="J15" i="13"/>
  <c r="J52" i="13"/>
  <c r="J44" i="13"/>
  <c r="J37" i="13"/>
  <c r="J32" i="13"/>
  <c r="J25" i="13"/>
  <c r="M4" i="27"/>
  <c r="S4" i="27"/>
  <c r="Y4" i="27"/>
  <c r="AE4" i="27"/>
  <c r="AK4" i="27"/>
  <c r="AQ4" i="27"/>
  <c r="AW4" i="27"/>
  <c r="H16" i="13"/>
  <c r="J18" i="13"/>
  <c r="H68" i="13"/>
  <c r="M12" i="26" s="1"/>
  <c r="M12" i="27" l="1"/>
  <c r="U12" i="27"/>
  <c r="AR12" i="27"/>
  <c r="AX12" i="27"/>
  <c r="AF12" i="27"/>
  <c r="X12" i="27"/>
  <c r="AH12" i="27"/>
  <c r="Z12" i="27"/>
  <c r="AT12" i="27"/>
  <c r="BA12" i="27"/>
  <c r="AD12" i="27"/>
  <c r="Y12" i="27"/>
  <c r="P12" i="27"/>
  <c r="S12" i="27"/>
  <c r="J68" i="13"/>
  <c r="Q12" i="27" s="1"/>
  <c r="L12" i="27"/>
  <c r="T12" i="27"/>
  <c r="AP12" i="27"/>
  <c r="I12" i="27"/>
  <c r="R12" i="27"/>
  <c r="AL12" i="27"/>
  <c r="Q10" i="27"/>
  <c r="Z6" i="27"/>
  <c r="W6" i="27"/>
  <c r="U6" i="27"/>
  <c r="BA6" i="27"/>
  <c r="M6" i="27"/>
  <c r="S6" i="27"/>
  <c r="AS6" i="27"/>
  <c r="AA6" i="27"/>
  <c r="BB6" i="27"/>
  <c r="AI6" i="27"/>
  <c r="I6" i="27"/>
  <c r="T6" i="27"/>
  <c r="AK6" i="27"/>
  <c r="K6" i="27"/>
  <c r="AW6" i="27"/>
  <c r="AH6" i="27"/>
  <c r="AG6" i="27"/>
  <c r="AB6" i="27"/>
  <c r="AD6" i="27"/>
  <c r="AL6" i="27"/>
  <c r="AM6" i="27"/>
  <c r="R6" i="27"/>
  <c r="AT6" i="27"/>
  <c r="AR6" i="27"/>
  <c r="AE6" i="27"/>
  <c r="AX6" i="27"/>
  <c r="Q4" i="27"/>
  <c r="AV6" i="27"/>
  <c r="X6" i="27"/>
  <c r="AF6" i="27"/>
  <c r="P6" i="27"/>
  <c r="J16" i="13"/>
  <c r="Y6" i="27"/>
  <c r="AP6" i="27"/>
  <c r="AJ6" i="27"/>
  <c r="AZ6" i="27"/>
  <c r="E14" i="13"/>
  <c r="L14" i="13" s="1"/>
  <c r="O1" i="27" l="1"/>
  <c r="Q6" i="27"/>
  <c r="J1" i="27"/>
  <c r="E28" i="13"/>
  <c r="E40" i="13"/>
  <c r="L40" i="13" s="1"/>
  <c r="E46" i="13"/>
  <c r="E50" i="13"/>
  <c r="G1" i="27"/>
  <c r="F1" i="27"/>
  <c r="E1" i="27"/>
  <c r="D1" i="27"/>
  <c r="C1" i="27"/>
  <c r="AY1" i="27" l="1"/>
  <c r="L50" i="13"/>
  <c r="AU1" i="27"/>
  <c r="L46" i="13"/>
  <c r="AC1" i="27"/>
  <c r="L28" i="13"/>
  <c r="N1" i="27"/>
  <c r="AO1" i="27"/>
  <c r="E39" i="13"/>
  <c r="AN1" i="27" s="1"/>
  <c r="E7" i="13"/>
  <c r="H1" i="27" s="1"/>
  <c r="H6" i="10"/>
  <c r="H7" i="10"/>
  <c r="H9" i="10"/>
  <c r="AL23" i="27" s="1"/>
  <c r="H11" i="10"/>
  <c r="AN23" i="27" s="1"/>
  <c r="H12" i="10"/>
  <c r="AO23" i="27" s="1"/>
  <c r="H13" i="10"/>
  <c r="AP23" i="27" s="1"/>
  <c r="AJ23" i="27" l="1"/>
  <c r="K7" i="10"/>
  <c r="AI23" i="27"/>
  <c r="K6" i="10"/>
  <c r="E54" i="13"/>
  <c r="BC1" i="27" s="1"/>
  <c r="E37" i="24"/>
  <c r="Q13" i="27" s="1"/>
  <c r="F37" i="24"/>
  <c r="Q14" i="27" s="1"/>
  <c r="G37" i="24"/>
  <c r="Q15" i="27" s="1"/>
  <c r="Q152" i="13"/>
  <c r="P152" i="13"/>
  <c r="N152" i="13"/>
  <c r="Q151" i="13"/>
  <c r="N151" i="13"/>
  <c r="Q150" i="13"/>
  <c r="P150" i="13"/>
  <c r="N150" i="13"/>
  <c r="Q149" i="13"/>
  <c r="P149" i="13"/>
  <c r="N149" i="13"/>
  <c r="Q148" i="13"/>
  <c r="P148" i="13"/>
  <c r="N148" i="13"/>
  <c r="Q147" i="13"/>
  <c r="P147" i="13"/>
  <c r="N147" i="13"/>
  <c r="Q146" i="13"/>
  <c r="P146" i="13"/>
  <c r="N146" i="13"/>
  <c r="Q145" i="13"/>
  <c r="P145" i="13"/>
  <c r="Q144" i="13"/>
  <c r="P144" i="13"/>
  <c r="N144" i="13"/>
  <c r="Q143" i="13"/>
  <c r="P143" i="13"/>
  <c r="Q122" i="13"/>
  <c r="P122" i="13"/>
  <c r="N122" i="13"/>
  <c r="Q121" i="13"/>
  <c r="N121" i="13"/>
  <c r="Q120" i="13"/>
  <c r="P120" i="13"/>
  <c r="N120" i="13"/>
  <c r="P119" i="13"/>
  <c r="N119" i="13"/>
  <c r="N118" i="13"/>
  <c r="J152" i="13"/>
  <c r="J151" i="13"/>
  <c r="J150" i="13"/>
  <c r="J149" i="13"/>
  <c r="J148" i="13"/>
  <c r="J147" i="13"/>
  <c r="J146" i="13"/>
  <c r="K146" i="13" s="1"/>
  <c r="M146" i="13" s="1"/>
  <c r="J145" i="13"/>
  <c r="J144" i="13"/>
  <c r="J122" i="13"/>
  <c r="J121" i="13"/>
  <c r="J120" i="13"/>
  <c r="J119" i="13"/>
  <c r="J118" i="13"/>
  <c r="K119" i="13" l="1"/>
  <c r="M119" i="13" s="1"/>
  <c r="K120" i="13"/>
  <c r="M120" i="13" s="1"/>
  <c r="K147" i="13"/>
  <c r="M147" i="13" s="1"/>
  <c r="K122" i="13"/>
  <c r="M122" i="13" s="1"/>
  <c r="K143" i="13"/>
  <c r="M143" i="13" s="1"/>
  <c r="K118" i="13"/>
  <c r="M118" i="13" s="1"/>
  <c r="K144" i="13"/>
  <c r="M144" i="13" s="1"/>
  <c r="K150" i="13"/>
  <c r="M150" i="13" s="1"/>
  <c r="K148" i="13"/>
  <c r="M148" i="13" s="1"/>
  <c r="K145" i="13"/>
  <c r="M145" i="13" s="1"/>
  <c r="K151" i="13"/>
  <c r="M151" i="13" s="1"/>
  <c r="K121" i="13"/>
  <c r="M121" i="13" s="1"/>
  <c r="K149" i="13"/>
  <c r="M149" i="13" s="1"/>
  <c r="K152" i="13"/>
  <c r="M152" i="13" s="1"/>
  <c r="G55" i="26"/>
  <c r="F55" i="26"/>
  <c r="H24" i="26"/>
  <c r="I24" i="26"/>
  <c r="J24" i="26"/>
  <c r="N143" i="13" l="1"/>
  <c r="Q119" i="13"/>
  <c r="Q118" i="13"/>
  <c r="P118" i="13"/>
  <c r="P151" i="13"/>
  <c r="P121" i="13"/>
  <c r="R46" i="26"/>
  <c r="Q46" i="26"/>
  <c r="P46" i="26"/>
  <c r="R42" i="26"/>
  <c r="Q42" i="26"/>
  <c r="P42" i="26"/>
  <c r="R36" i="26"/>
  <c r="Q36" i="26"/>
  <c r="P36" i="26"/>
  <c r="P35" i="26"/>
  <c r="R34" i="26"/>
  <c r="Q34" i="26"/>
  <c r="P34" i="26"/>
  <c r="R33" i="26"/>
  <c r="Q33" i="26"/>
  <c r="P33" i="26"/>
  <c r="R24" i="26"/>
  <c r="Q24" i="26"/>
  <c r="P24" i="26"/>
  <c r="R10" i="26"/>
  <c r="Q10" i="26"/>
  <c r="P10" i="26"/>
  <c r="R5" i="26"/>
  <c r="Q5" i="26"/>
  <c r="P5" i="26"/>
  <c r="R4" i="26"/>
  <c r="Q4" i="26"/>
  <c r="P4" i="26"/>
  <c r="H50" i="26"/>
  <c r="P50" i="26"/>
  <c r="N49" i="26" l="1"/>
  <c r="L49" i="26"/>
  <c r="K49" i="26"/>
  <c r="F49" i="26"/>
  <c r="D49" i="26"/>
  <c r="C49" i="26"/>
  <c r="N48" i="26"/>
  <c r="L48" i="26"/>
  <c r="K48" i="26"/>
  <c r="F48" i="26"/>
  <c r="E48" i="26"/>
  <c r="D48" i="26"/>
  <c r="C48" i="26"/>
  <c r="N47" i="26"/>
  <c r="L47" i="26"/>
  <c r="K47" i="26"/>
  <c r="F47" i="26"/>
  <c r="D47" i="26"/>
  <c r="C47" i="26"/>
  <c r="J46" i="26"/>
  <c r="I46" i="26"/>
  <c r="H46" i="26"/>
  <c r="N45" i="26"/>
  <c r="L45" i="26"/>
  <c r="K45" i="26"/>
  <c r="F45" i="26"/>
  <c r="D45" i="26"/>
  <c r="C45" i="26"/>
  <c r="N44" i="26"/>
  <c r="L44" i="26"/>
  <c r="K44" i="26"/>
  <c r="F44" i="26"/>
  <c r="E44" i="26"/>
  <c r="D44" i="26"/>
  <c r="C44" i="26"/>
  <c r="N43" i="26"/>
  <c r="L43" i="26"/>
  <c r="K43" i="26"/>
  <c r="F43" i="26"/>
  <c r="D43" i="26"/>
  <c r="C43" i="26"/>
  <c r="J42" i="26"/>
  <c r="I42" i="26"/>
  <c r="H42" i="26"/>
  <c r="N41" i="26"/>
  <c r="L41" i="26"/>
  <c r="K41" i="26"/>
  <c r="F41" i="26"/>
  <c r="D41" i="26"/>
  <c r="C41" i="26"/>
  <c r="N40" i="26"/>
  <c r="L40" i="26"/>
  <c r="K40" i="26"/>
  <c r="F40" i="26"/>
  <c r="D40" i="26"/>
  <c r="C40" i="26"/>
  <c r="N39" i="26"/>
  <c r="L39" i="26"/>
  <c r="K39" i="26"/>
  <c r="F39" i="26"/>
  <c r="E39" i="26"/>
  <c r="D39" i="26"/>
  <c r="C39" i="26"/>
  <c r="N38" i="26"/>
  <c r="L38" i="26"/>
  <c r="K38" i="26"/>
  <c r="F38" i="26"/>
  <c r="D38" i="26"/>
  <c r="C38" i="26"/>
  <c r="N37" i="26"/>
  <c r="L37" i="26"/>
  <c r="K37" i="26"/>
  <c r="F37" i="26"/>
  <c r="E37" i="26"/>
  <c r="D37" i="26"/>
  <c r="C37" i="26"/>
  <c r="J36" i="26"/>
  <c r="I36" i="26"/>
  <c r="H36" i="26"/>
  <c r="C36" i="26"/>
  <c r="H35" i="26"/>
  <c r="N34" i="26"/>
  <c r="L34" i="26"/>
  <c r="K34" i="26"/>
  <c r="J34" i="26"/>
  <c r="I34" i="26"/>
  <c r="H34" i="26"/>
  <c r="F34" i="26"/>
  <c r="E34" i="26"/>
  <c r="D34" i="26"/>
  <c r="C34" i="26"/>
  <c r="N33" i="26"/>
  <c r="L33" i="26"/>
  <c r="K33" i="26"/>
  <c r="J33" i="26"/>
  <c r="I33" i="26"/>
  <c r="H33" i="26"/>
  <c r="F33" i="26"/>
  <c r="D33" i="26"/>
  <c r="C33" i="26"/>
  <c r="N32" i="26"/>
  <c r="L32" i="26"/>
  <c r="K32" i="26"/>
  <c r="F32" i="26"/>
  <c r="E32" i="26"/>
  <c r="D32" i="26"/>
  <c r="C32" i="26"/>
  <c r="N31" i="26"/>
  <c r="L31" i="26"/>
  <c r="K31" i="26"/>
  <c r="F31" i="26"/>
  <c r="D31" i="26"/>
  <c r="C31" i="26"/>
  <c r="N30" i="26"/>
  <c r="L30" i="26"/>
  <c r="K30" i="26"/>
  <c r="F30" i="26"/>
  <c r="D30" i="26"/>
  <c r="C30" i="26"/>
  <c r="N29" i="26"/>
  <c r="L29" i="26"/>
  <c r="K29" i="26"/>
  <c r="F29" i="26"/>
  <c r="E29" i="26"/>
  <c r="D29" i="26"/>
  <c r="C29" i="26"/>
  <c r="N28" i="26"/>
  <c r="L28" i="26"/>
  <c r="K28" i="26"/>
  <c r="F28" i="26"/>
  <c r="D28" i="26"/>
  <c r="C28" i="26"/>
  <c r="N27" i="26"/>
  <c r="L27" i="26"/>
  <c r="K27" i="26"/>
  <c r="F27" i="26"/>
  <c r="D27" i="26"/>
  <c r="C27" i="26"/>
  <c r="N26" i="26"/>
  <c r="L26" i="26"/>
  <c r="K26" i="26"/>
  <c r="F26" i="26"/>
  <c r="E26" i="26"/>
  <c r="D26" i="26"/>
  <c r="C26" i="26"/>
  <c r="N25" i="26"/>
  <c r="L25" i="26"/>
  <c r="K25" i="26"/>
  <c r="F25" i="26"/>
  <c r="D25" i="26"/>
  <c r="C25" i="26"/>
  <c r="N23" i="26"/>
  <c r="L23" i="26"/>
  <c r="K23" i="26"/>
  <c r="F23" i="26"/>
  <c r="D23" i="26"/>
  <c r="C23" i="26"/>
  <c r="N22" i="26"/>
  <c r="L22" i="26"/>
  <c r="K22" i="26"/>
  <c r="F22" i="26"/>
  <c r="D22" i="26"/>
  <c r="C22" i="26"/>
  <c r="N21" i="26"/>
  <c r="L21" i="26"/>
  <c r="K21" i="26"/>
  <c r="F21" i="26"/>
  <c r="D21" i="26"/>
  <c r="C21" i="26"/>
  <c r="N20" i="26"/>
  <c r="L20" i="26"/>
  <c r="K20" i="26"/>
  <c r="F20" i="26"/>
  <c r="D20" i="26"/>
  <c r="C20" i="26"/>
  <c r="N19" i="26"/>
  <c r="L19" i="26"/>
  <c r="K19" i="26"/>
  <c r="F19" i="26"/>
  <c r="D19" i="26"/>
  <c r="C19" i="26"/>
  <c r="N18" i="26"/>
  <c r="L18" i="26"/>
  <c r="K18" i="26"/>
  <c r="F18" i="26"/>
  <c r="D18" i="26"/>
  <c r="C18" i="26"/>
  <c r="N17" i="26"/>
  <c r="L17" i="26"/>
  <c r="K17" i="26"/>
  <c r="F17" i="26"/>
  <c r="D17" i="26"/>
  <c r="C17" i="26"/>
  <c r="N16" i="26"/>
  <c r="L16" i="26"/>
  <c r="K16" i="26"/>
  <c r="F16" i="26"/>
  <c r="D16" i="26"/>
  <c r="C16" i="26"/>
  <c r="N15" i="26"/>
  <c r="L15" i="26"/>
  <c r="K15" i="26"/>
  <c r="F15" i="26"/>
  <c r="D15" i="26"/>
  <c r="C15" i="26"/>
  <c r="N14" i="26"/>
  <c r="L14" i="26"/>
  <c r="K14" i="26"/>
  <c r="F14" i="26"/>
  <c r="D14" i="26"/>
  <c r="C14" i="26"/>
  <c r="N13" i="26"/>
  <c r="L13" i="26"/>
  <c r="K13" i="26"/>
  <c r="F13" i="26"/>
  <c r="E13" i="26"/>
  <c r="D13" i="26"/>
  <c r="C13" i="26"/>
  <c r="N12" i="26"/>
  <c r="N11" i="26"/>
  <c r="L11" i="26"/>
  <c r="K11" i="26"/>
  <c r="F11" i="26"/>
  <c r="D11" i="26"/>
  <c r="C11" i="26"/>
  <c r="J10" i="26"/>
  <c r="I10" i="26"/>
  <c r="H10" i="26"/>
  <c r="N9" i="26"/>
  <c r="L9" i="26"/>
  <c r="K9" i="26"/>
  <c r="F9" i="26"/>
  <c r="C9" i="26"/>
  <c r="N8" i="26"/>
  <c r="L8" i="26"/>
  <c r="K8" i="26"/>
  <c r="F8" i="26"/>
  <c r="D8" i="26"/>
  <c r="C8" i="26"/>
  <c r="N7" i="26"/>
  <c r="L7" i="26"/>
  <c r="K7" i="26"/>
  <c r="F7" i="26"/>
  <c r="D7" i="26"/>
  <c r="C7" i="26"/>
  <c r="N6" i="26"/>
  <c r="L6" i="26"/>
  <c r="K6" i="26"/>
  <c r="F6" i="26"/>
  <c r="E6" i="26"/>
  <c r="D6" i="26"/>
  <c r="C6" i="26"/>
  <c r="J5" i="26"/>
  <c r="I5" i="26"/>
  <c r="H5" i="26"/>
  <c r="N4" i="26"/>
  <c r="L4" i="26"/>
  <c r="K4" i="26"/>
  <c r="J4" i="26"/>
  <c r="I4" i="26"/>
  <c r="H4" i="26"/>
  <c r="F4" i="26"/>
  <c r="E4" i="26"/>
  <c r="D4" i="26"/>
  <c r="C4" i="26"/>
  <c r="I74" i="24"/>
  <c r="BB16" i="27" s="1"/>
  <c r="G74" i="24"/>
  <c r="BB15" i="27" s="1"/>
  <c r="F74" i="24"/>
  <c r="BB14" i="27" s="1"/>
  <c r="I67" i="24"/>
  <c r="AU16" i="27" s="1"/>
  <c r="G67" i="24"/>
  <c r="AU15" i="27" s="1"/>
  <c r="F67" i="24"/>
  <c r="AU14" i="27" s="1"/>
  <c r="E67" i="24"/>
  <c r="AU13" i="27" s="1"/>
  <c r="I61" i="24"/>
  <c r="G61" i="24"/>
  <c r="AO15" i="27" s="1"/>
  <c r="F61" i="24"/>
  <c r="AO14" i="27" s="1"/>
  <c r="E61" i="24"/>
  <c r="F54" i="24"/>
  <c r="E54" i="24"/>
  <c r="F49" i="24"/>
  <c r="AC14" i="27" s="1"/>
  <c r="E49" i="24"/>
  <c r="AC13" i="27" s="1"/>
  <c r="I3" i="26"/>
  <c r="E42" i="24"/>
  <c r="G29" i="24"/>
  <c r="I15" i="27" s="1"/>
  <c r="F30" i="24"/>
  <c r="E30" i="24"/>
  <c r="F163" i="13"/>
  <c r="Q162" i="13"/>
  <c r="P162" i="13"/>
  <c r="N162" i="13"/>
  <c r="J162" i="13"/>
  <c r="Q161" i="13"/>
  <c r="P161" i="13"/>
  <c r="J161" i="13"/>
  <c r="Q160" i="13"/>
  <c r="P160" i="13"/>
  <c r="N160" i="13"/>
  <c r="J160" i="13"/>
  <c r="Q159" i="13"/>
  <c r="P159" i="13"/>
  <c r="N159" i="13"/>
  <c r="J159" i="13"/>
  <c r="Q158" i="13"/>
  <c r="P158" i="13"/>
  <c r="N158" i="13"/>
  <c r="J158" i="13"/>
  <c r="Q157" i="13"/>
  <c r="P157" i="13"/>
  <c r="N157" i="13"/>
  <c r="J157" i="13"/>
  <c r="Q156" i="13"/>
  <c r="P156" i="13"/>
  <c r="N156" i="13"/>
  <c r="J156" i="13"/>
  <c r="Q155" i="13"/>
  <c r="P155" i="13"/>
  <c r="N155" i="13"/>
  <c r="J155" i="13"/>
  <c r="Q154" i="13"/>
  <c r="P154" i="13"/>
  <c r="N154" i="13"/>
  <c r="J154" i="13"/>
  <c r="Q153" i="13"/>
  <c r="P153" i="13"/>
  <c r="N153" i="13"/>
  <c r="J153" i="13"/>
  <c r="Q117" i="13"/>
  <c r="N117" i="13"/>
  <c r="J117" i="13"/>
  <c r="Q116" i="13"/>
  <c r="J116" i="13"/>
  <c r="P115" i="13"/>
  <c r="J115" i="13"/>
  <c r="K115" i="13" s="1"/>
  <c r="Q114" i="13"/>
  <c r="J114" i="13"/>
  <c r="K114" i="13" s="1"/>
  <c r="J113" i="13"/>
  <c r="O49" i="26"/>
  <c r="O48" i="26"/>
  <c r="I102" i="13"/>
  <c r="G102" i="13"/>
  <c r="N102" i="13" s="1"/>
  <c r="F102" i="13"/>
  <c r="M102" i="13" s="1"/>
  <c r="K46" i="26"/>
  <c r="O45" i="26"/>
  <c r="H98" i="13"/>
  <c r="M42" i="26" s="1"/>
  <c r="N42" i="26"/>
  <c r="G98" i="13"/>
  <c r="N98" i="13" s="1"/>
  <c r="F98" i="13"/>
  <c r="M98" i="13" s="1"/>
  <c r="K42" i="26"/>
  <c r="O41" i="26"/>
  <c r="O39" i="26"/>
  <c r="O38" i="26"/>
  <c r="I92" i="13"/>
  <c r="G92" i="13"/>
  <c r="N92" i="13" s="1"/>
  <c r="F92" i="13"/>
  <c r="M92" i="13" s="1"/>
  <c r="O33" i="26"/>
  <c r="O32" i="26"/>
  <c r="O30" i="26"/>
  <c r="O29" i="26"/>
  <c r="O27" i="26"/>
  <c r="O26" i="26"/>
  <c r="I80" i="13"/>
  <c r="F80" i="13"/>
  <c r="M80" i="13" s="1"/>
  <c r="K24" i="26"/>
  <c r="O23" i="26"/>
  <c r="O22" i="26"/>
  <c r="O20" i="26"/>
  <c r="O19" i="26"/>
  <c r="O17" i="26"/>
  <c r="O16" i="26"/>
  <c r="O15" i="26"/>
  <c r="O14" i="26"/>
  <c r="I66" i="13"/>
  <c r="G66" i="13"/>
  <c r="N66" i="13" s="1"/>
  <c r="L12" i="26"/>
  <c r="K12" i="26"/>
  <c r="O9" i="26"/>
  <c r="H61" i="13"/>
  <c r="O7" i="26"/>
  <c r="I61" i="13"/>
  <c r="G61" i="13"/>
  <c r="N61" i="13" s="1"/>
  <c r="F61" i="13"/>
  <c r="M61" i="13" s="1"/>
  <c r="E61" i="13"/>
  <c r="L61" i="13" s="1"/>
  <c r="E49" i="26"/>
  <c r="G48" i="26"/>
  <c r="I50" i="13"/>
  <c r="G50" i="13"/>
  <c r="N50" i="13" s="1"/>
  <c r="F50" i="13"/>
  <c r="M50" i="13" s="1"/>
  <c r="C46" i="26"/>
  <c r="E45" i="26"/>
  <c r="G44" i="26"/>
  <c r="I46" i="13"/>
  <c r="G46" i="13"/>
  <c r="N46" i="13" s="1"/>
  <c r="F46" i="13"/>
  <c r="M46" i="13" s="1"/>
  <c r="C42" i="26"/>
  <c r="E41" i="26"/>
  <c r="E40" i="26"/>
  <c r="G39" i="26"/>
  <c r="E38" i="26"/>
  <c r="G37" i="26"/>
  <c r="I40" i="13"/>
  <c r="G40" i="13"/>
  <c r="N40" i="13" s="1"/>
  <c r="F40" i="13"/>
  <c r="M40" i="13" s="1"/>
  <c r="G34" i="26"/>
  <c r="E33" i="26"/>
  <c r="G32" i="26"/>
  <c r="G31" i="26"/>
  <c r="E31" i="26"/>
  <c r="E30" i="26"/>
  <c r="G29" i="26"/>
  <c r="G28" i="26"/>
  <c r="E28" i="26"/>
  <c r="E27" i="26"/>
  <c r="G26" i="26"/>
  <c r="G25" i="26"/>
  <c r="E25" i="26"/>
  <c r="I28" i="13"/>
  <c r="H28" i="13"/>
  <c r="G28" i="13"/>
  <c r="N28" i="13" s="1"/>
  <c r="F28" i="13"/>
  <c r="M28" i="13" s="1"/>
  <c r="C24" i="26"/>
  <c r="G23" i="26"/>
  <c r="G22" i="26"/>
  <c r="E22" i="26"/>
  <c r="G21" i="26"/>
  <c r="E21" i="26"/>
  <c r="G20" i="26"/>
  <c r="G19" i="26"/>
  <c r="E19" i="26"/>
  <c r="G18" i="26"/>
  <c r="E18" i="26"/>
  <c r="E17" i="26"/>
  <c r="G16" i="26"/>
  <c r="E16" i="26"/>
  <c r="G15" i="26"/>
  <c r="E15" i="26"/>
  <c r="G14" i="26"/>
  <c r="G13" i="26"/>
  <c r="I14" i="13"/>
  <c r="G14" i="13"/>
  <c r="N14" i="13" s="1"/>
  <c r="D12" i="26"/>
  <c r="C12" i="26"/>
  <c r="E11" i="26"/>
  <c r="G8" i="26"/>
  <c r="E8" i="26"/>
  <c r="G7" i="26"/>
  <c r="E7" i="26"/>
  <c r="G6" i="26"/>
  <c r="I9" i="13"/>
  <c r="G9" i="13"/>
  <c r="N9" i="13" s="1"/>
  <c r="C5" i="26"/>
  <c r="G4" i="26"/>
  <c r="H8" i="10"/>
  <c r="Q115" i="13" l="1"/>
  <c r="M115" i="13"/>
  <c r="N114" i="13"/>
  <c r="M114" i="13"/>
  <c r="P114" i="13"/>
  <c r="AK23" i="27"/>
  <c r="K8" i="10"/>
  <c r="N3" i="27"/>
  <c r="H13" i="13"/>
  <c r="K156" i="13"/>
  <c r="M156" i="13" s="1"/>
  <c r="K113" i="13"/>
  <c r="M113" i="13" s="1"/>
  <c r="K155" i="13"/>
  <c r="M155" i="13" s="1"/>
  <c r="K158" i="13"/>
  <c r="M158" i="13" s="1"/>
  <c r="K161" i="13"/>
  <c r="M161" i="13" s="1"/>
  <c r="K153" i="13"/>
  <c r="M153" i="13" s="1"/>
  <c r="K162" i="13"/>
  <c r="M162" i="13" s="1"/>
  <c r="K117" i="13"/>
  <c r="M117" i="13" s="1"/>
  <c r="K116" i="13"/>
  <c r="M116" i="13" s="1"/>
  <c r="K159" i="13"/>
  <c r="M159" i="13" s="1"/>
  <c r="K154" i="13"/>
  <c r="M154" i="13" s="1"/>
  <c r="K157" i="13"/>
  <c r="M157" i="13" s="1"/>
  <c r="K160" i="13"/>
  <c r="M160" i="13" s="1"/>
  <c r="AO16" i="27"/>
  <c r="I53" i="24"/>
  <c r="AG16" i="27" s="1"/>
  <c r="N46" i="26"/>
  <c r="AY11" i="27"/>
  <c r="N36" i="26"/>
  <c r="AO11" i="27"/>
  <c r="N24" i="26"/>
  <c r="AC11" i="27"/>
  <c r="N5" i="26"/>
  <c r="J11" i="27"/>
  <c r="I66" i="24"/>
  <c r="AT16" i="27" s="1"/>
  <c r="R35" i="26"/>
  <c r="AO13" i="27"/>
  <c r="J3" i="26"/>
  <c r="AH14" i="27"/>
  <c r="G53" i="24"/>
  <c r="AG15" i="27" s="1"/>
  <c r="AH15" i="27"/>
  <c r="R3" i="26"/>
  <c r="AH13" i="27"/>
  <c r="G41" i="24"/>
  <c r="U15" i="27" s="1"/>
  <c r="AC15" i="27"/>
  <c r="Q3" i="26"/>
  <c r="V13" i="27"/>
  <c r="M5" i="26"/>
  <c r="P3" i="26"/>
  <c r="J13" i="27"/>
  <c r="F29" i="24"/>
  <c r="I14" i="27" s="1"/>
  <c r="J14" i="27"/>
  <c r="AY9" i="27"/>
  <c r="AU9" i="27"/>
  <c r="AU10" i="27"/>
  <c r="AO9" i="27"/>
  <c r="J10" i="27"/>
  <c r="J9" i="27"/>
  <c r="L46" i="26"/>
  <c r="AY8" i="27"/>
  <c r="AU8" i="27"/>
  <c r="L36" i="26"/>
  <c r="AO8" i="27"/>
  <c r="L24" i="26"/>
  <c r="AC8" i="27"/>
  <c r="L5" i="26"/>
  <c r="J8" i="27"/>
  <c r="K36" i="26"/>
  <c r="AO7" i="27"/>
  <c r="N10" i="26"/>
  <c r="O11" i="27"/>
  <c r="O9" i="27"/>
  <c r="K5" i="26"/>
  <c r="J7" i="27"/>
  <c r="G66" i="24"/>
  <c r="AT15" i="27" s="1"/>
  <c r="F66" i="24"/>
  <c r="AT14" i="27" s="1"/>
  <c r="I35" i="26"/>
  <c r="F41" i="24"/>
  <c r="U14" i="27" s="1"/>
  <c r="Q35" i="26"/>
  <c r="E41" i="24"/>
  <c r="U13" i="27" s="1"/>
  <c r="F53" i="24"/>
  <c r="AG14" i="27" s="1"/>
  <c r="J3" i="27"/>
  <c r="AY3" i="27"/>
  <c r="F5" i="26"/>
  <c r="J5" i="27"/>
  <c r="O3" i="27"/>
  <c r="F42" i="26"/>
  <c r="AU5" i="27"/>
  <c r="F46" i="26"/>
  <c r="AY5" i="27"/>
  <c r="D42" i="26"/>
  <c r="AU2" i="27"/>
  <c r="O5" i="27"/>
  <c r="D36" i="26"/>
  <c r="AO2" i="27"/>
  <c r="D24" i="26"/>
  <c r="AC2" i="27"/>
  <c r="AO3" i="27"/>
  <c r="E24" i="26"/>
  <c r="AC4" i="27"/>
  <c r="D46" i="26"/>
  <c r="AY2" i="27"/>
  <c r="F24" i="26"/>
  <c r="AC5" i="27"/>
  <c r="AU3" i="27"/>
  <c r="AC3" i="27"/>
  <c r="F36" i="26"/>
  <c r="AO5" i="27"/>
  <c r="I59" i="13"/>
  <c r="G91" i="13"/>
  <c r="AD25" i="27"/>
  <c r="AC25" i="27"/>
  <c r="Z25" i="27"/>
  <c r="AB25" i="27"/>
  <c r="AA25" i="27"/>
  <c r="E66" i="24"/>
  <c r="AT13" i="27" s="1"/>
  <c r="E53" i="24"/>
  <c r="AG13" i="27" s="1"/>
  <c r="G7" i="13"/>
  <c r="I39" i="13"/>
  <c r="G59" i="13"/>
  <c r="F66" i="13"/>
  <c r="M66" i="13" s="1"/>
  <c r="O163" i="13"/>
  <c r="G45" i="26"/>
  <c r="H50" i="13"/>
  <c r="E47" i="26"/>
  <c r="O7" i="27"/>
  <c r="O40" i="26"/>
  <c r="O11" i="26"/>
  <c r="E20" i="26"/>
  <c r="E23" i="26"/>
  <c r="G17" i="26"/>
  <c r="G27" i="26"/>
  <c r="G30" i="26"/>
  <c r="G33" i="26"/>
  <c r="O6" i="26"/>
  <c r="O31" i="26"/>
  <c r="I91" i="13"/>
  <c r="O34" i="26"/>
  <c r="H92" i="13"/>
  <c r="M36" i="26" s="1"/>
  <c r="O44" i="26"/>
  <c r="H102" i="13"/>
  <c r="M46" i="26" s="1"/>
  <c r="O8" i="26"/>
  <c r="H80" i="13"/>
  <c r="M24" i="26" s="1"/>
  <c r="C35" i="26"/>
  <c r="O18" i="26"/>
  <c r="E14" i="26"/>
  <c r="E12" i="26"/>
  <c r="E91" i="13"/>
  <c r="G41" i="26"/>
  <c r="H46" i="13"/>
  <c r="E43" i="26"/>
  <c r="G49" i="26"/>
  <c r="O21" i="26"/>
  <c r="O28" i="26"/>
  <c r="L42" i="26"/>
  <c r="F91" i="13"/>
  <c r="J163" i="13"/>
  <c r="Q113" i="13"/>
  <c r="Q163" i="13" s="1"/>
  <c r="N115" i="13"/>
  <c r="G39" i="13"/>
  <c r="G11" i="26"/>
  <c r="G40" i="26"/>
  <c r="F12" i="26"/>
  <c r="J35" i="26"/>
  <c r="F39" i="13"/>
  <c r="G38" i="26"/>
  <c r="H40" i="13"/>
  <c r="E36" i="26" s="1"/>
  <c r="F10" i="26"/>
  <c r="I7" i="13"/>
  <c r="F14" i="13"/>
  <c r="M14" i="13" s="1"/>
  <c r="E29" i="24"/>
  <c r="I13" i="27" s="1"/>
  <c r="H3" i="26"/>
  <c r="N2" i="27" l="1"/>
  <c r="J13" i="13"/>
  <c r="F9" i="13"/>
  <c r="M9" i="13" s="1"/>
  <c r="D9" i="26"/>
  <c r="N4" i="27"/>
  <c r="E9" i="26"/>
  <c r="H9" i="13"/>
  <c r="N161" i="13"/>
  <c r="P116" i="13"/>
  <c r="I28" i="24"/>
  <c r="H16" i="27" s="1"/>
  <c r="G28" i="24"/>
  <c r="H15" i="27" s="1"/>
  <c r="P113" i="13"/>
  <c r="N113" i="13"/>
  <c r="P117" i="13"/>
  <c r="M163" i="13"/>
  <c r="K163" i="13"/>
  <c r="N116" i="13"/>
  <c r="N35" i="26"/>
  <c r="AN11" i="27"/>
  <c r="AY10" i="27"/>
  <c r="AN9" i="27"/>
  <c r="AO10" i="27"/>
  <c r="AC10" i="27"/>
  <c r="L35" i="26"/>
  <c r="AN8" i="27"/>
  <c r="K35" i="26"/>
  <c r="AN7" i="27"/>
  <c r="H11" i="27"/>
  <c r="N3" i="26"/>
  <c r="H9" i="27"/>
  <c r="F59" i="13"/>
  <c r="F106" i="13" s="1"/>
  <c r="O8" i="27"/>
  <c r="F28" i="24"/>
  <c r="E28" i="24"/>
  <c r="D35" i="26"/>
  <c r="AN2" i="27"/>
  <c r="AN3" i="27"/>
  <c r="F35" i="26"/>
  <c r="AN5" i="27"/>
  <c r="H3" i="27"/>
  <c r="AO4" i="27"/>
  <c r="E46" i="26"/>
  <c r="AY4" i="27"/>
  <c r="O2" i="27"/>
  <c r="Q164" i="13"/>
  <c r="H5" i="27"/>
  <c r="E42" i="26"/>
  <c r="AU4" i="27"/>
  <c r="G106" i="13"/>
  <c r="G54" i="13"/>
  <c r="I106" i="13"/>
  <c r="H24" i="10"/>
  <c r="AE25" i="27" s="1"/>
  <c r="L10" i="26"/>
  <c r="J28" i="13"/>
  <c r="H91" i="13"/>
  <c r="M35" i="26" s="1"/>
  <c r="O4" i="26"/>
  <c r="J98" i="13"/>
  <c r="O43" i="26"/>
  <c r="K10" i="26"/>
  <c r="E59" i="13"/>
  <c r="H7" i="27" s="1"/>
  <c r="C51" i="26"/>
  <c r="N164" i="13"/>
  <c r="J40" i="13"/>
  <c r="H14" i="13"/>
  <c r="H66" i="13"/>
  <c r="J80" i="13"/>
  <c r="O25" i="26"/>
  <c r="G47" i="26"/>
  <c r="J50" i="13"/>
  <c r="G43" i="26"/>
  <c r="J46" i="13"/>
  <c r="J14" i="13"/>
  <c r="H39" i="13"/>
  <c r="J102" i="13"/>
  <c r="O47" i="26"/>
  <c r="O13" i="26"/>
  <c r="O37" i="26"/>
  <c r="J92" i="13"/>
  <c r="J61" i="13"/>
  <c r="I54" i="13"/>
  <c r="F3" i="26"/>
  <c r="C10" i="26"/>
  <c r="C3" i="26"/>
  <c r="D10" i="26"/>
  <c r="F7" i="13" l="1"/>
  <c r="P164" i="13" s="1"/>
  <c r="H7" i="13"/>
  <c r="O164" i="13" s="1"/>
  <c r="J2" i="27"/>
  <c r="D5" i="26"/>
  <c r="N6" i="27"/>
  <c r="G9" i="26"/>
  <c r="J9" i="13"/>
  <c r="E5" i="26"/>
  <c r="J4" i="27"/>
  <c r="I88" i="24"/>
  <c r="BP16" i="27" s="1"/>
  <c r="G88" i="24"/>
  <c r="E6" i="24" s="1"/>
  <c r="J20" i="27" s="1"/>
  <c r="N163" i="13"/>
  <c r="P163" i="13"/>
  <c r="M10" i="26"/>
  <c r="H59" i="13"/>
  <c r="M3" i="26" s="1"/>
  <c r="E88" i="24"/>
  <c r="E31" i="25" s="1"/>
  <c r="H13" i="27"/>
  <c r="F88" i="24"/>
  <c r="E34" i="25" s="1"/>
  <c r="H14" i="27"/>
  <c r="AN10" i="27"/>
  <c r="O10" i="27"/>
  <c r="O46" i="26"/>
  <c r="AY12" i="27"/>
  <c r="O42" i="26"/>
  <c r="AU12" i="27"/>
  <c r="AO12" i="27"/>
  <c r="O24" i="26"/>
  <c r="AC12" i="27"/>
  <c r="N51" i="26"/>
  <c r="BC11" i="27"/>
  <c r="BC9" i="27"/>
  <c r="L51" i="26"/>
  <c r="BC8" i="27"/>
  <c r="L3" i="26"/>
  <c r="H8" i="27"/>
  <c r="O5" i="26"/>
  <c r="J12" i="27"/>
  <c r="G42" i="26"/>
  <c r="AU6" i="27"/>
  <c r="F51" i="26"/>
  <c r="BC5" i="27"/>
  <c r="E35" i="26"/>
  <c r="AN4" i="27"/>
  <c r="O6" i="27"/>
  <c r="BC3" i="27"/>
  <c r="O4" i="27"/>
  <c r="G24" i="26"/>
  <c r="AC6" i="27"/>
  <c r="G46" i="26"/>
  <c r="AY6" i="27"/>
  <c r="AO6" i="27"/>
  <c r="J39" i="13"/>
  <c r="G12" i="26"/>
  <c r="G10" i="26"/>
  <c r="G36" i="26"/>
  <c r="K3" i="26"/>
  <c r="E106" i="13"/>
  <c r="O36" i="26"/>
  <c r="J91" i="13"/>
  <c r="O12" i="26"/>
  <c r="J66" i="13"/>
  <c r="E10" i="26"/>
  <c r="F54" i="13" l="1"/>
  <c r="D51" i="26" s="1"/>
  <c r="D3" i="26"/>
  <c r="H2" i="27"/>
  <c r="E16" i="24"/>
  <c r="E17" i="24" s="1"/>
  <c r="P20" i="27" s="1"/>
  <c r="J6" i="27"/>
  <c r="G5" i="26"/>
  <c r="J7" i="13"/>
  <c r="H6" i="27" s="1"/>
  <c r="BP15" i="27"/>
  <c r="E7" i="24"/>
  <c r="K20" i="27" s="1"/>
  <c r="BP14" i="27"/>
  <c r="F6" i="25"/>
  <c r="BP13" i="27"/>
  <c r="E7" i="25"/>
  <c r="I21" i="27" s="1"/>
  <c r="F7" i="25"/>
  <c r="H10" i="27"/>
  <c r="O35" i="26"/>
  <c r="AN12" i="27"/>
  <c r="O10" i="26"/>
  <c r="O12" i="27"/>
  <c r="K51" i="26"/>
  <c r="BC7" i="27"/>
  <c r="G35" i="26"/>
  <c r="AN6" i="27"/>
  <c r="H4" i="27"/>
  <c r="H106" i="13"/>
  <c r="J59" i="13"/>
  <c r="E3" i="26"/>
  <c r="H54" i="13"/>
  <c r="BC2" i="27" l="1"/>
  <c r="E6" i="25"/>
  <c r="H21" i="27" s="1"/>
  <c r="O20" i="27"/>
  <c r="J54" i="13"/>
  <c r="G51" i="26" s="1"/>
  <c r="G3" i="26"/>
  <c r="H22" i="27"/>
  <c r="I22" i="27"/>
  <c r="F27" i="25"/>
  <c r="M51" i="26"/>
  <c r="BC10" i="27"/>
  <c r="H12" i="27"/>
  <c r="E51" i="26"/>
  <c r="BC4" i="27"/>
  <c r="J106" i="13"/>
  <c r="O3" i="26"/>
  <c r="E27" i="25" l="1"/>
  <c r="E32" i="25" s="1"/>
  <c r="E33" i="25" s="1"/>
  <c r="BC6" i="27"/>
  <c r="E35" i="25"/>
  <c r="E36" i="25" s="1"/>
  <c r="AC22" i="27"/>
  <c r="O51" i="26"/>
  <c r="BC12" i="27"/>
  <c r="AC21" i="27" l="1"/>
</calcChain>
</file>

<file path=xl/sharedStrings.xml><?xml version="1.0" encoding="utf-8"?>
<sst xmlns="http://schemas.openxmlformats.org/spreadsheetml/2006/main" count="1469" uniqueCount="824">
  <si>
    <t>Nákladová položka</t>
  </si>
  <si>
    <t>Celkem</t>
  </si>
  <si>
    <t>funkce:</t>
  </si>
  <si>
    <t>jméno, příjmení, titul:</t>
  </si>
  <si>
    <t>telefon:</t>
  </si>
  <si>
    <t>e-mail:</t>
  </si>
  <si>
    <t>Odborné sociální poradenství</t>
  </si>
  <si>
    <t>Pečovatelská služba</t>
  </si>
  <si>
    <t>Azylové domy</t>
  </si>
  <si>
    <t>Centra denních služeb</t>
  </si>
  <si>
    <t>Denní stacionáře</t>
  </si>
  <si>
    <t>Domovy pro osoby se zdravotním postižením</t>
  </si>
  <si>
    <t>Domovy pro seniory</t>
  </si>
  <si>
    <t>Domovy se zvláštním režimem</t>
  </si>
  <si>
    <t>Domy na půl cesty</t>
  </si>
  <si>
    <t>Chráněné bydlení</t>
  </si>
  <si>
    <t>Intervenční centra</t>
  </si>
  <si>
    <t>Kontaktní centra</t>
  </si>
  <si>
    <t>Krizová pomoc</t>
  </si>
  <si>
    <t>Nízkoprahová denní centra</t>
  </si>
  <si>
    <t>Nízkoprahová zařízení pro děti a mládež</t>
  </si>
  <si>
    <t>Noclehárny</t>
  </si>
  <si>
    <t>Odlehčovací služby</t>
  </si>
  <si>
    <t>Osobní asistence</t>
  </si>
  <si>
    <t>Podpora samostatného bydlení</t>
  </si>
  <si>
    <t>Průvodcovské a předčitatelské služby</t>
  </si>
  <si>
    <t>Raná péče</t>
  </si>
  <si>
    <t>Služby následné péče</t>
  </si>
  <si>
    <t>Sociálně aktivizační služby pro rodiny s dětmi</t>
  </si>
  <si>
    <t>Sociálně aktivizační služby pro seniory a osoby se zdravotním postižením</t>
  </si>
  <si>
    <t>Sociálně terapeutické dílny</t>
  </si>
  <si>
    <t>Sociální rehabilitace</t>
  </si>
  <si>
    <t>Sociální služby poskytované ve zdravotnických zařízeních lůžkové péče</t>
  </si>
  <si>
    <t>Telefonická krizová pomoc</t>
  </si>
  <si>
    <t>Terapeutické komunity</t>
  </si>
  <si>
    <t>Terénní programy</t>
  </si>
  <si>
    <t>Tísňová péče</t>
  </si>
  <si>
    <t>Tlumočnické služby</t>
  </si>
  <si>
    <t>Týdenní stacionáře</t>
  </si>
  <si>
    <t>indikátor</t>
  </si>
  <si>
    <t>celkový počet uživatelů</t>
  </si>
  <si>
    <t>Komentář:</t>
  </si>
  <si>
    <t>osoby nad 18 let</t>
  </si>
  <si>
    <t>celkem</t>
  </si>
  <si>
    <t>procentní složení uživatelů</t>
  </si>
  <si>
    <t>stupeň 1</t>
  </si>
  <si>
    <t>stupeň 2</t>
  </si>
  <si>
    <t>stupeň 3</t>
  </si>
  <si>
    <t>stupeň 4</t>
  </si>
  <si>
    <t>provozní doba - celkový počet hodin</t>
  </si>
  <si>
    <t>provozní doba - celkový počet dnů</t>
  </si>
  <si>
    <t>1.1</t>
  </si>
  <si>
    <t>1.2</t>
  </si>
  <si>
    <t>1.2.1</t>
  </si>
  <si>
    <t>1.2.2</t>
  </si>
  <si>
    <t>1.2.3</t>
  </si>
  <si>
    <t>Pracovníci celkem</t>
  </si>
  <si>
    <t>Pracovníci v přímé péči celkem</t>
  </si>
  <si>
    <t>Sociální pracovníci</t>
  </si>
  <si>
    <t>Pracovníci v sociálních službách</t>
  </si>
  <si>
    <t>Zdravotničtí pracovníci</t>
  </si>
  <si>
    <t>Pedagogičtí pracovníci</t>
  </si>
  <si>
    <t>Manželští a rodinní poradci</t>
  </si>
  <si>
    <t>Další odborní pracovníci, kteří přímo poskytují sociální služby</t>
  </si>
  <si>
    <t>Ostatní pracovníci celkem</t>
  </si>
  <si>
    <t>Vedoucí pracovníci</t>
  </si>
  <si>
    <t>Administrativní pracovníci</t>
  </si>
  <si>
    <t>1</t>
  </si>
  <si>
    <t>Přímá obslužná péče</t>
  </si>
  <si>
    <t>Základní výchovná nepedagogická činnost</t>
  </si>
  <si>
    <t>Pečovatelská činnost</t>
  </si>
  <si>
    <t>1.2.4</t>
  </si>
  <si>
    <t>Činnosti pod dohledem sociálního pracovníka</t>
  </si>
  <si>
    <t>1.3</t>
  </si>
  <si>
    <t>1.3.1</t>
  </si>
  <si>
    <t>Lékař</t>
  </si>
  <si>
    <t>1.3.2</t>
  </si>
  <si>
    <t>Nelékařští zdravotničtí pracovníci</t>
  </si>
  <si>
    <t>1.3.2.1</t>
  </si>
  <si>
    <t>Všeobecná sestra</t>
  </si>
  <si>
    <t>1.3.2.2</t>
  </si>
  <si>
    <t>Zdravotnický asistent</t>
  </si>
  <si>
    <t>1.3.2.3</t>
  </si>
  <si>
    <t>Fyzioterapeut</t>
  </si>
  <si>
    <t>1.3.2.4</t>
  </si>
  <si>
    <t>Ergoterapeut</t>
  </si>
  <si>
    <t>1.3.2.5</t>
  </si>
  <si>
    <t>Zdravotně-sociální pracovník</t>
  </si>
  <si>
    <t>1.3.2.6</t>
  </si>
  <si>
    <t>Nutriční terapeut</t>
  </si>
  <si>
    <t>1.3.2.7</t>
  </si>
  <si>
    <t>Adiktolog</t>
  </si>
  <si>
    <t>1.3.2.8</t>
  </si>
  <si>
    <t>Ošetřovatel</t>
  </si>
  <si>
    <t>1.3.2.9</t>
  </si>
  <si>
    <t>Sanitář</t>
  </si>
  <si>
    <t>1.3.2.10</t>
  </si>
  <si>
    <t>Jiný odborný pracovník</t>
  </si>
  <si>
    <t>1.3.2.11</t>
  </si>
  <si>
    <t>Jiný výše neuvedený pracovník</t>
  </si>
  <si>
    <t>1.4</t>
  </si>
  <si>
    <t>1.4.1</t>
  </si>
  <si>
    <t>Učitel</t>
  </si>
  <si>
    <t>1.4.2</t>
  </si>
  <si>
    <t>Vychovatel</t>
  </si>
  <si>
    <t>1.4.3</t>
  </si>
  <si>
    <t>Speciální pedagog</t>
  </si>
  <si>
    <t>1.4.4</t>
  </si>
  <si>
    <t>Psycholog</t>
  </si>
  <si>
    <t>1.4.5</t>
  </si>
  <si>
    <t>Pedagog volného času</t>
  </si>
  <si>
    <t>1.4.6</t>
  </si>
  <si>
    <t>Asistent pedagoga</t>
  </si>
  <si>
    <t>1.4.7</t>
  </si>
  <si>
    <t>Trenér</t>
  </si>
  <si>
    <t>1.4.8</t>
  </si>
  <si>
    <t>Vedoucí pedagogický pracovník</t>
  </si>
  <si>
    <t>1.5</t>
  </si>
  <si>
    <t>1.6</t>
  </si>
  <si>
    <t>2</t>
  </si>
  <si>
    <t>2.1</t>
  </si>
  <si>
    <t>Ostatní pracovníci (obslužný personál)</t>
  </si>
  <si>
    <t>2.1.1</t>
  </si>
  <si>
    <t>Pracovníci - prádelna</t>
  </si>
  <si>
    <t>2.1.2</t>
  </si>
  <si>
    <t>Pracovníci - stravování</t>
  </si>
  <si>
    <t>2.1.3</t>
  </si>
  <si>
    <t>Pracovníci - údržba</t>
  </si>
  <si>
    <t>2.1.4</t>
  </si>
  <si>
    <t>Pracovníci - úklid</t>
  </si>
  <si>
    <t>2.1.5</t>
  </si>
  <si>
    <t>Pracovníci - obslužný personál ostatní</t>
  </si>
  <si>
    <t>2.2</t>
  </si>
  <si>
    <t>2.2.1</t>
  </si>
  <si>
    <t>Vedoucí organizace</t>
  </si>
  <si>
    <t>2.2.2</t>
  </si>
  <si>
    <t>Vedoucí služby</t>
  </si>
  <si>
    <t>2.2.3</t>
  </si>
  <si>
    <t>Ostatní vedoucí pracovníci</t>
  </si>
  <si>
    <t>2.3</t>
  </si>
  <si>
    <t>2.3.1</t>
  </si>
  <si>
    <t>Pracovníci - sekretářské a asistenční pozice</t>
  </si>
  <si>
    <t>2.3.2</t>
  </si>
  <si>
    <t>Účetní</t>
  </si>
  <si>
    <t>2.3.3</t>
  </si>
  <si>
    <t>Ostatní administrativní pracovníci</t>
  </si>
  <si>
    <t>Komentář</t>
  </si>
  <si>
    <t>1.1 Pracovní smlouvy</t>
  </si>
  <si>
    <t>1.2 Dohody o pracovní činnosti</t>
  </si>
  <si>
    <t>1.3 Dohody o provedení práce</t>
  </si>
  <si>
    <t>1.4 Jiné osobní náklady</t>
  </si>
  <si>
    <t>2.1 Dlouhodobý majetek</t>
  </si>
  <si>
    <t>2.1.1 Dlouhodobý nehmotný majetek do 60 tis. Kč</t>
  </si>
  <si>
    <t>2.1.2 Dlouhodobý hmotný majetek do 40 tis. Kč</t>
  </si>
  <si>
    <t>2.2 potraviny</t>
  </si>
  <si>
    <t>2.3 kancelářské potřeby</t>
  </si>
  <si>
    <t>2.4 pohonné hmoty</t>
  </si>
  <si>
    <t>2.5 jiné spotřebované nákupy</t>
  </si>
  <si>
    <t xml:space="preserve">2.6 Služby </t>
  </si>
  <si>
    <t>2.6.1 energie</t>
  </si>
  <si>
    <t>2.6.2 telefony, internet, poštovné, ostatní spoje</t>
  </si>
  <si>
    <t>2.6.3 nájemné</t>
  </si>
  <si>
    <t>2.6.4 právní a ekonomické služby</t>
  </si>
  <si>
    <t>2.6.5 školení a kurzy</t>
  </si>
  <si>
    <t>2.6.6 opravy a udržování</t>
  </si>
  <si>
    <t>2.6.7 cestovní náhrady</t>
  </si>
  <si>
    <t>2.6.8 pracovníci v přímé péči (mimo prac.poměr, DPP, DPČ)</t>
  </si>
  <si>
    <t>2.6.9 ostatní pracovníci (mimo prac.poměr, DPP, DPČ)</t>
  </si>
  <si>
    <t>2.6.10 jiné</t>
  </si>
  <si>
    <t>2.7 odpisy</t>
  </si>
  <si>
    <t>2.8 ostatní náklady</t>
  </si>
  <si>
    <t>1 Osobní náklady</t>
  </si>
  <si>
    <t>2 Provozní náklady</t>
  </si>
  <si>
    <t>Dotace Úřad vlády ČR</t>
  </si>
  <si>
    <t>Úřad práce ČR</t>
  </si>
  <si>
    <t>Fondy zdravotních pojišťoven</t>
  </si>
  <si>
    <t>Nadace, sponzoři</t>
  </si>
  <si>
    <t>Jiné zdroje (uveďte jaké)</t>
  </si>
  <si>
    <t>IČO</t>
  </si>
  <si>
    <t>Název služby</t>
  </si>
  <si>
    <t>Druh sociální služby (dle zákona o sociálních službách)</t>
  </si>
  <si>
    <t>Identifikátor služby</t>
  </si>
  <si>
    <t>Kontaktní osoba pro zpracování závěrečné zprávy</t>
  </si>
  <si>
    <t>Prohlášení:</t>
  </si>
  <si>
    <t>Název poskytovatele sociální služby (příjemce)</t>
  </si>
  <si>
    <t>č.</t>
  </si>
  <si>
    <t>A</t>
  </si>
  <si>
    <t>A/1</t>
  </si>
  <si>
    <t>A/2</t>
  </si>
  <si>
    <t>A/3</t>
  </si>
  <si>
    <t>A/4</t>
  </si>
  <si>
    <t>A/5</t>
  </si>
  <si>
    <t>B</t>
  </si>
  <si>
    <t>B/1</t>
  </si>
  <si>
    <t>B/2</t>
  </si>
  <si>
    <t>B/3</t>
  </si>
  <si>
    <t>B/4</t>
  </si>
  <si>
    <t>B/5</t>
  </si>
  <si>
    <t>C</t>
  </si>
  <si>
    <t>C/1</t>
  </si>
  <si>
    <t>C/2</t>
  </si>
  <si>
    <t>C/3</t>
  </si>
  <si>
    <t>C/4</t>
  </si>
  <si>
    <t>C/5</t>
  </si>
  <si>
    <t>D</t>
  </si>
  <si>
    <t>D/1</t>
  </si>
  <si>
    <t>D/2</t>
  </si>
  <si>
    <t>D/3</t>
  </si>
  <si>
    <t>D/4</t>
  </si>
  <si>
    <t>D/5</t>
  </si>
  <si>
    <t>E</t>
  </si>
  <si>
    <t>E/1</t>
  </si>
  <si>
    <t>E/2</t>
  </si>
  <si>
    <t>E/3</t>
  </si>
  <si>
    <t>E/4</t>
  </si>
  <si>
    <t>E/5</t>
  </si>
  <si>
    <t>struktura řešených potřeb v % (zastoupení řešené potřeby)</t>
  </si>
  <si>
    <t>A/6</t>
  </si>
  <si>
    <t>A/7</t>
  </si>
  <si>
    <t>A/8</t>
  </si>
  <si>
    <t>A/9</t>
  </si>
  <si>
    <t>A/10</t>
  </si>
  <si>
    <t>A/11</t>
  </si>
  <si>
    <t>A/12</t>
  </si>
  <si>
    <t>A/13</t>
  </si>
  <si>
    <t>A/14</t>
  </si>
  <si>
    <t>B/6</t>
  </si>
  <si>
    <t>B/7</t>
  </si>
  <si>
    <t>B/8</t>
  </si>
  <si>
    <t>B/9</t>
  </si>
  <si>
    <t>B/10</t>
  </si>
  <si>
    <t>B/11</t>
  </si>
  <si>
    <t>B/12</t>
  </si>
  <si>
    <t>B/13</t>
  </si>
  <si>
    <t>B/14</t>
  </si>
  <si>
    <t>C/6</t>
  </si>
  <si>
    <t>C/7</t>
  </si>
  <si>
    <t>C/8</t>
  </si>
  <si>
    <t>C/9</t>
  </si>
  <si>
    <t>C/10</t>
  </si>
  <si>
    <t>C/11</t>
  </si>
  <si>
    <t>C/12</t>
  </si>
  <si>
    <t>C/13</t>
  </si>
  <si>
    <t>C/14</t>
  </si>
  <si>
    <r>
      <t xml:space="preserve">seznam řešených potřeb
</t>
    </r>
    <r>
      <rPr>
        <sz val="9"/>
        <color indexed="8"/>
        <rFont val="Arial"/>
        <family val="2"/>
        <charset val="238"/>
      </rPr>
      <t>(výčet potřeb dle RKSS)</t>
    </r>
  </si>
  <si>
    <t>D/6</t>
  </si>
  <si>
    <t>D/7</t>
  </si>
  <si>
    <t>D/8</t>
  </si>
  <si>
    <t>D/9</t>
  </si>
  <si>
    <t>D/10</t>
  </si>
  <si>
    <t>D/11</t>
  </si>
  <si>
    <t>D/12</t>
  </si>
  <si>
    <t>D/13</t>
  </si>
  <si>
    <t>D/14</t>
  </si>
  <si>
    <t>E/6</t>
  </si>
  <si>
    <t>E/7</t>
  </si>
  <si>
    <t>E/8</t>
  </si>
  <si>
    <t>E/9</t>
  </si>
  <si>
    <t>E/10</t>
  </si>
  <si>
    <t>E/11</t>
  </si>
  <si>
    <t>E/12</t>
  </si>
  <si>
    <t>E/13</t>
  </si>
  <si>
    <t>E/14</t>
  </si>
  <si>
    <t>F</t>
  </si>
  <si>
    <t>F/1</t>
  </si>
  <si>
    <t>F/2</t>
  </si>
  <si>
    <t>F/3</t>
  </si>
  <si>
    <t>F/4</t>
  </si>
  <si>
    <t>F/5</t>
  </si>
  <si>
    <t>F/6</t>
  </si>
  <si>
    <t>F/7</t>
  </si>
  <si>
    <t>F/8</t>
  </si>
  <si>
    <t>F/9</t>
  </si>
  <si>
    <t>F/10</t>
  </si>
  <si>
    <t>F/11</t>
  </si>
  <si>
    <t>F/12</t>
  </si>
  <si>
    <t>F/13</t>
  </si>
  <si>
    <t>F/14</t>
  </si>
  <si>
    <t>G</t>
  </si>
  <si>
    <t>G/1</t>
  </si>
  <si>
    <t>G/2</t>
  </si>
  <si>
    <t>G/3</t>
  </si>
  <si>
    <t>G/4</t>
  </si>
  <si>
    <t>G/5</t>
  </si>
  <si>
    <t>G/6</t>
  </si>
  <si>
    <t>G/7</t>
  </si>
  <si>
    <t>G/8</t>
  </si>
  <si>
    <t>G/9</t>
  </si>
  <si>
    <t>G/10</t>
  </si>
  <si>
    <t>G/11</t>
  </si>
  <si>
    <t>G/12</t>
  </si>
  <si>
    <t>G/13</t>
  </si>
  <si>
    <t>G/14</t>
  </si>
  <si>
    <t>H</t>
  </si>
  <si>
    <t>H/1</t>
  </si>
  <si>
    <t>H/2</t>
  </si>
  <si>
    <t>H/3</t>
  </si>
  <si>
    <t>H/4</t>
  </si>
  <si>
    <t>H/5</t>
  </si>
  <si>
    <t>H/6</t>
  </si>
  <si>
    <t>H/7</t>
  </si>
  <si>
    <t>H/8</t>
  </si>
  <si>
    <t>H/9</t>
  </si>
  <si>
    <t>H/10</t>
  </si>
  <si>
    <t>H/11</t>
  </si>
  <si>
    <t>H/12</t>
  </si>
  <si>
    <t>H/13</t>
  </si>
  <si>
    <t>H/14</t>
  </si>
  <si>
    <t>I</t>
  </si>
  <si>
    <t>I/1</t>
  </si>
  <si>
    <t>I/2</t>
  </si>
  <si>
    <t>I/3</t>
  </si>
  <si>
    <t>I/4</t>
  </si>
  <si>
    <t>I/5</t>
  </si>
  <si>
    <t>I/6</t>
  </si>
  <si>
    <t>I/7</t>
  </si>
  <si>
    <t>I/8</t>
  </si>
  <si>
    <t>I/9</t>
  </si>
  <si>
    <t>I/10</t>
  </si>
  <si>
    <t>I/11</t>
  </si>
  <si>
    <t>I/12</t>
  </si>
  <si>
    <t>I/13</t>
  </si>
  <si>
    <t>I/14</t>
  </si>
  <si>
    <t>J</t>
  </si>
  <si>
    <t>J/1</t>
  </si>
  <si>
    <t>J/2</t>
  </si>
  <si>
    <t>J/3</t>
  </si>
  <si>
    <t>J/4</t>
  </si>
  <si>
    <t>J/5</t>
  </si>
  <si>
    <t>J/6</t>
  </si>
  <si>
    <t>J/7</t>
  </si>
  <si>
    <t>J/8</t>
  </si>
  <si>
    <t>J/9</t>
  </si>
  <si>
    <t>J/10</t>
  </si>
  <si>
    <t>J/11</t>
  </si>
  <si>
    <t>J/12</t>
  </si>
  <si>
    <t>J/13</t>
  </si>
  <si>
    <t>J/14</t>
  </si>
  <si>
    <t>K</t>
  </si>
  <si>
    <t>K/1</t>
  </si>
  <si>
    <t>K/2</t>
  </si>
  <si>
    <t>K/3</t>
  </si>
  <si>
    <t>K/4</t>
  </si>
  <si>
    <t>K/5</t>
  </si>
  <si>
    <t>K/6</t>
  </si>
  <si>
    <t>K/7</t>
  </si>
  <si>
    <t>K/8</t>
  </si>
  <si>
    <t>K/9</t>
  </si>
  <si>
    <t>K/10</t>
  </si>
  <si>
    <t>K/11</t>
  </si>
  <si>
    <t>K/12</t>
  </si>
  <si>
    <t>K/13</t>
  </si>
  <si>
    <t>K/14</t>
  </si>
  <si>
    <t>Příloha č. 1</t>
  </si>
  <si>
    <t>Příloha č. 2</t>
  </si>
  <si>
    <t>Příloha č. 3</t>
  </si>
  <si>
    <t>Příloha č. 4</t>
  </si>
  <si>
    <t>Příloha č. 5</t>
  </si>
  <si>
    <t>…</t>
  </si>
  <si>
    <t>Doložení publicity finanční podpory od Karlovarského kraje</t>
  </si>
  <si>
    <t>Karlovarský kraj - příspěvek zřizovatele (vyplňují pouze příspěvkové organizace zřízené krajem)</t>
  </si>
  <si>
    <t>Ostatní kraje - dotace z rozpočtů krajů (rozepište konkrétní částky od jednotlivých krajů, včetně názvu kraje)</t>
  </si>
  <si>
    <t>Dotace ostatní resorty státní správy (uveďte jaké, včetně konkrétních částek)</t>
  </si>
  <si>
    <t>Místo, datum:</t>
  </si>
  <si>
    <r>
      <t xml:space="preserve">Část A - Zhodnocení poskytování sociální služby
</t>
    </r>
    <r>
      <rPr>
        <sz val="10"/>
        <color indexed="8"/>
        <rFont val="Arial"/>
        <family val="2"/>
        <charset val="238"/>
      </rPr>
      <t xml:space="preserve">(zhodnoťte průběh poskytování služby, výsledky působení služby, popište případné změny, které nastaly v poskytování služby oproti jejímu popisu v žádosti)
</t>
    </r>
    <r>
      <rPr>
        <b/>
        <sz val="10"/>
        <color indexed="8"/>
        <rFont val="Arial"/>
        <family val="2"/>
        <charset val="238"/>
      </rPr>
      <t>Vyplnění není povinné.</t>
    </r>
  </si>
  <si>
    <t>struktura uživatelů služby dle stupně závislosti na pomoci jiné fyzické osoby</t>
  </si>
  <si>
    <t>ostatní</t>
  </si>
  <si>
    <t>celkový počet uživatelů za sledované období</t>
  </si>
  <si>
    <t>Vyčerpaná výše neinvestiční dotace 1</t>
  </si>
  <si>
    <t>Vyčerpaná výše neinvestiční dotace 2</t>
  </si>
  <si>
    <t>Požadavek na neinvestiční dotaci 1</t>
  </si>
  <si>
    <t>Čerpání neinvestiční dotace 1</t>
  </si>
  <si>
    <t>Pěstounská péče - dohoda o výkonu</t>
  </si>
  <si>
    <t>Strukturální fondy (vlastní projekty poskytovatele sociálních služeb)</t>
  </si>
  <si>
    <t>Strukturální fondy (projekt Karlovarského kraje)</t>
  </si>
  <si>
    <t>Strukturální fondy (projekt obce)</t>
  </si>
  <si>
    <t>Strukturální fondy (ostatní)</t>
  </si>
  <si>
    <t>Úhrady od uživatelů (za základní činnosti sociální služby)</t>
  </si>
  <si>
    <t>Úhrady od uživatelů (za fakultativní činnosti)</t>
  </si>
  <si>
    <r>
      <t xml:space="preserve">Zástupce statutárního orgánu, popř. osoba oprávněná zastupovat příjemce
</t>
    </r>
    <r>
      <rPr>
        <sz val="8"/>
        <color indexed="8"/>
        <rFont val="Arial"/>
        <family val="2"/>
        <charset val="238"/>
      </rPr>
      <t>(jedná-li za příjemce více zástupců statutárního orgánu současně, uvedou se všechny tyto osoby)</t>
    </r>
  </si>
  <si>
    <t>Podpis (zástupce statutárního orgánu*, popř. osoba oprávněná zastupovat příjemce**):</t>
  </si>
  <si>
    <t>* v případě, kdy za příjemce jedná více zástupců statutárního orgánu současně, musí být závěrečná zpráva podepsána všemi zástupci statutárního orgánu</t>
  </si>
  <si>
    <t>oblast potřeb 1:</t>
  </si>
  <si>
    <t>oblast potřeb 2:</t>
  </si>
  <si>
    <t>oblast potřeb 3:</t>
  </si>
  <si>
    <t>oblast potřeb 4:</t>
  </si>
  <si>
    <t>oblast potřeb 5:</t>
  </si>
  <si>
    <t>oblast potřeb 6:</t>
  </si>
  <si>
    <t>oblast potřeb 7:</t>
  </si>
  <si>
    <t>oblast potřeb 8:</t>
  </si>
  <si>
    <t>oblast potřeb 9:</t>
  </si>
  <si>
    <t>oblast potřeb 10:</t>
  </si>
  <si>
    <t>oblast potřeb 11:</t>
  </si>
  <si>
    <t>Úvazky - pracovní smlouvy</t>
  </si>
  <si>
    <t>Úvazky - dohody o pracovní činnosti</t>
  </si>
  <si>
    <t>Rozsah práce (hod.) - dohody o provedení práce</t>
  </si>
  <si>
    <t>Úvazky - dohody o provedení práce</t>
  </si>
  <si>
    <t>Úvazky - obchodní smlouvy</t>
  </si>
  <si>
    <t>Úvazky celkem</t>
  </si>
  <si>
    <t>Tabulka - počty úvazků pracovníků celkem za celou sociální službu (identifikátor)</t>
  </si>
  <si>
    <t>Pracovní pozice</t>
  </si>
  <si>
    <t>Typ pracovního poměru</t>
  </si>
  <si>
    <t>Podíl přímé práce v %</t>
  </si>
  <si>
    <t>Tabulka - potřeby uživatelů</t>
  </si>
  <si>
    <t>celkem (za celou sociální službu - identifikátor)</t>
  </si>
  <si>
    <t>počet poskytnutých úkonů (pouze pečovatelská služba)</t>
  </si>
  <si>
    <t>Rozdíl (výnosy - náklady)</t>
  </si>
  <si>
    <t>Prohlašuji, že údaje uváděné v této zprávě jsou správné a pravdivé.</t>
  </si>
  <si>
    <t>počet hodin pracovní pohotovosti (pouze tísňová péče)</t>
  </si>
  <si>
    <t>Poskytnutá výše neinvestiční dotace 1</t>
  </si>
  <si>
    <t>celkový počet uživatel-dnů (všechny druhy sociálních služeb kromě tísňové péče)</t>
  </si>
  <si>
    <t>celkový počet uživatel-hodin (všechny druhy sociálních služeb kromě tísňové péče)</t>
  </si>
  <si>
    <t>počet využití zařízení tísňové péče (pouze tísňová péče)</t>
  </si>
  <si>
    <t>Tabulka - počty úvazků pracovníků v rámci kategorie A sítě sociálních služeb v Karlovarském kraji</t>
  </si>
  <si>
    <t>Část F - Výnosy (zdroje) služby - skutečnost v roce 2018</t>
  </si>
  <si>
    <t>za část služby poskytovanou v rámci kategorie A sítě sociálních služeb v Karlovarském kraji</t>
  </si>
  <si>
    <t>1.1.1 Pracovníci v přímé péči celkem</t>
  </si>
  <si>
    <t>1.1.1.1 Sociální pracovníci</t>
  </si>
  <si>
    <t>1.1.1.2 Pracovníci v sociálních službách</t>
  </si>
  <si>
    <t>1.1.1.3 Zdravotničtí pracovníci</t>
  </si>
  <si>
    <t>1.1.1.4 Pedagogičtí pracovníci</t>
  </si>
  <si>
    <t>1.1.1.5 Manželští a rodinní poradci</t>
  </si>
  <si>
    <t>1.1.1.6 Další odborní pracovníci, kteří přímo poskytují sociální služby</t>
  </si>
  <si>
    <t>1.1.2 Ostatní pracovníci celkem</t>
  </si>
  <si>
    <t>1.1.2.1 Ostatní pracovníci (obslužný personál)</t>
  </si>
  <si>
    <t>1.1.2.2 Vedoucí pracovníci</t>
  </si>
  <si>
    <t>1.1.2.3 Administrativní pracovníci</t>
  </si>
  <si>
    <t>1.2.1 Pracovníci v přímé péči celkem</t>
  </si>
  <si>
    <t>1.2.1.1 Sociální pracovníci</t>
  </si>
  <si>
    <t>1.2.1.2 Pracovníci v sociálních službách</t>
  </si>
  <si>
    <t>1.2.1.3 Zdravotničtí pracovníci</t>
  </si>
  <si>
    <t>1.2.1.4 Pedagogičtí pracovníci</t>
  </si>
  <si>
    <t>1.2.1.5 Manželští a rodinní poradci</t>
  </si>
  <si>
    <t>1.2.1.6 Další odborní pracovníci, kteří přímo poskytují sociální služby</t>
  </si>
  <si>
    <t>1.2.2 Ostatní pracovníci celkem</t>
  </si>
  <si>
    <t>1.2.2.1 Ostatní pracovníci (obslužný personál)</t>
  </si>
  <si>
    <t>1.2.2.2 Vedoucí pracovníci</t>
  </si>
  <si>
    <t>1.2.2.3 Administrativní pracovníci</t>
  </si>
  <si>
    <t>1.3.1 Pracovníci v přímé péči celkem</t>
  </si>
  <si>
    <t>1.3.1.1 Sociální pracovníci</t>
  </si>
  <si>
    <t>1.3.1.2 Pracovníci v sociálních službách</t>
  </si>
  <si>
    <t>1.3.1.3 Zdravotničtí pracovníci</t>
  </si>
  <si>
    <t>1.3.1.4 Pedagogičtí pracovníci</t>
  </si>
  <si>
    <t>1.3.1.5 Manželští a rodinní poradci</t>
  </si>
  <si>
    <t>1.3.1.6 Další odborní pracovníci, kteří přímo poskytují sociální služby</t>
  </si>
  <si>
    <t>1.3.2 Ostatní pracovníci celkem</t>
  </si>
  <si>
    <t>1.3.2.1 Ostatní pracovníci (obslužný personál)</t>
  </si>
  <si>
    <t>1.3.2.2 Vedoucí pracovníci</t>
  </si>
  <si>
    <t>1.3.2.3 Administrativní pracovníci</t>
  </si>
  <si>
    <t>Neinvestiční dotace 1 - dotace z rozpočtu Karlovarského kraje dle ustanovení § 101a zákona o sociálních službách</t>
  </si>
  <si>
    <t>osoby do 18 let</t>
  </si>
  <si>
    <t>Nevyčerpané prostředky z dotace z důvodu nesplnění stanovené hodnoty plnění indikátorů uvedené v příloze č. 1 smlouvy</t>
  </si>
  <si>
    <t xml:space="preserve">Požadavek na neinvestiční dotaci 2 </t>
  </si>
  <si>
    <t>Fond pracovní doby               (v hodinách)</t>
  </si>
  <si>
    <t>Počet prac. dnů mezi daty               (ve dnech)</t>
  </si>
  <si>
    <t>SOUČET</t>
  </si>
  <si>
    <t>DPP</t>
  </si>
  <si>
    <t>DPČ</t>
  </si>
  <si>
    <t>Pracovní smlouvy</t>
  </si>
  <si>
    <t>Náklady síť A</t>
  </si>
  <si>
    <t>Zaměstnanci - úvazky síť A</t>
  </si>
  <si>
    <t>Zaměstnanci - úvazky celkem</t>
  </si>
  <si>
    <t>Náklady celkem</t>
  </si>
  <si>
    <t>Úvazky - DPČ</t>
  </si>
  <si>
    <t>Úvazky - DPP</t>
  </si>
  <si>
    <t>Svátky v roce</t>
  </si>
  <si>
    <t>Podíl přímé práce v hodinách</t>
  </si>
  <si>
    <t>Fond pracovní doby v roce (hod.)</t>
  </si>
  <si>
    <t xml:space="preserve"> ---</t>
  </si>
  <si>
    <t>Úvazky z tabulky - počty úvazků pracovníků v rámci kategorie A sítě (pracovníci v přímé péči)</t>
  </si>
  <si>
    <t>Pracovní úvazky přepočtené na celý rok</t>
  </si>
  <si>
    <t>Přepočtené pracovní úvazky PP</t>
  </si>
  <si>
    <t>Přepočtené pracovní úvazky DPP</t>
  </si>
  <si>
    <t>Přepočtené pracovní úvazky DPČ</t>
  </si>
  <si>
    <t>Přepočtené pracovní úvazky OS</t>
  </si>
  <si>
    <t>Jiné osobní náklady</t>
  </si>
  <si>
    <t xml:space="preserve"> --- </t>
  </si>
  <si>
    <t>Náklady</t>
  </si>
  <si>
    <t>síť</t>
  </si>
  <si>
    <t>Položky</t>
  </si>
  <si>
    <t>V tabulkách pro síť A:</t>
  </si>
  <si>
    <t xml:space="preserve"> - pokud je zadán úvazek, nebo </t>
  </si>
  <si>
    <t xml:space="preserve"> - pokud úvazek není kryt </t>
  </si>
  <si>
    <t xml:space="preserve">nákladům není uveden </t>
  </si>
  <si>
    <t>úvazek, zabarví se červeně</t>
  </si>
  <si>
    <t xml:space="preserve">náklady, nebo k vykázaným </t>
  </si>
  <si>
    <t>(pozn. K úvazkům z obchodních</t>
  </si>
  <si>
    <t xml:space="preserve">smluv jsou náklady uvedeny </t>
  </si>
  <si>
    <t xml:space="preserve">náklady z úvazku v odpovídajících </t>
  </si>
  <si>
    <t>V tabulkách pro celou síť:</t>
  </si>
  <si>
    <t xml:space="preserve"> - hodnoty ve všech uvedených</t>
  </si>
  <si>
    <t xml:space="preserve">buňkách jsou srovnávány </t>
  </si>
  <si>
    <t>s odpovídajícími hodnotami buněk</t>
  </si>
  <si>
    <t>v tabulkách pro síť A a pokud:</t>
  </si>
  <si>
    <t xml:space="preserve"> - jsou shodné, zabarví se zeleně</t>
  </si>
  <si>
    <t xml:space="preserve"> - hodnoty pro celou šíť jsou vyšší,</t>
  </si>
  <si>
    <t>zabarví se žlutě</t>
  </si>
  <si>
    <t xml:space="preserve"> - hodnoty pro celou šíť jsou nižší,</t>
  </si>
  <si>
    <t>zabarví se červeně</t>
  </si>
  <si>
    <t xml:space="preserve"> - srovnávány jsou hodnoty</t>
  </si>
  <si>
    <t>zaokrouhlené na dvě desetinná</t>
  </si>
  <si>
    <t xml:space="preserve"> - při porovnávání úvazků </t>
  </si>
  <si>
    <t xml:space="preserve"> - plynulá škála přechodů - proto</t>
  </si>
  <si>
    <t>při komparaci síť s celkem jsou</t>
  </si>
  <si>
    <t>kontrastní barvy</t>
  </si>
  <si>
    <t>Tento list bude pro poskytovatele skryt</t>
  </si>
  <si>
    <t xml:space="preserve">1. pravidlo číslo zadané v úvazku je větší </t>
  </si>
  <si>
    <t xml:space="preserve">2. pravidlo číslo zadané v nákladech je </t>
  </si>
  <si>
    <t>zvlášť v malé tabulce dole, porovnáván</t>
  </si>
  <si>
    <t>není sloupec úvazky celkem)</t>
  </si>
  <si>
    <t>krát číslo zadané v úvazku krát 1000</t>
  </si>
  <si>
    <t xml:space="preserve">větší než součin čísla zadaného </t>
  </si>
  <si>
    <t>v úvazku krát číslo zadané v nákladech</t>
  </si>
  <si>
    <t>krát 1000</t>
  </si>
  <si>
    <t>hlídáno je pouze to, zda odpovídající</t>
  </si>
  <si>
    <t>položka není nulová !</t>
  </si>
  <si>
    <t xml:space="preserve">a nákladů nesmí být nenulový úvazek </t>
  </si>
  <si>
    <t>a nulový náklad a naopak</t>
  </si>
  <si>
    <t>zabarvení buněk v malé tabulce Náklady</t>
  </si>
  <si>
    <t>sloupec celkem</t>
  </si>
  <si>
    <t>hodnota síť</t>
  </si>
  <si>
    <t xml:space="preserve"> - červená - hodnota celkem je menší než</t>
  </si>
  <si>
    <t xml:space="preserve"> - zelená - hodnota celkem je stejná jako</t>
  </si>
  <si>
    <t xml:space="preserve"> - žlutá - hodnota celkem je větší  než</t>
  </si>
  <si>
    <t>hodnota síť (chyba)</t>
  </si>
  <si>
    <t>sloupec síť</t>
  </si>
  <si>
    <t xml:space="preserve"> - červená - náklad na pracovníky nemá</t>
  </si>
  <si>
    <t>v tabulce odpovídající úvazek</t>
  </si>
  <si>
    <t xml:space="preserve">hodnota síť (zkontrolovat, zda se liší </t>
  </si>
  <si>
    <t>úvazky)</t>
  </si>
  <si>
    <t>Významy barev zvýraznění buněk</t>
  </si>
  <si>
    <t>zelená - je to v pohodě</t>
  </si>
  <si>
    <t>žlutá - ještě něco je třeba zkontrolovat</t>
  </si>
  <si>
    <t>červená - je to špatně</t>
  </si>
  <si>
    <t>Tech.:</t>
  </si>
  <si>
    <t>než součin čísla zadaného  v nákladech</t>
  </si>
  <si>
    <t>Čerpání neinvestiční dotace 2</t>
  </si>
  <si>
    <t>náklady celkem (za celou sociální službu - identifikátor)</t>
  </si>
  <si>
    <t xml:space="preserve">náklady za část služby poskytovanou v rámci kategorie A sítě </t>
  </si>
  <si>
    <t xml:space="preserve">V tabulce jsou nastaveny kontroly vstupů - zvýraznění buňky (označení </t>
  </si>
  <si>
    <r>
      <t xml:space="preserve">chyby - </t>
    </r>
    <r>
      <rPr>
        <b/>
        <sz val="11"/>
        <color rgb="FFFF0000"/>
        <rFont val="Arial"/>
        <family val="2"/>
        <charset val="238"/>
      </rPr>
      <t>červeně podbarvená buňka</t>
    </r>
    <r>
      <rPr>
        <b/>
        <sz val="11"/>
        <color theme="1"/>
        <rFont val="Arial"/>
        <family val="2"/>
        <charset val="238"/>
      </rPr>
      <t>) nastane v případě že:</t>
    </r>
  </si>
  <si>
    <t xml:space="preserve"> - hodnota zadaná ve sloupci počet uživatelů u kterých byla potřeba řešena je</t>
  </si>
  <si>
    <t>vyšší, než celkový počet uživatelů za sledované období</t>
  </si>
  <si>
    <t xml:space="preserve">upozornění: součty přepočtených pracovních úvazků se musí rovnat počtům úvazků pracovníků v přímé péči v tabulce - počty úvazků v rámci kategorie A sítě </t>
  </si>
  <si>
    <t xml:space="preserve">položkách řádků (modré), buňky se </t>
  </si>
  <si>
    <t>zabarví zeleně, ale</t>
  </si>
  <si>
    <t>místa (vyjma položky úvazky DPP (hod.))</t>
  </si>
  <si>
    <t>část B int_AT_péče</t>
  </si>
  <si>
    <t xml:space="preserve"> - z toho vratka neinvestiční dotace 1 na mzdy, platy a jejich navýšení</t>
  </si>
  <si>
    <t>Jméno a příjmení pracovníka</t>
  </si>
  <si>
    <t>Úvazek      (u PP, DPČ, OS)</t>
  </si>
  <si>
    <t xml:space="preserve"> - omezení u DPP na max. 300 hod.                  - hlídání u DPČ max. 0,5 úvazku</t>
  </si>
  <si>
    <t>Příjemce uplatnil odpočet DPH</t>
  </si>
  <si>
    <t>Příjemce neuplatnil odpočet DPH</t>
  </si>
  <si>
    <r>
      <t xml:space="preserve">Daň z přidané hodnoty
</t>
    </r>
    <r>
      <rPr>
        <sz val="9"/>
        <color indexed="8"/>
        <rFont val="Arial"/>
        <family val="2"/>
        <charset val="238"/>
      </rPr>
      <t>(vyberte vhodnou alternativu))</t>
    </r>
  </si>
  <si>
    <r>
      <t xml:space="preserve">Závěrečná zpráva o poskytování sociální služby za rok 2019 - ambulantní    a terénní služby sociální péče
</t>
    </r>
    <r>
      <rPr>
        <sz val="10"/>
        <color indexed="8"/>
        <rFont val="Arial"/>
        <family val="2"/>
        <charset val="238"/>
      </rPr>
      <t>(vyplňují sociální služby centra denních služeb, denní stacionáře, odlehčovací služby (ambulantní, terénní forma), osobní asistence, pečovatelská služba, průvodcovské a předčitatelské služby, tísňová péče)</t>
    </r>
  </si>
  <si>
    <t xml:space="preserve">** v případě osoby oprávněné zastupovat příjemce odlišné od statutárního orgánu je nutné doložit kopii dokladu opravňujícího zastupovat příjemce </t>
  </si>
  <si>
    <r>
      <t>Část B - Souhrnné plnění indikátorů - kvantitativních - skutečnost v roce 2019</t>
    </r>
    <r>
      <rPr>
        <sz val="10"/>
        <color indexed="8"/>
        <rFont val="Arial"/>
        <family val="2"/>
        <charset val="238"/>
      </rPr>
      <t xml:space="preserve">
(vyplní se příslušné tabulky dle druhu sociální služby,  vyplní se údaje za službu poskytovanou v rámci kategorie A sítě sociálních služeb v Karlovarském kraji, tj. max. hodnoty indikátorů dle přílohy č. 1 Pověření k poskytování služeb obecného hospodářského zájmu - pokud není dále u jednotlivých tabulek uvedeno jinak)</t>
    </r>
  </si>
  <si>
    <r>
      <t xml:space="preserve">Ambulantní a terénní služba sociální péče
</t>
    </r>
    <r>
      <rPr>
        <sz val="10"/>
        <color indexed="8"/>
        <rFont val="Arial"/>
        <family val="2"/>
        <charset val="238"/>
      </rPr>
      <t>(vyplňují sociální služby centra denních služeb, denní stacionáře, odlehčovací služby (ambulantní, terénní forma), osobní asistence, pečovatelská služba, průvodcovské a předčitatelské služby, tísňová péče)</t>
    </r>
  </si>
  <si>
    <t>skutečná hodnota (1. pololetí 2019)</t>
  </si>
  <si>
    <t>skutečná hodnota (3. čtvrtletí 2019)</t>
  </si>
  <si>
    <t>skutečná hodnota (4. čtvrtletí 2019)</t>
  </si>
  <si>
    <t>skutečná hodnota (rok 2019)</t>
  </si>
  <si>
    <t>skutečná hodnota (rok 2019, za celou sociální službu - identifikátor)</t>
  </si>
  <si>
    <t>počet hodin poskytování přímé péče v rámci setkání (pouze pečovatelská služba)</t>
  </si>
  <si>
    <r>
      <t xml:space="preserve">Část C - Souhrnné plnění indikátorů - kvalitativních - skutečnost v roce 2019
</t>
    </r>
    <r>
      <rPr>
        <sz val="10"/>
        <color indexed="8"/>
        <rFont val="Arial"/>
        <family val="2"/>
        <charset val="238"/>
      </rPr>
      <t>(vyplní se podle druhu sociální služby v návaznosti na regionální karty sociálních služeb - RKSS;  vyplní se údaje za službu poskytovanou v rámci kategorie A sítě sociálních služeb v Karlovarském kraji)</t>
    </r>
  </si>
  <si>
    <t>Část D - Pracovníci služby - skutečnost v roce 2019</t>
  </si>
  <si>
    <t>Přehled pracovníků v přímé péči (jmenovitý), kteří se podílejí na poskytování služby v rámci kategorie A sítě sociálních služeb v Karlovarském kraji</t>
  </si>
  <si>
    <t>Počet hodin     (u DPP)</t>
  </si>
  <si>
    <r>
      <rPr>
        <b/>
        <sz val="11"/>
        <color indexed="8"/>
        <rFont val="Arial"/>
        <family val="2"/>
        <charset val="238"/>
      </rPr>
      <t>Část G - Výnosy (zdroje) služby - obce - skutečnost v roce 2019</t>
    </r>
    <r>
      <rPr>
        <b/>
        <sz val="10"/>
        <color indexed="8"/>
        <rFont val="Arial"/>
        <family val="2"/>
        <charset val="238"/>
      </rPr>
      <t xml:space="preserve">
</t>
    </r>
    <r>
      <rPr>
        <sz val="10"/>
        <color indexed="8"/>
        <rFont val="Arial"/>
        <family val="2"/>
        <charset val="238"/>
      </rPr>
      <t>(vyplní se údaje za část služby poskytovanou v rámci kategorie A sítě sociálních služeb v Karlovarském kraji)</t>
    </r>
  </si>
  <si>
    <t>Obec</t>
  </si>
  <si>
    <t>Dotace z rozpočtu obce</t>
  </si>
  <si>
    <t>Příspěvek zřizovatele</t>
  </si>
  <si>
    <t>Abertamy</t>
  </si>
  <si>
    <t>Andělská Hora</t>
  </si>
  <si>
    <t>Aš</t>
  </si>
  <si>
    <t>Bečov nad Teplou</t>
  </si>
  <si>
    <t>Bochov</t>
  </si>
  <si>
    <t>Boží Dar</t>
  </si>
  <si>
    <t>Božičany</t>
  </si>
  <si>
    <t>Bražec</t>
  </si>
  <si>
    <t>Březová (u Karlových Varů)</t>
  </si>
  <si>
    <t>Březová (u Sokolova)</t>
  </si>
  <si>
    <t>Bublava</t>
  </si>
  <si>
    <t>Bukovany</t>
  </si>
  <si>
    <t>Citice</t>
  </si>
  <si>
    <t>Černava</t>
  </si>
  <si>
    <t>Čichalov</t>
  </si>
  <si>
    <t>Dalovice</t>
  </si>
  <si>
    <t>Dasnice</t>
  </si>
  <si>
    <t>Děpoltovice</t>
  </si>
  <si>
    <t>Dolní Nivy</t>
  </si>
  <si>
    <t>Dolní Rychnov</t>
  </si>
  <si>
    <t>Dolní Žandov</t>
  </si>
  <si>
    <t>Doupovské Hradiště</t>
  </si>
  <si>
    <t>Drmoul</t>
  </si>
  <si>
    <t>Františkovy Lázně</t>
  </si>
  <si>
    <t>Habartov</t>
  </si>
  <si>
    <t>Hájek</t>
  </si>
  <si>
    <t>Hazlov</t>
  </si>
  <si>
    <t>Horní Blatná</t>
  </si>
  <si>
    <t>Horní Slavkov</t>
  </si>
  <si>
    <t xml:space="preserve">Hory </t>
  </si>
  <si>
    <t>Hranice</t>
  </si>
  <si>
    <t>Hroznětín</t>
  </si>
  <si>
    <t>Cheb</t>
  </si>
  <si>
    <t>Chlum Svaté Maří</t>
  </si>
  <si>
    <t>Chodov</t>
  </si>
  <si>
    <t>Chodov (u Bečova)</t>
  </si>
  <si>
    <t>Chyše</t>
  </si>
  <si>
    <t>Jáchymov</t>
  </si>
  <si>
    <t>Jenišov</t>
  </si>
  <si>
    <t>Jindřichovice</t>
  </si>
  <si>
    <t>Josefov</t>
  </si>
  <si>
    <t>Kaceřov</t>
  </si>
  <si>
    <t>Karlovy Vary</t>
  </si>
  <si>
    <t>Kolová</t>
  </si>
  <si>
    <t>Krajková</t>
  </si>
  <si>
    <t>Královské Poříčí</t>
  </si>
  <si>
    <t>Kraslice</t>
  </si>
  <si>
    <t>Krásná</t>
  </si>
  <si>
    <t>Krásné Údolí</t>
  </si>
  <si>
    <t>Krásno</t>
  </si>
  <si>
    <t>Krásný Les</t>
  </si>
  <si>
    <t>Křižovatka</t>
  </si>
  <si>
    <t>Kynšperk nad Ohří</t>
  </si>
  <si>
    <t>Kyselka</t>
  </si>
  <si>
    <t>Lázně Kynžvart</t>
  </si>
  <si>
    <t>Libá</t>
  </si>
  <si>
    <t>Libavské Údolí</t>
  </si>
  <si>
    <t>Lipová</t>
  </si>
  <si>
    <t>Loket</t>
  </si>
  <si>
    <t>Lomnice</t>
  </si>
  <si>
    <t>Luby</t>
  </si>
  <si>
    <t>Mariánské Lázně</t>
  </si>
  <si>
    <t>Merklín</t>
  </si>
  <si>
    <t>Milhostov</t>
  </si>
  <si>
    <t>Milíkov</t>
  </si>
  <si>
    <t>Mírová</t>
  </si>
  <si>
    <t>Mnichov</t>
  </si>
  <si>
    <t>Nebanice</t>
  </si>
  <si>
    <t>Nejdek</t>
  </si>
  <si>
    <t>Nová Role</t>
  </si>
  <si>
    <t>Nová Ves</t>
  </si>
  <si>
    <t>Nové Hamry</t>
  </si>
  <si>
    <t>Nové Sedlo</t>
  </si>
  <si>
    <t>Nový Kostel</t>
  </si>
  <si>
    <t>Odrava</t>
  </si>
  <si>
    <t>Okrouhlá</t>
  </si>
  <si>
    <t>Oloví</t>
  </si>
  <si>
    <t>Ostrov</t>
  </si>
  <si>
    <t>Otovice</t>
  </si>
  <si>
    <t>Otročín</t>
  </si>
  <si>
    <t>Ovesné Kladruby</t>
  </si>
  <si>
    <t>Pernink</t>
  </si>
  <si>
    <t>Pila</t>
  </si>
  <si>
    <t>Plesná</t>
  </si>
  <si>
    <t>Podhradí</t>
  </si>
  <si>
    <t>Pomezí nad Ohří</t>
  </si>
  <si>
    <t>Potůčky</t>
  </si>
  <si>
    <t>Poustka</t>
  </si>
  <si>
    <t>Prameny</t>
  </si>
  <si>
    <t>Přebuz</t>
  </si>
  <si>
    <t>Pšov</t>
  </si>
  <si>
    <t>Rotava</t>
  </si>
  <si>
    <t>Rovná</t>
  </si>
  <si>
    <t>Sadov</t>
  </si>
  <si>
    <t>Skalná</t>
  </si>
  <si>
    <t>Smolné Pece</t>
  </si>
  <si>
    <t>Sokolov</t>
  </si>
  <si>
    <t>Stanovice</t>
  </si>
  <si>
    <t>Stará Voda</t>
  </si>
  <si>
    <t>Staré Sedlo</t>
  </si>
  <si>
    <t>Stráž nad Ohří</t>
  </si>
  <si>
    <t>Stružná</t>
  </si>
  <si>
    <t>Stříbrná</t>
  </si>
  <si>
    <t>Svatava</t>
  </si>
  <si>
    <t>Šabina</t>
  </si>
  <si>
    <t>Šemnice</t>
  </si>
  <si>
    <t>Šindelová</t>
  </si>
  <si>
    <t>Štědrá</t>
  </si>
  <si>
    <t>Tatrovice</t>
  </si>
  <si>
    <t>Teplá</t>
  </si>
  <si>
    <t>Teplička</t>
  </si>
  <si>
    <t>Těšovice</t>
  </si>
  <si>
    <t>Toužim</t>
  </si>
  <si>
    <t>Trstěnice</t>
  </si>
  <si>
    <t>Třebeň</t>
  </si>
  <si>
    <t>Tři Sekery</t>
  </si>
  <si>
    <t>Tuřany</t>
  </si>
  <si>
    <t>Útvina</t>
  </si>
  <si>
    <t>Valeč</t>
  </si>
  <si>
    <t>Valy</t>
  </si>
  <si>
    <t>Velichov</t>
  </si>
  <si>
    <t>Velká Hleďsebe</t>
  </si>
  <si>
    <t>Velký Luh</t>
  </si>
  <si>
    <t>Verušičky</t>
  </si>
  <si>
    <t>Vintířov</t>
  </si>
  <si>
    <t>Vlkovice</t>
  </si>
  <si>
    <t>Vojkovice</t>
  </si>
  <si>
    <t>Vojtanov</t>
  </si>
  <si>
    <t>Vrbice</t>
  </si>
  <si>
    <t>Vřesová</t>
  </si>
  <si>
    <t>Vysoká Pec</t>
  </si>
  <si>
    <t>Zádub-Závišín</t>
  </si>
  <si>
    <t>Žlutice</t>
  </si>
  <si>
    <t>jiné - uveďte jaké</t>
  </si>
  <si>
    <t xml:space="preserve">Obce - dotace z rozpočtů obcí </t>
  </si>
  <si>
    <t>Obce - příspěvky zřizovatele</t>
  </si>
  <si>
    <t>Dofinancování sociální služby - dotace z rozpočtu Karlovarského kraje dle ustanovení § 105 zákona o sociálních službách</t>
  </si>
  <si>
    <t>Požadavek na dofinancování dle Průběžné zprávy o poskytování sociální služby za 1. pololetí 2019</t>
  </si>
  <si>
    <t>Poskytnutá výše dofinancování</t>
  </si>
  <si>
    <t>Vyčerpaná výše dofinancování</t>
  </si>
  <si>
    <t>Část E - Náklady služby - skutečnost v roce 2019</t>
  </si>
  <si>
    <t>Čerpání dofinancování</t>
  </si>
  <si>
    <t>Čerpání neinvestiční dotace 3</t>
  </si>
  <si>
    <t>Poskytnutá výše neinvestiční dotace 3</t>
  </si>
  <si>
    <t>Vyčerpaná výše neinvestiční dotace 3</t>
  </si>
  <si>
    <t>Neinvestiční dotace 3 - dotace z rozpočtu Karlovarského kraje v rámci projektu Podpora vybraných služeb sociální prevence</t>
  </si>
  <si>
    <r>
      <t xml:space="preserve">Vratka neinvestiční dotace 1 celkem
</t>
    </r>
    <r>
      <rPr>
        <sz val="9"/>
        <color rgb="FFFF0000"/>
        <rFont val="Arial"/>
        <family val="2"/>
        <charset val="238"/>
      </rPr>
      <t>(vratka dle ustanovení Čl. VI. odst. 16 / Čl. VI. odst. 20 smlouvy)</t>
    </r>
  </si>
  <si>
    <r>
      <t xml:space="preserve">Vratka dofinancování
</t>
    </r>
    <r>
      <rPr>
        <sz val="9"/>
        <color rgb="FFFF0000"/>
        <rFont val="Arial"/>
        <family val="2"/>
        <charset val="238"/>
      </rPr>
      <t>(vratka dle ustanovení Čl. VI. odst. 16 / Čl. VI. odst. 17 smlouvy)</t>
    </r>
  </si>
  <si>
    <t>celkový počet uživatel-dnů</t>
  </si>
  <si>
    <r>
      <t xml:space="preserve">Ambulantní a terénní služba sociální péče
</t>
    </r>
    <r>
      <rPr>
        <sz val="10"/>
        <color indexed="8"/>
        <rFont val="Arial"/>
        <family val="2"/>
        <charset val="238"/>
      </rPr>
      <t>(vyplňují sociální služby podpora samostatného bydlení)</t>
    </r>
  </si>
  <si>
    <t>skutečná hodnota (červenec - srpen 2019)</t>
  </si>
  <si>
    <t>skutečná hodnota (leden - srpen 2019, za celou sociální službu - identifikátor)</t>
  </si>
  <si>
    <t>celkový počet uživatel-hodin</t>
  </si>
  <si>
    <t>Výběr obce</t>
  </si>
  <si>
    <t>úspěšnost v řešení potřeby v %</t>
  </si>
  <si>
    <t xml:space="preserve"> - hodnota zadaná ve sloupci počet uživatelů u kterých byla potřeba úspěšně</t>
  </si>
  <si>
    <t>vyřešena je vyšší, než celkový počet uživatelů za sledované období</t>
  </si>
  <si>
    <t>zadat lze celá čísla větší nebo rovná 0</t>
  </si>
  <si>
    <t xml:space="preserve"> - úspěšnost v řešení potřeby v % je vyšší než 100%</t>
  </si>
  <si>
    <t>Čerpání neinvestiční dotace 3.1</t>
  </si>
  <si>
    <t>51.1</t>
  </si>
  <si>
    <t>56.1</t>
  </si>
  <si>
    <r>
      <t xml:space="preserve">Ambulantní a terénní služba sociální prevence a poradenství
</t>
    </r>
    <r>
      <rPr>
        <sz val="10"/>
        <color indexed="8"/>
        <rFont val="Arial"/>
        <family val="2"/>
        <charset val="238"/>
      </rPr>
      <t>(vyplňují sociální služby kontaktní centra, krizová pomoc (ambulantní, terénní forma), nízkoprahová zařízení pro děti a mládež, noclehárny, odborné sociální poradenství, raná péče, služby následné péče (ambulantní forma), sociálně aktivizační služby pro rodiny s dětmi, sociálně aktivizační služby pro seniory a osoby se zdravotním postižením, sociální rehabilitace (ambulantní, terénní forma), telefonická krizová pomoc, terénní programy, tlumočnické služby)</t>
    </r>
  </si>
  <si>
    <t>celkový počet uživatelů (všechny druhy sociálních služeb kromě telefonické krizové pomoci)</t>
  </si>
  <si>
    <t>celkový počet hovorů (pouze telefonická krizová pomoc)</t>
  </si>
  <si>
    <t>počet lůžek (pouze noclehárny)</t>
  </si>
  <si>
    <t>celkový počet intervencí</t>
  </si>
  <si>
    <t>celkový počet kontaktů</t>
  </si>
  <si>
    <r>
      <t xml:space="preserve">struktura uživatelů služby dle stupně závislosti na pomoci jiné fyzické osoby
</t>
    </r>
    <r>
      <rPr>
        <sz val="10"/>
        <color indexed="8"/>
        <rFont val="Arial"/>
        <family val="2"/>
        <charset val="238"/>
      </rPr>
      <t>(pouze sociálně terapeutické dílny)</t>
    </r>
  </si>
  <si>
    <r>
      <t xml:space="preserve">Ambulantní a terénní služba sociální prevence
</t>
    </r>
    <r>
      <rPr>
        <sz val="10"/>
        <color indexed="8"/>
        <rFont val="Arial"/>
        <family val="2"/>
        <charset val="238"/>
      </rPr>
      <t>(vyplňují sociální služby intervenční centra (ambulantní, terénní forma), nízkoprahová denní centra, sociální rehabilitace (ambulantní, terénní forma), sociálně terapeutické dílny)</t>
    </r>
  </si>
  <si>
    <t>skutečná hodnota (leden - srpen 2019)</t>
  </si>
  <si>
    <t>celkový počet uživatel-hodin (pouze sociálně terapeutické dílny)</t>
  </si>
  <si>
    <t>celkový počet intervencí (všechny druhy sociálních služeb kromě sociálně terapeutických dílen)</t>
  </si>
  <si>
    <t>celkový počet kontaktů (všechny druhy sociálních služeb kromě sociálně terapeutických dílen)</t>
  </si>
  <si>
    <t>část B ind AT prev</t>
  </si>
  <si>
    <t>61.1</t>
  </si>
  <si>
    <t>Projekt</t>
  </si>
  <si>
    <t>část B ind AT prev PROJEKT 1. část roku</t>
  </si>
  <si>
    <t>část B int_AT_péče PROJEKT 1. část roku</t>
  </si>
  <si>
    <t>část F zdroje celkem (za celou sociální službu )</t>
  </si>
  <si>
    <t>část F zdroje za část služby poskytovanou v rámci kategorie A sítě sociálních služeb v Karlovarském kraji</t>
  </si>
  <si>
    <t>Část E - Náklady služby</t>
  </si>
  <si>
    <t>Pro nový projekt</t>
  </si>
  <si>
    <t xml:space="preserve"> 26.1</t>
  </si>
  <si>
    <t>56.2</t>
  </si>
  <si>
    <r>
      <t>Část B - Souhrnné plnění indikátorů - kvantitativních - skutečnost v roce 2019</t>
    </r>
    <r>
      <rPr>
        <sz val="10"/>
        <color indexed="8"/>
        <rFont val="Arial"/>
        <family val="2"/>
        <charset val="238"/>
      </rPr>
      <t xml:space="preserve">
(vyplní se příslušné tabulky dle druhu sociální služby, </t>
    </r>
    <r>
      <rPr>
        <sz val="10"/>
        <rFont val="Arial"/>
        <family val="2"/>
        <charset val="238"/>
      </rPr>
      <t>vyplní se údaje za službu poskytovanou v rámci kategorie A sítě sociálních služeb v Karlovarském kraji, tj. max. hodnoty indikátorů dle přílohy č. 1 Pověření k poskytování služeb obecného hospodářského zájmu - pokud není dále u jednotlivých tabulek uvedeno jinak)</t>
    </r>
  </si>
  <si>
    <r>
      <t xml:space="preserve">Pobytová služba sociální péče
</t>
    </r>
    <r>
      <rPr>
        <sz val="10"/>
        <color indexed="8"/>
        <rFont val="Arial"/>
        <family val="2"/>
        <charset val="238"/>
      </rPr>
      <t>(vyplňují sociální služby domovy pro osoby se zdravotním postižením, domovy pro seniory, domovy se zvláštním režimem, chráněné bydlení, odlehčovací služby (pobytová forma), sociální služby poskytované ve zdravotnických zařízeních lůžkové péče, týdenní stacionáře)</t>
    </r>
  </si>
  <si>
    <t>počet lůžek</t>
  </si>
  <si>
    <t>počet dnů poskytování (provozu) služby</t>
  </si>
  <si>
    <t>celková kapacita počtu lůžko-dnů</t>
  </si>
  <si>
    <t>celkový skutečný využitý počet lůžko-dnů</t>
  </si>
  <si>
    <t>obložnost</t>
  </si>
  <si>
    <t>struktura lůžek dle jejich obsazení uživateli podle stupně závislosti na pomoci jiné fyzické osoby</t>
  </si>
  <si>
    <r>
      <t>Část B - Souhrnné plnění indikátorů - kvantitativních - skutečnost za období leden - srpen 2019</t>
    </r>
    <r>
      <rPr>
        <sz val="10"/>
        <color indexed="8"/>
        <rFont val="Arial"/>
        <family val="2"/>
        <charset val="238"/>
      </rPr>
      <t xml:space="preserve">
(vyplní se příslušné tabulky dle druhu sociální služby,  vyplní se údaje za službu poskytovanou v rámci kategorie A sítě sociálních služeb v Karlovarském kraji, tj. max. hodnoty indikátorů dle přílohy č. 1 Pověření k poskytování služeb obecného hospodářského zájmu v rámci projektu Podpora vybraných služeb sociální prevence - pokud není dále u jednotlivých tabulek uvedeno jinak)</t>
    </r>
  </si>
  <si>
    <r>
      <t xml:space="preserve">Závěrečná zpráva o poskytování sociální služby v rámci projektu Podpora vybraných služeb sociální prevence za období 1. 1. 2019 - 31. 8. 2019 - ambulantní a terénní služby sociální péče
</t>
    </r>
    <r>
      <rPr>
        <sz val="10"/>
        <color indexed="8"/>
        <rFont val="Arial"/>
        <family val="2"/>
        <charset val="238"/>
      </rPr>
      <t>(vyplňují sociální služby podpora samostatného bydlení)</t>
    </r>
  </si>
  <si>
    <r>
      <t xml:space="preserve">Závěrečná zpráva o poskytování sociální služby za rok 2019 - ambulantní a terénní služby sociální prevence a poradenství
</t>
    </r>
    <r>
      <rPr>
        <sz val="10"/>
        <color indexed="8"/>
        <rFont val="Arial"/>
        <family val="2"/>
        <charset val="238"/>
      </rPr>
      <t>(vyplňují sociální služby kontaktní centra, krizová pomoc (ambulantní, terénní forma), nízkoprahová zařízení pro děti a mládež, noclehárny, odborné sociální poradenství, raná péče, služby následné péče (ambulantní forma), sociálně aktivizační služby pro rodiny s dětmi, sociálně aktivizační služby pro seniory a osoby se zdravotním postižením, sociální rehabilitace (ambulantní, terénní forma), telefonická krizová pomoc, terénní programy, tlumočnické služby)</t>
    </r>
  </si>
  <si>
    <r>
      <t xml:space="preserve">Závěrečná zpráva o poskytování sociální služby v rámci projektu Podpora vybraných služeb sociální prevence za období 1. 1. 2019 - 31. 8. 2019 - ambulantní a terénní služby sociální prevence
</t>
    </r>
    <r>
      <rPr>
        <sz val="10"/>
        <color indexed="8"/>
        <rFont val="Arial"/>
        <family val="2"/>
        <charset val="238"/>
      </rPr>
      <t>(vyplňují sociální služby intervenční centra (ambulantní, terénní forma), nízkoprahová denní centra, sociální rehabilitace (ambulantní, terénní forma), sociálně terapeutické dílny)</t>
    </r>
  </si>
  <si>
    <r>
      <t xml:space="preserve">Závěrečná zpráva o poskytování sociální služby za rok 2019 - pobytové služby sociální péče
</t>
    </r>
    <r>
      <rPr>
        <sz val="10"/>
        <color indexed="8"/>
        <rFont val="Arial"/>
        <family val="2"/>
        <charset val="238"/>
      </rPr>
      <t>(vyplňují sociální služby domovy pro osoby se zdravotním postižením, domovy pro seniory, domovy se zvláštním režimem, chráněné bydlení, odlehčovací služby (pobytová forma), sociální služby poskytované ve zdravotnických zařízeních lůžkové péče, týdenní stacionáře)</t>
    </r>
  </si>
  <si>
    <t>část B ind_P_péče</t>
  </si>
  <si>
    <r>
      <t xml:space="preserve">Závěrečná zpráva o poskytování sociální služby za rok 2019 - pobytové služby sociální prevence
</t>
    </r>
    <r>
      <rPr>
        <sz val="10"/>
        <color indexed="8"/>
        <rFont val="Arial"/>
        <family val="2"/>
        <charset val="238"/>
      </rPr>
      <t>(vyplňují sociální služby krizová pomoc (pobytová forma), služby následné péče (pobytová forma), sociální rehabilitace (pobytová forma), terapeutické komunity)</t>
    </r>
  </si>
  <si>
    <r>
      <t xml:space="preserve">Pobytová služba sociální prevence
</t>
    </r>
    <r>
      <rPr>
        <sz val="10"/>
        <color indexed="8"/>
        <rFont val="Arial"/>
        <family val="2"/>
        <charset val="238"/>
      </rPr>
      <t>(vyplňují sociální služby krizová pomoc (pobytová forma), služby následné péče (pobytová forma), sociální rehabilitace (pobytová forma), terapeutické komunity)</t>
    </r>
  </si>
  <si>
    <r>
      <t xml:space="preserve">Závěrečná zpráva o poskytování sociální služby v rámci projektu Podpora vybraných služeb sociální prevece za období 1. 1. 2019 - 31. 8. 2019 - pobytové služby sociální prevence
</t>
    </r>
    <r>
      <rPr>
        <sz val="10"/>
        <color indexed="8"/>
        <rFont val="Arial"/>
        <family val="2"/>
        <charset val="238"/>
      </rPr>
      <t>(vyplňují sociální služby azylové domy, domy na půl cesty, intervenční centra (pobytová forma))</t>
    </r>
  </si>
  <si>
    <r>
      <t xml:space="preserve">Pobytová služba sociální prevence
</t>
    </r>
    <r>
      <rPr>
        <sz val="10"/>
        <color indexed="8"/>
        <rFont val="Arial"/>
        <family val="2"/>
        <charset val="238"/>
      </rPr>
      <t>(vyplňují sociální služby azylové domy, domy na půl cesty, intervenční centra (pobytová forma))</t>
    </r>
  </si>
  <si>
    <t>část B ind P prev</t>
  </si>
  <si>
    <t>část B ind P prev PROJEKT 1. část roku</t>
  </si>
  <si>
    <t>71.1</t>
  </si>
  <si>
    <r>
      <t xml:space="preserve">Část C - Souhrnné plnění indikátorů - kvalitativních - skutečnost za období leden - srpen 2019
</t>
    </r>
    <r>
      <rPr>
        <sz val="10"/>
        <color indexed="8"/>
        <rFont val="Arial"/>
        <family val="2"/>
        <charset val="238"/>
      </rPr>
      <t>(vyplní se podle druhu sociální služby v návaznosti na regionální karty sociálních služeb - RKSS;  vyplní se údaje za službu poskytovanou v rámci kategorie A sítě sociálních služeb v Karlovarském kraji)</t>
    </r>
  </si>
  <si>
    <t>Část D - Pracovníci služby - skutečnost za období leden - srpen 2019</t>
  </si>
  <si>
    <t>Část E - Náklady služby - skutečnost za období leden - srpen 2019</t>
  </si>
  <si>
    <t>Část F - Výnosy (zdroje) služby - skutečnost za období leden - srpen 2019</t>
  </si>
  <si>
    <r>
      <rPr>
        <b/>
        <sz val="11"/>
        <color indexed="8"/>
        <rFont val="Arial"/>
        <family val="2"/>
        <charset val="238"/>
      </rPr>
      <t>Část G - Výnosy (zdroje) služby - obce - skutečnost za období leden - srpen 2019</t>
    </r>
    <r>
      <rPr>
        <b/>
        <sz val="10"/>
        <color indexed="8"/>
        <rFont val="Arial"/>
        <family val="2"/>
        <charset val="238"/>
      </rPr>
      <t xml:space="preserve">
</t>
    </r>
    <r>
      <rPr>
        <sz val="10"/>
        <color indexed="8"/>
        <rFont val="Arial"/>
        <family val="2"/>
        <charset val="238"/>
      </rPr>
      <t>(vyplní se údaje za část služby poskytovanou v rámci kategorie A sítě sociálních služeb v Karlovarském kraji)</t>
    </r>
  </si>
  <si>
    <t>Doložení publicity projektu Podpora vybraných služeb sociální prevence</t>
  </si>
  <si>
    <t>Pracoval od (dd.mm.2019) (u PP, DPČ, OS)</t>
  </si>
  <si>
    <t>Pracoval do (dd.mm.2019) (u PP, DPČ, OS)</t>
  </si>
  <si>
    <r>
      <t xml:space="preserve">Vratka neinvestiční dotace 3
</t>
    </r>
    <r>
      <rPr>
        <sz val="9"/>
        <rFont val="Arial"/>
        <family val="2"/>
        <charset val="238"/>
      </rPr>
      <t>(vratka dle ustanovení Čl. VI. odst. 19 / Čl. VI. odst. 20 smlouvy)</t>
    </r>
  </si>
  <si>
    <t>Část G - Seznam příloh k Závěrečné zprávě o poskytování sociální služby</t>
  </si>
  <si>
    <t>osobní náklad za celou sociální službu není krytý úvazkem</t>
  </si>
  <si>
    <t>osobní náklad za část službyv rámci kategorie A sítě není krytý úvazkem</t>
  </si>
  <si>
    <t>náklad za část služby v rámci kategorie A sítě je větší, než náklad za celou službu</t>
  </si>
  <si>
    <t>součet čerpání neinvestičních dotací a dofinancování je vyšší, než náklad za část služby poskytované v rámci kategorie A sítě</t>
  </si>
  <si>
    <t>Chybí náklady na úvazky - pracovní smlouvy</t>
  </si>
  <si>
    <t>Chybí náklady na úvazky - dohody o pracovní činnosti</t>
  </si>
  <si>
    <t>Chybí náklady na úvazky - dohody o provedení práce</t>
  </si>
  <si>
    <t>Výnosy za celou sociální službu jsou menší, než výnosy za část služby v rámci kategorie A sítě</t>
  </si>
  <si>
    <t>/* - pozn. zvýraznění položky ve sloupci Úvazky - obchodní smlouvy na tomto řádku nastane v případě, že náklady na listu část E náklady, ve sloupci za část služby poskytovanou v rámci kategorie A sítě na řádku 2.6.9 jsou nulové</t>
  </si>
  <si>
    <t>/* - pozn. zvýraznění položky ve sloupci Úvazky - obchodní smlouvy na tomto řádku nastane v případě, že náklady na listu část E náklady, ve sloupci za část služby poskytovanou v rámci kategorie A sítě na řádku 2.6.8 jsou nulové</t>
  </si>
  <si>
    <t>/* - pozn. zvýraznění položky ve sloupci Úvazky - obchodní smlouvy na tomto řádku nastane v případě, že náklady na listu část E náklady, ve sloupci celkem (za celou sociální službu) na řádku 2.6.8 jsou nulové</t>
  </si>
  <si>
    <t>/* - pozn. zvýraznění položky ve sloupci Úvazky - obchodní smlouvy na tomto řádku nastane v případě, že náklady na listu část E náklady, ve sloupci celkem (za celou sociální službu) na řádku 2.6.9 jsou nulové</t>
  </si>
  <si>
    <t>/* - pozn. zvýraznění položky ve sloupcích Náklady (celkem či za část služby A) na těchto řádcích nastane v případě, že odpovídající úvazky na listu část D zaměstnanci, ve sloupcích ˇUvazky - obchodní smlouvy na řádcích Pracovníci v přímé péči celkem či Ostatní pracovníci celkem jsou nulové</t>
  </si>
  <si>
    <t>poznámka: buňka se zvýrazní, když částka vyčerpané neinvestiční dotace (či dofinancování)je vyšší než částka poskytnuté neinvestiční dotace (či dofinancování)</t>
  </si>
  <si>
    <t>Detekce chyby</t>
  </si>
  <si>
    <r>
      <t xml:space="preserve"> Ke zvýraznění buněk dojde v případě že:                                                                                                              - hodnoty ve sloupci skutečných hodnot za celou sociální službu jsou menší než hodnoty ve sloupci skutečná hodnota  – platí pro řádek počet lůžek, řádek počet dnů poskytování (provozu) služby, řádek celkový skutečný využitý počet lůžko-dnů, řádek obložnost a řádek celkový počet uživatelů
- v řádku celkový počet uživatelů jsou skutečné hodnoty v časových obdobích (pololetí, čtvrtletí, ..) větší než hodnota ve sloupci skutečná hodnota 
- v řádku obložnost (celková kapacita lůžko-dnů / celkový skutečný využitý počet lůžko-dnů) je hodnota větší než 1 (větší než 100%) - </t>
    </r>
    <r>
      <rPr>
        <b/>
        <sz val="10"/>
        <color theme="1"/>
        <rFont val="Arial"/>
        <family val="2"/>
        <charset val="238"/>
      </rPr>
      <t>detekováno přímo v tabulce</t>
    </r>
    <r>
      <rPr>
        <sz val="10"/>
        <color theme="1"/>
        <rFont val="Arial"/>
        <family val="2"/>
        <charset val="238"/>
      </rPr>
      <t xml:space="preserve">
- v řádku celkový skutečný využitý počet lůžko-dnů je hodnota větší než v řádku celková kapacita lůžko-dnů (platí pro sloupce všech časových období)</t>
    </r>
  </si>
  <si>
    <t xml:space="preserve"> Ke zvýraznění buněk dojde v případě že:                                                                                                              -  hodnoty ve sloupci skutečných hodnot za celou sociální službu jsou menší než hodnoty ve sloupci skutečná hodnota  – platí pro řádky provozních dob a pro řádek celkový počet uživatelů                                                                                           - v řádku celkový počet uživatelů jsou skutečné hodnoty v časových obdobích (pololetí, čtvrtletí, ..) větší než hodnota ve sloupci skutečná hodnota </t>
  </si>
  <si>
    <t xml:space="preserve"> Ke zvýraznění buněk dojde v případě že:                                                                                                                     -  hodnoty ve sloupci skutečných hodnot za celou sociální službu jsou menší než hodnoty ve sloupci skutečná hodnota  – platí pro řádky provozních dob, pro řádek celkový počet uživatelů, pro řádek celkový počet hovorů a pro řádek celkový počet lůžek                                                                                                                        - v řádku celkový počet uživatelů jsou skutečné hodnoty v časových obdobích (pololetí, čtvrtletí, ..) větší než hodnota ve sloupci skutečná hodnota </t>
  </si>
  <si>
    <t xml:space="preserve"> Ke zvýraznění buněk dojde v případě že:                                                                                                        -  hodnoty ve sloupci skutečných hodnot za celou sociální službu jsou menší než hodnoty ve sloupci skutečná hodnota  – platí pro řádky provozních dob a pro řádek celkový počet uživatelů                                                                                           - v řádku celkový počet uživatelů jsou skutečné hodnoty v časových obdobích (pololetí, čtvrtletí, ..) větší než hodnota ve sloupci skutečná hodnota (pozor, hodnota ve sloupci skutečná hodnota se přenáší ze sloupce celkem (řádek celkem) z tabulky struktura uživatelů!)</t>
  </si>
  <si>
    <r>
      <t xml:space="preserve"> Ke zvýraznění buněk dojde v případě že:                                                                                                              - hodnoty ve sloupci skutečných hodnot za celou sociální službu jsou menší než hodnoty ve sloupci skutečná hodnota  – platí pro řádek počet lůžek, řádek počet dnů poskytování (provozu) služby, řádek celkový skutečný využitý počet lůžko-dnů, řádek obložnost a řádek celkový počet uživatelů
- v řádku celkový počet uživatelů jsou skutečné hodnoty v časových obdobích (pololetí, čtvrtletí, ..) větší než hodnota ve sloupci skutečná hodnota (pozor, hodnota ve sloupci skutečná hodnota se přenáší ze sloupce celkem (řádek celkem) z tabulky struktura uživatelů!)
- v řádku obložnost (celková kapacita lůžko-dnů / celkový skutečný využitý počet lůžko-dnů) je hodnota větší než 1 (větší než 100%) - </t>
    </r>
    <r>
      <rPr>
        <b/>
        <sz val="10"/>
        <color theme="1"/>
        <rFont val="Arial"/>
        <family val="2"/>
        <charset val="238"/>
      </rPr>
      <t>detekováno přímo v tabulce</t>
    </r>
    <r>
      <rPr>
        <sz val="10"/>
        <color theme="1"/>
        <rFont val="Arial"/>
        <family val="2"/>
        <charset val="238"/>
      </rPr>
      <t xml:space="preserve">
- v řádku celkový skutečný využitý počet lůžko-dnů je hodnota větší než v řádku celková kapacita lůžko-dnů (platí pro sloupce všech časových období)</t>
    </r>
  </si>
  <si>
    <t>Počet uživatelů, u kterých byla potřeba řešena je větší, než celkový počet uživatelů za sledované období (buňka C4)</t>
  </si>
  <si>
    <t>Počet uživatelů, u kterých byla potřeba řešena je větší, než celkový počet uživatelů u kterých byla potřeba úspěšně vyřešena</t>
  </si>
  <si>
    <t xml:space="preserve">Poskytnutá výše neinvestiční dotace 2 </t>
  </si>
  <si>
    <r>
      <t xml:space="preserve">Vratka neinvestiční dotace 2
</t>
    </r>
    <r>
      <rPr>
        <sz val="9"/>
        <rFont val="Arial"/>
        <family val="2"/>
        <charset val="238"/>
      </rPr>
      <t>(vratka dle ustanovení Čl. VI. odst. 19 / Čl. VI. odst. 20 smlouvy)</t>
    </r>
  </si>
  <si>
    <t>Náklady za období leden - srpen 2019 skutečnost</t>
  </si>
  <si>
    <t>Skutečnost za období leden - srpen 2019</t>
  </si>
  <si>
    <t>Neinvestiční dotace 2 - dotace z rozpočtu Karlovarského kraje dle ustanovení § 105 zákona o sociálních službách</t>
  </si>
  <si>
    <t>Náklady 2019 celkem (za celou sociální službu - identifikátor)</t>
  </si>
  <si>
    <t>Výnosy 2019 celkem (za celou sociální službu - identifikátor)</t>
  </si>
  <si>
    <t>Náklady 2019 (za část služby poskytovanou v rámci kategorie A sítě sociálních služeb v Karlovarském kraji)</t>
  </si>
  <si>
    <t>Výnosy 2019 (za část služby poskytovanou v rámci kategorie A sítě sociálních služeb v Karlovarském kraji)</t>
  </si>
  <si>
    <t>počet uživatelů, u kterých byla potřeba řešena ve sledovaném období (leden - srpen 2019)</t>
  </si>
  <si>
    <t>počet uživatelů, u kterých byla potřeba ve sledovaném období (leden - srpen 2019) úspěšně vyřešena</t>
  </si>
  <si>
    <r>
      <t xml:space="preserve"> Ke zvýraznění buněk dojde v případě že:                                                                                                              - hodnoty ve sloupci skutečných hodnot za celou sociální službu jsou menší než hodnoty ve sloupci skutečná hodnota  – platí pro řádek počet lůžek, řádek počet dnů poskytování (provozu) služby, řádek celkový skutečný využitý počet lůžko-dnů, řádek obložnost a řádek celkový počet uživatelů
- v řádku celkový počet uživatelů jsou skutečné hodnoty v časových obdobích (pololetí, čtvrtletí, ..) větší než hodnota ve sloupci skutečná hodnota 
- v řádku obložnost (celkový skutečný využitý počet lůžko-dnů / celková kapacita lůžko-dnů) je hodnota větší než 1 (větší než 100%) - </t>
    </r>
    <r>
      <rPr>
        <b/>
        <sz val="10"/>
        <color theme="1"/>
        <rFont val="Arial"/>
        <family val="2"/>
        <charset val="238"/>
      </rPr>
      <t>detekováno přímo v tabulce</t>
    </r>
    <r>
      <rPr>
        <sz val="10"/>
        <color theme="1"/>
        <rFont val="Arial"/>
        <family val="2"/>
        <charset val="238"/>
      </rPr>
      <t xml:space="preserve">
- v řádku celkový skutečný využitý počet lůžko-dnů je hodnota větší než v řádku celková kapacita lůžko-dnů (platí pro sloupce všech časových období)</t>
    </r>
  </si>
  <si>
    <t>Upozornění - do této takulky (kromě sloupce Jméno a příjmení pracovníka) nekopírujte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</si>
</sst>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
    <numFmt numFmtId="165" formatCode="0.0000"/>
  </numFmts>
  <fonts count="61" x14ac:knownFonts="1">
    <font>
      <sz val="11"/>
      <color theme="1"/>
      <name val="Calibri"/>
      <family val="2"/>
      <charset val="238"/>
      <scheme val="minor"/>
    </font>
    <font>
      <sz val="10"/>
      <color indexed="8"/>
      <name val="Arial"/>
      <family val="2"/>
      <charset val="238"/>
    </font>
    <font>
      <b/>
      <sz val="11"/>
      <color indexed="8"/>
      <name val="Arial"/>
      <family val="2"/>
      <charset val="238"/>
    </font>
    <font>
      <sz val="9"/>
      <color indexed="8"/>
      <name val="Arial"/>
      <family val="2"/>
      <charset val="238"/>
    </font>
    <font>
      <b/>
      <sz val="10"/>
      <color indexed="8"/>
      <name val="Arial"/>
      <family val="2"/>
      <charset val="238"/>
    </font>
    <font>
      <sz val="8"/>
      <color indexed="8"/>
      <name val="Arial"/>
      <family val="2"/>
      <charset val="238"/>
    </font>
    <font>
      <sz val="9"/>
      <name val="Arial"/>
      <family val="2"/>
      <charset val="238"/>
    </font>
    <font>
      <b/>
      <i/>
      <sz val="10"/>
      <name val="Arial"/>
      <family val="2"/>
      <charset val="238"/>
    </font>
    <font>
      <b/>
      <sz val="11"/>
      <color theme="1"/>
      <name val="Calibri"/>
      <family val="2"/>
      <charset val="238"/>
      <scheme val="minor"/>
    </font>
    <font>
      <sz val="11"/>
      <color theme="1"/>
      <name val="Arial"/>
      <family val="2"/>
      <charset val="238"/>
    </font>
    <font>
      <sz val="10"/>
      <color theme="1"/>
      <name val="Arial"/>
      <family val="2"/>
      <charset val="238"/>
    </font>
    <font>
      <b/>
      <sz val="10"/>
      <color theme="1"/>
      <name val="Arial"/>
      <family val="2"/>
      <charset val="238"/>
    </font>
    <font>
      <b/>
      <u/>
      <sz val="10"/>
      <color theme="1"/>
      <name val="Arial"/>
      <family val="2"/>
      <charset val="238"/>
    </font>
    <font>
      <b/>
      <sz val="9"/>
      <color theme="1"/>
      <name val="Arial"/>
      <family val="2"/>
      <charset val="238"/>
    </font>
    <font>
      <b/>
      <sz val="11"/>
      <color theme="1"/>
      <name val="Arial"/>
      <family val="2"/>
      <charset val="238"/>
    </font>
    <font>
      <sz val="9"/>
      <color theme="1"/>
      <name val="Arial"/>
      <family val="2"/>
      <charset val="238"/>
    </font>
    <font>
      <sz val="10"/>
      <color theme="1"/>
      <name val="Calibri"/>
      <family val="2"/>
      <charset val="238"/>
      <scheme val="minor"/>
    </font>
    <font>
      <u/>
      <sz val="11"/>
      <color theme="1"/>
      <name val="Calibri"/>
      <family val="2"/>
      <charset val="238"/>
      <scheme val="minor"/>
    </font>
    <font>
      <b/>
      <u/>
      <sz val="10"/>
      <color theme="1"/>
      <name val="Calibri"/>
      <family val="2"/>
      <charset val="238"/>
      <scheme val="minor"/>
    </font>
    <font>
      <b/>
      <i/>
      <sz val="10"/>
      <color theme="1" tint="0.34998626667073579"/>
      <name val="Arial"/>
      <family val="2"/>
      <charset val="238"/>
    </font>
    <font>
      <sz val="9"/>
      <name val="Calibri"/>
      <family val="2"/>
      <charset val="238"/>
      <scheme val="minor"/>
    </font>
    <font>
      <b/>
      <sz val="12"/>
      <color theme="1"/>
      <name val="Arial"/>
      <family val="2"/>
      <charset val="238"/>
    </font>
    <font>
      <b/>
      <sz val="10"/>
      <color theme="1"/>
      <name val="Calibri"/>
      <family val="2"/>
      <charset val="238"/>
      <scheme val="minor"/>
    </font>
    <font>
      <u/>
      <sz val="10"/>
      <color theme="1"/>
      <name val="Calibri"/>
      <family val="2"/>
      <charset val="238"/>
      <scheme val="minor"/>
    </font>
    <font>
      <b/>
      <i/>
      <sz val="10"/>
      <color theme="1" tint="0.34998626667073579"/>
      <name val="Calibri"/>
      <family val="2"/>
      <charset val="238"/>
      <scheme val="minor"/>
    </font>
    <font>
      <b/>
      <i/>
      <sz val="10"/>
      <color theme="1"/>
      <name val="Arial"/>
      <family val="2"/>
      <charset val="238"/>
    </font>
    <font>
      <i/>
      <sz val="10"/>
      <color theme="1" tint="0.34998626667073579"/>
      <name val="Arial"/>
      <family val="2"/>
      <charset val="238"/>
    </font>
    <font>
      <sz val="11"/>
      <color theme="1"/>
      <name val="Times New Roman"/>
      <family val="1"/>
      <charset val="238"/>
    </font>
    <font>
      <b/>
      <sz val="11"/>
      <color theme="1"/>
      <name val="Times New Roman"/>
      <family val="1"/>
      <charset val="238"/>
    </font>
    <font>
      <b/>
      <sz val="11"/>
      <color rgb="FFFF0000"/>
      <name val="Times New Roman"/>
      <family val="1"/>
      <charset val="238"/>
    </font>
    <font>
      <sz val="11"/>
      <name val="Times New Roman"/>
      <family val="1"/>
      <charset val="238"/>
    </font>
    <font>
      <i/>
      <sz val="11"/>
      <color theme="1"/>
      <name val="Calibri"/>
      <family val="2"/>
      <charset val="238"/>
      <scheme val="minor"/>
    </font>
    <font>
      <b/>
      <i/>
      <sz val="11"/>
      <color theme="1"/>
      <name val="Calibri"/>
      <family val="2"/>
      <charset val="238"/>
      <scheme val="minor"/>
    </font>
    <font>
      <b/>
      <sz val="10"/>
      <color rgb="FFFF0000"/>
      <name val="Arial"/>
      <family val="2"/>
      <charset val="238"/>
    </font>
    <font>
      <sz val="11"/>
      <name val="Calibri"/>
      <family val="2"/>
      <charset val="238"/>
      <scheme val="minor"/>
    </font>
    <font>
      <b/>
      <sz val="11"/>
      <name val="Calibri"/>
      <family val="2"/>
      <charset val="238"/>
      <scheme val="minor"/>
    </font>
    <font>
      <i/>
      <sz val="10"/>
      <color theme="1"/>
      <name val="Arial"/>
      <family val="2"/>
      <charset val="238"/>
    </font>
    <font>
      <i/>
      <sz val="10"/>
      <color theme="1"/>
      <name val="Calibri"/>
      <family val="2"/>
      <charset val="238"/>
      <scheme val="minor"/>
    </font>
    <font>
      <b/>
      <sz val="11"/>
      <color rgb="FFFF0000"/>
      <name val="Calibri"/>
      <family val="2"/>
      <charset val="238"/>
      <scheme val="minor"/>
    </font>
    <font>
      <b/>
      <sz val="11"/>
      <color rgb="FFFF0000"/>
      <name val="Arial"/>
      <family val="2"/>
      <charset val="238"/>
    </font>
    <font>
      <b/>
      <sz val="10"/>
      <name val="Arial"/>
      <family val="2"/>
      <charset val="238"/>
    </font>
    <font>
      <sz val="10"/>
      <name val="Arial"/>
      <family val="2"/>
      <charset val="238"/>
    </font>
    <font>
      <b/>
      <i/>
      <sz val="10"/>
      <color rgb="FFFF0000"/>
      <name val="Arial"/>
      <family val="2"/>
      <charset val="238"/>
    </font>
    <font>
      <b/>
      <i/>
      <sz val="10"/>
      <color rgb="FFFF0000"/>
      <name val="Calibri"/>
      <family val="2"/>
      <charset val="238"/>
      <scheme val="minor"/>
    </font>
    <font>
      <sz val="11"/>
      <color theme="0"/>
      <name val="Calibri"/>
      <family val="2"/>
      <charset val="238"/>
      <scheme val="minor"/>
    </font>
    <font>
      <sz val="11"/>
      <color theme="1"/>
      <name val="Calibri"/>
      <family val="2"/>
      <charset val="238"/>
      <scheme val="minor"/>
    </font>
    <font>
      <sz val="10"/>
      <color rgb="FFFF0000"/>
      <name val="Arial"/>
      <family val="2"/>
      <charset val="238"/>
    </font>
    <font>
      <sz val="9"/>
      <color rgb="FFFF0000"/>
      <name val="Arial"/>
      <family val="2"/>
      <charset val="238"/>
    </font>
    <font>
      <b/>
      <sz val="12"/>
      <color theme="1"/>
      <name val="Calibri"/>
      <family val="2"/>
      <charset val="238"/>
      <scheme val="minor"/>
    </font>
    <font>
      <b/>
      <sz val="14"/>
      <color theme="1"/>
      <name val="Calibri"/>
      <family val="2"/>
      <charset val="238"/>
      <scheme val="minor"/>
    </font>
    <font>
      <i/>
      <sz val="10"/>
      <name val="Arial"/>
      <family val="2"/>
      <charset val="238"/>
    </font>
    <font>
      <i/>
      <sz val="11"/>
      <name val="Arial"/>
      <family val="2"/>
      <charset val="238"/>
    </font>
    <font>
      <sz val="10"/>
      <color theme="0"/>
      <name val="Arial"/>
      <family val="2"/>
      <charset val="238"/>
    </font>
    <font>
      <sz val="11"/>
      <color theme="0"/>
      <name val="Arial"/>
      <family val="2"/>
      <charset val="238"/>
    </font>
    <font>
      <b/>
      <sz val="11"/>
      <color theme="0"/>
      <name val="Arial"/>
      <family val="2"/>
      <charset val="238"/>
    </font>
    <font>
      <sz val="11"/>
      <color rgb="FF000000"/>
      <name val="Arial"/>
      <family val="2"/>
      <charset val="238"/>
    </font>
    <font>
      <sz val="12"/>
      <color theme="1"/>
      <name val="Times New Roman"/>
      <family val="1"/>
      <charset val="238"/>
    </font>
    <font>
      <b/>
      <sz val="12"/>
      <color theme="1"/>
      <name val="Times New Roman"/>
      <family val="1"/>
      <charset val="238"/>
    </font>
    <font>
      <sz val="10"/>
      <color theme="0" tint="-0.14999847407452621"/>
      <name val="Arial"/>
      <family val="2"/>
      <charset val="238"/>
    </font>
    <font>
      <sz val="11"/>
      <color theme="0" tint="-0.14999847407452621"/>
      <name val="Calibri"/>
      <family val="2"/>
      <charset val="238"/>
      <scheme val="minor"/>
    </font>
    <font>
      <u/>
      <sz val="11"/>
      <color rgb="FFFF0000"/>
      <name val="Calibri"/>
      <family val="2"/>
      <charset val="238"/>
      <scheme val="minor"/>
    </font>
  </fonts>
  <fills count="1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2" tint="-0.249977111117893"/>
        <bgColor indexed="64"/>
      </patternFill>
    </fill>
    <fill>
      <patternFill patternType="solid">
        <fgColor theme="8" tint="0.39997558519241921"/>
        <bgColor indexed="64"/>
      </patternFill>
    </fill>
    <fill>
      <patternFill patternType="solid">
        <fgColor theme="7" tint="0.79998168889431442"/>
        <bgColor indexed="64"/>
      </patternFill>
    </fill>
    <fill>
      <patternFill patternType="solid">
        <fgColor rgb="FF92D050"/>
        <bgColor indexed="64"/>
      </patternFill>
    </fill>
    <fill>
      <patternFill patternType="solid">
        <fgColor rgb="FFFFC000"/>
        <bgColor indexed="64"/>
      </patternFill>
    </fill>
    <fill>
      <patternFill patternType="solid">
        <fgColor theme="5" tint="0.399975585192419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3499862666707357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2">
    <xf numFmtId="0" fontId="0" fillId="0" borderId="0"/>
    <xf numFmtId="9" fontId="45" fillId="0" borderId="0" applyFont="0" applyFill="0" applyBorder="0" applyAlignment="0" applyProtection="0"/>
  </cellStyleXfs>
  <cellXfs count="667">
    <xf numFmtId="0" fontId="0" fillId="0" borderId="0" xfId="0"/>
    <xf numFmtId="0" fontId="9" fillId="0" borderId="0" xfId="0" applyFont="1"/>
    <xf numFmtId="0" fontId="10" fillId="0" borderId="0" xfId="0" applyFont="1"/>
    <xf numFmtId="0" fontId="0" fillId="0" borderId="2" xfId="0" applyFill="1" applyBorder="1" applyAlignment="1" applyProtection="1">
      <alignment vertical="center"/>
    </xf>
    <xf numFmtId="0" fontId="0" fillId="0" borderId="2" xfId="0" applyFill="1" applyBorder="1" applyAlignment="1" applyProtection="1">
      <alignment vertical="center" wrapText="1"/>
    </xf>
    <xf numFmtId="0" fontId="10" fillId="0" borderId="2" xfId="0" applyFont="1" applyFill="1" applyBorder="1" applyAlignment="1" applyProtection="1">
      <alignment vertical="center"/>
    </xf>
    <xf numFmtId="0" fontId="10" fillId="0" borderId="2" xfId="0" applyFont="1" applyFill="1" applyBorder="1" applyAlignment="1" applyProtection="1">
      <alignment vertical="center" wrapText="1"/>
    </xf>
    <xf numFmtId="2" fontId="11" fillId="0" borderId="0" xfId="0" applyNumberFormat="1" applyFont="1" applyFill="1" applyBorder="1" applyProtection="1"/>
    <xf numFmtId="49" fontId="12" fillId="0" borderId="0" xfId="0" applyNumberFormat="1" applyFont="1" applyFill="1" applyBorder="1" applyAlignment="1" applyProtection="1"/>
    <xf numFmtId="0" fontId="11" fillId="0" borderId="1" xfId="0" applyFont="1" applyBorder="1" applyAlignment="1" applyProtection="1">
      <alignment wrapText="1"/>
      <protection locked="0"/>
    </xf>
    <xf numFmtId="0" fontId="9" fillId="0" borderId="0" xfId="0" applyFont="1" applyBorder="1" applyAlignment="1">
      <alignment wrapText="1"/>
    </xf>
    <xf numFmtId="0" fontId="10" fillId="0" borderId="1" xfId="0" applyFont="1" applyFill="1" applyBorder="1" applyProtection="1"/>
    <xf numFmtId="0" fontId="10" fillId="0" borderId="1" xfId="0" applyFont="1" applyFill="1" applyBorder="1" applyAlignment="1" applyProtection="1"/>
    <xf numFmtId="2" fontId="13" fillId="0" borderId="0" xfId="0" applyNumberFormat="1" applyFont="1" applyFill="1" applyBorder="1" applyProtection="1"/>
    <xf numFmtId="0" fontId="14" fillId="0" borderId="0" xfId="0" applyFont="1" applyAlignment="1">
      <alignment wrapText="1"/>
    </xf>
    <xf numFmtId="0" fontId="9" fillId="0" borderId="0" xfId="0" applyFont="1" applyProtection="1"/>
    <xf numFmtId="0" fontId="10" fillId="0" borderId="1" xfId="0" applyFont="1" applyBorder="1" applyProtection="1"/>
    <xf numFmtId="0" fontId="11" fillId="2" borderId="1" xfId="0" applyFont="1" applyFill="1" applyBorder="1" applyProtection="1"/>
    <xf numFmtId="10" fontId="10" fillId="2" borderId="1" xfId="0" applyNumberFormat="1" applyFont="1" applyFill="1" applyBorder="1" applyProtection="1"/>
    <xf numFmtId="49" fontId="11" fillId="2" borderId="1" xfId="0" applyNumberFormat="1" applyFont="1" applyFill="1" applyBorder="1" applyProtection="1"/>
    <xf numFmtId="49" fontId="10" fillId="2" borderId="1" xfId="0" applyNumberFormat="1" applyFont="1" applyFill="1" applyBorder="1" applyProtection="1"/>
    <xf numFmtId="49" fontId="13" fillId="0" borderId="0" xfId="0" applyNumberFormat="1" applyFont="1" applyFill="1" applyBorder="1" applyProtection="1"/>
    <xf numFmtId="0" fontId="13" fillId="0" borderId="0" xfId="0" applyFont="1" applyFill="1" applyBorder="1" applyAlignment="1" applyProtection="1">
      <alignment wrapText="1"/>
    </xf>
    <xf numFmtId="0" fontId="15" fillId="0" borderId="0" xfId="0" applyFont="1" applyFill="1" applyBorder="1" applyProtection="1"/>
    <xf numFmtId="0" fontId="10" fillId="0" borderId="0" xfId="0" applyFont="1" applyFill="1" applyBorder="1" applyAlignment="1" applyProtection="1"/>
    <xf numFmtId="0" fontId="16" fillId="0" borderId="0" xfId="0" applyFont="1" applyFill="1" applyBorder="1" applyAlignment="1" applyProtection="1"/>
    <xf numFmtId="0" fontId="17" fillId="0" borderId="0" xfId="0" applyFont="1" applyAlignment="1" applyProtection="1"/>
    <xf numFmtId="4" fontId="0" fillId="0" borderId="0" xfId="0" applyNumberFormat="1" applyFill="1" applyBorder="1" applyAlignment="1" applyProtection="1"/>
    <xf numFmtId="0" fontId="0" fillId="0" borderId="0" xfId="0" applyAlignment="1" applyProtection="1"/>
    <xf numFmtId="0" fontId="10" fillId="0" borderId="1" xfId="0" applyFont="1" applyBorder="1" applyAlignment="1" applyProtection="1">
      <alignment wrapText="1"/>
      <protection locked="0"/>
    </xf>
    <xf numFmtId="0" fontId="12" fillId="0" borderId="0" xfId="0" applyFont="1" applyAlignment="1" applyProtection="1"/>
    <xf numFmtId="0" fontId="18" fillId="0" borderId="0" xfId="0" applyFont="1" applyAlignment="1" applyProtection="1"/>
    <xf numFmtId="0" fontId="14" fillId="0" borderId="0" xfId="0" applyFont="1" applyFill="1" applyAlignment="1" applyProtection="1"/>
    <xf numFmtId="0" fontId="8" fillId="0" borderId="0" xfId="0" applyFont="1" applyFill="1" applyAlignment="1" applyProtection="1"/>
    <xf numFmtId="0" fontId="14" fillId="0" borderId="0" xfId="0" applyFont="1" applyAlignment="1" applyProtection="1"/>
    <xf numFmtId="0" fontId="8" fillId="0" borderId="0" xfId="0" applyFont="1" applyAlignment="1" applyProtection="1"/>
    <xf numFmtId="0" fontId="10" fillId="0" borderId="1" xfId="0" applyFont="1" applyBorder="1" applyAlignment="1" applyProtection="1">
      <alignment wrapText="1"/>
      <protection locked="0"/>
    </xf>
    <xf numFmtId="4" fontId="10" fillId="2" borderId="1" xfId="0" applyNumberFormat="1" applyFont="1" applyFill="1" applyBorder="1" applyAlignment="1" applyProtection="1"/>
    <xf numFmtId="0" fontId="10" fillId="0" borderId="1" xfId="0" applyFont="1" applyBorder="1" applyAlignment="1" applyProtection="1">
      <alignment wrapText="1"/>
      <protection locked="0"/>
    </xf>
    <xf numFmtId="4" fontId="10" fillId="0" borderId="3" xfId="0" applyNumberFormat="1" applyFont="1" applyFill="1" applyBorder="1" applyAlignment="1" applyProtection="1">
      <alignment horizontal="right"/>
      <protection locked="0"/>
    </xf>
    <xf numFmtId="4" fontId="10" fillId="0" borderId="3" xfId="0" applyNumberFormat="1" applyFont="1" applyFill="1" applyBorder="1" applyAlignment="1" applyProtection="1">
      <alignment horizontal="right"/>
    </xf>
    <xf numFmtId="2" fontId="11" fillId="2" borderId="1" xfId="0" applyNumberFormat="1" applyFont="1" applyFill="1" applyBorder="1" applyAlignment="1" applyProtection="1">
      <alignment horizontal="center" vertical="center" wrapText="1"/>
    </xf>
    <xf numFmtId="14" fontId="0" fillId="0" borderId="1" xfId="0" applyNumberFormat="1" applyBorder="1" applyAlignment="1">
      <alignment horizontal="center" vertical="center"/>
    </xf>
    <xf numFmtId="2" fontId="0" fillId="0" borderId="0" xfId="0" applyNumberFormat="1"/>
    <xf numFmtId="2" fontId="8" fillId="0" borderId="0" xfId="0" applyNumberFormat="1" applyFont="1" applyFill="1"/>
    <xf numFmtId="0" fontId="8" fillId="0" borderId="0" xfId="0" applyFont="1" applyFill="1"/>
    <xf numFmtId="0" fontId="0" fillId="0" borderId="0" xfId="0" applyAlignment="1"/>
    <xf numFmtId="0" fontId="8" fillId="0" borderId="0" xfId="0" applyFont="1" applyFill="1" applyBorder="1" applyAlignment="1">
      <alignment horizontal="center" vertical="center"/>
    </xf>
    <xf numFmtId="0" fontId="11" fillId="0" borderId="0" xfId="0" applyFont="1" applyFill="1" applyBorder="1" applyAlignment="1" applyProtection="1">
      <alignment horizontal="center" vertical="center" wrapText="1"/>
    </xf>
    <xf numFmtId="4" fontId="0" fillId="0" borderId="0" xfId="0" applyNumberFormat="1" applyFill="1" applyBorder="1"/>
    <xf numFmtId="0" fontId="0" fillId="0" borderId="0" xfId="0" applyFill="1"/>
    <xf numFmtId="0" fontId="8" fillId="0" borderId="1" xfId="0" applyFont="1" applyBorder="1" applyAlignment="1">
      <alignment horizontal="center" vertical="center"/>
    </xf>
    <xf numFmtId="0" fontId="0" fillId="0" borderId="1" xfId="0" applyBorder="1"/>
    <xf numFmtId="0" fontId="8" fillId="0" borderId="1" xfId="0" applyFont="1" applyBorder="1" applyAlignment="1">
      <alignment horizontal="center" vertical="center" wrapText="1"/>
    </xf>
    <xf numFmtId="0" fontId="0" fillId="0" borderId="1" xfId="0" applyBorder="1" applyAlignment="1">
      <alignment horizontal="center" vertical="center"/>
    </xf>
    <xf numFmtId="14" fontId="10" fillId="0" borderId="1" xfId="0" applyNumberFormat="1" applyFont="1" applyBorder="1" applyAlignment="1" applyProtection="1">
      <alignment horizontal="center" vertical="center" wrapText="1"/>
      <protection locked="0"/>
    </xf>
    <xf numFmtId="49" fontId="11" fillId="0" borderId="1" xfId="0" applyNumberFormat="1"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0" fontId="10" fillId="2" borderId="29" xfId="0" applyFont="1" applyFill="1" applyBorder="1" applyAlignment="1" applyProtection="1">
      <alignment horizontal="center" vertical="center"/>
    </xf>
    <xf numFmtId="4" fontId="10" fillId="2" borderId="1" xfId="0" applyNumberFormat="1" applyFont="1" applyFill="1" applyBorder="1" applyAlignment="1" applyProtection="1">
      <alignment horizontal="right" indent="1"/>
    </xf>
    <xf numFmtId="4" fontId="8" fillId="0" borderId="0" xfId="0" applyNumberFormat="1" applyFont="1" applyFill="1" applyBorder="1" applyAlignment="1" applyProtection="1">
      <alignment horizontal="right" indent="1"/>
    </xf>
    <xf numFmtId="0" fontId="28" fillId="2" borderId="11" xfId="0" applyFont="1" applyFill="1" applyBorder="1" applyAlignment="1" applyProtection="1">
      <alignment horizontal="center" vertical="center" wrapText="1"/>
    </xf>
    <xf numFmtId="0" fontId="28" fillId="2" borderId="12" xfId="0" applyFont="1" applyFill="1" applyBorder="1" applyAlignment="1" applyProtection="1">
      <alignment horizontal="center" vertical="center" wrapText="1"/>
    </xf>
    <xf numFmtId="0" fontId="28" fillId="2" borderId="34" xfId="0" applyFont="1" applyFill="1" applyBorder="1" applyAlignment="1" applyProtection="1">
      <alignment horizontal="center" vertical="center" wrapText="1"/>
    </xf>
    <xf numFmtId="0" fontId="28" fillId="2" borderId="29" xfId="0" applyFont="1" applyFill="1" applyBorder="1" applyAlignment="1" applyProtection="1">
      <alignment horizontal="center" vertical="center" wrapText="1"/>
    </xf>
    <xf numFmtId="4" fontId="28" fillId="0" borderId="5" xfId="0" applyNumberFormat="1" applyFont="1" applyBorder="1" applyAlignment="1">
      <alignment horizontal="right" vertical="center" indent="1"/>
    </xf>
    <xf numFmtId="4" fontId="28" fillId="0" borderId="0" xfId="0" applyNumberFormat="1" applyFont="1" applyBorder="1" applyAlignment="1">
      <alignment horizontal="right" vertical="center" indent="1"/>
    </xf>
    <xf numFmtId="4" fontId="27" fillId="0" borderId="16" xfId="0" applyNumberFormat="1" applyFont="1" applyBorder="1" applyAlignment="1">
      <alignment horizontal="right" vertical="center" indent="1"/>
    </xf>
    <xf numFmtId="4" fontId="27" fillId="0" borderId="16" xfId="0" applyNumberFormat="1" applyFont="1" applyFill="1" applyBorder="1" applyAlignment="1">
      <alignment horizontal="right" vertical="center" indent="1"/>
    </xf>
    <xf numFmtId="4" fontId="27" fillId="0" borderId="15" xfId="0" applyNumberFormat="1" applyFont="1" applyFill="1" applyBorder="1" applyAlignment="1">
      <alignment horizontal="right" vertical="center" indent="1"/>
    </xf>
    <xf numFmtId="4" fontId="27" fillId="0" borderId="17" xfId="0" applyNumberFormat="1" applyFont="1" applyFill="1" applyBorder="1" applyAlignment="1">
      <alignment horizontal="right" vertical="center" indent="1"/>
    </xf>
    <xf numFmtId="49" fontId="27" fillId="2" borderId="10" xfId="0" applyNumberFormat="1" applyFont="1" applyFill="1" applyBorder="1" applyProtection="1"/>
    <xf numFmtId="4" fontId="27" fillId="0" borderId="0" xfId="0" applyNumberFormat="1" applyFont="1" applyBorder="1" applyAlignment="1">
      <alignment horizontal="right" vertical="center" indent="1"/>
    </xf>
    <xf numFmtId="4" fontId="27" fillId="0" borderId="5" xfId="0" applyNumberFormat="1" applyFont="1" applyBorder="1" applyAlignment="1">
      <alignment horizontal="right" vertical="center" indent="1"/>
    </xf>
    <xf numFmtId="4" fontId="27" fillId="0" borderId="0" xfId="0" applyNumberFormat="1" applyFont="1" applyFill="1" applyBorder="1" applyAlignment="1">
      <alignment horizontal="right" vertical="center" indent="1"/>
    </xf>
    <xf numFmtId="4" fontId="27" fillId="0" borderId="5" xfId="0" applyNumberFormat="1" applyFont="1" applyFill="1" applyBorder="1" applyAlignment="1">
      <alignment horizontal="right" vertical="center" indent="1"/>
    </xf>
    <xf numFmtId="4" fontId="27" fillId="0" borderId="6" xfId="0" applyNumberFormat="1" applyFont="1" applyFill="1" applyBorder="1" applyAlignment="1">
      <alignment horizontal="right" vertical="center" indent="1"/>
    </xf>
    <xf numFmtId="4" fontId="27" fillId="0" borderId="7" xfId="0" applyNumberFormat="1" applyFont="1" applyFill="1" applyBorder="1" applyAlignment="1">
      <alignment horizontal="right" vertical="center" indent="1"/>
    </xf>
    <xf numFmtId="4" fontId="27" fillId="0" borderId="8" xfId="0" applyNumberFormat="1" applyFont="1" applyFill="1" applyBorder="1" applyAlignment="1">
      <alignment horizontal="right" vertical="center" indent="1"/>
    </xf>
    <xf numFmtId="49" fontId="27" fillId="2" borderId="29" xfId="0" applyNumberFormat="1" applyFont="1" applyFill="1" applyBorder="1" applyProtection="1"/>
    <xf numFmtId="0" fontId="27" fillId="0" borderId="31" xfId="0" applyFont="1" applyBorder="1"/>
    <xf numFmtId="0" fontId="28" fillId="0" borderId="33" xfId="0" applyFont="1" applyBorder="1" applyAlignment="1"/>
    <xf numFmtId="0" fontId="27" fillId="6" borderId="23" xfId="0" applyFont="1" applyFill="1" applyBorder="1" applyAlignment="1"/>
    <xf numFmtId="0" fontId="27" fillId="6" borderId="4" xfId="0" applyFont="1" applyFill="1" applyBorder="1" applyAlignment="1" applyProtection="1"/>
    <xf numFmtId="0" fontId="27" fillId="2" borderId="4" xfId="0" applyFont="1" applyFill="1" applyBorder="1" applyAlignment="1" applyProtection="1"/>
    <xf numFmtId="0" fontId="27" fillId="6" borderId="4" xfId="0" applyFont="1" applyFill="1" applyBorder="1" applyAlignment="1" applyProtection="1">
      <alignment vertical="center"/>
    </xf>
    <xf numFmtId="0" fontId="28" fillId="6" borderId="4" xfId="0" applyFont="1" applyFill="1" applyBorder="1" applyAlignment="1" applyProtection="1"/>
    <xf numFmtId="0" fontId="27" fillId="2" borderId="19" xfId="0" applyFont="1" applyFill="1" applyBorder="1" applyAlignment="1" applyProtection="1"/>
    <xf numFmtId="4" fontId="28" fillId="0" borderId="6" xfId="0" applyNumberFormat="1" applyFont="1" applyBorder="1" applyAlignment="1">
      <alignment horizontal="right" vertical="center" indent="1"/>
    </xf>
    <xf numFmtId="4" fontId="30" fillId="0" borderId="31" xfId="0" applyNumberFormat="1" applyFont="1" applyFill="1" applyBorder="1" applyAlignment="1">
      <alignment horizontal="right" vertical="center" indent="1"/>
    </xf>
    <xf numFmtId="4" fontId="30" fillId="0" borderId="32" xfId="0" applyNumberFormat="1" applyFont="1" applyFill="1" applyBorder="1" applyAlignment="1">
      <alignment horizontal="right" vertical="center" indent="1"/>
    </xf>
    <xf numFmtId="4" fontId="0" fillId="0" borderId="31" xfId="0" applyNumberFormat="1" applyFont="1" applyBorder="1"/>
    <xf numFmtId="4" fontId="0" fillId="0" borderId="32" xfId="0" applyNumberFormat="1" applyFont="1" applyBorder="1"/>
    <xf numFmtId="4" fontId="27" fillId="0" borderId="7" xfId="0" applyNumberFormat="1"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4" fontId="27" fillId="0" borderId="7" xfId="0" applyNumberFormat="1" applyFont="1" applyFill="1" applyBorder="1" applyAlignment="1">
      <alignment horizontal="center" vertical="center"/>
    </xf>
    <xf numFmtId="4" fontId="27" fillId="0" borderId="8" xfId="0" applyNumberFormat="1" applyFont="1" applyFill="1" applyBorder="1" applyAlignment="1">
      <alignment horizontal="center" vertical="center"/>
    </xf>
    <xf numFmtId="4" fontId="27" fillId="0" borderId="9" xfId="0" applyNumberFormat="1" applyFont="1" applyFill="1" applyBorder="1" applyAlignment="1">
      <alignment horizontal="center" vertical="center"/>
    </xf>
    <xf numFmtId="4" fontId="0" fillId="0" borderId="7" xfId="0" applyNumberFormat="1" applyBorder="1"/>
    <xf numFmtId="4" fontId="27" fillId="0" borderId="31" xfId="0" applyNumberFormat="1" applyFont="1" applyBorder="1" applyAlignment="1">
      <alignment horizontal="center" vertical="center"/>
    </xf>
    <xf numFmtId="4" fontId="27" fillId="0" borderId="32" xfId="0" applyNumberFormat="1" applyFont="1" applyBorder="1" applyAlignment="1">
      <alignment horizontal="center" vertical="center"/>
    </xf>
    <xf numFmtId="4" fontId="27" fillId="0" borderId="33" xfId="0" applyNumberFormat="1" applyFont="1" applyBorder="1" applyAlignment="1">
      <alignment horizontal="center" vertical="center"/>
    </xf>
    <xf numFmtId="4" fontId="0" fillId="0" borderId="0" xfId="0" applyNumberFormat="1" applyFill="1" applyBorder="1" applyAlignment="1">
      <alignment horizontal="center" vertical="center"/>
    </xf>
    <xf numFmtId="4" fontId="0" fillId="0" borderId="5" xfId="0" applyNumberFormat="1" applyFill="1" applyBorder="1" applyAlignment="1">
      <alignment horizontal="center" vertical="center"/>
    </xf>
    <xf numFmtId="4" fontId="0" fillId="0" borderId="6" xfId="0" applyNumberFormat="1" applyFill="1" applyBorder="1" applyAlignment="1">
      <alignment horizontal="center" vertical="center"/>
    </xf>
    <xf numFmtId="0" fontId="29" fillId="2" borderId="13" xfId="0" applyFont="1" applyFill="1" applyBorder="1" applyAlignment="1" applyProtection="1">
      <alignment horizontal="center" vertical="center" wrapText="1"/>
    </xf>
    <xf numFmtId="0" fontId="29" fillId="2" borderId="19" xfId="0" applyFont="1" applyFill="1" applyBorder="1" applyAlignment="1" applyProtection="1">
      <alignment horizontal="center" vertical="center" wrapText="1"/>
    </xf>
    <xf numFmtId="0" fontId="28" fillId="2" borderId="13" xfId="0" applyFont="1" applyFill="1" applyBorder="1" applyAlignment="1" applyProtection="1">
      <alignment horizontal="center" vertical="center" wrapText="1"/>
    </xf>
    <xf numFmtId="0" fontId="27" fillId="0" borderId="0" xfId="0" applyFont="1" applyBorder="1"/>
    <xf numFmtId="0" fontId="28" fillId="0" borderId="0" xfId="0" applyFont="1" applyBorder="1" applyAlignment="1"/>
    <xf numFmtId="4" fontId="30" fillId="0" borderId="0" xfId="0" applyNumberFormat="1" applyFont="1" applyFill="1" applyBorder="1" applyAlignment="1">
      <alignment horizontal="right" vertical="center" indent="1"/>
    </xf>
    <xf numFmtId="4" fontId="27" fillId="0" borderId="0" xfId="0" applyNumberFormat="1" applyFont="1" applyBorder="1" applyAlignment="1">
      <alignment horizontal="center" vertical="center"/>
    </xf>
    <xf numFmtId="4" fontId="0" fillId="0" borderId="0" xfId="0" applyNumberFormat="1" applyFont="1" applyBorder="1"/>
    <xf numFmtId="4" fontId="27" fillId="0" borderId="0" xfId="0" applyNumberFormat="1" applyFont="1" applyFill="1" applyBorder="1" applyAlignment="1">
      <alignment horizontal="center" vertical="center"/>
    </xf>
    <xf numFmtId="0" fontId="8" fillId="0" borderId="0" xfId="0" applyFont="1"/>
    <xf numFmtId="0" fontId="8" fillId="7" borderId="1" xfId="0" applyFont="1" applyFill="1" applyBorder="1" applyAlignment="1">
      <alignment horizontal="center"/>
    </xf>
    <xf numFmtId="0" fontId="0" fillId="8" borderId="0" xfId="0" applyFill="1"/>
    <xf numFmtId="0" fontId="8" fillId="0" borderId="0" xfId="0" applyFont="1" applyFill="1" applyBorder="1" applyAlignment="1">
      <alignment horizontal="left" vertical="center" wrapText="1"/>
    </xf>
    <xf numFmtId="4" fontId="0" fillId="0" borderId="0" xfId="0" applyNumberFormat="1" applyFill="1" applyBorder="1" applyAlignment="1">
      <alignment horizontal="left" wrapText="1"/>
    </xf>
    <xf numFmtId="4" fontId="0" fillId="0" borderId="0" xfId="0" applyNumberFormat="1" applyFill="1" applyBorder="1" applyAlignment="1">
      <alignment horizontal="left" vertical="center" wrapText="1"/>
    </xf>
    <xf numFmtId="0" fontId="0" fillId="0" borderId="0" xfId="0" applyFill="1" applyAlignment="1">
      <alignment horizontal="left" wrapText="1"/>
    </xf>
    <xf numFmtId="4" fontId="31" fillId="0" borderId="0" xfId="0" applyNumberFormat="1" applyFont="1" applyFill="1" applyBorder="1" applyAlignment="1">
      <alignment horizontal="left" wrapText="1"/>
    </xf>
    <xf numFmtId="4" fontId="8" fillId="0" borderId="0" xfId="0" applyNumberFormat="1" applyFont="1" applyFill="1" applyBorder="1" applyAlignment="1">
      <alignment horizontal="left" wrapText="1"/>
    </xf>
    <xf numFmtId="0" fontId="33" fillId="0" borderId="0" xfId="0" applyFont="1" applyFill="1" applyBorder="1" applyAlignment="1" applyProtection="1">
      <alignment horizontal="left" vertical="center" wrapText="1"/>
    </xf>
    <xf numFmtId="4" fontId="28" fillId="0" borderId="15" xfId="0" applyNumberFormat="1" applyFont="1" applyBorder="1" applyAlignment="1">
      <alignment horizontal="right" vertical="center" indent="1"/>
    </xf>
    <xf numFmtId="4" fontId="28" fillId="0" borderId="16" xfId="0" applyNumberFormat="1" applyFont="1" applyBorder="1" applyAlignment="1">
      <alignment horizontal="right" vertical="center" indent="1"/>
    </xf>
    <xf numFmtId="4" fontId="28" fillId="0" borderId="17" xfId="0" applyNumberFormat="1" applyFont="1" applyBorder="1" applyAlignment="1">
      <alignment horizontal="right" vertical="center" indent="1"/>
    </xf>
    <xf numFmtId="4" fontId="28" fillId="0" borderId="15" xfId="0" applyNumberFormat="1" applyFont="1" applyFill="1" applyBorder="1" applyAlignment="1" applyProtection="1">
      <alignment horizontal="right" vertical="center" indent="1"/>
    </xf>
    <xf numFmtId="0" fontId="28" fillId="2" borderId="21" xfId="0" applyFont="1" applyFill="1" applyBorder="1" applyAlignment="1" applyProtection="1">
      <alignment horizontal="center" vertical="center" wrapText="1"/>
    </xf>
    <xf numFmtId="4" fontId="28" fillId="0" borderId="5" xfId="0" applyNumberFormat="1" applyFont="1" applyFill="1" applyBorder="1" applyAlignment="1" applyProtection="1">
      <alignment horizontal="right" vertical="center" indent="1"/>
    </xf>
    <xf numFmtId="49" fontId="27" fillId="6" borderId="14" xfId="0" applyNumberFormat="1" applyFont="1" applyFill="1" applyBorder="1"/>
    <xf numFmtId="49" fontId="27" fillId="6" borderId="10" xfId="0" applyNumberFormat="1" applyFont="1" applyFill="1" applyBorder="1" applyProtection="1"/>
    <xf numFmtId="49" fontId="28" fillId="6" borderId="10" xfId="0" applyNumberFormat="1" applyFont="1" applyFill="1" applyBorder="1" applyProtection="1"/>
    <xf numFmtId="4" fontId="0" fillId="0" borderId="1" xfId="0" applyNumberFormat="1" applyBorder="1" applyAlignment="1">
      <alignment horizontal="right" indent="1"/>
    </xf>
    <xf numFmtId="0" fontId="8" fillId="0" borderId="0" xfId="0" applyFont="1" applyFill="1" applyAlignment="1">
      <alignment horizontal="left" wrapText="1"/>
    </xf>
    <xf numFmtId="0" fontId="0" fillId="0" borderId="0" xfId="0" applyFont="1" applyFill="1" applyAlignment="1">
      <alignment horizontal="left" wrapText="1"/>
    </xf>
    <xf numFmtId="0" fontId="0" fillId="9" borderId="0" xfId="0" applyFill="1"/>
    <xf numFmtId="0" fontId="34" fillId="10" borderId="0" xfId="0" applyFont="1" applyFill="1"/>
    <xf numFmtId="4" fontId="27" fillId="0" borderId="1" xfId="0" applyNumberFormat="1" applyFont="1" applyBorder="1" applyAlignment="1">
      <alignment horizontal="right" vertical="center" indent="1"/>
    </xf>
    <xf numFmtId="0" fontId="35" fillId="0" borderId="0" xfId="0" applyFont="1"/>
    <xf numFmtId="0" fontId="34" fillId="0" borderId="0" xfId="0" applyFont="1" applyFill="1"/>
    <xf numFmtId="0" fontId="14" fillId="0" borderId="0" xfId="0" applyFont="1" applyFill="1" applyBorder="1" applyAlignment="1" applyProtection="1">
      <alignment horizontal="center" vertical="center"/>
    </xf>
    <xf numFmtId="49" fontId="11" fillId="0" borderId="0" xfId="0" applyNumberFormat="1" applyFont="1" applyFill="1" applyBorder="1" applyAlignment="1" applyProtection="1">
      <alignment vertical="center"/>
    </xf>
    <xf numFmtId="0" fontId="9" fillId="0" borderId="0" xfId="0" applyFont="1" applyFill="1" applyBorder="1" applyAlignment="1">
      <alignment vertical="center"/>
    </xf>
    <xf numFmtId="0" fontId="14" fillId="0" borderId="0" xfId="0" applyFont="1" applyFill="1" applyBorder="1" applyAlignment="1" applyProtection="1">
      <alignment horizontal="center" vertical="center" wrapText="1"/>
    </xf>
    <xf numFmtId="2" fontId="14" fillId="0" borderId="0" xfId="0" applyNumberFormat="1" applyFont="1" applyFill="1" applyBorder="1" applyAlignment="1" applyProtection="1">
      <alignment horizontal="center" vertical="center"/>
    </xf>
    <xf numFmtId="0" fontId="14" fillId="0" borderId="0" xfId="0" applyFont="1" applyFill="1" applyBorder="1" applyAlignment="1" applyProtection="1">
      <alignment horizontal="right" vertical="center" indent="1"/>
    </xf>
    <xf numFmtId="2" fontId="7" fillId="0" borderId="1" xfId="0" applyNumberFormat="1" applyFont="1" applyFill="1" applyBorder="1" applyAlignment="1" applyProtection="1">
      <alignment horizontal="right" vertical="center" indent="1"/>
    </xf>
    <xf numFmtId="0" fontId="11" fillId="3" borderId="1" xfId="0" applyFont="1" applyFill="1" applyBorder="1" applyAlignment="1" applyProtection="1">
      <alignment horizontal="center" vertical="center" wrapText="1"/>
    </xf>
    <xf numFmtId="2" fontId="11" fillId="3" borderId="1" xfId="0" applyNumberFormat="1" applyFont="1" applyFill="1" applyBorder="1" applyAlignment="1" applyProtection="1">
      <alignment horizontal="center" vertical="center"/>
    </xf>
    <xf numFmtId="0" fontId="11" fillId="3" borderId="1" xfId="0" applyFont="1" applyFill="1" applyBorder="1" applyAlignment="1" applyProtection="1">
      <alignment horizontal="center" vertical="center"/>
    </xf>
    <xf numFmtId="0" fontId="11" fillId="3" borderId="29" xfId="0" applyFont="1" applyFill="1" applyBorder="1" applyAlignment="1" applyProtection="1">
      <alignment horizontal="center" vertical="center"/>
    </xf>
    <xf numFmtId="0" fontId="10" fillId="0" borderId="0" xfId="0" applyFont="1" applyProtection="1"/>
    <xf numFmtId="0" fontId="10" fillId="2" borderId="1" xfId="0" applyFont="1" applyFill="1" applyBorder="1" applyAlignment="1" applyProtection="1">
      <alignment horizontal="center" vertical="center" wrapText="1"/>
    </xf>
    <xf numFmtId="4" fontId="11" fillId="3" borderId="29" xfId="0" applyNumberFormat="1" applyFont="1" applyFill="1" applyBorder="1" applyAlignment="1" applyProtection="1">
      <alignment horizontal="center" vertical="center"/>
    </xf>
    <xf numFmtId="4" fontId="11" fillId="3" borderId="29" xfId="0" applyNumberFormat="1" applyFont="1" applyFill="1" applyBorder="1" applyAlignment="1" applyProtection="1">
      <alignment horizontal="right" vertical="center" indent="1"/>
    </xf>
    <xf numFmtId="4" fontId="10" fillId="0" borderId="1" xfId="0" applyNumberFormat="1" applyFont="1" applyBorder="1" applyAlignment="1" applyProtection="1">
      <alignment horizontal="right" vertical="center" wrapText="1" indent="1"/>
      <protection locked="0"/>
    </xf>
    <xf numFmtId="4" fontId="11" fillId="3" borderId="1" xfId="0" applyNumberFormat="1" applyFont="1" applyFill="1" applyBorder="1" applyAlignment="1" applyProtection="1">
      <alignment horizontal="right" vertical="center" indent="1"/>
    </xf>
    <xf numFmtId="4" fontId="7" fillId="2" borderId="1" xfId="0" applyNumberFormat="1" applyFont="1" applyFill="1" applyBorder="1" applyAlignment="1" applyProtection="1">
      <alignment horizontal="right" vertical="center" indent="1"/>
    </xf>
    <xf numFmtId="0" fontId="39" fillId="0" borderId="0" xfId="0" applyFont="1" applyAlignment="1" applyProtection="1">
      <alignment horizontal="center"/>
    </xf>
    <xf numFmtId="4" fontId="0" fillId="0" borderId="0" xfId="0" applyNumberFormat="1"/>
    <xf numFmtId="0" fontId="11" fillId="2" borderId="4" xfId="0" applyFont="1" applyFill="1" applyBorder="1" applyAlignment="1" applyProtection="1">
      <alignment horizontal="center" vertical="center" wrapText="1"/>
    </xf>
    <xf numFmtId="0" fontId="11" fillId="2" borderId="1" xfId="0" applyFont="1" applyFill="1" applyBorder="1" applyAlignment="1" applyProtection="1">
      <alignment horizontal="center" vertical="center" wrapText="1"/>
    </xf>
    <xf numFmtId="0" fontId="19" fillId="2" borderId="1" xfId="0" applyFont="1" applyFill="1" applyBorder="1" applyAlignment="1" applyProtection="1">
      <alignment horizontal="center" vertical="center" wrapText="1"/>
    </xf>
    <xf numFmtId="4" fontId="10" fillId="0" borderId="1" xfId="0" applyNumberFormat="1" applyFont="1" applyFill="1" applyBorder="1" applyAlignment="1" applyProtection="1">
      <alignment horizontal="right" indent="1"/>
      <protection locked="0"/>
    </xf>
    <xf numFmtId="4" fontId="11" fillId="2" borderId="1" xfId="0" applyNumberFormat="1" applyFont="1" applyFill="1" applyBorder="1" applyAlignment="1" applyProtection="1">
      <alignment horizontal="right" indent="1"/>
    </xf>
    <xf numFmtId="4" fontId="40" fillId="2" borderId="1" xfId="0" applyNumberFormat="1" applyFont="1" applyFill="1" applyBorder="1" applyAlignment="1" applyProtection="1">
      <alignment horizontal="right" indent="1"/>
    </xf>
    <xf numFmtId="4" fontId="41" fillId="0" borderId="1" xfId="0" applyNumberFormat="1" applyFont="1" applyFill="1" applyBorder="1" applyAlignment="1" applyProtection="1">
      <alignment horizontal="right" indent="1"/>
      <protection locked="0"/>
    </xf>
    <xf numFmtId="4" fontId="41" fillId="2" borderId="1" xfId="0" applyNumberFormat="1" applyFont="1" applyFill="1" applyBorder="1" applyAlignment="1" applyProtection="1">
      <alignment horizontal="right" indent="1"/>
    </xf>
    <xf numFmtId="0" fontId="10" fillId="0" borderId="1" xfId="0" applyFont="1" applyBorder="1" applyAlignment="1" applyProtection="1">
      <alignment wrapText="1"/>
      <protection locked="0"/>
    </xf>
    <xf numFmtId="0" fontId="10" fillId="0" borderId="1" xfId="0" applyFont="1" applyFill="1" applyBorder="1" applyAlignment="1" applyProtection="1">
      <alignment wrapText="1"/>
      <protection locked="0"/>
    </xf>
    <xf numFmtId="4" fontId="10" fillId="0" borderId="4" xfId="0" applyNumberFormat="1" applyFont="1" applyFill="1" applyBorder="1" applyAlignment="1" applyProtection="1">
      <alignment horizontal="right" indent="1"/>
      <protection locked="0"/>
    </xf>
    <xf numFmtId="4" fontId="10" fillId="2" borderId="4" xfId="0" applyNumberFormat="1" applyFont="1" applyFill="1" applyBorder="1" applyAlignment="1" applyProtection="1">
      <alignment horizontal="right" indent="1"/>
    </xf>
    <xf numFmtId="1" fontId="10" fillId="2" borderId="1" xfId="0" applyNumberFormat="1" applyFont="1" applyFill="1" applyBorder="1" applyAlignment="1" applyProtection="1">
      <alignment horizontal="right" vertical="center" wrapText="1" indent="1"/>
    </xf>
    <xf numFmtId="2" fontId="10" fillId="2" borderId="1" xfId="0" applyNumberFormat="1" applyFont="1" applyFill="1" applyBorder="1" applyAlignment="1" applyProtection="1">
      <alignment horizontal="right" vertical="center" wrapText="1" indent="1"/>
    </xf>
    <xf numFmtId="3" fontId="10" fillId="2" borderId="1" xfId="0" applyNumberFormat="1" applyFont="1" applyFill="1" applyBorder="1" applyAlignment="1" applyProtection="1">
      <alignment horizontal="right" vertical="center" wrapText="1" indent="1"/>
    </xf>
    <xf numFmtId="4" fontId="10" fillId="2" borderId="1" xfId="0" applyNumberFormat="1" applyFont="1" applyFill="1" applyBorder="1" applyAlignment="1" applyProtection="1">
      <alignment horizontal="right" indent="1"/>
      <protection locked="0"/>
    </xf>
    <xf numFmtId="164" fontId="11" fillId="2" borderId="1" xfId="0" applyNumberFormat="1" applyFont="1" applyFill="1" applyBorder="1" applyAlignment="1" applyProtection="1">
      <alignment horizontal="right" indent="1"/>
    </xf>
    <xf numFmtId="164" fontId="10" fillId="2" borderId="1" xfId="0" applyNumberFormat="1" applyFont="1" applyFill="1" applyBorder="1" applyAlignment="1" applyProtection="1">
      <alignment horizontal="right" indent="1"/>
    </xf>
    <xf numFmtId="164" fontId="40" fillId="2" borderId="1" xfId="0" applyNumberFormat="1" applyFont="1" applyFill="1" applyBorder="1" applyAlignment="1" applyProtection="1">
      <alignment horizontal="right" indent="1"/>
    </xf>
    <xf numFmtId="164" fontId="41" fillId="2" borderId="1" xfId="0" applyNumberFormat="1" applyFont="1" applyFill="1" applyBorder="1" applyAlignment="1" applyProtection="1">
      <alignment horizontal="right" indent="1"/>
    </xf>
    <xf numFmtId="164" fontId="27" fillId="0" borderId="16" xfId="0" applyNumberFormat="1" applyFont="1" applyBorder="1" applyAlignment="1">
      <alignment horizontal="right" vertical="center" indent="1"/>
    </xf>
    <xf numFmtId="164" fontId="27" fillId="0" borderId="0" xfId="0" applyNumberFormat="1" applyFont="1" applyFill="1" applyBorder="1" applyAlignment="1">
      <alignment horizontal="right" vertical="center" indent="1"/>
    </xf>
    <xf numFmtId="164" fontId="27" fillId="0" borderId="0" xfId="0" applyNumberFormat="1" applyFont="1" applyBorder="1" applyAlignment="1">
      <alignment horizontal="right" vertical="center" indent="1"/>
    </xf>
    <xf numFmtId="164" fontId="0" fillId="0" borderId="32" xfId="0" applyNumberFormat="1" applyFont="1" applyBorder="1"/>
    <xf numFmtId="164" fontId="28" fillId="0" borderId="16" xfId="0" applyNumberFormat="1" applyFont="1" applyBorder="1" applyAlignment="1">
      <alignment horizontal="right" vertical="center" indent="1"/>
    </xf>
    <xf numFmtId="164" fontId="28" fillId="0" borderId="0" xfId="0" applyNumberFormat="1" applyFont="1" applyBorder="1" applyAlignment="1">
      <alignment horizontal="right" vertical="center" indent="1"/>
    </xf>
    <xf numFmtId="164" fontId="27" fillId="0" borderId="8" xfId="0" applyNumberFormat="1" applyFont="1" applyFill="1" applyBorder="1" applyAlignment="1">
      <alignment horizontal="right" vertical="center" indent="1"/>
    </xf>
    <xf numFmtId="164" fontId="30" fillId="0" borderId="32" xfId="0" applyNumberFormat="1" applyFont="1" applyFill="1" applyBorder="1" applyAlignment="1">
      <alignment horizontal="right" vertical="center" indent="1"/>
    </xf>
    <xf numFmtId="0" fontId="11" fillId="2" borderId="1" xfId="0" applyFont="1" applyFill="1" applyBorder="1" applyAlignment="1" applyProtection="1">
      <alignment horizontal="center" vertical="center" wrapText="1"/>
    </xf>
    <xf numFmtId="0" fontId="36" fillId="0" borderId="0" xfId="0" applyFont="1" applyAlignment="1" applyProtection="1">
      <alignment horizontal="left" vertical="center" wrapText="1"/>
    </xf>
    <xf numFmtId="0" fontId="37" fillId="0" borderId="0" xfId="0" applyFont="1" applyAlignment="1">
      <alignment horizontal="left" vertical="center" wrapText="1"/>
    </xf>
    <xf numFmtId="0" fontId="43" fillId="0" borderId="0" xfId="0" applyFont="1" applyAlignment="1">
      <alignment horizontal="left" vertical="center" wrapText="1"/>
    </xf>
    <xf numFmtId="4" fontId="32" fillId="2" borderId="0" xfId="0" applyNumberFormat="1" applyFont="1" applyFill="1" applyBorder="1" applyAlignment="1">
      <alignment horizontal="left" wrapText="1"/>
    </xf>
    <xf numFmtId="4" fontId="31" fillId="2" borderId="0" xfId="0" applyNumberFormat="1" applyFont="1" applyFill="1" applyBorder="1" applyAlignment="1">
      <alignment horizontal="left" wrapText="1"/>
    </xf>
    <xf numFmtId="4" fontId="0" fillId="2" borderId="0" xfId="0" applyNumberFormat="1" applyFill="1" applyBorder="1" applyAlignment="1">
      <alignment horizontal="left" wrapText="1"/>
    </xf>
    <xf numFmtId="2" fontId="8" fillId="0" borderId="0" xfId="0" applyNumberFormat="1" applyFont="1" applyFill="1" applyAlignment="1">
      <alignment horizontal="center" vertical="center" wrapText="1"/>
    </xf>
    <xf numFmtId="164" fontId="26" fillId="2" borderId="1" xfId="0" applyNumberFormat="1" applyFont="1" applyFill="1" applyBorder="1" applyAlignment="1" applyProtection="1">
      <alignment horizontal="right" vertical="center" indent="1"/>
    </xf>
    <xf numFmtId="0" fontId="11" fillId="0" borderId="1" xfId="0" applyFont="1" applyFill="1" applyBorder="1" applyAlignment="1" applyProtection="1">
      <alignment horizontal="center" vertical="center"/>
    </xf>
    <xf numFmtId="0" fontId="11" fillId="2" borderId="1" xfId="0" applyFont="1" applyFill="1" applyBorder="1" applyAlignment="1" applyProtection="1">
      <alignment horizontal="center" vertical="center" wrapText="1"/>
    </xf>
    <xf numFmtId="0" fontId="39" fillId="0" borderId="0" xfId="0" applyFont="1" applyAlignment="1" applyProtection="1">
      <alignment vertical="center"/>
    </xf>
    <xf numFmtId="165" fontId="7" fillId="0" borderId="1" xfId="0" applyNumberFormat="1" applyFont="1" applyFill="1" applyBorder="1" applyAlignment="1" applyProtection="1">
      <alignment horizontal="right" vertical="center" indent="1"/>
    </xf>
    <xf numFmtId="164" fontId="7" fillId="2" borderId="1" xfId="0" applyNumberFormat="1" applyFont="1" applyFill="1" applyBorder="1" applyAlignment="1" applyProtection="1">
      <alignment horizontal="right" vertical="center" indent="1"/>
    </xf>
    <xf numFmtId="0" fontId="11" fillId="2" borderId="1" xfId="0" applyFont="1" applyFill="1" applyBorder="1" applyAlignment="1" applyProtection="1">
      <alignment horizontal="center" vertical="center" wrapText="1"/>
    </xf>
    <xf numFmtId="0" fontId="0" fillId="0" borderId="0" xfId="0" applyAlignment="1" applyProtection="1"/>
    <xf numFmtId="0" fontId="8" fillId="0" borderId="0" xfId="0" applyFont="1" applyAlignment="1" applyProtection="1"/>
    <xf numFmtId="4" fontId="46" fillId="0" borderId="0" xfId="0" applyNumberFormat="1" applyFont="1" applyFill="1" applyBorder="1" applyAlignment="1" applyProtection="1">
      <alignment horizontal="right"/>
    </xf>
    <xf numFmtId="0" fontId="46" fillId="0" borderId="0" xfId="0" applyFont="1" applyFill="1" applyBorder="1" applyAlignment="1" applyProtection="1">
      <alignment wrapText="1"/>
    </xf>
    <xf numFmtId="0" fontId="46" fillId="0" borderId="0" xfId="0" applyFont="1" applyFill="1" applyBorder="1" applyAlignment="1" applyProtection="1"/>
    <xf numFmtId="4" fontId="46" fillId="0" borderId="0" xfId="0" applyNumberFormat="1" applyFont="1" applyFill="1" applyBorder="1" applyAlignment="1" applyProtection="1">
      <alignment horizontal="right" indent="1"/>
    </xf>
    <xf numFmtId="0" fontId="10" fillId="0" borderId="1" xfId="0" applyFont="1" applyBorder="1" applyAlignment="1" applyProtection="1">
      <alignment wrapText="1"/>
      <protection locked="0"/>
    </xf>
    <xf numFmtId="0" fontId="11" fillId="2" borderId="1" xfId="0" applyFont="1" applyFill="1" applyBorder="1" applyAlignment="1" applyProtection="1">
      <alignment horizontal="center" vertical="center" wrapText="1"/>
    </xf>
    <xf numFmtId="0" fontId="8" fillId="0" borderId="0" xfId="0" applyFont="1" applyAlignment="1" applyProtection="1"/>
    <xf numFmtId="0" fontId="10" fillId="2" borderId="1" xfId="0" applyFont="1" applyFill="1" applyBorder="1"/>
    <xf numFmtId="4" fontId="10" fillId="0" borderId="1" xfId="0" applyNumberFormat="1" applyFont="1" applyBorder="1" applyProtection="1">
      <protection locked="0"/>
    </xf>
    <xf numFmtId="0" fontId="10" fillId="0" borderId="1" xfId="0" applyFont="1" applyBorder="1" applyProtection="1">
      <protection locked="0"/>
    </xf>
    <xf numFmtId="0" fontId="11" fillId="2" borderId="1" xfId="0" applyFont="1" applyFill="1" applyBorder="1"/>
    <xf numFmtId="4" fontId="11" fillId="2" borderId="1" xfId="0" applyNumberFormat="1" applyFont="1" applyFill="1" applyBorder="1"/>
    <xf numFmtId="0" fontId="9" fillId="0" borderId="0" xfId="0" applyFont="1" applyFill="1" applyProtection="1"/>
    <xf numFmtId="4" fontId="10" fillId="0" borderId="1" xfId="0" applyNumberFormat="1" applyFont="1" applyBorder="1" applyAlignment="1" applyProtection="1">
      <alignment horizontal="right"/>
      <protection locked="0"/>
    </xf>
    <xf numFmtId="4" fontId="10" fillId="2" borderId="1" xfId="0" applyNumberFormat="1" applyFont="1" applyFill="1" applyBorder="1" applyAlignment="1" applyProtection="1">
      <alignment horizontal="right"/>
    </xf>
    <xf numFmtId="0" fontId="9" fillId="0" borderId="0" xfId="0" applyFont="1" applyAlignment="1" applyProtection="1">
      <alignment vertical="top" wrapText="1"/>
    </xf>
    <xf numFmtId="0" fontId="0" fillId="0" borderId="0" xfId="0" applyAlignment="1" applyProtection="1"/>
    <xf numFmtId="0" fontId="8" fillId="0" borderId="0" xfId="0" applyFont="1" applyAlignment="1" applyProtection="1"/>
    <xf numFmtId="4" fontId="10" fillId="0" borderId="0" xfId="0" applyNumberFormat="1" applyFont="1" applyFill="1" applyBorder="1" applyAlignment="1" applyProtection="1">
      <alignment horizontal="right" indent="1"/>
      <protection locked="0"/>
    </xf>
    <xf numFmtId="4" fontId="10" fillId="0" borderId="0" xfId="0" applyNumberFormat="1" applyFont="1" applyFill="1" applyBorder="1" applyAlignment="1" applyProtection="1">
      <alignment horizontal="right"/>
      <protection locked="0"/>
    </xf>
    <xf numFmtId="49" fontId="10" fillId="0" borderId="0" xfId="0" applyNumberFormat="1" applyFont="1" applyFill="1" applyBorder="1" applyAlignment="1" applyProtection="1">
      <alignment wrapText="1"/>
    </xf>
    <xf numFmtId="2" fontId="10" fillId="0" borderId="1" xfId="0" applyNumberFormat="1" applyFont="1" applyBorder="1" applyAlignment="1" applyProtection="1">
      <protection locked="0"/>
    </xf>
    <xf numFmtId="2" fontId="10" fillId="2" borderId="1" xfId="0" applyNumberFormat="1" applyFont="1" applyFill="1" applyBorder="1" applyAlignment="1" applyProtection="1"/>
    <xf numFmtId="0" fontId="10" fillId="0" borderId="1" xfId="0" applyFont="1" applyBorder="1" applyAlignment="1" applyProtection="1">
      <alignment wrapText="1"/>
      <protection locked="0"/>
    </xf>
    <xf numFmtId="0" fontId="2" fillId="0" borderId="0" xfId="0" applyFont="1" applyFill="1" applyAlignment="1" applyProtection="1">
      <alignment wrapText="1"/>
    </xf>
    <xf numFmtId="0" fontId="0" fillId="0" borderId="0" xfId="0" applyFill="1" applyAlignment="1" applyProtection="1">
      <alignment wrapText="1"/>
    </xf>
    <xf numFmtId="0" fontId="0" fillId="0" borderId="0" xfId="0" applyAlignment="1" applyProtection="1"/>
    <xf numFmtId="0" fontId="11" fillId="2" borderId="1" xfId="0" applyFont="1" applyFill="1" applyBorder="1" applyAlignment="1" applyProtection="1">
      <alignment horizontal="center" vertical="center" wrapText="1"/>
    </xf>
    <xf numFmtId="0" fontId="48" fillId="0" borderId="0" xfId="0" applyFont="1" applyAlignment="1">
      <alignment horizontal="center" vertical="center"/>
    </xf>
    <xf numFmtId="0" fontId="10" fillId="2" borderId="4" xfId="0" applyFont="1" applyFill="1" applyBorder="1"/>
    <xf numFmtId="0" fontId="11" fillId="2" borderId="1" xfId="0" applyFont="1" applyFill="1" applyBorder="1" applyAlignment="1">
      <alignment horizontal="center" vertical="center" wrapText="1"/>
    </xf>
    <xf numFmtId="0" fontId="44" fillId="0" borderId="0" xfId="0" applyFont="1" applyProtection="1">
      <protection locked="0"/>
    </xf>
    <xf numFmtId="0" fontId="8" fillId="2" borderId="1" xfId="0" applyFont="1" applyFill="1" applyBorder="1" applyAlignment="1" applyProtection="1">
      <alignment horizontal="center" vertical="center"/>
    </xf>
    <xf numFmtId="0" fontId="9" fillId="12" borderId="0" xfId="0" applyFont="1" applyFill="1" applyProtection="1"/>
    <xf numFmtId="0" fontId="14" fillId="12" borderId="0" xfId="0" applyFont="1" applyFill="1" applyAlignment="1" applyProtection="1">
      <alignment horizontal="left" vertical="center" wrapText="1"/>
    </xf>
    <xf numFmtId="0" fontId="14" fillId="12" borderId="0" xfId="0" applyFont="1" applyFill="1" applyProtection="1"/>
    <xf numFmtId="0" fontId="10" fillId="0" borderId="1" xfId="0" applyFont="1" applyBorder="1" applyAlignment="1" applyProtection="1">
      <alignment wrapText="1"/>
      <protection locked="0"/>
    </xf>
    <xf numFmtId="0" fontId="11" fillId="2" borderId="1" xfId="0" applyFont="1" applyFill="1" applyBorder="1" applyAlignment="1" applyProtection="1">
      <alignment horizontal="center" vertical="center" wrapText="1"/>
    </xf>
    <xf numFmtId="0" fontId="10" fillId="0" borderId="1" xfId="0" applyFont="1" applyFill="1" applyBorder="1" applyAlignment="1" applyProtection="1">
      <alignment wrapText="1"/>
      <protection locked="0"/>
    </xf>
    <xf numFmtId="0" fontId="10" fillId="0" borderId="0" xfId="0" applyFont="1" applyFill="1" applyBorder="1" applyAlignment="1">
      <alignment horizontal="center" vertical="center" textRotation="90" wrapText="1"/>
    </xf>
    <xf numFmtId="0" fontId="11" fillId="0" borderId="0" xfId="0" applyFont="1" applyFill="1" applyBorder="1" applyAlignment="1">
      <alignment horizontal="center" vertical="center" textRotation="90" wrapText="1"/>
    </xf>
    <xf numFmtId="0" fontId="0" fillId="0" borderId="0" xfId="0" applyFill="1" applyAlignment="1">
      <alignment horizontal="center" vertical="center" textRotation="90" wrapText="1"/>
    </xf>
    <xf numFmtId="4" fontId="0" fillId="0" borderId="1" xfId="0" applyNumberFormat="1" applyBorder="1" applyAlignment="1">
      <alignment horizontal="center" vertical="center" wrapText="1"/>
    </xf>
    <xf numFmtId="4" fontId="0" fillId="0" borderId="1" xfId="0" applyNumberFormat="1" applyBorder="1" applyAlignment="1">
      <alignment horizontal="center" vertical="center" textRotation="90" wrapText="1"/>
    </xf>
    <xf numFmtId="49" fontId="10" fillId="0" borderId="1" xfId="0" applyNumberFormat="1" applyFont="1" applyFill="1" applyBorder="1" applyProtection="1">
      <protection locked="0"/>
    </xf>
    <xf numFmtId="0" fontId="10" fillId="2" borderId="1" xfId="0" applyFont="1" applyFill="1" applyBorder="1" applyAlignment="1" applyProtection="1">
      <alignment horizontal="center" vertical="center"/>
    </xf>
    <xf numFmtId="0" fontId="10" fillId="0" borderId="1" xfId="0" applyFont="1" applyBorder="1" applyAlignment="1" applyProtection="1">
      <alignment horizontal="left" vertical="center" wrapText="1"/>
      <protection locked="0"/>
    </xf>
    <xf numFmtId="0" fontId="10" fillId="0" borderId="1" xfId="0" applyFont="1" applyBorder="1" applyAlignment="1" applyProtection="1">
      <alignment horizontal="right" wrapText="1" indent="1"/>
      <protection locked="0"/>
    </xf>
    <xf numFmtId="0" fontId="10" fillId="0" borderId="1" xfId="0" applyFont="1" applyFill="1" applyBorder="1" applyAlignment="1" applyProtection="1">
      <alignment horizontal="right" wrapText="1" indent="1"/>
      <protection locked="0"/>
    </xf>
    <xf numFmtId="0" fontId="10" fillId="2" borderId="1" xfId="0" applyFont="1" applyFill="1" applyBorder="1" applyAlignment="1" applyProtection="1">
      <alignment horizontal="right" wrapText="1" indent="1"/>
    </xf>
    <xf numFmtId="0" fontId="10" fillId="0" borderId="1" xfId="0" applyFont="1" applyBorder="1" applyAlignment="1" applyProtection="1">
      <alignment horizontal="right" indent="1"/>
      <protection locked="0"/>
    </xf>
    <xf numFmtId="0" fontId="11" fillId="2" borderId="1" xfId="0" applyFont="1" applyFill="1" applyBorder="1" applyAlignment="1" applyProtection="1">
      <alignment horizontal="right" indent="1"/>
    </xf>
    <xf numFmtId="1" fontId="10" fillId="0" borderId="1" xfId="0" applyNumberFormat="1" applyFont="1" applyFill="1" applyBorder="1" applyAlignment="1" applyProtection="1">
      <alignment horizontal="right" indent="1"/>
      <protection locked="0"/>
    </xf>
    <xf numFmtId="1" fontId="11" fillId="0" borderId="1" xfId="0" applyNumberFormat="1" applyFont="1" applyFill="1" applyBorder="1" applyAlignment="1" applyProtection="1">
      <alignment horizontal="right" indent="1"/>
      <protection locked="0"/>
    </xf>
    <xf numFmtId="1" fontId="11" fillId="2" borderId="1" xfId="0" applyNumberFormat="1" applyFont="1" applyFill="1" applyBorder="1" applyAlignment="1" applyProtection="1">
      <alignment horizontal="right" indent="1"/>
    </xf>
    <xf numFmtId="10" fontId="10" fillId="2" borderId="1" xfId="0" applyNumberFormat="1" applyFont="1" applyFill="1" applyBorder="1" applyAlignment="1" applyProtection="1">
      <alignment horizontal="right" indent="1"/>
    </xf>
    <xf numFmtId="0" fontId="10" fillId="0" borderId="1" xfId="0" applyFont="1" applyFill="1" applyBorder="1" applyAlignment="1" applyProtection="1">
      <alignment horizontal="right" indent="1"/>
      <protection locked="0"/>
    </xf>
    <xf numFmtId="0" fontId="10" fillId="2" borderId="1" xfId="0" applyFont="1" applyFill="1" applyBorder="1" applyAlignment="1" applyProtection="1">
      <alignment horizontal="right" indent="1"/>
    </xf>
    <xf numFmtId="0" fontId="10" fillId="0" borderId="1" xfId="0" applyFont="1" applyBorder="1" applyAlignment="1" applyProtection="1">
      <alignment wrapText="1"/>
      <protection locked="0"/>
    </xf>
    <xf numFmtId="0" fontId="10" fillId="2" borderId="1" xfId="0" applyFont="1" applyFill="1" applyBorder="1" applyAlignment="1" applyProtection="1">
      <alignment wrapText="1"/>
    </xf>
    <xf numFmtId="0" fontId="10" fillId="0" borderId="1" xfId="0" applyFont="1" applyFill="1" applyBorder="1" applyAlignment="1" applyProtection="1">
      <alignment wrapText="1"/>
      <protection locked="0"/>
    </xf>
    <xf numFmtId="0" fontId="10" fillId="2" borderId="1" xfId="0" applyFont="1" applyFill="1" applyBorder="1" applyProtection="1"/>
    <xf numFmtId="0" fontId="10" fillId="0" borderId="1" xfId="0" applyFont="1" applyBorder="1" applyAlignment="1" applyProtection="1">
      <alignment wrapText="1"/>
      <protection locked="0"/>
    </xf>
    <xf numFmtId="0" fontId="10" fillId="2" borderId="1" xfId="0" applyFont="1" applyFill="1" applyBorder="1" applyAlignment="1" applyProtection="1">
      <alignment wrapText="1"/>
    </xf>
    <xf numFmtId="0" fontId="11" fillId="2" borderId="1" xfId="0" applyFont="1" applyFill="1" applyBorder="1" applyAlignment="1" applyProtection="1">
      <alignment horizontal="center" vertical="center" wrapText="1"/>
    </xf>
    <xf numFmtId="0" fontId="10" fillId="0" borderId="1" xfId="0" applyFont="1" applyFill="1" applyBorder="1" applyAlignment="1" applyProtection="1">
      <alignment wrapText="1"/>
      <protection locked="0"/>
    </xf>
    <xf numFmtId="49" fontId="49" fillId="0" borderId="0" xfId="0" applyNumberFormat="1" applyFont="1" applyAlignment="1">
      <alignment horizontal="center" vertical="center"/>
    </xf>
    <xf numFmtId="4" fontId="38" fillId="0" borderId="0" xfId="0" applyNumberFormat="1" applyFont="1" applyAlignment="1">
      <alignment horizontal="left" vertical="center"/>
    </xf>
    <xf numFmtId="16" fontId="48" fillId="0" borderId="0" xfId="0" applyNumberFormat="1" applyFont="1" applyAlignment="1">
      <alignment horizontal="center" vertical="center"/>
    </xf>
    <xf numFmtId="0" fontId="16" fillId="0" borderId="0" xfId="0" applyFont="1" applyBorder="1" applyAlignment="1" applyProtection="1">
      <alignment wrapText="1"/>
      <protection locked="0"/>
    </xf>
    <xf numFmtId="0" fontId="0" fillId="0" borderId="0" xfId="0" applyBorder="1" applyAlignment="1" applyProtection="1">
      <alignment wrapText="1"/>
      <protection locked="0"/>
    </xf>
    <xf numFmtId="0" fontId="0" fillId="0" borderId="0" xfId="0" applyAlignment="1">
      <alignment horizontal="left" vertical="center" wrapText="1"/>
    </xf>
    <xf numFmtId="0" fontId="11" fillId="2" borderId="1" xfId="0" applyFont="1" applyFill="1" applyBorder="1" applyAlignment="1" applyProtection="1">
      <alignment horizontal="center" vertical="center" wrapText="1"/>
    </xf>
    <xf numFmtId="0" fontId="8" fillId="0" borderId="0" xfId="0" applyFont="1" applyAlignment="1" applyProtection="1"/>
    <xf numFmtId="0" fontId="0" fillId="0" borderId="0" xfId="0" applyAlignment="1">
      <alignment wrapText="1"/>
    </xf>
    <xf numFmtId="0" fontId="11" fillId="2" borderId="1" xfId="0" applyFont="1" applyFill="1" applyBorder="1" applyAlignment="1">
      <alignment horizontal="center" vertical="center" wrapText="1"/>
    </xf>
    <xf numFmtId="0" fontId="16" fillId="0" borderId="0" xfId="0" applyFont="1" applyFill="1" applyBorder="1" applyAlignment="1" applyProtection="1">
      <alignment wrapText="1"/>
      <protection locked="0"/>
    </xf>
    <xf numFmtId="0" fontId="0" fillId="0" borderId="0" xfId="0" applyFill="1" applyBorder="1" applyAlignment="1" applyProtection="1">
      <alignment wrapText="1"/>
      <protection locked="0"/>
    </xf>
    <xf numFmtId="10" fontId="10" fillId="2" borderId="1" xfId="0" applyNumberFormat="1" applyFont="1" applyFill="1" applyBorder="1" applyAlignment="1" applyProtection="1">
      <alignment wrapText="1"/>
    </xf>
    <xf numFmtId="1" fontId="10" fillId="2" borderId="1" xfId="0" applyNumberFormat="1" applyFont="1" applyFill="1" applyBorder="1" applyAlignment="1" applyProtection="1">
      <alignment wrapText="1"/>
    </xf>
    <xf numFmtId="1" fontId="10" fillId="0" borderId="1" xfId="0" applyNumberFormat="1" applyFont="1" applyBorder="1" applyProtection="1">
      <protection locked="0"/>
    </xf>
    <xf numFmtId="1" fontId="11" fillId="2" borderId="1" xfId="0" applyNumberFormat="1" applyFont="1" applyFill="1" applyBorder="1" applyProtection="1"/>
    <xf numFmtId="0" fontId="10" fillId="0" borderId="0" xfId="0" applyFont="1" applyFill="1" applyBorder="1" applyAlignment="1" applyProtection="1">
      <alignment horizontal="center" wrapText="1"/>
    </xf>
    <xf numFmtId="0" fontId="11" fillId="0" borderId="0" xfId="0" applyFont="1" applyFill="1" applyBorder="1" applyAlignment="1" applyProtection="1">
      <alignment horizontal="center" wrapText="1"/>
    </xf>
    <xf numFmtId="1" fontId="36" fillId="2" borderId="1" xfId="1" applyNumberFormat="1" applyFont="1" applyFill="1" applyBorder="1" applyProtection="1"/>
    <xf numFmtId="9" fontId="41" fillId="2" borderId="1" xfId="0" applyNumberFormat="1" applyFont="1" applyFill="1" applyBorder="1" applyProtection="1"/>
    <xf numFmtId="9" fontId="50" fillId="0" borderId="0" xfId="1" applyFont="1" applyFill="1" applyBorder="1" applyProtection="1"/>
    <xf numFmtId="3" fontId="41" fillId="0" borderId="0" xfId="0" applyNumberFormat="1" applyFont="1" applyFill="1" applyBorder="1" applyProtection="1"/>
    <xf numFmtId="1" fontId="10" fillId="0" borderId="1" xfId="0" applyNumberFormat="1" applyFont="1" applyFill="1" applyBorder="1" applyProtection="1">
      <protection locked="0"/>
    </xf>
    <xf numFmtId="2" fontId="36" fillId="2" borderId="1" xfId="1" applyNumberFormat="1" applyFont="1" applyFill="1" applyBorder="1" applyProtection="1"/>
    <xf numFmtId="10" fontId="41" fillId="2" borderId="1" xfId="0" applyNumberFormat="1" applyFont="1" applyFill="1" applyBorder="1" applyProtection="1"/>
    <xf numFmtId="0" fontId="0" fillId="0" borderId="0" xfId="0" applyAlignment="1">
      <alignment horizontal="center" vertical="center"/>
    </xf>
    <xf numFmtId="0" fontId="21" fillId="0" borderId="0" xfId="0" applyFont="1" applyAlignment="1" applyProtection="1">
      <alignment horizontal="center" wrapText="1"/>
    </xf>
    <xf numFmtId="0" fontId="20" fillId="0" borderId="0" xfId="0" applyFont="1" applyAlignment="1" applyProtection="1">
      <alignment wrapText="1"/>
    </xf>
    <xf numFmtId="0" fontId="15" fillId="0" borderId="0" xfId="0" applyFont="1" applyAlignment="1" applyProtection="1">
      <alignment wrapText="1"/>
    </xf>
    <xf numFmtId="0" fontId="0" fillId="0" borderId="0" xfId="0" applyAlignment="1" applyProtection="1">
      <alignment wrapText="1"/>
    </xf>
    <xf numFmtId="4" fontId="0" fillId="0" borderId="1" xfId="0" applyNumberFormat="1" applyBorder="1" applyAlignment="1">
      <alignment horizontal="center" vertical="center"/>
    </xf>
    <xf numFmtId="0" fontId="35" fillId="0" borderId="0" xfId="0" applyFont="1" applyFill="1" applyBorder="1" applyAlignment="1">
      <alignment horizontal="center" vertical="center" wrapText="1"/>
    </xf>
    <xf numFmtId="0" fontId="38" fillId="0" borderId="0" xfId="0" applyFont="1" applyAlignment="1">
      <alignment horizontal="center" vertical="center" wrapText="1"/>
    </xf>
    <xf numFmtId="0" fontId="8" fillId="0" borderId="0" xfId="0" applyFont="1" applyAlignment="1">
      <alignment horizontal="center" vertical="center" wrapText="1"/>
    </xf>
    <xf numFmtId="0" fontId="0" fillId="0" borderId="0" xfId="0" applyFill="1" applyAlignment="1">
      <alignment horizontal="center" vertical="center"/>
    </xf>
    <xf numFmtId="0" fontId="8" fillId="0" borderId="0" xfId="0" applyFont="1" applyFill="1" applyBorder="1" applyAlignment="1">
      <alignment horizontal="center" vertical="center" wrapText="1"/>
    </xf>
    <xf numFmtId="4" fontId="0" fillId="9" borderId="1" xfId="0" applyNumberFormat="1" applyFill="1" applyBorder="1" applyAlignment="1">
      <alignment horizontal="center" vertical="center"/>
    </xf>
    <xf numFmtId="4" fontId="0" fillId="0" borderId="0" xfId="0" applyNumberFormat="1" applyAlignment="1">
      <alignment horizontal="center" vertical="center"/>
    </xf>
    <xf numFmtId="0" fontId="8" fillId="0" borderId="1" xfId="0" applyFont="1" applyFill="1" applyBorder="1" applyAlignment="1">
      <alignment horizontal="center" vertical="center" wrapText="1"/>
    </xf>
    <xf numFmtId="4" fontId="0" fillId="0" borderId="0" xfId="0" applyNumberFormat="1" applyFill="1" applyAlignment="1">
      <alignment horizontal="center" vertical="center"/>
    </xf>
    <xf numFmtId="0" fontId="8" fillId="2" borderId="1" xfId="0" applyFont="1" applyFill="1" applyBorder="1" applyAlignment="1">
      <alignment horizontal="center" vertical="center" wrapText="1"/>
    </xf>
    <xf numFmtId="0" fontId="0" fillId="0" borderId="0" xfId="0" applyAlignment="1">
      <alignment horizontal="center" vertical="center" wrapText="1"/>
    </xf>
    <xf numFmtId="0" fontId="51" fillId="0" borderId="0" xfId="0" applyFont="1" applyAlignment="1" applyProtection="1">
      <alignment vertical="center" wrapText="1"/>
    </xf>
    <xf numFmtId="0" fontId="9" fillId="11" borderId="0" xfId="0" applyFont="1" applyFill="1" applyAlignment="1" applyProtection="1">
      <alignment horizontal="center" vertical="center"/>
    </xf>
    <xf numFmtId="0" fontId="40" fillId="0" borderId="0" xfId="0" applyFont="1" applyFill="1" applyBorder="1" applyAlignment="1" applyProtection="1">
      <alignment horizontal="center" vertical="center" wrapText="1"/>
      <protection locked="0"/>
    </xf>
    <xf numFmtId="0" fontId="35" fillId="0" borderId="0" xfId="0" applyFont="1" applyFill="1" applyBorder="1" applyAlignment="1" applyProtection="1">
      <alignment horizontal="center" vertical="center" wrapText="1"/>
      <protection locked="0"/>
    </xf>
    <xf numFmtId="0" fontId="0" fillId="0" borderId="0" xfId="0" applyFill="1" applyBorder="1" applyAlignment="1" applyProtection="1">
      <alignment horizontal="center" vertical="center" wrapText="1"/>
      <protection locked="0"/>
    </xf>
    <xf numFmtId="0" fontId="0" fillId="0" borderId="0" xfId="0" applyFill="1" applyBorder="1" applyAlignment="1" applyProtection="1">
      <alignment vertical="center" wrapText="1"/>
    </xf>
    <xf numFmtId="0" fontId="0" fillId="0" borderId="0" xfId="0" applyBorder="1" applyAlignment="1" applyProtection="1">
      <alignment vertical="center" wrapText="1"/>
      <protection locked="0"/>
    </xf>
    <xf numFmtId="0" fontId="0" fillId="0" borderId="0" xfId="0" applyBorder="1" applyAlignment="1" applyProtection="1">
      <alignment horizontal="left" vertical="center" wrapText="1"/>
      <protection locked="0"/>
    </xf>
    <xf numFmtId="0" fontId="16" fillId="0" borderId="0" xfId="0" applyFont="1" applyBorder="1" applyAlignment="1" applyProtection="1"/>
    <xf numFmtId="0" fontId="10" fillId="0" borderId="0" xfId="0" applyFont="1" applyBorder="1" applyAlignment="1" applyProtection="1">
      <alignment vertical="center" wrapText="1"/>
      <protection locked="0"/>
    </xf>
    <xf numFmtId="0" fontId="9" fillId="0" borderId="0" xfId="0" applyFont="1" applyAlignment="1" applyProtection="1">
      <alignment horizontal="center" vertical="center"/>
    </xf>
    <xf numFmtId="4" fontId="10" fillId="2" borderId="1" xfId="0" applyNumberFormat="1" applyFont="1" applyFill="1" applyBorder="1" applyAlignment="1" applyProtection="1">
      <alignment horizontal="right" vertical="center" wrapText="1" indent="1"/>
      <protection locked="0"/>
    </xf>
    <xf numFmtId="3" fontId="11" fillId="3" borderId="29" xfId="0" applyNumberFormat="1" applyFont="1" applyFill="1" applyBorder="1" applyAlignment="1" applyProtection="1">
      <alignment horizontal="right" vertical="center" indent="1"/>
    </xf>
    <xf numFmtId="0" fontId="11" fillId="2" borderId="1" xfId="0" applyFont="1" applyFill="1" applyBorder="1" applyAlignment="1" applyProtection="1">
      <alignment horizontal="center" vertical="center" wrapText="1"/>
    </xf>
    <xf numFmtId="0" fontId="10" fillId="2" borderId="1" xfId="0" applyFont="1" applyFill="1" applyBorder="1" applyAlignment="1" applyProtection="1">
      <alignment horizontal="center" vertical="center" wrapText="1"/>
    </xf>
    <xf numFmtId="4" fontId="0" fillId="0" borderId="1" xfId="0" applyNumberFormat="1" applyBorder="1" applyAlignment="1" applyProtection="1">
      <alignment horizontal="right" indent="1"/>
      <protection locked="0"/>
    </xf>
    <xf numFmtId="4" fontId="0" fillId="0" borderId="1" xfId="0" applyNumberFormat="1" applyFill="1" applyBorder="1" applyAlignment="1" applyProtection="1">
      <alignment horizontal="right" indent="1"/>
      <protection locked="0"/>
    </xf>
    <xf numFmtId="0" fontId="9" fillId="0" borderId="0" xfId="0" applyFont="1" applyAlignment="1" applyProtection="1"/>
    <xf numFmtId="0" fontId="0" fillId="0" borderId="0" xfId="0" applyAlignment="1"/>
    <xf numFmtId="4" fontId="0" fillId="0" borderId="0" xfId="0" applyNumberFormat="1" applyAlignment="1">
      <alignment horizontal="center" vertical="center" wrapText="1"/>
    </xf>
    <xf numFmtId="4" fontId="0" fillId="13" borderId="1" xfId="0" applyNumberFormat="1" applyFill="1" applyBorder="1" applyAlignment="1">
      <alignment horizontal="center" vertical="center"/>
    </xf>
    <xf numFmtId="4" fontId="0" fillId="0" borderId="1" xfId="0" applyNumberFormat="1" applyFill="1" applyBorder="1" applyAlignment="1">
      <alignment horizontal="center" vertical="center"/>
    </xf>
    <xf numFmtId="4" fontId="8" fillId="0" borderId="1" xfId="0" applyNumberFormat="1" applyFont="1" applyFill="1" applyBorder="1" applyAlignment="1">
      <alignment horizontal="center" vertical="center" textRotation="90" wrapText="1"/>
    </xf>
    <xf numFmtId="4" fontId="10" fillId="0" borderId="0" xfId="0" applyNumberFormat="1" applyFont="1" applyFill="1" applyBorder="1" applyAlignment="1">
      <alignment horizontal="center" vertical="center" textRotation="90" wrapText="1"/>
    </xf>
    <xf numFmtId="0" fontId="48" fillId="11" borderId="0" xfId="0" applyFont="1" applyFill="1" applyAlignment="1">
      <alignment horizontal="center" vertical="center" wrapText="1"/>
    </xf>
    <xf numFmtId="0" fontId="48" fillId="11" borderId="0" xfId="0" applyFont="1" applyFill="1" applyAlignment="1">
      <alignment horizontal="center" vertical="center"/>
    </xf>
    <xf numFmtId="0" fontId="38" fillId="0" borderId="0" xfId="0" applyFont="1" applyFill="1" applyAlignment="1">
      <alignment horizontal="center" vertical="center" wrapText="1"/>
    </xf>
    <xf numFmtId="4" fontId="52" fillId="0" borderId="1" xfId="0" applyNumberFormat="1" applyFont="1" applyFill="1" applyBorder="1" applyAlignment="1" applyProtection="1">
      <alignment horizontal="center" vertical="center"/>
    </xf>
    <xf numFmtId="4" fontId="44" fillId="0" borderId="1" xfId="0" applyNumberFormat="1" applyFont="1" applyBorder="1" applyAlignment="1" applyProtection="1">
      <alignment horizontal="center" vertical="center"/>
    </xf>
    <xf numFmtId="0" fontId="11" fillId="2" borderId="1" xfId="0" applyFont="1" applyFill="1" applyBorder="1" applyAlignment="1" applyProtection="1">
      <alignment horizontal="center" vertical="center" wrapText="1"/>
    </xf>
    <xf numFmtId="0" fontId="8" fillId="0" borderId="0" xfId="0" applyFont="1" applyFill="1" applyAlignment="1" applyProtection="1"/>
    <xf numFmtId="0" fontId="19" fillId="2" borderId="1" xfId="0" applyFont="1" applyFill="1" applyBorder="1" applyAlignment="1" applyProtection="1">
      <alignment horizontal="center" vertical="center" wrapText="1"/>
    </xf>
    <xf numFmtId="0" fontId="0" fillId="0" borderId="0" xfId="0" applyAlignment="1" applyProtection="1"/>
    <xf numFmtId="0" fontId="10" fillId="2" borderId="1" xfId="0" applyFont="1" applyFill="1" applyBorder="1" applyAlignment="1" applyProtection="1">
      <alignment horizontal="center" vertical="center" wrapText="1"/>
    </xf>
    <xf numFmtId="0" fontId="0" fillId="0" borderId="0" xfId="0" applyAlignment="1">
      <alignment wrapText="1"/>
    </xf>
    <xf numFmtId="4" fontId="44" fillId="0" borderId="1" xfId="0" applyNumberFormat="1" applyFont="1" applyFill="1" applyBorder="1" applyAlignment="1" applyProtection="1">
      <alignment horizontal="center" vertical="center"/>
    </xf>
    <xf numFmtId="0" fontId="0" fillId="0" borderId="0" xfId="0" applyFill="1" applyAlignment="1" applyProtection="1"/>
    <xf numFmtId="0" fontId="25" fillId="0" borderId="1" xfId="0" applyFont="1" applyBorder="1" applyAlignment="1" applyProtection="1">
      <alignment vertical="center" wrapText="1"/>
      <protection locked="0"/>
    </xf>
    <xf numFmtId="0" fontId="14" fillId="2" borderId="1" xfId="0" applyFont="1" applyFill="1" applyBorder="1" applyAlignment="1" applyProtection="1">
      <alignment horizontal="center" vertical="center" textRotation="90" wrapText="1"/>
    </xf>
    <xf numFmtId="0" fontId="9" fillId="0" borderId="0" xfId="0" applyFont="1" applyFill="1" applyAlignment="1" applyProtection="1">
      <alignment horizontal="center" vertical="center"/>
    </xf>
    <xf numFmtId="0" fontId="0" fillId="0" borderId="0" xfId="0" applyAlignment="1" applyProtection="1">
      <alignment horizontal="center" vertical="center" wrapText="1"/>
    </xf>
    <xf numFmtId="4" fontId="10" fillId="2" borderId="1" xfId="0" applyNumberFormat="1" applyFont="1" applyFill="1" applyBorder="1" applyAlignment="1" applyProtection="1">
      <alignment horizontal="center" vertical="center" wrapText="1"/>
    </xf>
    <xf numFmtId="164" fontId="26" fillId="2" borderId="1" xfId="0" applyNumberFormat="1" applyFont="1" applyFill="1" applyBorder="1" applyAlignment="1" applyProtection="1">
      <alignment horizontal="center" vertical="center"/>
    </xf>
    <xf numFmtId="4" fontId="7" fillId="2" borderId="1" xfId="0" applyNumberFormat="1" applyFont="1" applyFill="1" applyBorder="1" applyAlignment="1" applyProtection="1">
      <alignment horizontal="center" vertical="center"/>
    </xf>
    <xf numFmtId="2" fontId="7" fillId="0" borderId="1" xfId="0" applyNumberFormat="1" applyFont="1" applyFill="1" applyBorder="1" applyAlignment="1" applyProtection="1">
      <alignment horizontal="center" vertical="center"/>
    </xf>
    <xf numFmtId="0" fontId="37" fillId="0" borderId="0" xfId="0" applyFont="1" applyAlignment="1">
      <alignment horizontal="center" vertical="center" wrapText="1"/>
    </xf>
    <xf numFmtId="0" fontId="42" fillId="0" borderId="0" xfId="0" applyFont="1" applyAlignment="1" applyProtection="1">
      <alignment horizontal="center" vertical="center" wrapText="1"/>
    </xf>
    <xf numFmtId="0" fontId="43" fillId="0" borderId="0" xfId="0" applyFont="1" applyAlignment="1">
      <alignment horizontal="center" vertical="center" wrapText="1"/>
    </xf>
    <xf numFmtId="2" fontId="9" fillId="0" borderId="0" xfId="0" applyNumberFormat="1" applyFont="1" applyAlignment="1" applyProtection="1">
      <alignment horizontal="center" vertical="center"/>
    </xf>
    <xf numFmtId="0" fontId="9" fillId="2" borderId="0" xfId="0" applyFont="1" applyFill="1" applyBorder="1" applyAlignment="1" applyProtection="1">
      <alignment horizontal="center" vertical="center"/>
    </xf>
    <xf numFmtId="0" fontId="9" fillId="2" borderId="0" xfId="0" applyFont="1" applyFill="1" applyProtection="1"/>
    <xf numFmtId="0" fontId="9" fillId="2" borderId="0" xfId="0" applyFont="1" applyFill="1" applyBorder="1" applyProtection="1"/>
    <xf numFmtId="0" fontId="9" fillId="2" borderId="0" xfId="0" applyFont="1" applyFill="1" applyAlignment="1" applyProtection="1">
      <alignment horizontal="center" vertical="center"/>
    </xf>
    <xf numFmtId="0" fontId="53" fillId="2" borderId="0" xfId="0" applyFont="1" applyFill="1" applyBorder="1" applyAlignment="1" applyProtection="1">
      <alignment horizontal="center" vertical="center"/>
    </xf>
    <xf numFmtId="0" fontId="44" fillId="2" borderId="0" xfId="0" applyFont="1" applyFill="1" applyBorder="1" applyAlignment="1" applyProtection="1">
      <alignment horizontal="center" vertical="center"/>
    </xf>
    <xf numFmtId="0" fontId="54" fillId="2" borderId="0" xfId="0" applyFont="1" applyFill="1" applyBorder="1" applyAlignment="1" applyProtection="1">
      <alignment horizontal="center" vertical="center" wrapText="1"/>
    </xf>
    <xf numFmtId="0" fontId="53" fillId="2" borderId="0" xfId="0" applyFont="1" applyFill="1" applyBorder="1" applyAlignment="1" applyProtection="1">
      <alignment horizontal="center" vertical="center" wrapText="1"/>
    </xf>
    <xf numFmtId="4" fontId="52" fillId="2" borderId="0" xfId="0" applyNumberFormat="1" applyFont="1" applyFill="1" applyBorder="1" applyAlignment="1" applyProtection="1">
      <alignment horizontal="center" vertical="center"/>
    </xf>
    <xf numFmtId="4" fontId="52" fillId="0" borderId="1" xfId="0" applyNumberFormat="1" applyFont="1" applyFill="1" applyBorder="1" applyAlignment="1" applyProtection="1">
      <alignment horizontal="right" indent="1"/>
    </xf>
    <xf numFmtId="0" fontId="53" fillId="2" borderId="0" xfId="0" applyFont="1" applyFill="1" applyAlignment="1" applyProtection="1">
      <alignment horizontal="center" vertical="center"/>
    </xf>
    <xf numFmtId="0" fontId="53" fillId="0" borderId="0" xfId="0" applyFont="1" applyProtection="1"/>
    <xf numFmtId="0" fontId="53" fillId="3" borderId="0" xfId="0" applyFont="1" applyFill="1" applyAlignment="1" applyProtection="1">
      <alignment horizontal="center" vertical="center"/>
    </xf>
    <xf numFmtId="0" fontId="40" fillId="3" borderId="1" xfId="0" applyFont="1" applyFill="1" applyBorder="1" applyAlignment="1" applyProtection="1">
      <alignment horizontal="center" vertical="center" wrapText="1"/>
    </xf>
    <xf numFmtId="0" fontId="39" fillId="0" borderId="0" xfId="0" applyFont="1" applyFill="1" applyAlignment="1" applyProtection="1">
      <alignment vertical="center"/>
    </xf>
    <xf numFmtId="0" fontId="10" fillId="2" borderId="1" xfId="0" applyFont="1" applyFill="1" applyBorder="1" applyAlignment="1" applyProtection="1">
      <alignment wrapText="1"/>
    </xf>
    <xf numFmtId="0" fontId="56" fillId="0" borderId="0" xfId="0" applyFont="1" applyAlignment="1">
      <alignment horizontal="justify" vertical="center"/>
    </xf>
    <xf numFmtId="0" fontId="10" fillId="0" borderId="0" xfId="0" applyFont="1" applyFill="1" applyBorder="1" applyAlignment="1" applyProtection="1">
      <alignment horizontal="right" indent="1"/>
      <protection locked="0"/>
    </xf>
    <xf numFmtId="0" fontId="10" fillId="0" borderId="0" xfId="0" applyFont="1" applyFill="1" applyBorder="1" applyAlignment="1" applyProtection="1">
      <alignment horizontal="right" wrapText="1" indent="1"/>
    </xf>
    <xf numFmtId="0" fontId="10" fillId="0" borderId="0" xfId="0" applyFont="1" applyFill="1" applyBorder="1" applyAlignment="1" applyProtection="1">
      <alignment horizontal="center" vertical="center" wrapText="1"/>
    </xf>
    <xf numFmtId="0" fontId="10" fillId="0" borderId="0" xfId="0" applyFont="1" applyFill="1" applyBorder="1" applyAlignment="1" applyProtection="1">
      <alignment horizontal="right" wrapText="1" indent="1"/>
      <protection locked="0"/>
    </xf>
    <xf numFmtId="0" fontId="10" fillId="0" borderId="0" xfId="0" applyFont="1" applyFill="1" applyBorder="1" applyAlignment="1" applyProtection="1">
      <alignment horizontal="right" indent="1"/>
    </xf>
    <xf numFmtId="1" fontId="10" fillId="2" borderId="1" xfId="0" applyNumberFormat="1" applyFont="1" applyFill="1" applyBorder="1" applyAlignment="1" applyProtection="1">
      <alignment horizontal="right" wrapText="1" indent="1"/>
    </xf>
    <xf numFmtId="0" fontId="58" fillId="2" borderId="1" xfId="0" applyFont="1" applyFill="1" applyBorder="1" applyAlignment="1" applyProtection="1">
      <alignment horizontal="right" wrapText="1" indent="1"/>
    </xf>
    <xf numFmtId="1" fontId="58" fillId="2" borderId="1" xfId="0" applyNumberFormat="1" applyFont="1" applyFill="1" applyBorder="1" applyAlignment="1" applyProtection="1">
      <alignment horizontal="right" wrapText="1" indent="1"/>
    </xf>
    <xf numFmtId="0" fontId="10" fillId="0" borderId="0" xfId="0" applyFont="1" applyFill="1" applyBorder="1" applyAlignment="1" applyProtection="1">
      <alignment wrapText="1"/>
      <protection locked="0"/>
    </xf>
    <xf numFmtId="0" fontId="10" fillId="0" borderId="0" xfId="0" applyFont="1" applyFill="1" applyBorder="1" applyProtection="1">
      <protection locked="0"/>
    </xf>
    <xf numFmtId="0" fontId="10" fillId="0" borderId="0" xfId="0" applyFont="1" applyFill="1" applyBorder="1" applyProtection="1"/>
    <xf numFmtId="0" fontId="57" fillId="2" borderId="1" xfId="0" applyFont="1" applyFill="1" applyBorder="1" applyAlignment="1" applyProtection="1">
      <alignment horizontal="center" vertical="center" wrapText="1"/>
    </xf>
    <xf numFmtId="0" fontId="58" fillId="2" borderId="1" xfId="0" applyFont="1" applyFill="1" applyBorder="1" applyAlignment="1" applyProtection="1">
      <alignment wrapText="1"/>
    </xf>
    <xf numFmtId="0" fontId="0" fillId="0" borderId="0" xfId="0" applyProtection="1"/>
    <xf numFmtId="0" fontId="0" fillId="0" borderId="0" xfId="0" applyFill="1" applyProtection="1"/>
    <xf numFmtId="10" fontId="58" fillId="2" borderId="1" xfId="0" applyNumberFormat="1" applyFont="1" applyFill="1" applyBorder="1" applyAlignment="1" applyProtection="1">
      <alignment wrapText="1"/>
    </xf>
    <xf numFmtId="0" fontId="59" fillId="2" borderId="1" xfId="0" applyFont="1" applyFill="1" applyBorder="1" applyProtection="1"/>
    <xf numFmtId="0" fontId="40" fillId="3" borderId="1" xfId="0" applyFont="1" applyFill="1" applyBorder="1" applyAlignment="1" applyProtection="1">
      <alignment horizontal="center" vertical="center"/>
    </xf>
    <xf numFmtId="1" fontId="58" fillId="2" borderId="1" xfId="0" applyNumberFormat="1" applyFont="1" applyFill="1" applyBorder="1" applyAlignment="1" applyProtection="1">
      <alignment wrapText="1"/>
    </xf>
    <xf numFmtId="0" fontId="39" fillId="0" borderId="0" xfId="0" applyFont="1" applyFill="1" applyAlignment="1" applyProtection="1">
      <alignment horizontal="center" vertical="center"/>
    </xf>
    <xf numFmtId="0" fontId="33" fillId="0" borderId="0" xfId="0" applyFont="1" applyAlignment="1" applyProtection="1">
      <alignment horizontal="left" vertical="center" indent="1"/>
    </xf>
    <xf numFmtId="10" fontId="10" fillId="0" borderId="1" xfId="0" applyNumberFormat="1" applyFont="1" applyFill="1" applyBorder="1" applyAlignment="1" applyProtection="1">
      <alignment horizontal="center" vertical="center" wrapText="1"/>
      <protection locked="0"/>
    </xf>
    <xf numFmtId="0" fontId="10" fillId="0" borderId="0" xfId="0" applyFont="1" applyAlignment="1" applyProtection="1">
      <alignment textRotation="90" wrapText="1"/>
    </xf>
    <xf numFmtId="0" fontId="9" fillId="0" borderId="1" xfId="0" applyFont="1" applyBorder="1" applyProtection="1"/>
    <xf numFmtId="0" fontId="14" fillId="0" borderId="0" xfId="0" applyFont="1" applyFill="1" applyBorder="1" applyAlignment="1" applyProtection="1">
      <alignment vertical="center"/>
    </xf>
    <xf numFmtId="0" fontId="0" fillId="0" borderId="0" xfId="0" applyFill="1" applyBorder="1" applyAlignment="1" applyProtection="1">
      <alignment vertical="center"/>
    </xf>
    <xf numFmtId="0" fontId="9" fillId="0" borderId="0" xfId="0" applyFont="1" applyAlignment="1" applyProtection="1">
      <alignment vertical="center"/>
    </xf>
    <xf numFmtId="0" fontId="60" fillId="0" borderId="0" xfId="0" applyFont="1" applyAlignment="1" applyProtection="1"/>
    <xf numFmtId="0" fontId="0" fillId="0" borderId="2" xfId="0" applyBorder="1" applyAlignment="1">
      <alignment vertical="center" wrapText="1"/>
    </xf>
    <xf numFmtId="0" fontId="0" fillId="0" borderId="18" xfId="0" applyBorder="1" applyAlignment="1">
      <alignment vertical="center" wrapText="1"/>
    </xf>
    <xf numFmtId="0" fontId="6" fillId="0" borderId="0" xfId="0" applyFont="1" applyAlignment="1" applyProtection="1">
      <alignment wrapText="1"/>
    </xf>
    <xf numFmtId="0" fontId="20" fillId="0" borderId="0" xfId="0" applyFont="1" applyAlignment="1" applyProtection="1">
      <alignment wrapText="1"/>
    </xf>
    <xf numFmtId="0" fontId="10" fillId="2" borderId="1" xfId="0" applyFont="1" applyFill="1" applyBorder="1" applyAlignment="1" applyProtection="1"/>
    <xf numFmtId="0" fontId="16" fillId="2" borderId="1" xfId="0" applyFont="1" applyFill="1" applyBorder="1" applyAlignment="1" applyProtection="1"/>
    <xf numFmtId="0" fontId="10" fillId="2" borderId="1" xfId="0" applyFont="1" applyFill="1" applyBorder="1" applyAlignment="1" applyProtection="1">
      <alignment vertical="center" wrapText="1"/>
    </xf>
    <xf numFmtId="0" fontId="0" fillId="2" borderId="1" xfId="0" applyFill="1" applyBorder="1" applyAlignment="1" applyProtection="1">
      <alignment vertical="center" wrapText="1"/>
    </xf>
    <xf numFmtId="0" fontId="10" fillId="0" borderId="1" xfId="0" applyFont="1" applyBorder="1" applyAlignment="1" applyProtection="1">
      <alignment vertical="center" wrapText="1"/>
      <protection locked="0"/>
    </xf>
    <xf numFmtId="0" fontId="10" fillId="0" borderId="1" xfId="0" applyFont="1" applyFill="1" applyBorder="1" applyAlignment="1" applyProtection="1">
      <alignment vertical="center" wrapText="1"/>
      <protection locked="0"/>
    </xf>
    <xf numFmtId="0" fontId="0" fillId="0" borderId="1" xfId="0" applyBorder="1" applyAlignment="1" applyProtection="1">
      <alignment vertical="center" wrapText="1"/>
      <protection locked="0"/>
    </xf>
    <xf numFmtId="0" fontId="10" fillId="0" borderId="1" xfId="0" applyFont="1" applyBorder="1" applyAlignment="1" applyProtection="1">
      <alignment wrapText="1"/>
      <protection locked="0"/>
    </xf>
    <xf numFmtId="0" fontId="16" fillId="0" borderId="1" xfId="0" applyFont="1" applyBorder="1" applyAlignment="1" applyProtection="1">
      <alignment wrapText="1"/>
      <protection locked="0"/>
    </xf>
    <xf numFmtId="0" fontId="15" fillId="0" borderId="0" xfId="0" applyFont="1" applyAlignment="1" applyProtection="1">
      <alignment wrapText="1"/>
    </xf>
    <xf numFmtId="0" fontId="9" fillId="0" borderId="0" xfId="0" applyFont="1" applyAlignment="1" applyProtection="1">
      <alignment wrapText="1"/>
    </xf>
    <xf numFmtId="0" fontId="0" fillId="0" borderId="0" xfId="0" applyAlignment="1" applyProtection="1">
      <alignment wrapText="1"/>
    </xf>
    <xf numFmtId="0" fontId="10" fillId="0" borderId="4" xfId="0" applyFont="1" applyFill="1" applyBorder="1" applyAlignment="1" applyProtection="1">
      <alignment horizontal="center" vertical="center" wrapText="1"/>
      <protection locked="0"/>
    </xf>
    <xf numFmtId="0" fontId="0" fillId="0" borderId="2" xfId="0"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10" fillId="0" borderId="4" xfId="0" applyFont="1" applyFill="1" applyBorder="1" applyAlignment="1" applyProtection="1">
      <alignment horizontal="center" vertical="center" wrapText="1"/>
    </xf>
    <xf numFmtId="0" fontId="0" fillId="0" borderId="2" xfId="0" applyBorder="1" applyAlignment="1" applyProtection="1">
      <alignment horizontal="center" vertical="center" wrapText="1"/>
    </xf>
    <xf numFmtId="0" fontId="10" fillId="2" borderId="4" xfId="0" applyFont="1" applyFill="1" applyBorder="1" applyAlignment="1" applyProtection="1">
      <alignment vertical="center"/>
    </xf>
    <xf numFmtId="0" fontId="0" fillId="0" borderId="2" xfId="0" applyBorder="1" applyAlignment="1" applyProtection="1">
      <alignment vertical="center"/>
    </xf>
    <xf numFmtId="0" fontId="0" fillId="0" borderId="18" xfId="0" applyBorder="1" applyAlignment="1" applyProtection="1">
      <alignment vertical="center"/>
    </xf>
    <xf numFmtId="49" fontId="40" fillId="0" borderId="4" xfId="0" applyNumberFormat="1" applyFont="1" applyFill="1" applyBorder="1" applyAlignment="1" applyProtection="1">
      <alignment horizontal="center" vertical="center" wrapText="1"/>
      <protection locked="0"/>
    </xf>
    <xf numFmtId="49" fontId="35" fillId="0" borderId="2" xfId="0" applyNumberFormat="1" applyFont="1" applyFill="1" applyBorder="1" applyAlignment="1" applyProtection="1">
      <alignment horizontal="center" vertical="center" wrapText="1"/>
      <protection locked="0"/>
    </xf>
    <xf numFmtId="49" fontId="35" fillId="0" borderId="18" xfId="0" applyNumberFormat="1" applyFont="1" applyFill="1" applyBorder="1" applyAlignment="1" applyProtection="1">
      <alignment horizontal="center" vertical="center" wrapText="1"/>
      <protection locked="0"/>
    </xf>
    <xf numFmtId="0" fontId="21" fillId="0" borderId="0" xfId="0" applyFont="1" applyAlignment="1" applyProtection="1">
      <alignment horizontal="center" wrapText="1"/>
    </xf>
    <xf numFmtId="0" fontId="10" fillId="2" borderId="4" xfId="0" applyFont="1" applyFill="1" applyBorder="1" applyAlignment="1" applyProtection="1">
      <alignment vertical="center" wrapText="1"/>
    </xf>
    <xf numFmtId="0" fontId="10" fillId="2" borderId="2" xfId="0" applyFont="1" applyFill="1" applyBorder="1" applyAlignment="1" applyProtection="1">
      <alignment vertical="center" wrapText="1"/>
    </xf>
    <xf numFmtId="0" fontId="10" fillId="2" borderId="18" xfId="0" applyFont="1" applyFill="1" applyBorder="1" applyAlignment="1" applyProtection="1">
      <alignment vertical="center" wrapText="1"/>
    </xf>
    <xf numFmtId="0" fontId="40" fillId="0" borderId="1" xfId="0" applyFont="1" applyFill="1" applyBorder="1" applyAlignment="1" applyProtection="1">
      <alignment horizontal="center" vertical="center" wrapText="1"/>
      <protection locked="0"/>
    </xf>
    <xf numFmtId="49" fontId="40" fillId="0" borderId="2" xfId="0" applyNumberFormat="1" applyFont="1" applyFill="1" applyBorder="1" applyAlignment="1" applyProtection="1">
      <alignment horizontal="center" vertical="center" wrapText="1"/>
      <protection locked="0"/>
    </xf>
    <xf numFmtId="49" fontId="40" fillId="0" borderId="18" xfId="0" applyNumberFormat="1" applyFont="1" applyFill="1" applyBorder="1" applyAlignment="1" applyProtection="1">
      <alignment horizontal="center" vertical="center" wrapText="1"/>
      <protection locked="0"/>
    </xf>
    <xf numFmtId="0" fontId="10" fillId="2" borderId="2" xfId="0" applyFont="1" applyFill="1" applyBorder="1" applyAlignment="1" applyProtection="1">
      <alignment vertical="center"/>
    </xf>
    <xf numFmtId="0" fontId="10" fillId="2" borderId="18" xfId="0" applyFont="1" applyFill="1" applyBorder="1" applyAlignment="1" applyProtection="1">
      <alignment vertical="center"/>
    </xf>
    <xf numFmtId="0" fontId="10" fillId="2" borderId="4" xfId="0" applyFont="1" applyFill="1" applyBorder="1" applyAlignment="1" applyProtection="1">
      <alignment wrapText="1"/>
    </xf>
    <xf numFmtId="0" fontId="16" fillId="2" borderId="2" xfId="0" applyFont="1" applyFill="1" applyBorder="1" applyAlignment="1" applyProtection="1">
      <alignment wrapText="1"/>
    </xf>
    <xf numFmtId="0" fontId="0" fillId="0" borderId="18" xfId="0" applyBorder="1" applyAlignment="1" applyProtection="1">
      <alignment wrapText="1"/>
    </xf>
    <xf numFmtId="0" fontId="10" fillId="0" borderId="1" xfId="0" applyFont="1" applyBorder="1" applyAlignment="1" applyProtection="1">
      <alignment wrapText="1"/>
    </xf>
    <xf numFmtId="0" fontId="16" fillId="0" borderId="1" xfId="0" applyFont="1" applyBorder="1" applyAlignment="1" applyProtection="1"/>
    <xf numFmtId="0" fontId="10" fillId="0" borderId="4" xfId="0" applyFont="1" applyFill="1"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0" fillId="2" borderId="1" xfId="0" applyFill="1" applyBorder="1" applyAlignment="1" applyProtection="1">
      <alignment vertical="center"/>
    </xf>
    <xf numFmtId="0" fontId="40" fillId="0" borderId="4" xfId="0" applyFont="1" applyFill="1" applyBorder="1" applyAlignment="1" applyProtection="1">
      <alignment horizontal="center" vertical="center" wrapText="1"/>
      <protection locked="0"/>
    </xf>
    <xf numFmtId="0" fontId="35" fillId="0" borderId="2" xfId="0" applyFont="1" applyFill="1" applyBorder="1" applyAlignment="1" applyProtection="1">
      <alignment horizontal="center" vertical="center" wrapText="1"/>
      <protection locked="0"/>
    </xf>
    <xf numFmtId="0" fontId="35" fillId="0" borderId="18" xfId="0" applyFont="1" applyFill="1" applyBorder="1" applyAlignment="1" applyProtection="1">
      <alignment horizontal="center" vertical="center" wrapText="1"/>
      <protection locked="0"/>
    </xf>
    <xf numFmtId="0" fontId="0" fillId="0" borderId="2" xfId="0" applyBorder="1" applyAlignment="1" applyProtection="1">
      <alignment vertical="center" wrapText="1"/>
    </xf>
    <xf numFmtId="0" fontId="0" fillId="0" borderId="18" xfId="0" applyBorder="1" applyAlignment="1" applyProtection="1">
      <alignment vertical="center" wrapText="1"/>
    </xf>
    <xf numFmtId="0" fontId="10" fillId="2" borderId="19" xfId="0" applyFont="1" applyFill="1" applyBorder="1" applyAlignment="1" applyProtection="1">
      <alignment vertical="center" wrapText="1"/>
    </xf>
    <xf numFmtId="0" fontId="10" fillId="2" borderId="20" xfId="0" applyFont="1" applyFill="1" applyBorder="1" applyAlignment="1" applyProtection="1">
      <alignment vertical="center" wrapText="1"/>
    </xf>
    <xf numFmtId="0" fontId="10" fillId="2" borderId="21" xfId="0" applyFont="1" applyFill="1" applyBorder="1" applyAlignment="1" applyProtection="1">
      <alignment vertical="center" wrapText="1"/>
    </xf>
    <xf numFmtId="0" fontId="10" fillId="2" borderId="3" xfId="0" applyFont="1" applyFill="1" applyBorder="1" applyAlignment="1" applyProtection="1">
      <alignment vertical="center" wrapText="1"/>
    </xf>
    <xf numFmtId="0" fontId="10" fillId="2" borderId="0" xfId="0" applyFont="1" applyFill="1" applyAlignment="1" applyProtection="1">
      <alignment vertical="center" wrapText="1"/>
    </xf>
    <xf numFmtId="0" fontId="10" fillId="2" borderId="22" xfId="0" applyFont="1" applyFill="1" applyBorder="1" applyAlignment="1" applyProtection="1">
      <alignment vertical="center" wrapText="1"/>
    </xf>
    <xf numFmtId="0" fontId="10" fillId="2" borderId="23" xfId="0" applyFont="1" applyFill="1" applyBorder="1" applyAlignment="1" applyProtection="1">
      <alignment vertical="center" wrapText="1"/>
    </xf>
    <xf numFmtId="0" fontId="10" fillId="2" borderId="24" xfId="0" applyFont="1" applyFill="1" applyBorder="1" applyAlignment="1" applyProtection="1">
      <alignment vertical="center" wrapText="1"/>
    </xf>
    <xf numFmtId="0" fontId="10" fillId="2" borderId="25" xfId="0" applyFont="1" applyFill="1" applyBorder="1" applyAlignment="1" applyProtection="1">
      <alignment vertical="center" wrapText="1"/>
    </xf>
    <xf numFmtId="0" fontId="14" fillId="0" borderId="0" xfId="0" applyFont="1" applyAlignment="1">
      <alignment wrapText="1"/>
    </xf>
    <xf numFmtId="0" fontId="9" fillId="0" borderId="1" xfId="0" applyFont="1" applyBorder="1" applyAlignment="1" applyProtection="1">
      <alignment wrapText="1"/>
      <protection locked="0"/>
    </xf>
    <xf numFmtId="0" fontId="11" fillId="2" borderId="4" xfId="0" applyFont="1" applyFill="1" applyBorder="1" applyAlignment="1" applyProtection="1"/>
    <xf numFmtId="0" fontId="22" fillId="2" borderId="2" xfId="0" applyFont="1" applyFill="1" applyBorder="1" applyAlignment="1" applyProtection="1"/>
    <xf numFmtId="0" fontId="22" fillId="2" borderId="18" xfId="0" applyFont="1" applyFill="1" applyBorder="1" applyAlignment="1" applyProtection="1"/>
    <xf numFmtId="0" fontId="10" fillId="2" borderId="1" xfId="0" applyFont="1" applyFill="1" applyBorder="1" applyAlignment="1" applyProtection="1">
      <alignment vertical="center"/>
    </xf>
    <xf numFmtId="0" fontId="16" fillId="2" borderId="1" xfId="0" applyFont="1" applyFill="1" applyBorder="1" applyAlignment="1" applyProtection="1">
      <alignment vertical="center"/>
    </xf>
    <xf numFmtId="0" fontId="10" fillId="0" borderId="4" xfId="0" applyFont="1" applyBorder="1" applyAlignment="1" applyProtection="1">
      <alignment wrapText="1"/>
      <protection locked="0"/>
    </xf>
    <xf numFmtId="0" fontId="16" fillId="0" borderId="2" xfId="0" applyFont="1" applyBorder="1" applyAlignment="1" applyProtection="1">
      <alignment wrapText="1"/>
      <protection locked="0"/>
    </xf>
    <xf numFmtId="0" fontId="16" fillId="0" borderId="18" xfId="0" applyFont="1" applyBorder="1" applyAlignment="1" applyProtection="1">
      <alignment wrapText="1"/>
      <protection locked="0"/>
    </xf>
    <xf numFmtId="0" fontId="11" fillId="2" borderId="4" xfId="0" applyFont="1" applyFill="1" applyBorder="1" applyAlignment="1" applyProtection="1">
      <alignment horizontal="center" vertical="center" wrapText="1"/>
    </xf>
    <xf numFmtId="0" fontId="22" fillId="2" borderId="2" xfId="0" applyFont="1" applyFill="1" applyBorder="1" applyAlignment="1" applyProtection="1">
      <alignment horizontal="center" vertical="center" wrapText="1"/>
    </xf>
    <xf numFmtId="0" fontId="22" fillId="2" borderId="18" xfId="0" applyFont="1" applyFill="1" applyBorder="1" applyAlignment="1" applyProtection="1">
      <alignment horizontal="center" vertical="center" wrapText="1"/>
    </xf>
    <xf numFmtId="0" fontId="10" fillId="2" borderId="4" xfId="0" applyFont="1" applyFill="1" applyBorder="1" applyAlignment="1" applyProtection="1"/>
    <xf numFmtId="0" fontId="16" fillId="2" borderId="2" xfId="0" applyFont="1" applyFill="1" applyBorder="1" applyAlignment="1" applyProtection="1"/>
    <xf numFmtId="0" fontId="16" fillId="2" borderId="18" xfId="0" applyFont="1" applyFill="1" applyBorder="1" applyAlignment="1" applyProtection="1"/>
    <xf numFmtId="0" fontId="10" fillId="2" borderId="1" xfId="0" applyFont="1" applyFill="1" applyBorder="1" applyAlignment="1" applyProtection="1">
      <alignment wrapText="1"/>
    </xf>
    <xf numFmtId="0" fontId="0" fillId="0" borderId="1" xfId="0" applyBorder="1" applyAlignment="1" applyProtection="1">
      <alignment wrapText="1"/>
      <protection locked="0"/>
    </xf>
    <xf numFmtId="0" fontId="14" fillId="0" borderId="0" xfId="0" applyFont="1" applyAlignment="1" applyProtection="1">
      <alignment wrapText="1"/>
    </xf>
    <xf numFmtId="0" fontId="0" fillId="0" borderId="0" xfId="0" applyAlignment="1" applyProtection="1"/>
    <xf numFmtId="0" fontId="11" fillId="2" borderId="1" xfId="0" applyFont="1" applyFill="1" applyBorder="1" applyAlignment="1" applyProtection="1">
      <alignment horizontal="center" vertical="center" wrapText="1"/>
    </xf>
    <xf numFmtId="0" fontId="0" fillId="0" borderId="1" xfId="0" applyBorder="1" applyAlignment="1" applyProtection="1">
      <alignment wrapText="1"/>
    </xf>
    <xf numFmtId="0" fontId="10" fillId="0" borderId="1" xfId="0" applyFont="1" applyBorder="1" applyAlignment="1" applyProtection="1">
      <protection locked="0"/>
    </xf>
    <xf numFmtId="0" fontId="10" fillId="0" borderId="0" xfId="0" applyFont="1" applyAlignment="1">
      <alignment horizontal="left" vertical="center" wrapText="1"/>
    </xf>
    <xf numFmtId="0" fontId="10" fillId="0" borderId="0" xfId="0" applyFont="1" applyAlignment="1">
      <alignment horizontal="left" wrapText="1"/>
    </xf>
    <xf numFmtId="0" fontId="2" fillId="0" borderId="0" xfId="0" applyFont="1" applyFill="1" applyAlignment="1" applyProtection="1">
      <alignment wrapText="1"/>
    </xf>
    <xf numFmtId="0" fontId="0" fillId="0" borderId="0" xfId="0" applyFill="1" applyAlignment="1" applyProtection="1">
      <alignment wrapText="1"/>
    </xf>
    <xf numFmtId="0" fontId="9" fillId="0" borderId="0" xfId="0" applyFont="1" applyAlignment="1" applyProtection="1"/>
    <xf numFmtId="0" fontId="11" fillId="2" borderId="4" xfId="0" applyFont="1" applyFill="1" applyBorder="1" applyAlignment="1" applyProtection="1">
      <alignment wrapText="1"/>
    </xf>
    <xf numFmtId="0" fontId="22" fillId="2" borderId="2" xfId="0" applyFont="1" applyFill="1" applyBorder="1" applyAlignment="1" applyProtection="1">
      <alignment wrapText="1"/>
    </xf>
    <xf numFmtId="0" fontId="22" fillId="2" borderId="18" xfId="0" applyFont="1" applyFill="1" applyBorder="1" applyAlignment="1" applyProtection="1">
      <alignment wrapText="1"/>
    </xf>
    <xf numFmtId="0" fontId="10" fillId="0" borderId="0" xfId="0" applyFont="1" applyAlignment="1">
      <alignment vertical="center" wrapText="1"/>
    </xf>
    <xf numFmtId="0" fontId="10" fillId="0" borderId="0" xfId="0" applyFont="1" applyAlignment="1">
      <alignment wrapText="1"/>
    </xf>
    <xf numFmtId="0" fontId="22" fillId="2" borderId="1" xfId="0" applyFont="1" applyFill="1" applyBorder="1" applyAlignment="1" applyProtection="1">
      <alignment horizontal="center" vertical="center" wrapText="1"/>
    </xf>
    <xf numFmtId="0" fontId="10" fillId="0" borderId="0" xfId="0" applyFont="1" applyBorder="1" applyAlignment="1" applyProtection="1">
      <alignment vertical="center" wrapText="1"/>
    </xf>
    <xf numFmtId="0" fontId="10" fillId="0" borderId="0" xfId="0" applyFont="1" applyAlignment="1" applyProtection="1">
      <alignment vertical="center" wrapText="1"/>
    </xf>
    <xf numFmtId="0" fontId="10" fillId="0" borderId="0" xfId="0" applyFont="1" applyBorder="1" applyAlignment="1" applyProtection="1">
      <alignment vertical="center"/>
    </xf>
    <xf numFmtId="0" fontId="10" fillId="0" borderId="0" xfId="0" applyFont="1" applyAlignment="1" applyProtection="1">
      <alignment vertical="center"/>
    </xf>
    <xf numFmtId="0" fontId="10" fillId="2" borderId="1" xfId="0" applyFont="1" applyFill="1" applyBorder="1" applyAlignment="1" applyProtection="1">
      <alignment horizontal="center" vertical="center" wrapText="1"/>
    </xf>
    <xf numFmtId="0" fontId="10" fillId="0" borderId="3" xfId="0" applyFont="1" applyBorder="1" applyAlignment="1" applyProtection="1">
      <alignment vertical="center" wrapText="1"/>
    </xf>
    <xf numFmtId="0" fontId="10" fillId="0" borderId="3" xfId="0" applyFont="1" applyBorder="1" applyAlignment="1" applyProtection="1">
      <alignment vertical="center"/>
    </xf>
    <xf numFmtId="0" fontId="8" fillId="0" borderId="0" xfId="0" applyFont="1" applyAlignment="1" applyProtection="1">
      <alignment wrapText="1"/>
    </xf>
    <xf numFmtId="0" fontId="10" fillId="0" borderId="4" xfId="0" applyFont="1" applyBorder="1" applyAlignment="1" applyProtection="1">
      <protection locked="0"/>
    </xf>
    <xf numFmtId="0" fontId="0" fillId="0" borderId="2" xfId="0" applyBorder="1" applyAlignment="1" applyProtection="1">
      <protection locked="0"/>
    </xf>
    <xf numFmtId="0" fontId="0" fillId="0" borderId="18" xfId="0" applyBorder="1" applyAlignment="1" applyProtection="1">
      <protection locked="0"/>
    </xf>
    <xf numFmtId="0" fontId="14" fillId="0" borderId="0" xfId="0" applyFont="1" applyAlignment="1" applyProtection="1">
      <alignment vertical="center" wrapText="1"/>
    </xf>
    <xf numFmtId="0" fontId="8" fillId="0" borderId="0" xfId="0" applyFont="1" applyAlignment="1" applyProtection="1">
      <alignment vertical="center" wrapText="1"/>
    </xf>
    <xf numFmtId="0" fontId="0" fillId="0" borderId="0" xfId="0" applyAlignment="1" applyProtection="1">
      <alignment vertical="center" wrapText="1"/>
    </xf>
    <xf numFmtId="0" fontId="12" fillId="0" borderId="0" xfId="0" applyFont="1" applyAlignment="1" applyProtection="1"/>
    <xf numFmtId="0" fontId="18" fillId="0" borderId="0" xfId="0" applyFont="1" applyAlignment="1" applyProtection="1"/>
    <xf numFmtId="0" fontId="0" fillId="0" borderId="1" xfId="0" applyBorder="1" applyAlignment="1" applyProtection="1">
      <alignment horizontal="center" vertical="center" wrapText="1"/>
    </xf>
    <xf numFmtId="0" fontId="22" fillId="2" borderId="4" xfId="0" applyFont="1" applyFill="1" applyBorder="1" applyAlignment="1" applyProtection="1">
      <alignment horizontal="center" vertical="center" wrapText="1"/>
    </xf>
    <xf numFmtId="0" fontId="0" fillId="2" borderId="2" xfId="0" applyFill="1" applyBorder="1" applyAlignment="1" applyProtection="1">
      <alignment horizontal="center" vertical="center" wrapText="1"/>
    </xf>
    <xf numFmtId="0" fontId="0" fillId="2" borderId="18" xfId="0" applyFill="1" applyBorder="1" applyAlignment="1" applyProtection="1">
      <alignment horizontal="center" vertical="center" wrapText="1"/>
    </xf>
    <xf numFmtId="0" fontId="8" fillId="2" borderId="2" xfId="0" applyFont="1" applyFill="1" applyBorder="1" applyAlignment="1" applyProtection="1">
      <alignment horizontal="center" vertical="center" wrapText="1"/>
    </xf>
    <xf numFmtId="0" fontId="8" fillId="2" borderId="18" xfId="0" applyFont="1" applyFill="1" applyBorder="1" applyAlignment="1" applyProtection="1">
      <alignment horizontal="center" vertical="center" wrapText="1"/>
    </xf>
    <xf numFmtId="10" fontId="10" fillId="2" borderId="4" xfId="0" applyNumberFormat="1" applyFont="1" applyFill="1" applyBorder="1" applyAlignment="1" applyProtection="1"/>
    <xf numFmtId="10" fontId="0" fillId="2" borderId="2" xfId="0" applyNumberFormat="1" applyFill="1" applyBorder="1" applyAlignment="1" applyProtection="1"/>
    <xf numFmtId="10" fontId="0" fillId="2" borderId="18" xfId="0" applyNumberFormat="1" applyFill="1" applyBorder="1" applyAlignment="1" applyProtection="1"/>
    <xf numFmtId="0" fontId="0" fillId="0" borderId="2" xfId="0" applyBorder="1" applyAlignment="1" applyProtection="1"/>
    <xf numFmtId="0" fontId="0" fillId="0" borderId="18" xfId="0" applyBorder="1" applyAlignment="1" applyProtection="1"/>
    <xf numFmtId="0" fontId="10" fillId="0" borderId="4" xfId="0" applyFont="1" applyFill="1" applyBorder="1" applyAlignment="1" applyProtection="1">
      <protection locked="0"/>
    </xf>
    <xf numFmtId="0" fontId="0" fillId="0" borderId="2" xfId="0" applyFill="1" applyBorder="1" applyAlignment="1" applyProtection="1">
      <protection locked="0"/>
    </xf>
    <xf numFmtId="0" fontId="0" fillId="0" borderId="18" xfId="0" applyFill="1" applyBorder="1" applyAlignment="1" applyProtection="1">
      <protection locked="0"/>
    </xf>
    <xf numFmtId="0" fontId="22" fillId="2" borderId="1" xfId="0" applyFont="1" applyFill="1" applyBorder="1" applyAlignment="1">
      <alignment horizontal="center" vertical="center" wrapText="1"/>
    </xf>
    <xf numFmtId="0" fontId="11" fillId="2" borderId="1" xfId="0" applyFont="1" applyFill="1" applyBorder="1" applyAlignment="1" applyProtection="1">
      <alignment horizontal="center" vertical="center" textRotation="90" wrapText="1"/>
    </xf>
    <xf numFmtId="0" fontId="8" fillId="2" borderId="1" xfId="0" applyFont="1" applyFill="1" applyBorder="1" applyAlignment="1">
      <alignment textRotation="90" wrapText="1"/>
    </xf>
    <xf numFmtId="0" fontId="8" fillId="2" borderId="1" xfId="0" applyFont="1" applyFill="1" applyBorder="1" applyAlignment="1"/>
    <xf numFmtId="0" fontId="0" fillId="2" borderId="1" xfId="0" applyFill="1" applyBorder="1" applyAlignment="1"/>
    <xf numFmtId="0" fontId="14" fillId="2" borderId="1" xfId="0" applyFont="1" applyFill="1" applyBorder="1" applyAlignment="1" applyProtection="1">
      <alignment horizontal="center" vertical="center"/>
    </xf>
    <xf numFmtId="0" fontId="8" fillId="2" borderId="1" xfId="0" applyFont="1" applyFill="1" applyBorder="1" applyAlignment="1" applyProtection="1">
      <alignment horizontal="center" vertical="center"/>
    </xf>
    <xf numFmtId="0" fontId="55" fillId="0" borderId="0" xfId="0" applyFont="1" applyAlignment="1">
      <alignment horizontal="justify" vertical="center" wrapText="1"/>
    </xf>
    <xf numFmtId="0" fontId="0" fillId="0" borderId="0" xfId="0" applyAlignment="1">
      <alignment wrapText="1"/>
    </xf>
    <xf numFmtId="49" fontId="10" fillId="0" borderId="4" xfId="0" applyNumberFormat="1" applyFont="1" applyFill="1" applyBorder="1" applyAlignment="1" applyProtection="1">
      <alignment horizontal="center" wrapText="1"/>
      <protection locked="0"/>
    </xf>
    <xf numFmtId="0" fontId="0" fillId="0" borderId="2" xfId="0" applyBorder="1" applyAlignment="1">
      <alignment horizontal="center" wrapText="1"/>
    </xf>
    <xf numFmtId="0" fontId="0" fillId="0" borderId="18" xfId="0" applyBorder="1" applyAlignment="1">
      <alignment horizontal="center" wrapText="1"/>
    </xf>
    <xf numFmtId="0" fontId="11" fillId="2" borderId="1" xfId="0" applyFont="1" applyFill="1" applyBorder="1" applyAlignment="1" applyProtection="1">
      <alignment wrapText="1"/>
    </xf>
    <xf numFmtId="0" fontId="11" fillId="0" borderId="1" xfId="0" applyFont="1" applyBorder="1" applyAlignment="1" applyProtection="1">
      <alignment wrapText="1"/>
    </xf>
    <xf numFmtId="0" fontId="9" fillId="0" borderId="24" xfId="0" applyFont="1" applyBorder="1" applyAlignment="1" applyProtection="1">
      <alignment vertical="center" wrapText="1"/>
    </xf>
    <xf numFmtId="0" fontId="0" fillId="0" borderId="24" xfId="0" applyBorder="1" applyAlignment="1">
      <alignment vertical="center" wrapText="1"/>
    </xf>
    <xf numFmtId="1" fontId="25" fillId="2" borderId="4" xfId="0" applyNumberFormat="1" applyFont="1" applyFill="1" applyBorder="1" applyAlignment="1" applyProtection="1">
      <alignment horizontal="left" vertical="center" wrapText="1"/>
    </xf>
    <xf numFmtId="0" fontId="0" fillId="2" borderId="2" xfId="0" applyFill="1" applyBorder="1" applyAlignment="1">
      <alignment vertical="center"/>
    </xf>
    <xf numFmtId="0" fontId="0" fillId="0" borderId="18" xfId="0" applyBorder="1" applyAlignment="1">
      <alignment vertical="center"/>
    </xf>
    <xf numFmtId="0" fontId="19" fillId="2" borderId="1" xfId="0" applyFont="1" applyFill="1" applyBorder="1" applyAlignment="1" applyProtection="1">
      <alignment horizontal="center" vertical="center" wrapText="1"/>
    </xf>
    <xf numFmtId="0" fontId="24" fillId="2" borderId="1" xfId="0" applyFont="1" applyFill="1" applyBorder="1" applyAlignment="1">
      <alignment horizontal="center" vertical="center" wrapText="1"/>
    </xf>
    <xf numFmtId="49" fontId="11" fillId="3" borderId="1" xfId="0" applyNumberFormat="1" applyFont="1" applyFill="1" applyBorder="1" applyAlignment="1" applyProtection="1">
      <alignment vertical="center"/>
    </xf>
    <xf numFmtId="0" fontId="10" fillId="0" borderId="1" xfId="0" applyFont="1" applyBorder="1" applyAlignment="1">
      <alignment vertical="center"/>
    </xf>
    <xf numFmtId="0" fontId="9" fillId="0" borderId="2" xfId="0" applyFont="1" applyBorder="1" applyAlignment="1" applyProtection="1">
      <alignment horizontal="center" wrapText="1"/>
      <protection locked="0"/>
    </xf>
    <xf numFmtId="0" fontId="9" fillId="0" borderId="18" xfId="0" applyFont="1" applyBorder="1" applyAlignment="1" applyProtection="1">
      <alignment horizontal="center" wrapText="1"/>
      <protection locked="0"/>
    </xf>
    <xf numFmtId="0" fontId="14" fillId="0" borderId="0" xfId="0" applyFont="1" applyFill="1" applyAlignment="1" applyProtection="1"/>
    <xf numFmtId="0" fontId="8" fillId="0" borderId="0" xfId="0" applyFont="1" applyFill="1" applyAlignment="1" applyProtection="1"/>
    <xf numFmtId="0" fontId="12" fillId="0" borderId="0" xfId="0" applyFont="1" applyFill="1" applyAlignment="1" applyProtection="1">
      <alignment wrapText="1"/>
    </xf>
    <xf numFmtId="0" fontId="23" fillId="0" borderId="0" xfId="0" applyFont="1" applyAlignment="1" applyProtection="1">
      <alignment wrapText="1"/>
    </xf>
    <xf numFmtId="0" fontId="10" fillId="0" borderId="1" xfId="0" applyFont="1" applyBorder="1" applyAlignment="1" applyProtection="1">
      <alignment horizontal="center" vertical="center"/>
    </xf>
    <xf numFmtId="0" fontId="11" fillId="2" borderId="19" xfId="0" applyFont="1" applyFill="1" applyBorder="1" applyAlignment="1" applyProtection="1">
      <alignment horizontal="center" vertical="center" wrapText="1"/>
    </xf>
    <xf numFmtId="0" fontId="10" fillId="0" borderId="20" xfId="0" applyFont="1" applyBorder="1" applyAlignment="1" applyProtection="1">
      <alignment horizontal="center" vertical="center"/>
    </xf>
    <xf numFmtId="0" fontId="10" fillId="0" borderId="21" xfId="0" applyFont="1" applyBorder="1" applyAlignment="1" applyProtection="1">
      <alignment horizontal="center" vertical="center"/>
    </xf>
    <xf numFmtId="0" fontId="0" fillId="0" borderId="0" xfId="0" applyAlignment="1"/>
    <xf numFmtId="49" fontId="12" fillId="0" borderId="0" xfId="0" applyNumberFormat="1" applyFont="1" applyFill="1" applyBorder="1" applyAlignment="1" applyProtection="1">
      <alignment horizontal="left" vertical="center" wrapText="1" indent="2"/>
    </xf>
    <xf numFmtId="0" fontId="17" fillId="0" borderId="0" xfId="0" applyFont="1" applyFill="1" applyAlignment="1" applyProtection="1">
      <alignment horizontal="left" vertical="center" wrapText="1" indent="2"/>
    </xf>
    <xf numFmtId="0" fontId="0" fillId="0" borderId="0" xfId="0" applyAlignment="1" applyProtection="1">
      <alignment horizontal="left" vertical="center" wrapText="1" indent="2"/>
    </xf>
    <xf numFmtId="0" fontId="14" fillId="2" borderId="2" xfId="0" applyFont="1" applyFill="1" applyBorder="1" applyAlignment="1" applyProtection="1">
      <alignment horizontal="center" vertical="center" wrapText="1"/>
    </xf>
    <xf numFmtId="0" fontId="14" fillId="2" borderId="18" xfId="0" applyFont="1" applyFill="1" applyBorder="1" applyAlignment="1" applyProtection="1">
      <alignment horizontal="center" vertical="center" wrapText="1"/>
    </xf>
    <xf numFmtId="0" fontId="14" fillId="2" borderId="4" xfId="0" applyFont="1" applyFill="1" applyBorder="1" applyAlignment="1" applyProtection="1">
      <alignment horizontal="center" vertical="center"/>
    </xf>
    <xf numFmtId="0" fontId="14" fillId="2" borderId="2" xfId="0" applyFont="1" applyFill="1" applyBorder="1" applyAlignment="1" applyProtection="1">
      <alignment horizontal="center" vertical="center"/>
    </xf>
    <xf numFmtId="0" fontId="14" fillId="2" borderId="18" xfId="0" applyFont="1" applyFill="1" applyBorder="1" applyAlignment="1" applyProtection="1">
      <alignment horizontal="center" vertical="center"/>
    </xf>
    <xf numFmtId="14" fontId="10" fillId="2" borderId="4" xfId="0" applyNumberFormat="1" applyFont="1" applyFill="1" applyBorder="1" applyAlignment="1" applyProtection="1">
      <alignment wrapText="1"/>
    </xf>
    <xf numFmtId="0" fontId="10" fillId="2" borderId="2" xfId="0" applyFont="1" applyFill="1" applyBorder="1" applyAlignment="1" applyProtection="1">
      <alignment wrapText="1"/>
    </xf>
    <xf numFmtId="0" fontId="10" fillId="2" borderId="18" xfId="0" applyFont="1" applyFill="1" applyBorder="1" applyAlignment="1" applyProtection="1">
      <alignment wrapText="1"/>
    </xf>
    <xf numFmtId="0" fontId="0" fillId="2" borderId="2" xfId="0" applyFill="1" applyBorder="1" applyAlignment="1" applyProtection="1">
      <alignment wrapText="1"/>
    </xf>
    <xf numFmtId="0" fontId="0" fillId="2" borderId="18" xfId="0" applyFill="1" applyBorder="1" applyAlignment="1" applyProtection="1">
      <alignment wrapText="1"/>
    </xf>
    <xf numFmtId="0" fontId="8" fillId="2" borderId="2" xfId="0" applyFont="1" applyFill="1" applyBorder="1" applyAlignment="1" applyProtection="1">
      <alignment wrapText="1"/>
    </xf>
    <xf numFmtId="0" fontId="8" fillId="2" borderId="18" xfId="0" applyFont="1" applyFill="1" applyBorder="1" applyAlignment="1" applyProtection="1">
      <alignment wrapText="1"/>
    </xf>
    <xf numFmtId="0" fontId="11" fillId="14" borderId="4" xfId="0" applyFont="1" applyFill="1" applyBorder="1" applyAlignment="1" applyProtection="1">
      <alignment wrapText="1"/>
    </xf>
    <xf numFmtId="0" fontId="8" fillId="14" borderId="2" xfId="0" applyFont="1" applyFill="1" applyBorder="1" applyAlignment="1" applyProtection="1">
      <alignment wrapText="1"/>
    </xf>
    <xf numFmtId="0" fontId="8" fillId="14" borderId="18" xfId="0" applyFont="1" applyFill="1" applyBorder="1" applyAlignment="1" applyProtection="1">
      <alignment wrapText="1"/>
    </xf>
    <xf numFmtId="0" fontId="10" fillId="0" borderId="2" xfId="0" applyFont="1" applyBorder="1" applyAlignment="1" applyProtection="1">
      <alignment vertical="center" wrapText="1"/>
    </xf>
    <xf numFmtId="0" fontId="10" fillId="0" borderId="18" xfId="0" applyFont="1" applyBorder="1" applyAlignment="1" applyProtection="1">
      <alignment vertical="center" wrapText="1"/>
    </xf>
    <xf numFmtId="0" fontId="10" fillId="0" borderId="2" xfId="0" applyFont="1" applyBorder="1" applyAlignment="1" applyProtection="1">
      <alignment vertical="center"/>
    </xf>
    <xf numFmtId="0" fontId="10" fillId="0" borderId="18" xfId="0" applyFont="1" applyBorder="1" applyAlignment="1" applyProtection="1">
      <alignment vertical="center"/>
    </xf>
    <xf numFmtId="0" fontId="46" fillId="2" borderId="4" xfId="0" applyFont="1" applyFill="1" applyBorder="1" applyAlignment="1" applyProtection="1">
      <alignment vertical="center" wrapText="1"/>
    </xf>
    <xf numFmtId="0" fontId="46" fillId="0" borderId="2" xfId="0" applyFont="1" applyBorder="1" applyAlignment="1" applyProtection="1">
      <alignment vertical="center" wrapText="1"/>
    </xf>
    <xf numFmtId="0" fontId="46" fillId="0" borderId="18" xfId="0" applyFont="1" applyBorder="1" applyAlignment="1" applyProtection="1">
      <alignment vertical="center" wrapText="1"/>
    </xf>
    <xf numFmtId="0" fontId="10" fillId="2" borderId="2" xfId="0" applyFont="1" applyFill="1" applyBorder="1" applyAlignment="1" applyProtection="1"/>
    <xf numFmtId="0" fontId="10" fillId="2" borderId="18" xfId="0" applyFont="1" applyFill="1" applyBorder="1" applyAlignment="1" applyProtection="1"/>
    <xf numFmtId="0" fontId="41" fillId="2" borderId="4" xfId="0" applyFont="1" applyFill="1" applyBorder="1" applyAlignment="1" applyProtection="1">
      <alignment vertical="center" wrapText="1"/>
    </xf>
    <xf numFmtId="0" fontId="41" fillId="2" borderId="2" xfId="0" applyFont="1" applyFill="1" applyBorder="1" applyAlignment="1" applyProtection="1">
      <alignment vertical="center"/>
    </xf>
    <xf numFmtId="0" fontId="41" fillId="2" borderId="18" xfId="0" applyFont="1" applyFill="1" applyBorder="1" applyAlignment="1" applyProtection="1">
      <alignment vertical="center"/>
    </xf>
    <xf numFmtId="0" fontId="10" fillId="0" borderId="1" xfId="0" applyFont="1" applyBorder="1" applyAlignment="1" applyProtection="1">
      <alignment vertical="center" wrapText="1"/>
    </xf>
    <xf numFmtId="0" fontId="10" fillId="0" borderId="1" xfId="0" applyFont="1" applyBorder="1" applyAlignment="1" applyProtection="1">
      <alignment vertical="center"/>
    </xf>
    <xf numFmtId="0" fontId="41" fillId="2" borderId="1" xfId="0" applyFont="1" applyFill="1" applyBorder="1" applyAlignment="1" applyProtection="1">
      <alignment vertical="center" wrapText="1"/>
    </xf>
    <xf numFmtId="0" fontId="41" fillId="0" borderId="1" xfId="0" applyFont="1" applyBorder="1" applyAlignment="1" applyProtection="1">
      <alignment vertical="center"/>
    </xf>
    <xf numFmtId="0" fontId="11" fillId="2"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2" borderId="30" xfId="0" applyFill="1" applyBorder="1" applyAlignment="1" applyProtection="1">
      <alignment horizontal="center" vertical="center" wrapText="1"/>
    </xf>
    <xf numFmtId="0" fontId="14" fillId="0" borderId="0" xfId="0" applyFont="1" applyAlignment="1" applyProtection="1"/>
    <xf numFmtId="0" fontId="8" fillId="0" borderId="0" xfId="0" applyFont="1" applyAlignment="1" applyProtection="1"/>
    <xf numFmtId="49" fontId="10" fillId="2" borderId="4" xfId="0" applyNumberFormat="1" applyFont="1" applyFill="1" applyBorder="1" applyAlignment="1" applyProtection="1">
      <alignment wrapText="1"/>
    </xf>
    <xf numFmtId="49" fontId="10" fillId="2" borderId="2" xfId="0" applyNumberFormat="1" applyFont="1" applyFill="1" applyBorder="1" applyAlignment="1" applyProtection="1">
      <alignment wrapText="1"/>
    </xf>
    <xf numFmtId="49" fontId="10" fillId="2" borderId="18" xfId="0" applyNumberFormat="1" applyFont="1" applyFill="1" applyBorder="1" applyAlignment="1" applyProtection="1">
      <alignment wrapText="1"/>
    </xf>
    <xf numFmtId="0" fontId="41" fillId="0" borderId="2" xfId="0" applyFont="1" applyBorder="1" applyAlignment="1" applyProtection="1">
      <alignment vertical="center"/>
    </xf>
    <xf numFmtId="0" fontId="41" fillId="0" borderId="18" xfId="0" applyFont="1" applyBorder="1" applyAlignment="1" applyProtection="1">
      <alignment vertical="center"/>
    </xf>
    <xf numFmtId="0" fontId="11" fillId="2" borderId="19" xfId="0" applyFont="1" applyFill="1" applyBorder="1" applyAlignment="1" applyProtection="1">
      <alignment wrapText="1"/>
    </xf>
    <xf numFmtId="0" fontId="0" fillId="0" borderId="20" xfId="0" applyBorder="1" applyAlignment="1" applyProtection="1">
      <alignment wrapText="1"/>
    </xf>
    <xf numFmtId="0" fontId="0" fillId="0" borderId="21" xfId="0" applyBorder="1" applyAlignment="1" applyProtection="1">
      <alignment wrapText="1"/>
    </xf>
    <xf numFmtId="0" fontId="0" fillId="0" borderId="23" xfId="0" applyBorder="1" applyAlignment="1" applyProtection="1">
      <alignment wrapText="1"/>
    </xf>
    <xf numFmtId="0" fontId="0" fillId="0" borderId="24" xfId="0" applyBorder="1" applyAlignment="1" applyProtection="1">
      <alignment wrapText="1"/>
    </xf>
    <xf numFmtId="0" fontId="0" fillId="0" borderId="25" xfId="0" applyBorder="1" applyAlignment="1" applyProtection="1">
      <alignment wrapText="1"/>
    </xf>
    <xf numFmtId="0" fontId="11" fillId="2" borderId="18" xfId="0" applyFont="1" applyFill="1" applyBorder="1" applyAlignment="1" applyProtection="1">
      <alignment horizontal="center" vertical="center" wrapText="1"/>
    </xf>
    <xf numFmtId="0" fontId="10" fillId="0" borderId="2" xfId="0" applyFont="1" applyBorder="1" applyAlignment="1" applyProtection="1">
      <alignment wrapText="1"/>
      <protection locked="0"/>
    </xf>
    <xf numFmtId="0" fontId="11" fillId="2" borderId="4" xfId="0" applyFont="1" applyFill="1" applyBorder="1" applyAlignment="1" applyProtection="1">
      <alignment vertical="center" wrapText="1"/>
    </xf>
    <xf numFmtId="0" fontId="11" fillId="2" borderId="2" xfId="0" applyFont="1" applyFill="1" applyBorder="1" applyAlignment="1" applyProtection="1">
      <alignment vertical="center" wrapText="1"/>
    </xf>
    <xf numFmtId="0" fontId="11" fillId="2" borderId="18" xfId="0" applyFont="1" applyFill="1" applyBorder="1" applyAlignment="1" applyProtection="1">
      <alignment vertical="center" wrapText="1"/>
    </xf>
    <xf numFmtId="0" fontId="11" fillId="2" borderId="19" xfId="0" applyFont="1" applyFill="1" applyBorder="1" applyAlignment="1" applyProtection="1"/>
    <xf numFmtId="0" fontId="11" fillId="2" borderId="20" xfId="0" applyFont="1" applyFill="1" applyBorder="1" applyAlignment="1" applyProtection="1"/>
    <xf numFmtId="0" fontId="11" fillId="2" borderId="21" xfId="0" applyFont="1" applyFill="1" applyBorder="1" applyAlignment="1" applyProtection="1"/>
    <xf numFmtId="0" fontId="0" fillId="0" borderId="23" xfId="0" applyBorder="1" applyAlignment="1" applyProtection="1"/>
    <xf numFmtId="0" fontId="0" fillId="0" borderId="24" xfId="0" applyBorder="1" applyAlignment="1" applyProtection="1"/>
    <xf numFmtId="0" fontId="0" fillId="0" borderId="25" xfId="0" applyBorder="1" applyAlignment="1" applyProtection="1"/>
    <xf numFmtId="0" fontId="0" fillId="0" borderId="18" xfId="0" applyBorder="1" applyAlignment="1" applyProtection="1">
      <alignment horizontal="center" vertical="center" wrapText="1"/>
    </xf>
    <xf numFmtId="0" fontId="0" fillId="0" borderId="30" xfId="0" applyBorder="1" applyAlignment="1" applyProtection="1">
      <alignment horizontal="center" vertical="center" wrapText="1"/>
    </xf>
    <xf numFmtId="0" fontId="0" fillId="2" borderId="2" xfId="0" applyFill="1" applyBorder="1" applyAlignment="1" applyProtection="1">
      <alignment vertical="center" wrapText="1"/>
    </xf>
    <xf numFmtId="0" fontId="0" fillId="2" borderId="18" xfId="0" applyFill="1" applyBorder="1" applyAlignment="1" applyProtection="1">
      <alignment vertical="center" wrapText="1"/>
    </xf>
    <xf numFmtId="0" fontId="11" fillId="0" borderId="0" xfId="0" applyFont="1" applyAlignment="1" applyProtection="1">
      <alignment wrapText="1"/>
    </xf>
    <xf numFmtId="0" fontId="11" fillId="2" borderId="29" xfId="0" applyFont="1" applyFill="1" applyBorder="1" applyAlignment="1">
      <alignment horizontal="center" vertical="center"/>
    </xf>
    <xf numFmtId="0" fontId="10" fillId="2" borderId="30" xfId="0" applyFont="1" applyFill="1" applyBorder="1" applyAlignment="1">
      <alignment horizontal="center" vertical="center"/>
    </xf>
    <xf numFmtId="0" fontId="11" fillId="2" borderId="1" xfId="0" applyFont="1" applyFill="1" applyBorder="1" applyAlignment="1">
      <alignment horizontal="center" vertical="center" wrapText="1"/>
    </xf>
    <xf numFmtId="0" fontId="10" fillId="2" borderId="30" xfId="0" applyFont="1" applyFill="1" applyBorder="1" applyAlignment="1">
      <alignment vertical="center"/>
    </xf>
    <xf numFmtId="0" fontId="0" fillId="0" borderId="2" xfId="0" applyBorder="1" applyAlignment="1" applyProtection="1">
      <alignment wrapText="1"/>
      <protection locked="0"/>
    </xf>
    <xf numFmtId="0" fontId="0" fillId="0" borderId="18" xfId="0" applyBorder="1" applyAlignment="1" applyProtection="1">
      <alignment wrapText="1"/>
      <protection locked="0"/>
    </xf>
    <xf numFmtId="0" fontId="0" fillId="0" borderId="30" xfId="0" applyBorder="1" applyAlignment="1">
      <alignment horizontal="center" vertical="center"/>
    </xf>
    <xf numFmtId="0" fontId="4" fillId="0" borderId="0" xfId="0" applyFont="1" applyAlignment="1" applyProtection="1">
      <alignment wrapText="1"/>
    </xf>
    <xf numFmtId="0" fontId="16" fillId="0" borderId="1" xfId="0" applyFont="1" applyBorder="1" applyAlignment="1" applyProtection="1">
      <alignment wrapText="1"/>
    </xf>
    <xf numFmtId="0" fontId="10" fillId="0" borderId="4" xfId="0" applyFont="1" applyFill="1" applyBorder="1" applyAlignment="1" applyProtection="1">
      <alignment wrapText="1"/>
    </xf>
    <xf numFmtId="0" fontId="0" fillId="0" borderId="2" xfId="0" applyBorder="1" applyAlignment="1" applyProtection="1">
      <alignment wrapText="1"/>
    </xf>
    <xf numFmtId="0" fontId="10" fillId="0" borderId="1" xfId="0" applyFont="1" applyFill="1" applyBorder="1" applyAlignment="1" applyProtection="1">
      <alignment wrapText="1"/>
    </xf>
    <xf numFmtId="0" fontId="16" fillId="0" borderId="1" xfId="0" applyFont="1" applyFill="1" applyBorder="1" applyAlignment="1" applyProtection="1">
      <alignment wrapText="1"/>
    </xf>
    <xf numFmtId="0" fontId="10" fillId="0" borderId="1" xfId="0" applyFont="1" applyFill="1" applyBorder="1" applyAlignment="1" applyProtection="1">
      <alignment wrapText="1"/>
      <protection locked="0"/>
    </xf>
    <xf numFmtId="0" fontId="16" fillId="0" borderId="1" xfId="0" applyFont="1" applyFill="1" applyBorder="1" applyAlignment="1" applyProtection="1">
      <alignment wrapText="1"/>
      <protection locked="0"/>
    </xf>
    <xf numFmtId="0" fontId="14" fillId="0" borderId="0" xfId="0" applyFont="1" applyAlignment="1" applyProtection="1">
      <alignment horizontal="left" vertical="center" wrapText="1"/>
    </xf>
    <xf numFmtId="0" fontId="8" fillId="0" borderId="0" xfId="0" applyFont="1" applyAlignment="1" applyProtection="1">
      <alignment horizontal="left" vertical="center" wrapText="1"/>
    </xf>
    <xf numFmtId="0" fontId="0" fillId="0" borderId="0" xfId="0" applyAlignment="1" applyProtection="1">
      <alignment horizontal="left" vertical="center" wrapText="1"/>
    </xf>
    <xf numFmtId="0" fontId="28" fillId="5" borderId="35" xfId="0" applyFont="1" applyFill="1" applyBorder="1" applyAlignment="1">
      <alignment horizontal="center" vertical="center"/>
    </xf>
    <xf numFmtId="0" fontId="28" fillId="5" borderId="27" xfId="0" applyFont="1" applyFill="1" applyBorder="1" applyAlignment="1">
      <alignment horizontal="center" vertical="center"/>
    </xf>
    <xf numFmtId="0" fontId="28" fillId="4" borderId="26" xfId="0" applyFont="1" applyFill="1" applyBorder="1" applyAlignment="1">
      <alignment horizontal="center" vertical="center"/>
    </xf>
    <xf numFmtId="0" fontId="28" fillId="4" borderId="27" xfId="0" applyFont="1" applyFill="1" applyBorder="1" applyAlignment="1">
      <alignment horizontal="center" vertical="center"/>
    </xf>
    <xf numFmtId="0" fontId="28" fillId="4" borderId="36" xfId="0" applyFont="1" applyFill="1" applyBorder="1" applyAlignment="1">
      <alignment horizontal="center" vertical="center"/>
    </xf>
    <xf numFmtId="0" fontId="28" fillId="5" borderId="26" xfId="0" applyFont="1" applyFill="1" applyBorder="1" applyAlignment="1">
      <alignment horizontal="center" vertical="center"/>
    </xf>
    <xf numFmtId="0" fontId="28" fillId="5" borderId="28" xfId="0" applyFont="1" applyFill="1" applyBorder="1" applyAlignment="1">
      <alignment horizontal="center" vertical="center"/>
    </xf>
    <xf numFmtId="0" fontId="0" fillId="2" borderId="1" xfId="0" applyFill="1" applyBorder="1" applyAlignment="1" applyProtection="1">
      <alignment wrapText="1"/>
    </xf>
    <xf numFmtId="0" fontId="28" fillId="2" borderId="1" xfId="0" applyFont="1" applyFill="1" applyBorder="1" applyAlignment="1" applyProtection="1">
      <alignment horizontal="center"/>
    </xf>
    <xf numFmtId="0" fontId="0" fillId="0" borderId="1" xfId="0" applyBorder="1" applyAlignment="1"/>
    <xf numFmtId="0" fontId="28" fillId="2" borderId="15" xfId="0" applyFont="1" applyFill="1" applyBorder="1" applyAlignment="1">
      <alignment horizontal="center" vertical="center"/>
    </xf>
    <xf numFmtId="0" fontId="28" fillId="0" borderId="17" xfId="0" applyFont="1" applyBorder="1" applyAlignment="1">
      <alignment horizontal="center" vertical="center"/>
    </xf>
    <xf numFmtId="0" fontId="28" fillId="0" borderId="7" xfId="0" applyFont="1" applyBorder="1" applyAlignment="1">
      <alignment horizontal="center" vertical="center"/>
    </xf>
    <xf numFmtId="0" fontId="28" fillId="0" borderId="9" xfId="0" applyFont="1" applyBorder="1" applyAlignment="1">
      <alignment horizontal="center" vertical="center"/>
    </xf>
    <xf numFmtId="0" fontId="28" fillId="4" borderId="28" xfId="0" applyFont="1" applyFill="1" applyBorder="1" applyAlignment="1">
      <alignment horizontal="center" vertical="center"/>
    </xf>
    <xf numFmtId="0" fontId="9" fillId="0" borderId="0" xfId="0" applyFont="1" applyFill="1" applyAlignment="1" applyProtection="1">
      <alignment vertical="center"/>
    </xf>
    <xf numFmtId="0" fontId="14" fillId="0" borderId="0" xfId="0" applyFont="1" applyFill="1" applyAlignment="1" applyProtection="1">
      <alignment horizontal="center" vertical="center"/>
    </xf>
  </cellXfs>
  <cellStyles count="2">
    <cellStyle name="Normální" xfId="0" builtinId="0"/>
    <cellStyle name="Procenta" xfId="1" builtinId="5"/>
  </cellStyles>
  <dxfs count="695">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92D050"/>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92D050"/>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92D050"/>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92D050"/>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92D050"/>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92D050"/>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92D050"/>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92D050"/>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92D050"/>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92D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ont>
        <color rgb="FF9C0006"/>
      </font>
      <fill>
        <patternFill>
          <bgColor rgb="FFFFC7CE"/>
        </patternFill>
      </fill>
    </dxf>
    <dxf>
      <fill>
        <patternFill>
          <bgColor theme="0" tint="-0.14996795556505021"/>
        </patternFill>
      </fill>
    </dxf>
    <dxf>
      <fill>
        <patternFill>
          <bgColor theme="6"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6" tint="0.39994506668294322"/>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5" tint="0.59996337778862885"/>
      </font>
      <fill>
        <patternFill>
          <bgColor rgb="FFFFC7CE"/>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rgb="FF9C0006"/>
      </font>
      <fill>
        <patternFill>
          <bgColor rgb="FFFFC7CE"/>
        </patternFill>
      </fill>
    </dxf>
    <dxf>
      <font>
        <color rgb="FF9C0006"/>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5" tint="0.59996337778862885"/>
      </font>
      <fill>
        <patternFill>
          <bgColor rgb="FFFFC7CE"/>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rgb="FFFFC7CE"/>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
      <font>
        <color theme="5" tint="0.59996337778862885"/>
      </font>
      <fill>
        <patternFill>
          <bgColor rgb="FFFFC7CE"/>
        </patternFill>
      </fill>
    </dxf>
  </dxfs>
  <tableStyles count="0" defaultTableStyle="TableStyleMedium9" defaultPivotStyle="PivotStyleLight16"/>
  <colors>
    <mruColors>
      <color rgb="FFFFE593"/>
      <color rgb="FFFFEDB3"/>
      <color rgb="FFDEA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trlProps/ctrlProp1.xml><?xml version="1.0" encoding="utf-8"?>
<formControlPr xmlns="http://schemas.microsoft.com/office/spreadsheetml/2009/9/main" objectType="Drop" dropLines="3" dropStyle="combo" dx="16" fmlaLink="$J$18" fmlaRange="data!$J$25:$K$27" sel="1" val="0"/>
</file>

<file path=xl/ctrlProps/ctrlProp10.xml><?xml version="1.0" encoding="utf-8"?>
<formControlPr xmlns="http://schemas.microsoft.com/office/spreadsheetml/2009/9/main" objectType="Drop" dropLines="134" dropStyle="combo" dx="16" fmlaLink="$F$14" fmlaRange="data!$A$35:$A$169" noThreeD="1" sel="1" val="0"/>
</file>

<file path=xl/ctrlProps/ctrlProp11.xml><?xml version="1.0" encoding="utf-8"?>
<formControlPr xmlns="http://schemas.microsoft.com/office/spreadsheetml/2009/9/main" objectType="Drop" dropLines="134" dropStyle="combo" dx="16" fmlaLink="$F$15" fmlaRange="data!$A$35:$A$169" noThreeD="1" sel="1" val="0"/>
</file>

<file path=xl/ctrlProps/ctrlProp12.xml><?xml version="1.0" encoding="utf-8"?>
<formControlPr xmlns="http://schemas.microsoft.com/office/spreadsheetml/2009/9/main" objectType="Drop" dropLines="134" dropStyle="combo" dx="16" fmlaLink="$F$16" fmlaRange="data!$A$35:$A$169" noThreeD="1" sel="1" val="0"/>
</file>

<file path=xl/ctrlProps/ctrlProp13.xml><?xml version="1.0" encoding="utf-8"?>
<formControlPr xmlns="http://schemas.microsoft.com/office/spreadsheetml/2009/9/main" objectType="Drop" dropLines="134" dropStyle="combo" dx="16" fmlaLink="$F$17" fmlaRange="data!$A$35:$A$169" noThreeD="1" sel="1" val="0"/>
</file>

<file path=xl/ctrlProps/ctrlProp14.xml><?xml version="1.0" encoding="utf-8"?>
<formControlPr xmlns="http://schemas.microsoft.com/office/spreadsheetml/2009/9/main" objectType="Drop" dropLines="134" dropStyle="combo" dx="16" fmlaLink="$F$18" fmlaRange="data!$A$35:$A$169" noThreeD="1" sel="1" val="0"/>
</file>

<file path=xl/ctrlProps/ctrlProp15.xml><?xml version="1.0" encoding="utf-8"?>
<formControlPr xmlns="http://schemas.microsoft.com/office/spreadsheetml/2009/9/main" objectType="Drop" dropLines="134" dropStyle="combo" dx="16" fmlaLink="$F$19" fmlaRange="data!$A$35:$A$169" noThreeD="1" sel="1" val="0"/>
</file>

<file path=xl/ctrlProps/ctrlProp16.xml><?xml version="1.0" encoding="utf-8"?>
<formControlPr xmlns="http://schemas.microsoft.com/office/spreadsheetml/2009/9/main" objectType="Drop" dropLines="134" dropStyle="combo" dx="16" fmlaLink="$F$20" fmlaRange="data!$A$35:$A$169" noThreeD="1" sel="1" val="0"/>
</file>

<file path=xl/ctrlProps/ctrlProp17.xml><?xml version="1.0" encoding="utf-8"?>
<formControlPr xmlns="http://schemas.microsoft.com/office/spreadsheetml/2009/9/main" objectType="Drop" dropLines="134" dropStyle="combo" dx="16" fmlaLink="$F$21" fmlaRange="data!$A$35:$A$169" noThreeD="1" sel="1" val="0"/>
</file>

<file path=xl/ctrlProps/ctrlProp18.xml><?xml version="1.0" encoding="utf-8"?>
<formControlPr xmlns="http://schemas.microsoft.com/office/spreadsheetml/2009/9/main" objectType="Drop" dropLines="134" dropStyle="combo" dx="16" fmlaLink="$F$22" fmlaRange="data!$A$35:$A$169" noThreeD="1" sel="1" val="0"/>
</file>

<file path=xl/ctrlProps/ctrlProp19.xml><?xml version="1.0" encoding="utf-8"?>
<formControlPr xmlns="http://schemas.microsoft.com/office/spreadsheetml/2009/9/main" objectType="Drop" dropLines="134" dropStyle="combo" dx="16" fmlaLink="$F$23" fmlaRange="data!$A$35:$A$169" noThreeD="1" sel="1" val="0"/>
</file>

<file path=xl/ctrlProps/ctrlProp2.xml><?xml version="1.0" encoding="utf-8"?>
<formControlPr xmlns="http://schemas.microsoft.com/office/spreadsheetml/2009/9/main" objectType="Drop" dropLines="134" dropStyle="combo" dx="16" fmlaLink="$F$6" fmlaRange="data!$A$35:$A$169" noThreeD="1" sel="1" val="0"/>
</file>

<file path=xl/ctrlProps/ctrlProp20.xml><?xml version="1.0" encoding="utf-8"?>
<formControlPr xmlns="http://schemas.microsoft.com/office/spreadsheetml/2009/9/main" objectType="Drop" dropLines="134" dropStyle="combo" dx="16" fmlaLink="$F$24" fmlaRange="data!$A$35:$A$169" noThreeD="1" sel="1" val="0"/>
</file>

<file path=xl/ctrlProps/ctrlProp21.xml><?xml version="1.0" encoding="utf-8"?>
<formControlPr xmlns="http://schemas.microsoft.com/office/spreadsheetml/2009/9/main" objectType="Drop" dropLines="134" dropStyle="combo" dx="16" fmlaLink="$F$25" fmlaRange="data!$A$35:$A$169" noThreeD="1" sel="1" val="0"/>
</file>

<file path=xl/ctrlProps/ctrlProp22.xml><?xml version="1.0" encoding="utf-8"?>
<formControlPr xmlns="http://schemas.microsoft.com/office/spreadsheetml/2009/9/main" objectType="Drop" dropLines="134" dropStyle="combo" dx="16" fmlaLink="$F$26" fmlaRange="data!$A$35:$A$169" noThreeD="1" sel="1" val="0"/>
</file>

<file path=xl/ctrlProps/ctrlProp23.xml><?xml version="1.0" encoding="utf-8"?>
<formControlPr xmlns="http://schemas.microsoft.com/office/spreadsheetml/2009/9/main" objectType="Drop" dropLines="134" dropStyle="combo" dx="16" fmlaLink="$F$27" fmlaRange="data!$A$35:$A$169" noThreeD="1" sel="1" val="0"/>
</file>

<file path=xl/ctrlProps/ctrlProp24.xml><?xml version="1.0" encoding="utf-8"?>
<formControlPr xmlns="http://schemas.microsoft.com/office/spreadsheetml/2009/9/main" objectType="Drop" dropLines="134" dropStyle="combo" dx="16" fmlaLink="$F$28" fmlaRange="data!$A$35:$A$169" noThreeD="1" sel="1" val="0"/>
</file>

<file path=xl/ctrlProps/ctrlProp25.xml><?xml version="1.0" encoding="utf-8"?>
<formControlPr xmlns="http://schemas.microsoft.com/office/spreadsheetml/2009/9/main" objectType="Drop" dropLines="134" dropStyle="combo" dx="16" fmlaLink="$F$29" fmlaRange="data!$A$35:$A$169" noThreeD="1" sel="1" val="0"/>
</file>

<file path=xl/ctrlProps/ctrlProp3.xml><?xml version="1.0" encoding="utf-8"?>
<formControlPr xmlns="http://schemas.microsoft.com/office/spreadsheetml/2009/9/main" objectType="Drop" dropLines="134" dropStyle="combo" dx="16" fmlaLink="$F$7" fmlaRange="data!$A$35:$A$169" noThreeD="1" sel="1" val="0"/>
</file>

<file path=xl/ctrlProps/ctrlProp4.xml><?xml version="1.0" encoding="utf-8"?>
<formControlPr xmlns="http://schemas.microsoft.com/office/spreadsheetml/2009/9/main" objectType="Drop" dropLines="134" dropStyle="combo" dx="16" fmlaLink="$F$8" fmlaRange="data!$A$35:$A$169" noThreeD="1" sel="1" val="0"/>
</file>

<file path=xl/ctrlProps/ctrlProp5.xml><?xml version="1.0" encoding="utf-8"?>
<formControlPr xmlns="http://schemas.microsoft.com/office/spreadsheetml/2009/9/main" objectType="Drop" dropLines="134" dropStyle="combo" dx="16" fmlaLink="$F$9" fmlaRange="data!$A$35:$A$169" noThreeD="1" sel="1" val="0"/>
</file>

<file path=xl/ctrlProps/ctrlProp6.xml><?xml version="1.0" encoding="utf-8"?>
<formControlPr xmlns="http://schemas.microsoft.com/office/spreadsheetml/2009/9/main" objectType="Drop" dropLines="134" dropStyle="combo" dx="16" fmlaLink="$F$10" fmlaRange="data!$A$35:$A$169" noThreeD="1" sel="1" val="0"/>
</file>

<file path=xl/ctrlProps/ctrlProp7.xml><?xml version="1.0" encoding="utf-8"?>
<formControlPr xmlns="http://schemas.microsoft.com/office/spreadsheetml/2009/9/main" objectType="Drop" dropLines="134" dropStyle="combo" dx="16" fmlaLink="$F$11" fmlaRange="data!$A$35:$A$169" noThreeD="1" sel="1" val="0"/>
</file>

<file path=xl/ctrlProps/ctrlProp8.xml><?xml version="1.0" encoding="utf-8"?>
<formControlPr xmlns="http://schemas.microsoft.com/office/spreadsheetml/2009/9/main" objectType="Drop" dropLines="134" dropStyle="combo" dx="16" fmlaLink="$F$12" fmlaRange="data!$A$35:$A$169" noThreeD="1" sel="1" val="0"/>
</file>

<file path=xl/ctrlProps/ctrlProp9.xml><?xml version="1.0" encoding="utf-8"?>
<formControlPr xmlns="http://schemas.microsoft.com/office/spreadsheetml/2009/9/main" objectType="Drop" dropLines="134" dropStyle="combo" dx="16" fmlaLink="$F$13" fmlaRange="data!$A$35:$A$169" noThreeD="1" sel="1" val="0"/>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38100</xdr:colOff>
          <xdr:row>17</xdr:row>
          <xdr:rowOff>66675</xdr:rowOff>
        </xdr:from>
        <xdr:to>
          <xdr:col>10</xdr:col>
          <xdr:colOff>228600</xdr:colOff>
          <xdr:row>17</xdr:row>
          <xdr:rowOff>314325</xdr:rowOff>
        </xdr:to>
        <xdr:sp macro="" textlink="">
          <xdr:nvSpPr>
            <xdr:cNvPr id="1033" name="Drop Down 9" hidden="1">
              <a:extLst>
                <a:ext uri="{63B3BB69-23CF-44E3-9099-C40C66FF867C}">
                  <a14:compatExt spid="_x0000_s10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19050</xdr:colOff>
      <xdr:row>1</xdr:row>
      <xdr:rowOff>9525</xdr:rowOff>
    </xdr:from>
    <xdr:to>
      <xdr:col>6</xdr:col>
      <xdr:colOff>66675</xdr:colOff>
      <xdr:row>2</xdr:row>
      <xdr:rowOff>9525</xdr:rowOff>
    </xdr:to>
    <xdr:pic>
      <xdr:nvPicPr>
        <xdr:cNvPr id="3" name="Obrázek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190500"/>
          <a:ext cx="370522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66675</xdr:colOff>
      <xdr:row>1</xdr:row>
      <xdr:rowOff>38100</xdr:rowOff>
    </xdr:from>
    <xdr:to>
      <xdr:col>8</xdr:col>
      <xdr:colOff>581025</xdr:colOff>
      <xdr:row>2</xdr:row>
      <xdr:rowOff>76200</xdr:rowOff>
    </xdr:to>
    <xdr:pic>
      <xdr:nvPicPr>
        <xdr:cNvPr id="4" name="Obrázek 2"/>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24275" y="219075"/>
          <a:ext cx="173355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5</xdr:row>
          <xdr:rowOff>9525</xdr:rowOff>
        </xdr:from>
        <xdr:to>
          <xdr:col>0</xdr:col>
          <xdr:colOff>1809750</xdr:colOff>
          <xdr:row>6</xdr:row>
          <xdr:rowOff>9525</xdr:rowOff>
        </xdr:to>
        <xdr:sp macro="" textlink="">
          <xdr:nvSpPr>
            <xdr:cNvPr id="9217" name="Drop Down 1" hidden="1">
              <a:extLst>
                <a:ext uri="{63B3BB69-23CF-44E3-9099-C40C66FF867C}">
                  <a14:compatExt spid="_x0000_s92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6</xdr:row>
          <xdr:rowOff>9525</xdr:rowOff>
        </xdr:from>
        <xdr:to>
          <xdr:col>0</xdr:col>
          <xdr:colOff>1809750</xdr:colOff>
          <xdr:row>7</xdr:row>
          <xdr:rowOff>9525</xdr:rowOff>
        </xdr:to>
        <xdr:sp macro="" textlink="">
          <xdr:nvSpPr>
            <xdr:cNvPr id="9219" name="Drop Down 3" hidden="1">
              <a:extLst>
                <a:ext uri="{63B3BB69-23CF-44E3-9099-C40C66FF867C}">
                  <a14:compatExt spid="_x0000_s92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7</xdr:row>
          <xdr:rowOff>9525</xdr:rowOff>
        </xdr:from>
        <xdr:to>
          <xdr:col>0</xdr:col>
          <xdr:colOff>1809750</xdr:colOff>
          <xdr:row>8</xdr:row>
          <xdr:rowOff>9525</xdr:rowOff>
        </xdr:to>
        <xdr:sp macro="" textlink="">
          <xdr:nvSpPr>
            <xdr:cNvPr id="9220" name="Drop Down 4" hidden="1">
              <a:extLst>
                <a:ext uri="{63B3BB69-23CF-44E3-9099-C40C66FF867C}">
                  <a14:compatExt spid="_x0000_s92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8</xdr:row>
          <xdr:rowOff>9525</xdr:rowOff>
        </xdr:from>
        <xdr:to>
          <xdr:col>0</xdr:col>
          <xdr:colOff>1809750</xdr:colOff>
          <xdr:row>9</xdr:row>
          <xdr:rowOff>9525</xdr:rowOff>
        </xdr:to>
        <xdr:sp macro="" textlink="">
          <xdr:nvSpPr>
            <xdr:cNvPr id="9221" name="Drop Down 5" hidden="1">
              <a:extLst>
                <a:ext uri="{63B3BB69-23CF-44E3-9099-C40C66FF867C}">
                  <a14:compatExt spid="_x0000_s92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9</xdr:row>
          <xdr:rowOff>9525</xdr:rowOff>
        </xdr:from>
        <xdr:to>
          <xdr:col>0</xdr:col>
          <xdr:colOff>1809750</xdr:colOff>
          <xdr:row>10</xdr:row>
          <xdr:rowOff>9525</xdr:rowOff>
        </xdr:to>
        <xdr:sp macro="" textlink="">
          <xdr:nvSpPr>
            <xdr:cNvPr id="9222" name="Drop Down 6" hidden="1">
              <a:extLst>
                <a:ext uri="{63B3BB69-23CF-44E3-9099-C40C66FF867C}">
                  <a14:compatExt spid="_x0000_s92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10</xdr:row>
          <xdr:rowOff>9525</xdr:rowOff>
        </xdr:from>
        <xdr:to>
          <xdr:col>0</xdr:col>
          <xdr:colOff>1809750</xdr:colOff>
          <xdr:row>11</xdr:row>
          <xdr:rowOff>9525</xdr:rowOff>
        </xdr:to>
        <xdr:sp macro="" textlink="">
          <xdr:nvSpPr>
            <xdr:cNvPr id="9223" name="Drop Down 7" hidden="1">
              <a:extLst>
                <a:ext uri="{63B3BB69-23CF-44E3-9099-C40C66FF867C}">
                  <a14:compatExt spid="_x0000_s92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11</xdr:row>
          <xdr:rowOff>9525</xdr:rowOff>
        </xdr:from>
        <xdr:to>
          <xdr:col>0</xdr:col>
          <xdr:colOff>1809750</xdr:colOff>
          <xdr:row>12</xdr:row>
          <xdr:rowOff>9525</xdr:rowOff>
        </xdr:to>
        <xdr:sp macro="" textlink="">
          <xdr:nvSpPr>
            <xdr:cNvPr id="9224" name="Drop Down 8" hidden="1">
              <a:extLst>
                <a:ext uri="{63B3BB69-23CF-44E3-9099-C40C66FF867C}">
                  <a14:compatExt spid="_x0000_s92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12</xdr:row>
          <xdr:rowOff>9525</xdr:rowOff>
        </xdr:from>
        <xdr:to>
          <xdr:col>0</xdr:col>
          <xdr:colOff>1809750</xdr:colOff>
          <xdr:row>13</xdr:row>
          <xdr:rowOff>9525</xdr:rowOff>
        </xdr:to>
        <xdr:sp macro="" textlink="">
          <xdr:nvSpPr>
            <xdr:cNvPr id="9225" name="Drop Down 9" hidden="1">
              <a:extLst>
                <a:ext uri="{63B3BB69-23CF-44E3-9099-C40C66FF867C}">
                  <a14:compatExt spid="_x0000_s92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13</xdr:row>
          <xdr:rowOff>9525</xdr:rowOff>
        </xdr:from>
        <xdr:to>
          <xdr:col>0</xdr:col>
          <xdr:colOff>1809750</xdr:colOff>
          <xdr:row>14</xdr:row>
          <xdr:rowOff>9525</xdr:rowOff>
        </xdr:to>
        <xdr:sp macro="" textlink="">
          <xdr:nvSpPr>
            <xdr:cNvPr id="9226" name="Drop Down 10" hidden="1">
              <a:extLst>
                <a:ext uri="{63B3BB69-23CF-44E3-9099-C40C66FF867C}">
                  <a14:compatExt spid="_x0000_s92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14</xdr:row>
          <xdr:rowOff>9525</xdr:rowOff>
        </xdr:from>
        <xdr:to>
          <xdr:col>0</xdr:col>
          <xdr:colOff>1809750</xdr:colOff>
          <xdr:row>15</xdr:row>
          <xdr:rowOff>9525</xdr:rowOff>
        </xdr:to>
        <xdr:sp macro="" textlink="">
          <xdr:nvSpPr>
            <xdr:cNvPr id="9227" name="Drop Down 11" hidden="1">
              <a:extLst>
                <a:ext uri="{63B3BB69-23CF-44E3-9099-C40C66FF867C}">
                  <a14:compatExt spid="_x0000_s92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15</xdr:row>
          <xdr:rowOff>9525</xdr:rowOff>
        </xdr:from>
        <xdr:to>
          <xdr:col>0</xdr:col>
          <xdr:colOff>1809750</xdr:colOff>
          <xdr:row>16</xdr:row>
          <xdr:rowOff>9525</xdr:rowOff>
        </xdr:to>
        <xdr:sp macro="" textlink="">
          <xdr:nvSpPr>
            <xdr:cNvPr id="9228" name="Drop Down 12" hidden="1">
              <a:extLst>
                <a:ext uri="{63B3BB69-23CF-44E3-9099-C40C66FF867C}">
                  <a14:compatExt spid="_x0000_s92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16</xdr:row>
          <xdr:rowOff>9525</xdr:rowOff>
        </xdr:from>
        <xdr:to>
          <xdr:col>0</xdr:col>
          <xdr:colOff>1809750</xdr:colOff>
          <xdr:row>17</xdr:row>
          <xdr:rowOff>9525</xdr:rowOff>
        </xdr:to>
        <xdr:sp macro="" textlink="">
          <xdr:nvSpPr>
            <xdr:cNvPr id="9229" name="Drop Down 13" hidden="1">
              <a:extLst>
                <a:ext uri="{63B3BB69-23CF-44E3-9099-C40C66FF867C}">
                  <a14:compatExt spid="_x0000_s92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17</xdr:row>
          <xdr:rowOff>9525</xdr:rowOff>
        </xdr:from>
        <xdr:to>
          <xdr:col>0</xdr:col>
          <xdr:colOff>1809750</xdr:colOff>
          <xdr:row>18</xdr:row>
          <xdr:rowOff>9525</xdr:rowOff>
        </xdr:to>
        <xdr:sp macro="" textlink="">
          <xdr:nvSpPr>
            <xdr:cNvPr id="9230" name="Drop Down 14" hidden="1">
              <a:extLst>
                <a:ext uri="{63B3BB69-23CF-44E3-9099-C40C66FF867C}">
                  <a14:compatExt spid="_x0000_s92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18</xdr:row>
          <xdr:rowOff>9525</xdr:rowOff>
        </xdr:from>
        <xdr:to>
          <xdr:col>0</xdr:col>
          <xdr:colOff>1809750</xdr:colOff>
          <xdr:row>19</xdr:row>
          <xdr:rowOff>9525</xdr:rowOff>
        </xdr:to>
        <xdr:sp macro="" textlink="">
          <xdr:nvSpPr>
            <xdr:cNvPr id="9231" name="Drop Down 15" hidden="1">
              <a:extLst>
                <a:ext uri="{63B3BB69-23CF-44E3-9099-C40C66FF867C}">
                  <a14:compatExt spid="_x0000_s92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19</xdr:row>
          <xdr:rowOff>9525</xdr:rowOff>
        </xdr:from>
        <xdr:to>
          <xdr:col>0</xdr:col>
          <xdr:colOff>1809750</xdr:colOff>
          <xdr:row>20</xdr:row>
          <xdr:rowOff>9525</xdr:rowOff>
        </xdr:to>
        <xdr:sp macro="" textlink="">
          <xdr:nvSpPr>
            <xdr:cNvPr id="9232" name="Drop Down 16" hidden="1">
              <a:extLst>
                <a:ext uri="{63B3BB69-23CF-44E3-9099-C40C66FF867C}">
                  <a14:compatExt spid="_x0000_s92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20</xdr:row>
          <xdr:rowOff>9525</xdr:rowOff>
        </xdr:from>
        <xdr:to>
          <xdr:col>0</xdr:col>
          <xdr:colOff>1809750</xdr:colOff>
          <xdr:row>21</xdr:row>
          <xdr:rowOff>9525</xdr:rowOff>
        </xdr:to>
        <xdr:sp macro="" textlink="">
          <xdr:nvSpPr>
            <xdr:cNvPr id="9233" name="Drop Down 17" hidden="1">
              <a:extLst>
                <a:ext uri="{63B3BB69-23CF-44E3-9099-C40C66FF867C}">
                  <a14:compatExt spid="_x0000_s92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21</xdr:row>
          <xdr:rowOff>9525</xdr:rowOff>
        </xdr:from>
        <xdr:to>
          <xdr:col>0</xdr:col>
          <xdr:colOff>1809750</xdr:colOff>
          <xdr:row>22</xdr:row>
          <xdr:rowOff>9525</xdr:rowOff>
        </xdr:to>
        <xdr:sp macro="" textlink="">
          <xdr:nvSpPr>
            <xdr:cNvPr id="9234" name="Drop Down 18" hidden="1">
              <a:extLst>
                <a:ext uri="{63B3BB69-23CF-44E3-9099-C40C66FF867C}">
                  <a14:compatExt spid="_x0000_s92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22</xdr:row>
          <xdr:rowOff>9525</xdr:rowOff>
        </xdr:from>
        <xdr:to>
          <xdr:col>0</xdr:col>
          <xdr:colOff>1809750</xdr:colOff>
          <xdr:row>23</xdr:row>
          <xdr:rowOff>9525</xdr:rowOff>
        </xdr:to>
        <xdr:sp macro="" textlink="">
          <xdr:nvSpPr>
            <xdr:cNvPr id="9235" name="Drop Down 19" hidden="1">
              <a:extLst>
                <a:ext uri="{63B3BB69-23CF-44E3-9099-C40C66FF867C}">
                  <a14:compatExt spid="_x0000_s92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23</xdr:row>
          <xdr:rowOff>9525</xdr:rowOff>
        </xdr:from>
        <xdr:to>
          <xdr:col>0</xdr:col>
          <xdr:colOff>1809750</xdr:colOff>
          <xdr:row>24</xdr:row>
          <xdr:rowOff>9525</xdr:rowOff>
        </xdr:to>
        <xdr:sp macro="" textlink="">
          <xdr:nvSpPr>
            <xdr:cNvPr id="9236" name="Drop Down 20" hidden="1">
              <a:extLst>
                <a:ext uri="{63B3BB69-23CF-44E3-9099-C40C66FF867C}">
                  <a14:compatExt spid="_x0000_s92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24</xdr:row>
          <xdr:rowOff>9525</xdr:rowOff>
        </xdr:from>
        <xdr:to>
          <xdr:col>0</xdr:col>
          <xdr:colOff>1809750</xdr:colOff>
          <xdr:row>25</xdr:row>
          <xdr:rowOff>9525</xdr:rowOff>
        </xdr:to>
        <xdr:sp macro="" textlink="">
          <xdr:nvSpPr>
            <xdr:cNvPr id="9237" name="Drop Down 21" hidden="1">
              <a:extLst>
                <a:ext uri="{63B3BB69-23CF-44E3-9099-C40C66FF867C}">
                  <a14:compatExt spid="_x0000_s92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25</xdr:row>
          <xdr:rowOff>9525</xdr:rowOff>
        </xdr:from>
        <xdr:to>
          <xdr:col>0</xdr:col>
          <xdr:colOff>1809750</xdr:colOff>
          <xdr:row>26</xdr:row>
          <xdr:rowOff>9525</xdr:rowOff>
        </xdr:to>
        <xdr:sp macro="" textlink="">
          <xdr:nvSpPr>
            <xdr:cNvPr id="9238" name="Drop Down 22" hidden="1">
              <a:extLst>
                <a:ext uri="{63B3BB69-23CF-44E3-9099-C40C66FF867C}">
                  <a14:compatExt spid="_x0000_s92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26</xdr:row>
          <xdr:rowOff>9525</xdr:rowOff>
        </xdr:from>
        <xdr:to>
          <xdr:col>0</xdr:col>
          <xdr:colOff>1809750</xdr:colOff>
          <xdr:row>27</xdr:row>
          <xdr:rowOff>9525</xdr:rowOff>
        </xdr:to>
        <xdr:sp macro="" textlink="">
          <xdr:nvSpPr>
            <xdr:cNvPr id="9239" name="Drop Down 23" hidden="1">
              <a:extLst>
                <a:ext uri="{63B3BB69-23CF-44E3-9099-C40C66FF867C}">
                  <a14:compatExt spid="_x0000_s92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27</xdr:row>
          <xdr:rowOff>9525</xdr:rowOff>
        </xdr:from>
        <xdr:to>
          <xdr:col>0</xdr:col>
          <xdr:colOff>1809750</xdr:colOff>
          <xdr:row>28</xdr:row>
          <xdr:rowOff>9525</xdr:rowOff>
        </xdr:to>
        <xdr:sp macro="" textlink="">
          <xdr:nvSpPr>
            <xdr:cNvPr id="9240" name="Drop Down 24" hidden="1">
              <a:extLst>
                <a:ext uri="{63B3BB69-23CF-44E3-9099-C40C66FF867C}">
                  <a14:compatExt spid="_x0000_s92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28</xdr:row>
          <xdr:rowOff>9525</xdr:rowOff>
        </xdr:from>
        <xdr:to>
          <xdr:col>0</xdr:col>
          <xdr:colOff>1809750</xdr:colOff>
          <xdr:row>29</xdr:row>
          <xdr:rowOff>9525</xdr:rowOff>
        </xdr:to>
        <xdr:sp macro="" textlink="">
          <xdr:nvSpPr>
            <xdr:cNvPr id="9241" name="Drop Down 25" hidden="1">
              <a:extLst>
                <a:ext uri="{63B3BB69-23CF-44E3-9099-C40C66FF867C}">
                  <a14:compatExt spid="_x0000_s92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otace%20a%20prispevky%202016\system%20monitoringu\zaverzprava_P_pe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vodní list"/>
      <sheetName val="část A zhodnocení"/>
      <sheetName val="část B ind_P_péče"/>
      <sheetName val="část C ind_kval"/>
      <sheetName val="část D zaměstnanci"/>
      <sheetName val="část E náklady"/>
      <sheetName val="část F zdroje"/>
      <sheetName val="část G přílohy"/>
      <sheetName val="poznámky k vyplnění"/>
      <sheetName val="data"/>
    </sheetNames>
    <sheetDataSet>
      <sheetData sheetId="0"/>
      <sheetData sheetId="1"/>
      <sheetData sheetId="2"/>
      <sheetData sheetId="3"/>
      <sheetData sheetId="4"/>
      <sheetData sheetId="5"/>
      <sheetData sheetId="6"/>
      <sheetData sheetId="7"/>
      <sheetData sheetId="8"/>
      <sheetData sheetId="9">
        <row r="1">
          <cell r="A1" t="str">
            <v>Azylové domy</v>
          </cell>
        </row>
        <row r="2">
          <cell r="A2" t="str">
            <v>Centra denních služeb</v>
          </cell>
        </row>
        <row r="3">
          <cell r="A3" t="str">
            <v>Denní stacionáře</v>
          </cell>
        </row>
        <row r="4">
          <cell r="A4" t="str">
            <v>Domovy pro osoby se zdravotním postižením</v>
          </cell>
        </row>
        <row r="5">
          <cell r="A5" t="str">
            <v>Domovy pro seniory</v>
          </cell>
        </row>
        <row r="6">
          <cell r="A6" t="str">
            <v>Domovy se zvláštním režimem</v>
          </cell>
        </row>
        <row r="7">
          <cell r="A7" t="str">
            <v>Domy na půl cesty</v>
          </cell>
        </row>
        <row r="8">
          <cell r="A8" t="str">
            <v>Chráněné bydlení</v>
          </cell>
        </row>
        <row r="9">
          <cell r="A9" t="str">
            <v>Intervenční centra</v>
          </cell>
        </row>
        <row r="10">
          <cell r="A10" t="str">
            <v>Kontaktní centra</v>
          </cell>
        </row>
        <row r="11">
          <cell r="A11" t="str">
            <v>Krizová pomoc</v>
          </cell>
        </row>
        <row r="12">
          <cell r="A12" t="str">
            <v>Nízkoprahová denní centra</v>
          </cell>
        </row>
        <row r="13">
          <cell r="A13" t="str">
            <v>Nízkoprahová zařízení pro děti a mládež</v>
          </cell>
        </row>
        <row r="14">
          <cell r="A14" t="str">
            <v>Noclehárny</v>
          </cell>
        </row>
        <row r="15">
          <cell r="A15" t="str">
            <v>Odborné sociální poradenství</v>
          </cell>
        </row>
        <row r="16">
          <cell r="A16" t="str">
            <v>Odlehčovací služby</v>
          </cell>
        </row>
        <row r="17">
          <cell r="A17" t="str">
            <v>Osobní asistence</v>
          </cell>
        </row>
        <row r="18">
          <cell r="A18" t="str">
            <v>Pečovatelská služba</v>
          </cell>
        </row>
        <row r="19">
          <cell r="A19" t="str">
            <v>Podpora samostatného bydlení</v>
          </cell>
        </row>
        <row r="20">
          <cell r="A20" t="str">
            <v>Průvodcovské a předčitatelské služby</v>
          </cell>
        </row>
        <row r="21">
          <cell r="A21" t="str">
            <v>Raná péče</v>
          </cell>
        </row>
        <row r="22">
          <cell r="A22" t="str">
            <v>Služby následné péče</v>
          </cell>
        </row>
        <row r="23">
          <cell r="A23" t="str">
            <v>Sociálně aktivizační služby pro rodiny s dětmi</v>
          </cell>
        </row>
        <row r="24">
          <cell r="A24" t="str">
            <v>Sociálně aktivizační služby pro seniory a osoby se zdravotním postižením</v>
          </cell>
        </row>
        <row r="25">
          <cell r="A25" t="str">
            <v>Sociálně terapeutické dílny</v>
          </cell>
        </row>
        <row r="26">
          <cell r="A26" t="str">
            <v>Sociální rehabilitace</v>
          </cell>
        </row>
        <row r="27">
          <cell r="A27" t="str">
            <v>Sociální služby poskytované ve zdravotnických zařízeních lůžkové péče</v>
          </cell>
        </row>
        <row r="28">
          <cell r="A28" t="str">
            <v>Telefonická krizová pomoc</v>
          </cell>
        </row>
        <row r="29">
          <cell r="A29" t="str">
            <v>Terapeutické komunity</v>
          </cell>
        </row>
        <row r="30">
          <cell r="A30" t="str">
            <v>Terénní programy</v>
          </cell>
        </row>
        <row r="31">
          <cell r="A31" t="str">
            <v>Tísňová péče</v>
          </cell>
        </row>
        <row r="32">
          <cell r="A32" t="str">
            <v>Tlumočnické služby</v>
          </cell>
        </row>
        <row r="33">
          <cell r="A33" t="str">
            <v>Týdenní stacionáře</v>
          </cell>
        </row>
      </sheetData>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 Type="http://schemas.openxmlformats.org/officeDocument/2006/relationships/vmlDrawing" Target="../drawings/vmlDrawing2.v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2" Type="http://schemas.openxmlformats.org/officeDocument/2006/relationships/drawing" Target="../drawings/drawing2.xml"/><Relationship Id="rId16" Type="http://schemas.openxmlformats.org/officeDocument/2006/relationships/ctrlProp" Target="../ctrlProps/ctrlProp14.xml"/><Relationship Id="rId20" Type="http://schemas.openxmlformats.org/officeDocument/2006/relationships/ctrlProp" Target="../ctrlProps/ctrlProp18.xml"/><Relationship Id="rId1" Type="http://schemas.openxmlformats.org/officeDocument/2006/relationships/printerSettings" Target="../printerSettings/printerSettings11.bin"/><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1">
    <pageSetUpPr fitToPage="1"/>
  </sheetPr>
  <dimension ref="A2:Q36"/>
  <sheetViews>
    <sheetView tabSelected="1" zoomScaleNormal="100" workbookViewId="0">
      <selection activeCell="M31" sqref="M31"/>
    </sheetView>
  </sheetViews>
  <sheetFormatPr defaultRowHeight="14.25" x14ac:dyDescent="0.2"/>
  <cols>
    <col min="1" max="9" width="9.140625" style="15"/>
    <col min="10" max="10" width="0" style="15" hidden="1" customWidth="1"/>
    <col min="11" max="11" width="18.140625" style="15" customWidth="1"/>
    <col min="12" max="12" width="9.140625" style="15" customWidth="1"/>
    <col min="13" max="15" width="9.140625" style="15"/>
    <col min="16" max="16" width="9.140625" style="15" customWidth="1"/>
    <col min="17" max="17" width="8.42578125" style="15" customWidth="1"/>
    <col min="18" max="16384" width="9.140625" style="15"/>
  </cols>
  <sheetData>
    <row r="2" spans="1:12" ht="60.75" customHeight="1" x14ac:dyDescent="0.25">
      <c r="A2" s="423"/>
      <c r="B2" s="424"/>
      <c r="C2" s="424"/>
      <c r="D2" s="424"/>
      <c r="E2" s="424"/>
      <c r="F2" s="424"/>
      <c r="G2" s="424"/>
      <c r="H2" s="424"/>
      <c r="I2" s="424"/>
      <c r="J2" s="302"/>
    </row>
    <row r="4" spans="1:12" ht="76.5" hidden="1" customHeight="1" x14ac:dyDescent="0.25">
      <c r="A4" s="436" t="s">
        <v>555</v>
      </c>
      <c r="B4" s="436"/>
      <c r="C4" s="436"/>
      <c r="D4" s="436"/>
      <c r="E4" s="436"/>
      <c r="F4" s="436"/>
      <c r="G4" s="436"/>
      <c r="H4" s="436"/>
      <c r="I4" s="436"/>
      <c r="J4" s="299"/>
    </row>
    <row r="5" spans="1:12" ht="61.5" hidden="1" customHeight="1" x14ac:dyDescent="0.25">
      <c r="A5" s="436" t="s">
        <v>767</v>
      </c>
      <c r="B5" s="436"/>
      <c r="C5" s="436"/>
      <c r="D5" s="436"/>
      <c r="E5" s="436"/>
      <c r="F5" s="436"/>
      <c r="G5" s="436"/>
      <c r="H5" s="436"/>
      <c r="I5" s="436"/>
      <c r="J5" s="299"/>
    </row>
    <row r="6" spans="1:12" ht="100.5" hidden="1" customHeight="1" x14ac:dyDescent="0.25">
      <c r="A6" s="436" t="s">
        <v>768</v>
      </c>
      <c r="B6" s="436"/>
      <c r="C6" s="436"/>
      <c r="D6" s="436"/>
      <c r="E6" s="436"/>
      <c r="F6" s="436"/>
      <c r="G6" s="436"/>
      <c r="H6" s="436"/>
      <c r="I6" s="436"/>
      <c r="J6" s="299"/>
    </row>
    <row r="7" spans="1:12" ht="76.5" hidden="1" customHeight="1" x14ac:dyDescent="0.25">
      <c r="A7" s="436" t="s">
        <v>769</v>
      </c>
      <c r="B7" s="436"/>
      <c r="C7" s="436"/>
      <c r="D7" s="436"/>
      <c r="E7" s="436"/>
      <c r="F7" s="436"/>
      <c r="G7" s="436"/>
      <c r="H7" s="436"/>
      <c r="I7" s="436"/>
      <c r="J7" s="299"/>
    </row>
    <row r="8" spans="1:12" ht="76.5" hidden="1" customHeight="1" x14ac:dyDescent="0.25">
      <c r="A8" s="436" t="s">
        <v>770</v>
      </c>
      <c r="B8" s="436"/>
      <c r="C8" s="436"/>
      <c r="D8" s="436"/>
      <c r="E8" s="436"/>
      <c r="F8" s="436"/>
      <c r="G8" s="436"/>
      <c r="H8" s="436"/>
      <c r="I8" s="436"/>
      <c r="J8" s="299"/>
    </row>
    <row r="9" spans="1:12" ht="62.25" hidden="1" customHeight="1" x14ac:dyDescent="0.25">
      <c r="A9" s="436" t="s">
        <v>772</v>
      </c>
      <c r="B9" s="436"/>
      <c r="C9" s="436"/>
      <c r="D9" s="436"/>
      <c r="E9" s="436"/>
      <c r="F9" s="436"/>
      <c r="G9" s="436"/>
      <c r="H9" s="436"/>
      <c r="I9" s="436"/>
      <c r="J9" s="299"/>
    </row>
    <row r="10" spans="1:12" ht="64.5" customHeight="1" x14ac:dyDescent="0.25">
      <c r="A10" s="436" t="s">
        <v>774</v>
      </c>
      <c r="B10" s="436"/>
      <c r="C10" s="436"/>
      <c r="D10" s="436"/>
      <c r="E10" s="436"/>
      <c r="F10" s="436"/>
      <c r="G10" s="436"/>
      <c r="H10" s="436"/>
      <c r="I10" s="436"/>
      <c r="J10" s="299"/>
    </row>
    <row r="12" spans="1:12" ht="30.75" customHeight="1" x14ac:dyDescent="0.2">
      <c r="A12" s="437" t="s">
        <v>184</v>
      </c>
      <c r="B12" s="438"/>
      <c r="C12" s="438"/>
      <c r="D12" s="439"/>
      <c r="E12" s="440"/>
      <c r="F12" s="440"/>
      <c r="G12" s="440"/>
      <c r="H12" s="440"/>
      <c r="I12" s="440"/>
      <c r="J12" s="317"/>
    </row>
    <row r="13" spans="1:12" ht="24.95" customHeight="1" x14ac:dyDescent="0.2">
      <c r="A13" s="430" t="s">
        <v>178</v>
      </c>
      <c r="B13" s="443"/>
      <c r="C13" s="443"/>
      <c r="D13" s="444"/>
      <c r="E13" s="433"/>
      <c r="F13" s="441"/>
      <c r="G13" s="441"/>
      <c r="H13" s="441"/>
      <c r="I13" s="442"/>
      <c r="J13" s="317"/>
      <c r="K13" s="401" t="str">
        <f>IFERROR(IF((SEARCH(" ",E13))," IČO nesmí obsahovat mezery")," ")</f>
        <v xml:space="preserve"> </v>
      </c>
    </row>
    <row r="14" spans="1:12" ht="24.95" customHeight="1" x14ac:dyDescent="0.2">
      <c r="A14" s="430" t="s">
        <v>179</v>
      </c>
      <c r="B14" s="431"/>
      <c r="C14" s="431"/>
      <c r="D14" s="432"/>
      <c r="E14" s="454"/>
      <c r="F14" s="455"/>
      <c r="G14" s="455"/>
      <c r="H14" s="455"/>
      <c r="I14" s="456"/>
      <c r="J14" s="318"/>
    </row>
    <row r="15" spans="1:12" ht="31.5" customHeight="1" x14ac:dyDescent="0.25">
      <c r="A15" s="437" t="s">
        <v>180</v>
      </c>
      <c r="B15" s="457"/>
      <c r="C15" s="457"/>
      <c r="D15" s="458"/>
      <c r="E15" s="425"/>
      <c r="F15" s="426"/>
      <c r="G15" s="426"/>
      <c r="H15" s="426"/>
      <c r="I15" s="427"/>
      <c r="J15" s="319"/>
      <c r="K15" s="160"/>
      <c r="L15" s="160"/>
    </row>
    <row r="16" spans="1:12" ht="24.95" customHeight="1" x14ac:dyDescent="0.2">
      <c r="A16" s="430" t="s">
        <v>181</v>
      </c>
      <c r="B16" s="431"/>
      <c r="C16" s="431"/>
      <c r="D16" s="432"/>
      <c r="E16" s="433"/>
      <c r="F16" s="434"/>
      <c r="G16" s="434"/>
      <c r="H16" s="434"/>
      <c r="I16" s="435"/>
      <c r="J16" s="318"/>
      <c r="K16" s="401" t="str">
        <f>IFERROR(IF((SEARCH(" ",E16))," Identifikátor služby  nesmí obsahovat mezery")," ")</f>
        <v xml:space="preserve"> </v>
      </c>
    </row>
    <row r="17" spans="1:17" ht="15" x14ac:dyDescent="0.2">
      <c r="A17" s="5"/>
      <c r="B17" s="3"/>
      <c r="C17" s="3"/>
      <c r="D17" s="3"/>
      <c r="E17" s="6"/>
      <c r="F17" s="4"/>
      <c r="G17" s="4"/>
      <c r="H17" s="4"/>
      <c r="I17" s="4"/>
      <c r="J17" s="320"/>
      <c r="K17" s="201"/>
      <c r="L17" s="201"/>
    </row>
    <row r="18" spans="1:17" ht="30" customHeight="1" x14ac:dyDescent="0.2">
      <c r="A18" s="437" t="s">
        <v>554</v>
      </c>
      <c r="B18" s="431"/>
      <c r="C18" s="431"/>
      <c r="D18" s="432"/>
      <c r="E18" s="428" t="str">
        <f>IF(J18=1,"       ",INDEX(data!J25:J27,J18))</f>
        <v xml:space="preserve">       </v>
      </c>
      <c r="F18" s="429"/>
      <c r="G18" s="429"/>
      <c r="H18" s="409"/>
      <c r="I18" s="410"/>
      <c r="J18" s="321">
        <v>1</v>
      </c>
      <c r="K18" s="201" t="str">
        <f>IF(J18=1,"        vyberte, prosím, vhodnou alternativu"," ")</f>
        <v xml:space="preserve">        vyberte, prosím, vhodnou alternativu</v>
      </c>
      <c r="L18" s="201"/>
      <c r="Q18" s="325"/>
    </row>
    <row r="19" spans="1:17" ht="15" x14ac:dyDescent="0.2">
      <c r="A19" s="5"/>
      <c r="B19" s="3"/>
      <c r="C19" s="3"/>
      <c r="D19" s="3"/>
      <c r="E19" s="6"/>
      <c r="F19" s="4"/>
      <c r="G19" s="4"/>
      <c r="H19" s="4"/>
      <c r="I19" s="4"/>
      <c r="J19" s="320"/>
    </row>
    <row r="20" spans="1:17" ht="24.95" customHeight="1" x14ac:dyDescent="0.2">
      <c r="A20" s="459" t="s">
        <v>182</v>
      </c>
      <c r="B20" s="460"/>
      <c r="C20" s="460"/>
      <c r="D20" s="461"/>
      <c r="E20" s="415" t="s">
        <v>2</v>
      </c>
      <c r="F20" s="453"/>
      <c r="G20" s="418"/>
      <c r="H20" s="419"/>
      <c r="I20" s="419"/>
      <c r="J20" s="321"/>
    </row>
    <row r="21" spans="1:17" ht="24.95" customHeight="1" x14ac:dyDescent="0.2">
      <c r="A21" s="462"/>
      <c r="B21" s="463"/>
      <c r="C21" s="463"/>
      <c r="D21" s="464"/>
      <c r="E21" s="415" t="s">
        <v>3</v>
      </c>
      <c r="F21" s="453"/>
      <c r="G21" s="418"/>
      <c r="H21" s="419"/>
      <c r="I21" s="419"/>
      <c r="J21" s="321"/>
    </row>
    <row r="22" spans="1:17" ht="24.95" customHeight="1" x14ac:dyDescent="0.2">
      <c r="A22" s="462"/>
      <c r="B22" s="463"/>
      <c r="C22" s="463"/>
      <c r="D22" s="464"/>
      <c r="E22" s="415" t="s">
        <v>4</v>
      </c>
      <c r="F22" s="453"/>
      <c r="G22" s="450"/>
      <c r="H22" s="451"/>
      <c r="I22" s="452"/>
      <c r="J22" s="322"/>
    </row>
    <row r="23" spans="1:17" ht="24.95" customHeight="1" x14ac:dyDescent="0.2">
      <c r="A23" s="465"/>
      <c r="B23" s="466"/>
      <c r="C23" s="466"/>
      <c r="D23" s="467"/>
      <c r="E23" s="415" t="s">
        <v>5</v>
      </c>
      <c r="F23" s="453"/>
      <c r="G23" s="418"/>
      <c r="H23" s="419"/>
      <c r="I23" s="419"/>
      <c r="J23" s="321"/>
    </row>
    <row r="25" spans="1:17" x14ac:dyDescent="0.2">
      <c r="A25" s="413" t="s">
        <v>183</v>
      </c>
      <c r="B25" s="414"/>
      <c r="C25" s="414"/>
      <c r="D25" s="414"/>
      <c r="E25" s="414"/>
      <c r="F25" s="414"/>
      <c r="G25" s="414"/>
      <c r="H25" s="414"/>
      <c r="I25" s="414"/>
      <c r="J25" s="25"/>
    </row>
    <row r="26" spans="1:17" x14ac:dyDescent="0.2">
      <c r="A26" s="448" t="s">
        <v>407</v>
      </c>
      <c r="B26" s="449"/>
      <c r="C26" s="449"/>
      <c r="D26" s="449"/>
      <c r="E26" s="449"/>
      <c r="F26" s="449"/>
      <c r="G26" s="449"/>
      <c r="H26" s="449"/>
      <c r="I26" s="449"/>
      <c r="J26" s="323"/>
    </row>
    <row r="28" spans="1:17" ht="29.25" customHeight="1" x14ac:dyDescent="0.2">
      <c r="A28" s="415" t="s">
        <v>379</v>
      </c>
      <c r="B28" s="415"/>
      <c r="C28" s="415"/>
      <c r="D28" s="415"/>
      <c r="E28" s="415" t="s">
        <v>2</v>
      </c>
      <c r="F28" s="416"/>
      <c r="G28" s="417"/>
      <c r="H28" s="417"/>
      <c r="I28" s="417"/>
      <c r="J28" s="324"/>
    </row>
    <row r="29" spans="1:17" ht="29.25" customHeight="1" x14ac:dyDescent="0.2">
      <c r="A29" s="415"/>
      <c r="B29" s="415"/>
      <c r="C29" s="415"/>
      <c r="D29" s="415"/>
      <c r="E29" s="415" t="s">
        <v>3</v>
      </c>
      <c r="F29" s="416"/>
      <c r="G29" s="418"/>
      <c r="H29" s="419"/>
      <c r="I29" s="419"/>
      <c r="J29" s="321"/>
    </row>
    <row r="31" spans="1:17" ht="24" customHeight="1" x14ac:dyDescent="0.2">
      <c r="A31" s="413" t="s">
        <v>363</v>
      </c>
      <c r="B31" s="414"/>
      <c r="C31" s="420"/>
      <c r="D31" s="421"/>
      <c r="E31" s="421"/>
      <c r="F31" s="421"/>
    </row>
    <row r="33" spans="1:10" ht="42.75" customHeight="1" x14ac:dyDescent="0.25">
      <c r="A33" s="445" t="s">
        <v>380</v>
      </c>
      <c r="B33" s="446"/>
      <c r="C33" s="447"/>
    </row>
    <row r="35" spans="1:10" ht="25.5" customHeight="1" x14ac:dyDescent="0.2">
      <c r="A35" s="422" t="s">
        <v>381</v>
      </c>
      <c r="B35" s="422"/>
      <c r="C35" s="422"/>
      <c r="D35" s="422"/>
      <c r="E35" s="422"/>
      <c r="F35" s="422"/>
      <c r="G35" s="422"/>
      <c r="H35" s="422"/>
      <c r="I35" s="422"/>
      <c r="J35" s="301"/>
    </row>
    <row r="36" spans="1:10" ht="28.5" customHeight="1" x14ac:dyDescent="0.2">
      <c r="A36" s="411" t="s">
        <v>556</v>
      </c>
      <c r="B36" s="412"/>
      <c r="C36" s="412"/>
      <c r="D36" s="412"/>
      <c r="E36" s="412"/>
      <c r="F36" s="412"/>
      <c r="G36" s="412"/>
      <c r="H36" s="412"/>
      <c r="I36" s="412"/>
      <c r="J36" s="300"/>
    </row>
  </sheetData>
  <sheetProtection algorithmName="SHA-512" hashValue="HFX5K/7ABmF0//rEReL55FIMVCZjskbcHO17m84SsKbrVAuFlecQ3W8J2rCjTTeo2iqHWDl4eHB9G6nZgEVMMA==" saltValue="eIRscsSd+LURXm7xLOmytQ==" spinCount="100000" sheet="1" objects="1" scenarios="1"/>
  <mergeCells count="42">
    <mergeCell ref="A9:I9"/>
    <mergeCell ref="A10:I10"/>
    <mergeCell ref="A33:C33"/>
    <mergeCell ref="G20:I20"/>
    <mergeCell ref="A25:I25"/>
    <mergeCell ref="A26:I26"/>
    <mergeCell ref="G23:I23"/>
    <mergeCell ref="G22:I22"/>
    <mergeCell ref="E22:F22"/>
    <mergeCell ref="E14:I14"/>
    <mergeCell ref="G21:I21"/>
    <mergeCell ref="A15:D15"/>
    <mergeCell ref="E20:F20"/>
    <mergeCell ref="A20:D23"/>
    <mergeCell ref="E23:F23"/>
    <mergeCell ref="E21:F21"/>
    <mergeCell ref="A2:I2"/>
    <mergeCell ref="E15:I15"/>
    <mergeCell ref="E18:G18"/>
    <mergeCell ref="A16:D16"/>
    <mergeCell ref="E16:I16"/>
    <mergeCell ref="A4:I4"/>
    <mergeCell ref="A12:D12"/>
    <mergeCell ref="E12:I12"/>
    <mergeCell ref="A5:I5"/>
    <mergeCell ref="A6:I6"/>
    <mergeCell ref="A7:I7"/>
    <mergeCell ref="A8:I8"/>
    <mergeCell ref="E13:I13"/>
    <mergeCell ref="A13:D13"/>
    <mergeCell ref="A18:D18"/>
    <mergeCell ref="A14:D14"/>
    <mergeCell ref="H18:I18"/>
    <mergeCell ref="A36:I36"/>
    <mergeCell ref="A31:B31"/>
    <mergeCell ref="E28:F28"/>
    <mergeCell ref="G28:I28"/>
    <mergeCell ref="E29:F29"/>
    <mergeCell ref="G29:I29"/>
    <mergeCell ref="C31:F31"/>
    <mergeCell ref="A28:D29"/>
    <mergeCell ref="A35:I35"/>
  </mergeCells>
  <dataValidations count="4">
    <dataValidation type="list" allowBlank="1" showInputMessage="1" showErrorMessage="1" error="Vyberte prosím druh sociální služby ze seznamu." prompt="Vyberte prosím druh sociální služby ze seznamu." sqref="E15:J15">
      <formula1>druhysluzeb</formula1>
    </dataValidation>
    <dataValidation type="whole" allowBlank="1" showInputMessage="1" showErrorMessage="1" error="max. 8 číselných znaků" prompt="max. 8 číselných znaků" sqref="J13">
      <formula1>0</formula1>
      <formula2>99999999</formula2>
    </dataValidation>
    <dataValidation type="whole" operator="greaterThan" allowBlank="1" showInputMessage="1" showErrorMessage="1" error="musí být celé číslo větší než 0" prompt="celé číslo větší než 0" sqref="J16">
      <formula1>0</formula1>
    </dataValidation>
    <dataValidation type="textLength" allowBlank="1" showInputMessage="1" showErrorMessage="1" error="může být max. 8 číselných znaků" prompt="max. 8 číselných znaků" sqref="E13:I13">
      <formula1>0</formula1>
      <formula2>8</formula2>
    </dataValidation>
  </dataValidations>
  <pageMargins left="0.70866141732283472" right="0.70866141732283472" top="0.78740157480314965" bottom="0.78740157480314965" header="0.31496062992125984" footer="0.31496062992125984"/>
  <pageSetup paperSize="9" fitToHeight="0" orientation="portrait" r:id="rId1"/>
  <headerFooter differentFirst="1"/>
  <drawing r:id="rId2"/>
  <legacyDrawing r:id="rId3"/>
  <mc:AlternateContent xmlns:mc="http://schemas.openxmlformats.org/markup-compatibility/2006">
    <mc:Choice Requires="x14">
      <controls>
        <mc:AlternateContent xmlns:mc="http://schemas.openxmlformats.org/markup-compatibility/2006">
          <mc:Choice Requires="x14">
            <control shapeId="1033" r:id="rId4" name="Drop Down 9">
              <controlPr defaultSize="0" autoLine="0" autoPict="0">
                <anchor moveWithCells="1">
                  <from>
                    <xdr:col>7</xdr:col>
                    <xdr:colOff>38100</xdr:colOff>
                    <xdr:row>17</xdr:row>
                    <xdr:rowOff>66675</xdr:rowOff>
                  </from>
                  <to>
                    <xdr:col>10</xdr:col>
                    <xdr:colOff>228600</xdr:colOff>
                    <xdr:row>17</xdr:row>
                    <xdr:rowOff>314325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J36"/>
  <sheetViews>
    <sheetView topLeftCell="A11" workbookViewId="0">
      <selection activeCell="L27" sqref="L27"/>
    </sheetView>
  </sheetViews>
  <sheetFormatPr defaultRowHeight="14.25" x14ac:dyDescent="0.2"/>
  <cols>
    <col min="1" max="4" width="8.28515625" style="15" customWidth="1"/>
    <col min="5" max="6" width="16.7109375" style="15" customWidth="1"/>
    <col min="7" max="7" width="38.85546875" style="15" customWidth="1"/>
    <col min="8" max="8" width="9.140625" style="15"/>
    <col min="9" max="10" width="18.42578125" style="15" customWidth="1"/>
    <col min="11" max="16384" width="9.140625" style="15"/>
  </cols>
  <sheetData>
    <row r="1" spans="1:10" ht="15" hidden="1" x14ac:dyDescent="0.25">
      <c r="A1" s="603" t="s">
        <v>414</v>
      </c>
      <c r="B1" s="604"/>
      <c r="C1" s="604"/>
      <c r="D1" s="604"/>
      <c r="E1" s="604"/>
      <c r="F1" s="604"/>
      <c r="G1" s="604"/>
    </row>
    <row r="2" spans="1:10" ht="15" x14ac:dyDescent="0.25">
      <c r="A2" s="603" t="s">
        <v>782</v>
      </c>
      <c r="B2" s="604"/>
      <c r="C2" s="604"/>
      <c r="D2" s="604"/>
      <c r="E2" s="604"/>
      <c r="F2" s="604"/>
      <c r="G2" s="604"/>
    </row>
    <row r="4" spans="1:10" ht="30.75" customHeight="1" x14ac:dyDescent="0.2">
      <c r="A4" s="621"/>
      <c r="B4" s="622"/>
      <c r="C4" s="622"/>
      <c r="D4" s="623"/>
      <c r="E4" s="478" t="s">
        <v>814</v>
      </c>
      <c r="F4" s="627"/>
      <c r="G4" s="600" t="s">
        <v>146</v>
      </c>
      <c r="J4" s="398" t="s">
        <v>803</v>
      </c>
    </row>
    <row r="5" spans="1:10" ht="89.25" x14ac:dyDescent="0.2">
      <c r="A5" s="624"/>
      <c r="B5" s="625"/>
      <c r="C5" s="625"/>
      <c r="D5" s="626"/>
      <c r="E5" s="200" t="s">
        <v>404</v>
      </c>
      <c r="F5" s="200" t="s">
        <v>415</v>
      </c>
      <c r="G5" s="628"/>
      <c r="J5" s="377" t="s">
        <v>796</v>
      </c>
    </row>
    <row r="6" spans="1:10" ht="65.25" customHeight="1" x14ac:dyDescent="0.2">
      <c r="A6" s="437" t="s">
        <v>815</v>
      </c>
      <c r="B6" s="438"/>
      <c r="C6" s="438"/>
      <c r="D6" s="439"/>
      <c r="E6" s="59">
        <f>'část E náklady'!E16</f>
        <v>0</v>
      </c>
      <c r="F6" s="59">
        <f>'část E náklady'!E16</f>
        <v>0</v>
      </c>
      <c r="G6" s="36"/>
      <c r="H6" s="219"/>
      <c r="I6" s="219"/>
      <c r="J6" s="372"/>
    </row>
    <row r="7" spans="1:10" ht="52.5" hidden="1" customHeight="1" x14ac:dyDescent="0.2">
      <c r="A7" s="437" t="s">
        <v>449</v>
      </c>
      <c r="B7" s="457"/>
      <c r="C7" s="457"/>
      <c r="D7" s="458"/>
      <c r="E7" s="59">
        <f>'část E náklady'!E6</f>
        <v>0</v>
      </c>
      <c r="F7" s="59">
        <f>'část E náklady'!E6</f>
        <v>0</v>
      </c>
      <c r="G7" s="36"/>
      <c r="H7" s="219"/>
      <c r="J7" s="372"/>
    </row>
    <row r="8" spans="1:10" ht="52.5" customHeight="1" x14ac:dyDescent="0.2">
      <c r="A8" s="437" t="s">
        <v>718</v>
      </c>
      <c r="B8" s="457"/>
      <c r="C8" s="457"/>
      <c r="D8" s="458"/>
      <c r="E8" s="177">
        <f>'část E náklady'!E11</f>
        <v>0</v>
      </c>
      <c r="F8" s="177">
        <f>'část E náklady'!E11</f>
        <v>0</v>
      </c>
      <c r="G8" s="230"/>
      <c r="H8" s="219"/>
      <c r="J8" s="372"/>
    </row>
    <row r="9" spans="1:10" ht="52.5" hidden="1" customHeight="1" x14ac:dyDescent="0.2">
      <c r="A9" s="437" t="s">
        <v>709</v>
      </c>
      <c r="B9" s="629"/>
      <c r="C9" s="629"/>
      <c r="D9" s="630"/>
      <c r="E9" s="177">
        <f>'část E náklady'!E21</f>
        <v>0</v>
      </c>
      <c r="F9" s="177">
        <f>'část E náklady'!E21</f>
        <v>0</v>
      </c>
      <c r="G9" s="211"/>
      <c r="H9" s="219"/>
      <c r="J9" s="372"/>
    </row>
    <row r="10" spans="1:10" ht="42" hidden="1" customHeight="1" x14ac:dyDescent="0.2">
      <c r="A10" s="437" t="s">
        <v>360</v>
      </c>
      <c r="B10" s="438"/>
      <c r="C10" s="438"/>
      <c r="D10" s="439"/>
      <c r="E10" s="165"/>
      <c r="F10" s="165"/>
      <c r="G10" s="36"/>
      <c r="H10" s="219"/>
      <c r="J10" s="342">
        <f t="shared" ref="J10:J26" si="0">F10</f>
        <v>0</v>
      </c>
    </row>
    <row r="11" spans="1:10" ht="39.75" customHeight="1" x14ac:dyDescent="0.2">
      <c r="A11" s="437" t="s">
        <v>361</v>
      </c>
      <c r="B11" s="438"/>
      <c r="C11" s="438"/>
      <c r="D11" s="439"/>
      <c r="E11" s="165"/>
      <c r="F11" s="165"/>
      <c r="G11" s="36"/>
      <c r="H11" s="378" t="str">
        <f>IF(AND(LEN(G11)=0)*OR(E11&lt;&gt;0,F11&lt;&gt;0),"  DOPLŇTE KOMENTÁŘ"," ")</f>
        <v xml:space="preserve"> </v>
      </c>
      <c r="J11" s="342">
        <f t="shared" si="0"/>
        <v>0</v>
      </c>
    </row>
    <row r="12" spans="1:10" ht="15" x14ac:dyDescent="0.2">
      <c r="A12" s="437" t="s">
        <v>707</v>
      </c>
      <c r="B12" s="438"/>
      <c r="C12" s="438"/>
      <c r="D12" s="439"/>
      <c r="E12" s="165"/>
      <c r="F12" s="59">
        <f>'část G obce'!C33</f>
        <v>0</v>
      </c>
      <c r="G12" s="36"/>
      <c r="H12" s="201"/>
      <c r="J12" s="342">
        <f t="shared" si="0"/>
        <v>0</v>
      </c>
    </row>
    <row r="13" spans="1:10" ht="15" x14ac:dyDescent="0.2">
      <c r="A13" s="437" t="s">
        <v>708</v>
      </c>
      <c r="B13" s="438"/>
      <c r="C13" s="438"/>
      <c r="D13" s="439"/>
      <c r="E13" s="165"/>
      <c r="F13" s="59">
        <f>'část G obce'!D33</f>
        <v>0</v>
      </c>
      <c r="G13" s="36"/>
      <c r="H13" s="201"/>
      <c r="J13" s="342">
        <f t="shared" si="0"/>
        <v>0</v>
      </c>
    </row>
    <row r="14" spans="1:10" ht="20.100000000000001" customHeight="1" x14ac:dyDescent="0.2">
      <c r="A14" s="437" t="s">
        <v>173</v>
      </c>
      <c r="B14" s="438"/>
      <c r="C14" s="438"/>
      <c r="D14" s="439"/>
      <c r="E14" s="165"/>
      <c r="F14" s="165"/>
      <c r="G14" s="36"/>
      <c r="J14" s="342">
        <f t="shared" si="0"/>
        <v>0</v>
      </c>
    </row>
    <row r="15" spans="1:10" ht="41.25" customHeight="1" x14ac:dyDescent="0.2">
      <c r="A15" s="437" t="s">
        <v>362</v>
      </c>
      <c r="B15" s="438"/>
      <c r="C15" s="438"/>
      <c r="D15" s="439"/>
      <c r="E15" s="165"/>
      <c r="F15" s="165"/>
      <c r="G15" s="36"/>
      <c r="H15" s="201" t="str">
        <f>IF(AND(LEN(G15)=0)*OR(E15&lt;&gt;0,F15&lt;&gt;0),"  DOPLŇTE KOMENTÁŘ"," ")</f>
        <v xml:space="preserve"> </v>
      </c>
      <c r="I15" s="219"/>
      <c r="J15" s="342">
        <f t="shared" si="0"/>
        <v>0</v>
      </c>
    </row>
    <row r="16" spans="1:10" ht="20.100000000000001" customHeight="1" x14ac:dyDescent="0.2">
      <c r="A16" s="437" t="s">
        <v>174</v>
      </c>
      <c r="B16" s="438"/>
      <c r="C16" s="438"/>
      <c r="D16" s="439"/>
      <c r="E16" s="165"/>
      <c r="F16" s="165"/>
      <c r="G16" s="36"/>
      <c r="J16" s="342">
        <f t="shared" si="0"/>
        <v>0</v>
      </c>
    </row>
    <row r="17" spans="1:10" ht="20.100000000000001" customHeight="1" x14ac:dyDescent="0.2">
      <c r="A17" s="437" t="s">
        <v>372</v>
      </c>
      <c r="B17" s="457"/>
      <c r="C17" s="457"/>
      <c r="D17" s="458"/>
      <c r="E17" s="165"/>
      <c r="F17" s="165"/>
      <c r="G17" s="36"/>
      <c r="J17" s="342">
        <f t="shared" si="0"/>
        <v>0</v>
      </c>
    </row>
    <row r="18" spans="1:10" ht="29.25" customHeight="1" x14ac:dyDescent="0.2">
      <c r="A18" s="437" t="s">
        <v>373</v>
      </c>
      <c r="B18" s="457"/>
      <c r="C18" s="457"/>
      <c r="D18" s="458"/>
      <c r="E18" s="165"/>
      <c r="F18" s="165"/>
      <c r="G18" s="36"/>
      <c r="J18" s="342">
        <f t="shared" si="0"/>
        <v>0</v>
      </c>
    </row>
    <row r="19" spans="1:10" ht="27" customHeight="1" x14ac:dyDescent="0.2">
      <c r="A19" s="437" t="s">
        <v>374</v>
      </c>
      <c r="B19" s="457"/>
      <c r="C19" s="457"/>
      <c r="D19" s="458"/>
      <c r="E19" s="165"/>
      <c r="F19" s="165"/>
      <c r="G19" s="36"/>
      <c r="J19" s="342">
        <f t="shared" si="0"/>
        <v>0</v>
      </c>
    </row>
    <row r="20" spans="1:10" ht="20.100000000000001" customHeight="1" x14ac:dyDescent="0.2">
      <c r="A20" s="437" t="s">
        <v>375</v>
      </c>
      <c r="B20" s="457"/>
      <c r="C20" s="457"/>
      <c r="D20" s="458"/>
      <c r="E20" s="165"/>
      <c r="F20" s="165"/>
      <c r="G20" s="36"/>
      <c r="J20" s="342">
        <f t="shared" si="0"/>
        <v>0</v>
      </c>
    </row>
    <row r="21" spans="1:10" ht="20.100000000000001" customHeight="1" x14ac:dyDescent="0.2">
      <c r="A21" s="437" t="s">
        <v>376</v>
      </c>
      <c r="B21" s="457"/>
      <c r="C21" s="457"/>
      <c r="D21" s="458"/>
      <c r="E21" s="165"/>
      <c r="F21" s="165"/>
      <c r="G21" s="36"/>
      <c r="J21" s="342">
        <f t="shared" si="0"/>
        <v>0</v>
      </c>
    </row>
    <row r="22" spans="1:10" ht="28.5" customHeight="1" x14ac:dyDescent="0.2">
      <c r="A22" s="437" t="s">
        <v>377</v>
      </c>
      <c r="B22" s="438"/>
      <c r="C22" s="438"/>
      <c r="D22" s="439"/>
      <c r="E22" s="165"/>
      <c r="F22" s="165"/>
      <c r="G22" s="36"/>
      <c r="J22" s="342">
        <f t="shared" si="0"/>
        <v>0</v>
      </c>
    </row>
    <row r="23" spans="1:10" ht="28.5" customHeight="1" x14ac:dyDescent="0.2">
      <c r="A23" s="437" t="s">
        <v>378</v>
      </c>
      <c r="B23" s="457"/>
      <c r="C23" s="457"/>
      <c r="D23" s="458"/>
      <c r="E23" s="165"/>
      <c r="F23" s="165"/>
      <c r="G23" s="36"/>
      <c r="J23" s="342">
        <f t="shared" si="0"/>
        <v>0</v>
      </c>
    </row>
    <row r="24" spans="1:10" ht="20.100000000000001" customHeight="1" x14ac:dyDescent="0.2">
      <c r="A24" s="437" t="s">
        <v>175</v>
      </c>
      <c r="B24" s="438"/>
      <c r="C24" s="438"/>
      <c r="D24" s="439"/>
      <c r="E24" s="165"/>
      <c r="F24" s="165"/>
      <c r="G24" s="36"/>
      <c r="J24" s="342">
        <f t="shared" si="0"/>
        <v>0</v>
      </c>
    </row>
    <row r="25" spans="1:10" ht="20.100000000000001" customHeight="1" x14ac:dyDescent="0.2">
      <c r="A25" s="437" t="s">
        <v>176</v>
      </c>
      <c r="B25" s="438"/>
      <c r="C25" s="438"/>
      <c r="D25" s="439"/>
      <c r="E25" s="165"/>
      <c r="F25" s="165"/>
      <c r="G25" s="36"/>
      <c r="J25" s="342">
        <f t="shared" si="0"/>
        <v>0</v>
      </c>
    </row>
    <row r="26" spans="1:10" ht="20.100000000000001" customHeight="1" x14ac:dyDescent="0.2">
      <c r="A26" s="437" t="s">
        <v>177</v>
      </c>
      <c r="B26" s="438"/>
      <c r="C26" s="438"/>
      <c r="D26" s="439"/>
      <c r="E26" s="165"/>
      <c r="F26" s="165"/>
      <c r="G26" s="36"/>
      <c r="H26" s="201" t="str">
        <f>IF(AND(LEN(G26)=0)*OR(E26&lt;&gt;0,F26&lt;&gt;0),"  DOPLŇTE KOMENTÁŘ"," ")</f>
        <v xml:space="preserve"> </v>
      </c>
      <c r="J26" s="342">
        <f t="shared" si="0"/>
        <v>0</v>
      </c>
    </row>
    <row r="27" spans="1:10" ht="20.100000000000001" customHeight="1" x14ac:dyDescent="0.2">
      <c r="A27" s="618" t="s">
        <v>1</v>
      </c>
      <c r="B27" s="619"/>
      <c r="C27" s="619"/>
      <c r="D27" s="620"/>
      <c r="E27" s="166">
        <f>SUM(E6:E26)</f>
        <v>0</v>
      </c>
      <c r="F27" s="166">
        <f>SUM(F6:F26)</f>
        <v>0</v>
      </c>
      <c r="G27" s="36"/>
      <c r="J27" s="376"/>
    </row>
    <row r="28" spans="1:10" x14ac:dyDescent="0.2">
      <c r="J28" s="375"/>
    </row>
    <row r="29" spans="1:10" ht="35.25" customHeight="1" x14ac:dyDescent="0.2">
      <c r="A29" s="473" t="s">
        <v>41</v>
      </c>
      <c r="B29" s="474"/>
      <c r="C29" s="474"/>
      <c r="D29" s="474"/>
      <c r="E29" s="617"/>
      <c r="F29" s="476"/>
      <c r="G29" s="477"/>
      <c r="J29" s="375"/>
    </row>
    <row r="30" spans="1:10" x14ac:dyDescent="0.2">
      <c r="A30" s="407"/>
      <c r="B30" s="407"/>
      <c r="C30" s="407"/>
      <c r="D30" s="407"/>
    </row>
    <row r="31" spans="1:10" ht="42" customHeight="1" x14ac:dyDescent="0.2">
      <c r="A31" s="415" t="s">
        <v>816</v>
      </c>
      <c r="B31" s="415"/>
      <c r="C31" s="415"/>
      <c r="D31" s="415"/>
      <c r="E31" s="37">
        <f>'část E náklady'!E88</f>
        <v>0</v>
      </c>
    </row>
    <row r="32" spans="1:10" ht="42" customHeight="1" x14ac:dyDescent="0.2">
      <c r="A32" s="437" t="s">
        <v>817</v>
      </c>
      <c r="B32" s="438"/>
      <c r="C32" s="438"/>
      <c r="D32" s="439"/>
      <c r="E32" s="37">
        <f>E27</f>
        <v>0</v>
      </c>
    </row>
    <row r="33" spans="1:5" ht="42" customHeight="1" x14ac:dyDescent="0.2">
      <c r="A33" s="415" t="s">
        <v>406</v>
      </c>
      <c r="B33" s="415"/>
      <c r="C33" s="415"/>
      <c r="D33" s="415"/>
      <c r="E33" s="37">
        <f>E32-E31</f>
        <v>0</v>
      </c>
    </row>
    <row r="34" spans="1:5" ht="42" customHeight="1" x14ac:dyDescent="0.2">
      <c r="A34" s="437" t="s">
        <v>818</v>
      </c>
      <c r="B34" s="438"/>
      <c r="C34" s="438"/>
      <c r="D34" s="439"/>
      <c r="E34" s="37">
        <f>'část E náklady'!F88</f>
        <v>0</v>
      </c>
    </row>
    <row r="35" spans="1:5" ht="42" customHeight="1" x14ac:dyDescent="0.2">
      <c r="A35" s="415" t="s">
        <v>819</v>
      </c>
      <c r="B35" s="415"/>
      <c r="C35" s="415"/>
      <c r="D35" s="415"/>
      <c r="E35" s="37">
        <f>F27</f>
        <v>0</v>
      </c>
    </row>
    <row r="36" spans="1:5" ht="42" customHeight="1" x14ac:dyDescent="0.2">
      <c r="A36" s="415" t="s">
        <v>406</v>
      </c>
      <c r="B36" s="415"/>
      <c r="C36" s="415"/>
      <c r="D36" s="415"/>
      <c r="E36" s="37">
        <f>E35-E34</f>
        <v>0</v>
      </c>
    </row>
  </sheetData>
  <sheetProtection password="8D29" sheet="1" objects="1" scenarios="1"/>
  <mergeCells count="35">
    <mergeCell ref="A14:D14"/>
    <mergeCell ref="A15:D15"/>
    <mergeCell ref="A16:D16"/>
    <mergeCell ref="A6:D6"/>
    <mergeCell ref="A17:D17"/>
    <mergeCell ref="A9:D9"/>
    <mergeCell ref="A8:D8"/>
    <mergeCell ref="A1:G1"/>
    <mergeCell ref="A4:D5"/>
    <mergeCell ref="E4:F4"/>
    <mergeCell ref="G4:G5"/>
    <mergeCell ref="A13:D13"/>
    <mergeCell ref="A7:D7"/>
    <mergeCell ref="A10:D10"/>
    <mergeCell ref="A11:D11"/>
    <mergeCell ref="A12:D12"/>
    <mergeCell ref="A2:G2"/>
    <mergeCell ref="E29:G29"/>
    <mergeCell ref="A21:D21"/>
    <mergeCell ref="A22:D22"/>
    <mergeCell ref="A23:D23"/>
    <mergeCell ref="A24:D24"/>
    <mergeCell ref="A25:D25"/>
    <mergeCell ref="A27:D27"/>
    <mergeCell ref="A20:D20"/>
    <mergeCell ref="A18:D18"/>
    <mergeCell ref="A34:D34"/>
    <mergeCell ref="A35:D35"/>
    <mergeCell ref="A36:D36"/>
    <mergeCell ref="A26:D26"/>
    <mergeCell ref="A31:D31"/>
    <mergeCell ref="A32:D32"/>
    <mergeCell ref="A33:D33"/>
    <mergeCell ref="A29:D29"/>
    <mergeCell ref="A19:D19"/>
  </mergeCells>
  <conditionalFormatting sqref="J10">
    <cfRule type="cellIs" dxfId="106" priority="21" operator="greaterThan">
      <formula>$E$10</formula>
    </cfRule>
  </conditionalFormatting>
  <conditionalFormatting sqref="J11">
    <cfRule type="cellIs" dxfId="105" priority="20" operator="greaterThan">
      <formula>$E$11</formula>
    </cfRule>
  </conditionalFormatting>
  <conditionalFormatting sqref="J12">
    <cfRule type="cellIs" dxfId="104" priority="19" operator="greaterThan">
      <formula>$E$12</formula>
    </cfRule>
  </conditionalFormatting>
  <conditionalFormatting sqref="J13">
    <cfRule type="cellIs" dxfId="103" priority="18" operator="greaterThan">
      <formula>$E$13</formula>
    </cfRule>
  </conditionalFormatting>
  <conditionalFormatting sqref="J14">
    <cfRule type="cellIs" dxfId="102" priority="17" operator="greaterThan">
      <formula>$E$14</formula>
    </cfRule>
  </conditionalFormatting>
  <conditionalFormatting sqref="J15">
    <cfRule type="cellIs" dxfId="101" priority="16" operator="greaterThan">
      <formula>$E$15</formula>
    </cfRule>
  </conditionalFormatting>
  <conditionalFormatting sqref="J16">
    <cfRule type="cellIs" dxfId="100" priority="15" operator="greaterThan">
      <formula>$E$16</formula>
    </cfRule>
  </conditionalFormatting>
  <conditionalFormatting sqref="J17">
    <cfRule type="cellIs" dxfId="99" priority="14" operator="greaterThan">
      <formula>$E$17</formula>
    </cfRule>
  </conditionalFormatting>
  <conditionalFormatting sqref="J18">
    <cfRule type="cellIs" dxfId="98" priority="13" operator="greaterThan">
      <formula>$E$18</formula>
    </cfRule>
  </conditionalFormatting>
  <conditionalFormatting sqref="J19">
    <cfRule type="cellIs" dxfId="97" priority="12" operator="greaterThan">
      <formula>$E$19</formula>
    </cfRule>
  </conditionalFormatting>
  <conditionalFormatting sqref="J20">
    <cfRule type="cellIs" dxfId="96" priority="11" operator="greaterThan">
      <formula>$E$20</formula>
    </cfRule>
  </conditionalFormatting>
  <conditionalFormatting sqref="J21">
    <cfRule type="cellIs" dxfId="95" priority="10" operator="greaterThan">
      <formula>$E$21</formula>
    </cfRule>
  </conditionalFormatting>
  <conditionalFormatting sqref="J22">
    <cfRule type="cellIs" dxfId="94" priority="9" operator="greaterThan">
      <formula>$E$22</formula>
    </cfRule>
  </conditionalFormatting>
  <conditionalFormatting sqref="J23">
    <cfRule type="cellIs" dxfId="93" priority="8" operator="greaterThan">
      <formula>$E$23</formula>
    </cfRule>
  </conditionalFormatting>
  <conditionalFormatting sqref="J24">
    <cfRule type="cellIs" dxfId="92" priority="7" operator="greaterThan">
      <formula>$E$24</formula>
    </cfRule>
  </conditionalFormatting>
  <conditionalFormatting sqref="J25">
    <cfRule type="cellIs" dxfId="91" priority="6" operator="greaterThan">
      <formula>$E$25</formula>
    </cfRule>
  </conditionalFormatting>
  <conditionalFormatting sqref="J26">
    <cfRule type="cellIs" dxfId="90" priority="5" operator="greaterThan">
      <formula>$E$26</formula>
    </cfRule>
  </conditionalFormatting>
  <dataValidations count="1">
    <dataValidation type="decimal" operator="greaterThan" allowBlank="1" showInputMessage="1" showErrorMessage="1" error="Zadejte číslo větší nebo rovné 0" sqref="E10:F26">
      <formula1>0</formula1>
    </dataValidation>
  </dataValidations>
  <pageMargins left="0.70866141732283472" right="0.70866141732283472" top="0.78740157480314965" bottom="0.78740157480314965"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4"/>
  <dimension ref="A1:F36"/>
  <sheetViews>
    <sheetView topLeftCell="A2" workbookViewId="0">
      <selection activeCell="C30" sqref="C30"/>
    </sheetView>
  </sheetViews>
  <sheetFormatPr defaultRowHeight="15" x14ac:dyDescent="0.25"/>
  <cols>
    <col min="1" max="2" width="27.42578125" customWidth="1"/>
    <col min="3" max="4" width="18.28515625" customWidth="1"/>
    <col min="5" max="5" width="54.7109375" customWidth="1"/>
    <col min="6" max="6" width="4.85546875" style="238" hidden="1" customWidth="1"/>
    <col min="7" max="7" width="20.140625" customWidth="1"/>
    <col min="8" max="8" width="9.140625" customWidth="1"/>
  </cols>
  <sheetData>
    <row r="1" spans="1:6" ht="31.5" hidden="1" customHeight="1" x14ac:dyDescent="0.25">
      <c r="A1" s="631" t="s">
        <v>569</v>
      </c>
      <c r="B1" s="631"/>
      <c r="C1" s="540"/>
      <c r="D1" s="540"/>
      <c r="E1" s="540"/>
    </row>
    <row r="2" spans="1:6" ht="31.5" customHeight="1" x14ac:dyDescent="0.25">
      <c r="A2" s="639" t="s">
        <v>783</v>
      </c>
      <c r="B2" s="424"/>
      <c r="C2" s="424"/>
      <c r="D2" s="424"/>
      <c r="E2" s="281"/>
    </row>
    <row r="3" spans="1:6" x14ac:dyDescent="0.25">
      <c r="A3" s="2"/>
      <c r="B3" s="2"/>
      <c r="C3" s="2"/>
      <c r="D3" s="2"/>
      <c r="E3" s="2"/>
    </row>
    <row r="4" spans="1:6" ht="32.25" customHeight="1" x14ac:dyDescent="0.25">
      <c r="A4" s="632" t="s">
        <v>726</v>
      </c>
      <c r="B4" s="632" t="s">
        <v>570</v>
      </c>
      <c r="C4" s="634" t="s">
        <v>814</v>
      </c>
      <c r="D4" s="634"/>
      <c r="E4" s="632" t="s">
        <v>146</v>
      </c>
    </row>
    <row r="5" spans="1:6" ht="25.5" x14ac:dyDescent="0.25">
      <c r="A5" s="633"/>
      <c r="B5" s="638"/>
      <c r="C5" s="237" t="s">
        <v>571</v>
      </c>
      <c r="D5" s="237" t="s">
        <v>572</v>
      </c>
      <c r="E5" s="635"/>
    </row>
    <row r="6" spans="1:6" ht="20.100000000000001" customHeight="1" x14ac:dyDescent="0.25">
      <c r="A6" s="214"/>
      <c r="B6" s="239" t="str">
        <f>IF($F6=1,"       ",INDEX(data!$A$35:$A$168,$F6,1))</f>
        <v xml:space="preserve">       </v>
      </c>
      <c r="C6" s="215"/>
      <c r="D6" s="215"/>
      <c r="E6" s="216"/>
      <c r="F6" s="238">
        <v>1</v>
      </c>
    </row>
    <row r="7" spans="1:6" ht="20.100000000000001" customHeight="1" x14ac:dyDescent="0.25">
      <c r="A7" s="214"/>
      <c r="B7" s="239" t="str">
        <f>IF($F7=1,"       ",INDEX(data!$A$35:$A$168,$F7,1))</f>
        <v xml:space="preserve">       </v>
      </c>
      <c r="C7" s="215"/>
      <c r="D7" s="215"/>
      <c r="E7" s="216"/>
      <c r="F7" s="238">
        <v>1</v>
      </c>
    </row>
    <row r="8" spans="1:6" ht="20.100000000000001" customHeight="1" x14ac:dyDescent="0.25">
      <c r="A8" s="214"/>
      <c r="B8" s="239" t="str">
        <f>IF($F8=1,"       ",INDEX(data!$A$35:$A$168,$F8,1))</f>
        <v xml:space="preserve">       </v>
      </c>
      <c r="C8" s="215"/>
      <c r="D8" s="215"/>
      <c r="E8" s="216"/>
      <c r="F8" s="238">
        <v>1</v>
      </c>
    </row>
    <row r="9" spans="1:6" ht="20.100000000000001" customHeight="1" x14ac:dyDescent="0.25">
      <c r="A9" s="214"/>
      <c r="B9" s="239" t="str">
        <f>IF($F9=1,"       ",INDEX(data!$A$35:$A$168,$F9,1))</f>
        <v xml:space="preserve">       </v>
      </c>
      <c r="C9" s="215"/>
      <c r="D9" s="215"/>
      <c r="E9" s="216"/>
      <c r="F9" s="238">
        <v>1</v>
      </c>
    </row>
    <row r="10" spans="1:6" ht="20.100000000000001" customHeight="1" x14ac:dyDescent="0.25">
      <c r="A10" s="214"/>
      <c r="B10" s="239" t="str">
        <f>IF($F10=1,"       ",INDEX(data!$A$35:$A$168,$F10,1))</f>
        <v xml:space="preserve">       </v>
      </c>
      <c r="C10" s="215"/>
      <c r="D10" s="215"/>
      <c r="E10" s="216"/>
      <c r="F10" s="238">
        <v>1</v>
      </c>
    </row>
    <row r="11" spans="1:6" ht="20.100000000000001" customHeight="1" x14ac:dyDescent="0.25">
      <c r="A11" s="214"/>
      <c r="B11" s="239" t="str">
        <f>IF($F11=1,"       ",INDEX(data!$A$35:$A$168,$F11,1))</f>
        <v xml:space="preserve">       </v>
      </c>
      <c r="C11" s="215"/>
      <c r="D11" s="215"/>
      <c r="E11" s="216"/>
      <c r="F11" s="238">
        <v>1</v>
      </c>
    </row>
    <row r="12" spans="1:6" ht="20.100000000000001" customHeight="1" x14ac:dyDescent="0.25">
      <c r="A12" s="214"/>
      <c r="B12" s="239" t="str">
        <f>IF($F12=1,"       ",INDEX(data!$A$35:$A$168,$F12,1))</f>
        <v xml:space="preserve">       </v>
      </c>
      <c r="C12" s="215"/>
      <c r="D12" s="215"/>
      <c r="E12" s="216"/>
      <c r="F12" s="238">
        <v>1</v>
      </c>
    </row>
    <row r="13" spans="1:6" ht="20.100000000000001" customHeight="1" x14ac:dyDescent="0.25">
      <c r="A13" s="214"/>
      <c r="B13" s="239" t="str">
        <f>IF($F13=1,"       ",INDEX(data!$A$35:$A$168,$F13,1))</f>
        <v xml:space="preserve">       </v>
      </c>
      <c r="C13" s="215"/>
      <c r="D13" s="215"/>
      <c r="E13" s="216"/>
      <c r="F13" s="238">
        <v>1</v>
      </c>
    </row>
    <row r="14" spans="1:6" ht="20.100000000000001" customHeight="1" x14ac:dyDescent="0.25">
      <c r="A14" s="214"/>
      <c r="B14" s="239" t="str">
        <f>IF($F14=1,"       ",INDEX(data!$A$35:$A$168,$F14,1))</f>
        <v xml:space="preserve">       </v>
      </c>
      <c r="C14" s="215"/>
      <c r="D14" s="215"/>
      <c r="E14" s="216"/>
      <c r="F14" s="238">
        <v>1</v>
      </c>
    </row>
    <row r="15" spans="1:6" ht="20.100000000000001" customHeight="1" x14ac:dyDescent="0.25">
      <c r="A15" s="214"/>
      <c r="B15" s="239" t="str">
        <f>IF($F15=1,"       ",INDEX(data!$A$35:$A$168,$F15,1))</f>
        <v xml:space="preserve">       </v>
      </c>
      <c r="C15" s="215"/>
      <c r="D15" s="215"/>
      <c r="E15" s="216"/>
      <c r="F15" s="238">
        <v>1</v>
      </c>
    </row>
    <row r="16" spans="1:6" ht="20.100000000000001" customHeight="1" x14ac:dyDescent="0.25">
      <c r="A16" s="214"/>
      <c r="B16" s="239" t="str">
        <f>IF($F16=1,"       ",INDEX(data!$A$35:$A$168,$F16,1))</f>
        <v xml:space="preserve">       </v>
      </c>
      <c r="C16" s="215"/>
      <c r="D16" s="215"/>
      <c r="E16" s="216"/>
      <c r="F16" s="238">
        <v>1</v>
      </c>
    </row>
    <row r="17" spans="1:6" ht="20.100000000000001" customHeight="1" x14ac:dyDescent="0.25">
      <c r="A17" s="214"/>
      <c r="B17" s="239" t="str">
        <f>IF($F17=1,"       ",INDEX(data!$A$35:$A$168,$F17,1))</f>
        <v xml:space="preserve">       </v>
      </c>
      <c r="C17" s="215"/>
      <c r="D17" s="215"/>
      <c r="E17" s="216"/>
      <c r="F17" s="238">
        <v>1</v>
      </c>
    </row>
    <row r="18" spans="1:6" ht="20.100000000000001" customHeight="1" x14ac:dyDescent="0.25">
      <c r="A18" s="214"/>
      <c r="B18" s="239" t="str">
        <f>IF($F18=1,"       ",INDEX(data!$A$35:$A$168,$F18,1))</f>
        <v xml:space="preserve">       </v>
      </c>
      <c r="C18" s="215"/>
      <c r="D18" s="215"/>
      <c r="E18" s="216"/>
      <c r="F18" s="238">
        <v>1</v>
      </c>
    </row>
    <row r="19" spans="1:6" ht="20.100000000000001" customHeight="1" x14ac:dyDescent="0.25">
      <c r="A19" s="214"/>
      <c r="B19" s="239" t="str">
        <f>IF($F19=1,"       ",INDEX(data!$A$35:$A$168,$F19,1))</f>
        <v xml:space="preserve">       </v>
      </c>
      <c r="C19" s="215"/>
      <c r="D19" s="215"/>
      <c r="E19" s="216"/>
      <c r="F19" s="238">
        <v>1</v>
      </c>
    </row>
    <row r="20" spans="1:6" ht="20.100000000000001" customHeight="1" x14ac:dyDescent="0.25">
      <c r="A20" s="214"/>
      <c r="B20" s="239" t="str">
        <f>IF($F20=1,"       ",INDEX(data!$A$35:$A$168,$F20,1))</f>
        <v xml:space="preserve">       </v>
      </c>
      <c r="C20" s="215"/>
      <c r="D20" s="215"/>
      <c r="E20" s="216"/>
      <c r="F20" s="238">
        <v>1</v>
      </c>
    </row>
    <row r="21" spans="1:6" ht="20.100000000000001" customHeight="1" x14ac:dyDescent="0.25">
      <c r="A21" s="214"/>
      <c r="B21" s="239" t="str">
        <f>IF($F21=1,"       ",INDEX(data!$A$35:$A$168,$F21,1))</f>
        <v xml:space="preserve">       </v>
      </c>
      <c r="C21" s="215"/>
      <c r="D21" s="215"/>
      <c r="E21" s="216"/>
      <c r="F21" s="238">
        <v>1</v>
      </c>
    </row>
    <row r="22" spans="1:6" ht="20.100000000000001" customHeight="1" x14ac:dyDescent="0.25">
      <c r="A22" s="214"/>
      <c r="B22" s="239" t="str">
        <f>IF($F22=1,"       ",INDEX(data!$A$35:$A$168,$F22,1))</f>
        <v xml:space="preserve">       </v>
      </c>
      <c r="C22" s="215"/>
      <c r="D22" s="215"/>
      <c r="E22" s="216"/>
      <c r="F22" s="238">
        <v>1</v>
      </c>
    </row>
    <row r="23" spans="1:6" ht="20.100000000000001" customHeight="1" x14ac:dyDescent="0.25">
      <c r="A23" s="214"/>
      <c r="B23" s="239" t="str">
        <f>IF($F23=1,"       ",INDEX(data!$A$35:$A$168,$F23,1))</f>
        <v xml:space="preserve">       </v>
      </c>
      <c r="C23" s="215"/>
      <c r="D23" s="215"/>
      <c r="E23" s="216"/>
      <c r="F23" s="238">
        <v>1</v>
      </c>
    </row>
    <row r="24" spans="1:6" ht="20.100000000000001" customHeight="1" x14ac:dyDescent="0.25">
      <c r="A24" s="214"/>
      <c r="B24" s="239" t="str">
        <f>IF($F24=1,"       ",INDEX(data!$A$35:$A$168,$F24,1))</f>
        <v xml:space="preserve">       </v>
      </c>
      <c r="C24" s="215"/>
      <c r="D24" s="215"/>
      <c r="E24" s="216"/>
      <c r="F24" s="238">
        <v>1</v>
      </c>
    </row>
    <row r="25" spans="1:6" ht="20.100000000000001" customHeight="1" x14ac:dyDescent="0.25">
      <c r="A25" s="214"/>
      <c r="B25" s="239" t="str">
        <f>IF($F25=1,"       ",INDEX(data!$A$35:$A$168,$F25,1))</f>
        <v xml:space="preserve">       </v>
      </c>
      <c r="C25" s="215"/>
      <c r="D25" s="215"/>
      <c r="E25" s="216"/>
      <c r="F25" s="238">
        <v>1</v>
      </c>
    </row>
    <row r="26" spans="1:6" ht="20.100000000000001" customHeight="1" x14ac:dyDescent="0.25">
      <c r="A26" s="214"/>
      <c r="B26" s="239" t="str">
        <f>IF($F26=1,"       ",INDEX(data!$A$35:$A$168,$F26,1))</f>
        <v xml:space="preserve">       </v>
      </c>
      <c r="C26" s="215"/>
      <c r="D26" s="215"/>
      <c r="E26" s="216"/>
      <c r="F26" s="238">
        <v>1</v>
      </c>
    </row>
    <row r="27" spans="1:6" ht="20.100000000000001" customHeight="1" x14ac:dyDescent="0.25">
      <c r="A27" s="214"/>
      <c r="B27" s="239" t="str">
        <f>IF($F27=1,"       ",INDEX(data!$A$35:$A$168,$F27,1))</f>
        <v xml:space="preserve">       </v>
      </c>
      <c r="C27" s="215"/>
      <c r="D27" s="215"/>
      <c r="E27" s="216"/>
      <c r="F27" s="238">
        <v>1</v>
      </c>
    </row>
    <row r="28" spans="1:6" ht="20.100000000000001" customHeight="1" x14ac:dyDescent="0.25">
      <c r="A28" s="214"/>
      <c r="B28" s="239" t="str">
        <f>IF($F28=1,"       ",INDEX(data!$A$35:$A$168,$F28,1))</f>
        <v xml:space="preserve">       </v>
      </c>
      <c r="C28" s="215"/>
      <c r="D28" s="215"/>
      <c r="E28" s="216"/>
      <c r="F28" s="238">
        <v>1</v>
      </c>
    </row>
    <row r="29" spans="1:6" ht="20.100000000000001" customHeight="1" x14ac:dyDescent="0.25">
      <c r="A29" s="214"/>
      <c r="B29" s="239" t="str">
        <f>IF($F29=1,"       ",INDEX(data!$A$35:$A$168,$F29,1))</f>
        <v xml:space="preserve">       </v>
      </c>
      <c r="C29" s="215"/>
      <c r="D29" s="215"/>
      <c r="E29" s="216"/>
      <c r="F29" s="238">
        <v>1</v>
      </c>
    </row>
    <row r="30" spans="1:6" ht="20.100000000000001" customHeight="1" x14ac:dyDescent="0.25">
      <c r="A30" s="214" t="s">
        <v>706</v>
      </c>
      <c r="B30" s="251"/>
      <c r="C30" s="215"/>
      <c r="D30" s="215"/>
      <c r="E30" s="216"/>
    </row>
    <row r="31" spans="1:6" ht="20.100000000000001" customHeight="1" x14ac:dyDescent="0.25">
      <c r="A31" s="214" t="s">
        <v>706</v>
      </c>
      <c r="B31" s="251"/>
      <c r="C31" s="215"/>
      <c r="D31" s="215"/>
      <c r="E31" s="216"/>
    </row>
    <row r="32" spans="1:6" ht="20.100000000000001" customHeight="1" x14ac:dyDescent="0.25">
      <c r="A32" s="214" t="s">
        <v>706</v>
      </c>
      <c r="B32" s="251"/>
      <c r="C32" s="215"/>
      <c r="D32" s="215"/>
      <c r="E32" s="216"/>
    </row>
    <row r="33" spans="1:5" ht="20.100000000000001" customHeight="1" x14ac:dyDescent="0.25">
      <c r="A33" s="217" t="s">
        <v>1</v>
      </c>
      <c r="B33" s="217"/>
      <c r="C33" s="218">
        <f>SUM(C6:C32)</f>
        <v>0</v>
      </c>
      <c r="D33" s="218">
        <f>SUM(D6:D32)</f>
        <v>0</v>
      </c>
      <c r="E33" s="216"/>
    </row>
    <row r="34" spans="1:5" ht="20.100000000000001" customHeight="1" x14ac:dyDescent="0.25">
      <c r="A34" s="2"/>
      <c r="B34" s="2"/>
      <c r="C34" s="2"/>
      <c r="D34" s="2"/>
      <c r="E34" s="2"/>
    </row>
    <row r="35" spans="1:5" ht="20.100000000000001" customHeight="1" x14ac:dyDescent="0.25">
      <c r="A35" s="214" t="s">
        <v>41</v>
      </c>
      <c r="B35" s="236"/>
      <c r="C35" s="475"/>
      <c r="D35" s="636"/>
      <c r="E35" s="637"/>
    </row>
    <row r="36" spans="1:5" x14ac:dyDescent="0.25">
      <c r="A36" s="2"/>
      <c r="B36" s="2"/>
      <c r="C36" s="2"/>
      <c r="D36" s="2"/>
      <c r="E36" s="2"/>
    </row>
  </sheetData>
  <sheetProtection password="8D29" sheet="1" objects="1" scenarios="1"/>
  <mergeCells count="7">
    <mergeCell ref="A1:E1"/>
    <mergeCell ref="A4:A5"/>
    <mergeCell ref="C4:D4"/>
    <mergeCell ref="E4:E5"/>
    <mergeCell ref="C35:E35"/>
    <mergeCell ref="B4:B5"/>
    <mergeCell ref="A2:D2"/>
  </mergeCells>
  <dataValidations count="1">
    <dataValidation type="decimal" operator="greaterThanOrEqual" allowBlank="1" showInputMessage="1" showErrorMessage="1" error="Zadejte číslo větší nebo rovné 0" sqref="C6:D32">
      <formula1>0</formula1>
    </dataValidation>
  </dataValidations>
  <pageMargins left="0.7" right="0.7" top="0.78740157499999996" bottom="0.78740157499999996"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Drop Down 1">
              <controlPr defaultSize="0" autoLine="0" autoPict="0">
                <anchor moveWithCells="1">
                  <from>
                    <xdr:col>0</xdr:col>
                    <xdr:colOff>28575</xdr:colOff>
                    <xdr:row>5</xdr:row>
                    <xdr:rowOff>9525</xdr:rowOff>
                  </from>
                  <to>
                    <xdr:col>0</xdr:col>
                    <xdr:colOff>1809750</xdr:colOff>
                    <xdr:row>6</xdr:row>
                    <xdr:rowOff>9525</xdr:rowOff>
                  </to>
                </anchor>
              </controlPr>
            </control>
          </mc:Choice>
        </mc:AlternateContent>
        <mc:AlternateContent xmlns:mc="http://schemas.openxmlformats.org/markup-compatibility/2006">
          <mc:Choice Requires="x14">
            <control shapeId="9219" r:id="rId5" name="Drop Down 3">
              <controlPr defaultSize="0" autoLine="0" autoPict="0">
                <anchor moveWithCells="1">
                  <from>
                    <xdr:col>0</xdr:col>
                    <xdr:colOff>28575</xdr:colOff>
                    <xdr:row>6</xdr:row>
                    <xdr:rowOff>9525</xdr:rowOff>
                  </from>
                  <to>
                    <xdr:col>0</xdr:col>
                    <xdr:colOff>1809750</xdr:colOff>
                    <xdr:row>7</xdr:row>
                    <xdr:rowOff>9525</xdr:rowOff>
                  </to>
                </anchor>
              </controlPr>
            </control>
          </mc:Choice>
        </mc:AlternateContent>
        <mc:AlternateContent xmlns:mc="http://schemas.openxmlformats.org/markup-compatibility/2006">
          <mc:Choice Requires="x14">
            <control shapeId="9220" r:id="rId6" name="Drop Down 4">
              <controlPr defaultSize="0" autoLine="0" autoPict="0">
                <anchor moveWithCells="1">
                  <from>
                    <xdr:col>0</xdr:col>
                    <xdr:colOff>28575</xdr:colOff>
                    <xdr:row>7</xdr:row>
                    <xdr:rowOff>9525</xdr:rowOff>
                  </from>
                  <to>
                    <xdr:col>0</xdr:col>
                    <xdr:colOff>1809750</xdr:colOff>
                    <xdr:row>8</xdr:row>
                    <xdr:rowOff>9525</xdr:rowOff>
                  </to>
                </anchor>
              </controlPr>
            </control>
          </mc:Choice>
        </mc:AlternateContent>
        <mc:AlternateContent xmlns:mc="http://schemas.openxmlformats.org/markup-compatibility/2006">
          <mc:Choice Requires="x14">
            <control shapeId="9221" r:id="rId7" name="Drop Down 5">
              <controlPr defaultSize="0" autoLine="0" autoPict="0">
                <anchor moveWithCells="1">
                  <from>
                    <xdr:col>0</xdr:col>
                    <xdr:colOff>28575</xdr:colOff>
                    <xdr:row>8</xdr:row>
                    <xdr:rowOff>9525</xdr:rowOff>
                  </from>
                  <to>
                    <xdr:col>0</xdr:col>
                    <xdr:colOff>1809750</xdr:colOff>
                    <xdr:row>9</xdr:row>
                    <xdr:rowOff>9525</xdr:rowOff>
                  </to>
                </anchor>
              </controlPr>
            </control>
          </mc:Choice>
        </mc:AlternateContent>
        <mc:AlternateContent xmlns:mc="http://schemas.openxmlformats.org/markup-compatibility/2006">
          <mc:Choice Requires="x14">
            <control shapeId="9222" r:id="rId8" name="Drop Down 6">
              <controlPr defaultSize="0" autoLine="0" autoPict="0">
                <anchor moveWithCells="1">
                  <from>
                    <xdr:col>0</xdr:col>
                    <xdr:colOff>28575</xdr:colOff>
                    <xdr:row>9</xdr:row>
                    <xdr:rowOff>9525</xdr:rowOff>
                  </from>
                  <to>
                    <xdr:col>0</xdr:col>
                    <xdr:colOff>1809750</xdr:colOff>
                    <xdr:row>10</xdr:row>
                    <xdr:rowOff>9525</xdr:rowOff>
                  </to>
                </anchor>
              </controlPr>
            </control>
          </mc:Choice>
        </mc:AlternateContent>
        <mc:AlternateContent xmlns:mc="http://schemas.openxmlformats.org/markup-compatibility/2006">
          <mc:Choice Requires="x14">
            <control shapeId="9223" r:id="rId9" name="Drop Down 7">
              <controlPr defaultSize="0" autoLine="0" autoPict="0">
                <anchor moveWithCells="1">
                  <from>
                    <xdr:col>0</xdr:col>
                    <xdr:colOff>28575</xdr:colOff>
                    <xdr:row>10</xdr:row>
                    <xdr:rowOff>9525</xdr:rowOff>
                  </from>
                  <to>
                    <xdr:col>0</xdr:col>
                    <xdr:colOff>1809750</xdr:colOff>
                    <xdr:row>11</xdr:row>
                    <xdr:rowOff>9525</xdr:rowOff>
                  </to>
                </anchor>
              </controlPr>
            </control>
          </mc:Choice>
        </mc:AlternateContent>
        <mc:AlternateContent xmlns:mc="http://schemas.openxmlformats.org/markup-compatibility/2006">
          <mc:Choice Requires="x14">
            <control shapeId="9224" r:id="rId10" name="Drop Down 8">
              <controlPr defaultSize="0" autoLine="0" autoPict="0">
                <anchor moveWithCells="1">
                  <from>
                    <xdr:col>0</xdr:col>
                    <xdr:colOff>28575</xdr:colOff>
                    <xdr:row>11</xdr:row>
                    <xdr:rowOff>9525</xdr:rowOff>
                  </from>
                  <to>
                    <xdr:col>0</xdr:col>
                    <xdr:colOff>1809750</xdr:colOff>
                    <xdr:row>12</xdr:row>
                    <xdr:rowOff>9525</xdr:rowOff>
                  </to>
                </anchor>
              </controlPr>
            </control>
          </mc:Choice>
        </mc:AlternateContent>
        <mc:AlternateContent xmlns:mc="http://schemas.openxmlformats.org/markup-compatibility/2006">
          <mc:Choice Requires="x14">
            <control shapeId="9225" r:id="rId11" name="Drop Down 9">
              <controlPr defaultSize="0" autoLine="0" autoPict="0">
                <anchor moveWithCells="1">
                  <from>
                    <xdr:col>0</xdr:col>
                    <xdr:colOff>28575</xdr:colOff>
                    <xdr:row>12</xdr:row>
                    <xdr:rowOff>9525</xdr:rowOff>
                  </from>
                  <to>
                    <xdr:col>0</xdr:col>
                    <xdr:colOff>1809750</xdr:colOff>
                    <xdr:row>13</xdr:row>
                    <xdr:rowOff>9525</xdr:rowOff>
                  </to>
                </anchor>
              </controlPr>
            </control>
          </mc:Choice>
        </mc:AlternateContent>
        <mc:AlternateContent xmlns:mc="http://schemas.openxmlformats.org/markup-compatibility/2006">
          <mc:Choice Requires="x14">
            <control shapeId="9226" r:id="rId12" name="Drop Down 10">
              <controlPr defaultSize="0" autoLine="0" autoPict="0">
                <anchor moveWithCells="1">
                  <from>
                    <xdr:col>0</xdr:col>
                    <xdr:colOff>28575</xdr:colOff>
                    <xdr:row>13</xdr:row>
                    <xdr:rowOff>9525</xdr:rowOff>
                  </from>
                  <to>
                    <xdr:col>0</xdr:col>
                    <xdr:colOff>1809750</xdr:colOff>
                    <xdr:row>14</xdr:row>
                    <xdr:rowOff>9525</xdr:rowOff>
                  </to>
                </anchor>
              </controlPr>
            </control>
          </mc:Choice>
        </mc:AlternateContent>
        <mc:AlternateContent xmlns:mc="http://schemas.openxmlformats.org/markup-compatibility/2006">
          <mc:Choice Requires="x14">
            <control shapeId="9227" r:id="rId13" name="Drop Down 11">
              <controlPr defaultSize="0" autoLine="0" autoPict="0">
                <anchor moveWithCells="1">
                  <from>
                    <xdr:col>0</xdr:col>
                    <xdr:colOff>28575</xdr:colOff>
                    <xdr:row>14</xdr:row>
                    <xdr:rowOff>9525</xdr:rowOff>
                  </from>
                  <to>
                    <xdr:col>0</xdr:col>
                    <xdr:colOff>1809750</xdr:colOff>
                    <xdr:row>15</xdr:row>
                    <xdr:rowOff>9525</xdr:rowOff>
                  </to>
                </anchor>
              </controlPr>
            </control>
          </mc:Choice>
        </mc:AlternateContent>
        <mc:AlternateContent xmlns:mc="http://schemas.openxmlformats.org/markup-compatibility/2006">
          <mc:Choice Requires="x14">
            <control shapeId="9228" r:id="rId14" name="Drop Down 12">
              <controlPr defaultSize="0" autoLine="0" autoPict="0">
                <anchor moveWithCells="1">
                  <from>
                    <xdr:col>0</xdr:col>
                    <xdr:colOff>28575</xdr:colOff>
                    <xdr:row>15</xdr:row>
                    <xdr:rowOff>9525</xdr:rowOff>
                  </from>
                  <to>
                    <xdr:col>0</xdr:col>
                    <xdr:colOff>1809750</xdr:colOff>
                    <xdr:row>16</xdr:row>
                    <xdr:rowOff>9525</xdr:rowOff>
                  </to>
                </anchor>
              </controlPr>
            </control>
          </mc:Choice>
        </mc:AlternateContent>
        <mc:AlternateContent xmlns:mc="http://schemas.openxmlformats.org/markup-compatibility/2006">
          <mc:Choice Requires="x14">
            <control shapeId="9229" r:id="rId15" name="Drop Down 13">
              <controlPr defaultSize="0" autoLine="0" autoPict="0">
                <anchor moveWithCells="1">
                  <from>
                    <xdr:col>0</xdr:col>
                    <xdr:colOff>28575</xdr:colOff>
                    <xdr:row>16</xdr:row>
                    <xdr:rowOff>9525</xdr:rowOff>
                  </from>
                  <to>
                    <xdr:col>0</xdr:col>
                    <xdr:colOff>1809750</xdr:colOff>
                    <xdr:row>17</xdr:row>
                    <xdr:rowOff>9525</xdr:rowOff>
                  </to>
                </anchor>
              </controlPr>
            </control>
          </mc:Choice>
        </mc:AlternateContent>
        <mc:AlternateContent xmlns:mc="http://schemas.openxmlformats.org/markup-compatibility/2006">
          <mc:Choice Requires="x14">
            <control shapeId="9230" r:id="rId16" name="Drop Down 14">
              <controlPr defaultSize="0" autoLine="0" autoPict="0">
                <anchor moveWithCells="1">
                  <from>
                    <xdr:col>0</xdr:col>
                    <xdr:colOff>28575</xdr:colOff>
                    <xdr:row>17</xdr:row>
                    <xdr:rowOff>9525</xdr:rowOff>
                  </from>
                  <to>
                    <xdr:col>0</xdr:col>
                    <xdr:colOff>1809750</xdr:colOff>
                    <xdr:row>18</xdr:row>
                    <xdr:rowOff>9525</xdr:rowOff>
                  </to>
                </anchor>
              </controlPr>
            </control>
          </mc:Choice>
        </mc:AlternateContent>
        <mc:AlternateContent xmlns:mc="http://schemas.openxmlformats.org/markup-compatibility/2006">
          <mc:Choice Requires="x14">
            <control shapeId="9231" r:id="rId17" name="Drop Down 15">
              <controlPr defaultSize="0" autoLine="0" autoPict="0">
                <anchor moveWithCells="1">
                  <from>
                    <xdr:col>0</xdr:col>
                    <xdr:colOff>28575</xdr:colOff>
                    <xdr:row>18</xdr:row>
                    <xdr:rowOff>9525</xdr:rowOff>
                  </from>
                  <to>
                    <xdr:col>0</xdr:col>
                    <xdr:colOff>1809750</xdr:colOff>
                    <xdr:row>19</xdr:row>
                    <xdr:rowOff>9525</xdr:rowOff>
                  </to>
                </anchor>
              </controlPr>
            </control>
          </mc:Choice>
        </mc:AlternateContent>
        <mc:AlternateContent xmlns:mc="http://schemas.openxmlformats.org/markup-compatibility/2006">
          <mc:Choice Requires="x14">
            <control shapeId="9232" r:id="rId18" name="Drop Down 16">
              <controlPr defaultSize="0" autoLine="0" autoPict="0">
                <anchor moveWithCells="1">
                  <from>
                    <xdr:col>0</xdr:col>
                    <xdr:colOff>28575</xdr:colOff>
                    <xdr:row>19</xdr:row>
                    <xdr:rowOff>9525</xdr:rowOff>
                  </from>
                  <to>
                    <xdr:col>0</xdr:col>
                    <xdr:colOff>1809750</xdr:colOff>
                    <xdr:row>20</xdr:row>
                    <xdr:rowOff>9525</xdr:rowOff>
                  </to>
                </anchor>
              </controlPr>
            </control>
          </mc:Choice>
        </mc:AlternateContent>
        <mc:AlternateContent xmlns:mc="http://schemas.openxmlformats.org/markup-compatibility/2006">
          <mc:Choice Requires="x14">
            <control shapeId="9233" r:id="rId19" name="Drop Down 17">
              <controlPr defaultSize="0" autoLine="0" autoPict="0">
                <anchor moveWithCells="1">
                  <from>
                    <xdr:col>0</xdr:col>
                    <xdr:colOff>28575</xdr:colOff>
                    <xdr:row>20</xdr:row>
                    <xdr:rowOff>9525</xdr:rowOff>
                  </from>
                  <to>
                    <xdr:col>0</xdr:col>
                    <xdr:colOff>1809750</xdr:colOff>
                    <xdr:row>21</xdr:row>
                    <xdr:rowOff>9525</xdr:rowOff>
                  </to>
                </anchor>
              </controlPr>
            </control>
          </mc:Choice>
        </mc:AlternateContent>
        <mc:AlternateContent xmlns:mc="http://schemas.openxmlformats.org/markup-compatibility/2006">
          <mc:Choice Requires="x14">
            <control shapeId="9234" r:id="rId20" name="Drop Down 18">
              <controlPr defaultSize="0" autoLine="0" autoPict="0">
                <anchor moveWithCells="1">
                  <from>
                    <xdr:col>0</xdr:col>
                    <xdr:colOff>28575</xdr:colOff>
                    <xdr:row>21</xdr:row>
                    <xdr:rowOff>9525</xdr:rowOff>
                  </from>
                  <to>
                    <xdr:col>0</xdr:col>
                    <xdr:colOff>1809750</xdr:colOff>
                    <xdr:row>22</xdr:row>
                    <xdr:rowOff>9525</xdr:rowOff>
                  </to>
                </anchor>
              </controlPr>
            </control>
          </mc:Choice>
        </mc:AlternateContent>
        <mc:AlternateContent xmlns:mc="http://schemas.openxmlformats.org/markup-compatibility/2006">
          <mc:Choice Requires="x14">
            <control shapeId="9235" r:id="rId21" name="Drop Down 19">
              <controlPr defaultSize="0" autoLine="0" autoPict="0">
                <anchor moveWithCells="1">
                  <from>
                    <xdr:col>0</xdr:col>
                    <xdr:colOff>28575</xdr:colOff>
                    <xdr:row>22</xdr:row>
                    <xdr:rowOff>9525</xdr:rowOff>
                  </from>
                  <to>
                    <xdr:col>0</xdr:col>
                    <xdr:colOff>1809750</xdr:colOff>
                    <xdr:row>23</xdr:row>
                    <xdr:rowOff>9525</xdr:rowOff>
                  </to>
                </anchor>
              </controlPr>
            </control>
          </mc:Choice>
        </mc:AlternateContent>
        <mc:AlternateContent xmlns:mc="http://schemas.openxmlformats.org/markup-compatibility/2006">
          <mc:Choice Requires="x14">
            <control shapeId="9236" r:id="rId22" name="Drop Down 20">
              <controlPr defaultSize="0" autoLine="0" autoPict="0">
                <anchor moveWithCells="1">
                  <from>
                    <xdr:col>0</xdr:col>
                    <xdr:colOff>28575</xdr:colOff>
                    <xdr:row>23</xdr:row>
                    <xdr:rowOff>9525</xdr:rowOff>
                  </from>
                  <to>
                    <xdr:col>0</xdr:col>
                    <xdr:colOff>1809750</xdr:colOff>
                    <xdr:row>24</xdr:row>
                    <xdr:rowOff>9525</xdr:rowOff>
                  </to>
                </anchor>
              </controlPr>
            </control>
          </mc:Choice>
        </mc:AlternateContent>
        <mc:AlternateContent xmlns:mc="http://schemas.openxmlformats.org/markup-compatibility/2006">
          <mc:Choice Requires="x14">
            <control shapeId="9237" r:id="rId23" name="Drop Down 21">
              <controlPr defaultSize="0" autoLine="0" autoPict="0">
                <anchor moveWithCells="1">
                  <from>
                    <xdr:col>0</xdr:col>
                    <xdr:colOff>28575</xdr:colOff>
                    <xdr:row>24</xdr:row>
                    <xdr:rowOff>9525</xdr:rowOff>
                  </from>
                  <to>
                    <xdr:col>0</xdr:col>
                    <xdr:colOff>1809750</xdr:colOff>
                    <xdr:row>25</xdr:row>
                    <xdr:rowOff>9525</xdr:rowOff>
                  </to>
                </anchor>
              </controlPr>
            </control>
          </mc:Choice>
        </mc:AlternateContent>
        <mc:AlternateContent xmlns:mc="http://schemas.openxmlformats.org/markup-compatibility/2006">
          <mc:Choice Requires="x14">
            <control shapeId="9238" r:id="rId24" name="Drop Down 22">
              <controlPr defaultSize="0" autoLine="0" autoPict="0">
                <anchor moveWithCells="1">
                  <from>
                    <xdr:col>0</xdr:col>
                    <xdr:colOff>28575</xdr:colOff>
                    <xdr:row>25</xdr:row>
                    <xdr:rowOff>9525</xdr:rowOff>
                  </from>
                  <to>
                    <xdr:col>0</xdr:col>
                    <xdr:colOff>1809750</xdr:colOff>
                    <xdr:row>26</xdr:row>
                    <xdr:rowOff>9525</xdr:rowOff>
                  </to>
                </anchor>
              </controlPr>
            </control>
          </mc:Choice>
        </mc:AlternateContent>
        <mc:AlternateContent xmlns:mc="http://schemas.openxmlformats.org/markup-compatibility/2006">
          <mc:Choice Requires="x14">
            <control shapeId="9239" r:id="rId25" name="Drop Down 23">
              <controlPr defaultSize="0" autoLine="0" autoPict="0">
                <anchor moveWithCells="1">
                  <from>
                    <xdr:col>0</xdr:col>
                    <xdr:colOff>28575</xdr:colOff>
                    <xdr:row>26</xdr:row>
                    <xdr:rowOff>9525</xdr:rowOff>
                  </from>
                  <to>
                    <xdr:col>0</xdr:col>
                    <xdr:colOff>1809750</xdr:colOff>
                    <xdr:row>27</xdr:row>
                    <xdr:rowOff>9525</xdr:rowOff>
                  </to>
                </anchor>
              </controlPr>
            </control>
          </mc:Choice>
        </mc:AlternateContent>
        <mc:AlternateContent xmlns:mc="http://schemas.openxmlformats.org/markup-compatibility/2006">
          <mc:Choice Requires="x14">
            <control shapeId="9240" r:id="rId26" name="Drop Down 24">
              <controlPr defaultSize="0" autoLine="0" autoPict="0">
                <anchor moveWithCells="1">
                  <from>
                    <xdr:col>0</xdr:col>
                    <xdr:colOff>28575</xdr:colOff>
                    <xdr:row>27</xdr:row>
                    <xdr:rowOff>9525</xdr:rowOff>
                  </from>
                  <to>
                    <xdr:col>0</xdr:col>
                    <xdr:colOff>1809750</xdr:colOff>
                    <xdr:row>28</xdr:row>
                    <xdr:rowOff>9525</xdr:rowOff>
                  </to>
                </anchor>
              </controlPr>
            </control>
          </mc:Choice>
        </mc:AlternateContent>
        <mc:AlternateContent xmlns:mc="http://schemas.openxmlformats.org/markup-compatibility/2006">
          <mc:Choice Requires="x14">
            <control shapeId="9241" r:id="rId27" name="Drop Down 25">
              <controlPr defaultSize="0" autoLine="0" autoPict="0">
                <anchor moveWithCells="1">
                  <from>
                    <xdr:col>0</xdr:col>
                    <xdr:colOff>28575</xdr:colOff>
                    <xdr:row>28</xdr:row>
                    <xdr:rowOff>9525</xdr:rowOff>
                  </from>
                  <to>
                    <xdr:col>0</xdr:col>
                    <xdr:colOff>1809750</xdr:colOff>
                    <xdr:row>29</xdr:row>
                    <xdr:rowOff>9525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dimension ref="A1:I15"/>
  <sheetViews>
    <sheetView workbookViewId="0">
      <selection activeCell="R43" sqref="R43"/>
    </sheetView>
  </sheetViews>
  <sheetFormatPr defaultRowHeight="14.25" x14ac:dyDescent="0.2"/>
  <cols>
    <col min="1" max="16384" width="9.140625" style="15"/>
  </cols>
  <sheetData>
    <row r="1" spans="1:9" ht="29.25" customHeight="1" x14ac:dyDescent="0.2">
      <c r="A1" s="647" t="s">
        <v>788</v>
      </c>
      <c r="B1" s="648"/>
      <c r="C1" s="648"/>
      <c r="D1" s="648"/>
      <c r="E1" s="648"/>
      <c r="F1" s="648"/>
      <c r="G1" s="648"/>
      <c r="H1" s="648"/>
      <c r="I1" s="649"/>
    </row>
    <row r="2" spans="1:9" hidden="1" x14ac:dyDescent="0.2"/>
    <row r="3" spans="1:9" hidden="1" x14ac:dyDescent="0.2">
      <c r="A3" s="448" t="s">
        <v>353</v>
      </c>
      <c r="B3" s="640"/>
      <c r="C3" s="643" t="s">
        <v>359</v>
      </c>
      <c r="D3" s="644"/>
      <c r="E3" s="644"/>
      <c r="F3" s="644"/>
      <c r="G3" s="644"/>
      <c r="H3" s="644"/>
      <c r="I3" s="644"/>
    </row>
    <row r="4" spans="1:9" hidden="1" x14ac:dyDescent="0.2">
      <c r="A4" s="448" t="s">
        <v>354</v>
      </c>
      <c r="B4" s="640"/>
      <c r="C4" s="645" t="s">
        <v>358</v>
      </c>
      <c r="D4" s="646"/>
      <c r="E4" s="646"/>
      <c r="F4" s="646"/>
      <c r="G4" s="646"/>
      <c r="H4" s="646"/>
      <c r="I4" s="646"/>
    </row>
    <row r="5" spans="1:9" hidden="1" x14ac:dyDescent="0.2">
      <c r="A5" s="448" t="s">
        <v>355</v>
      </c>
      <c r="B5" s="640"/>
      <c r="C5" s="645" t="s">
        <v>358</v>
      </c>
      <c r="D5" s="646"/>
      <c r="E5" s="646"/>
      <c r="F5" s="646"/>
      <c r="G5" s="646"/>
      <c r="H5" s="646"/>
      <c r="I5" s="646"/>
    </row>
    <row r="6" spans="1:9" hidden="1" x14ac:dyDescent="0.2">
      <c r="A6" s="448" t="s">
        <v>356</v>
      </c>
      <c r="B6" s="640"/>
      <c r="C6" s="645" t="s">
        <v>358</v>
      </c>
      <c r="D6" s="646"/>
      <c r="E6" s="646"/>
      <c r="F6" s="646"/>
      <c r="G6" s="646"/>
      <c r="H6" s="646"/>
      <c r="I6" s="646"/>
    </row>
    <row r="7" spans="1:9" hidden="1" x14ac:dyDescent="0.2">
      <c r="A7" s="448" t="s">
        <v>357</v>
      </c>
      <c r="B7" s="640"/>
      <c r="C7" s="645" t="s">
        <v>358</v>
      </c>
      <c r="D7" s="646"/>
      <c r="E7" s="646"/>
      <c r="F7" s="646"/>
      <c r="G7" s="646"/>
      <c r="H7" s="646"/>
      <c r="I7" s="646"/>
    </row>
    <row r="8" spans="1:9" hidden="1" x14ac:dyDescent="0.2">
      <c r="A8" s="420"/>
      <c r="B8" s="421"/>
      <c r="C8" s="420"/>
      <c r="D8" s="421"/>
      <c r="E8" s="421"/>
      <c r="F8" s="421"/>
      <c r="G8" s="421"/>
      <c r="H8" s="421"/>
      <c r="I8" s="421"/>
    </row>
    <row r="10" spans="1:9" ht="15" x14ac:dyDescent="0.25">
      <c r="A10" s="448" t="s">
        <v>353</v>
      </c>
      <c r="B10" s="640"/>
      <c r="C10" s="641" t="s">
        <v>359</v>
      </c>
      <c r="D10" s="642"/>
      <c r="E10" s="642"/>
      <c r="F10" s="642"/>
      <c r="G10" s="642"/>
      <c r="H10" s="642"/>
      <c r="I10" s="447"/>
    </row>
    <row r="11" spans="1:9" ht="14.25" customHeight="1" x14ac:dyDescent="0.2">
      <c r="A11" s="448" t="s">
        <v>354</v>
      </c>
      <c r="B11" s="640"/>
      <c r="C11" s="643" t="s">
        <v>784</v>
      </c>
      <c r="D11" s="644"/>
      <c r="E11" s="644"/>
      <c r="F11" s="644"/>
      <c r="G11" s="644"/>
      <c r="H11" s="644"/>
      <c r="I11" s="644"/>
    </row>
    <row r="12" spans="1:9" ht="14.25" customHeight="1" x14ac:dyDescent="0.2">
      <c r="A12" s="448" t="s">
        <v>355</v>
      </c>
      <c r="B12" s="640"/>
      <c r="C12" s="645" t="s">
        <v>358</v>
      </c>
      <c r="D12" s="646"/>
      <c r="E12" s="646"/>
      <c r="F12" s="646"/>
      <c r="G12" s="646"/>
      <c r="H12" s="646"/>
      <c r="I12" s="646"/>
    </row>
    <row r="13" spans="1:9" ht="14.25" customHeight="1" x14ac:dyDescent="0.2">
      <c r="A13" s="448" t="s">
        <v>356</v>
      </c>
      <c r="B13" s="640"/>
      <c r="C13" s="645" t="s">
        <v>358</v>
      </c>
      <c r="D13" s="646"/>
      <c r="E13" s="646"/>
      <c r="F13" s="646"/>
      <c r="G13" s="646"/>
      <c r="H13" s="646"/>
      <c r="I13" s="646"/>
    </row>
    <row r="14" spans="1:9" ht="14.25" customHeight="1" x14ac:dyDescent="0.2">
      <c r="A14" s="448" t="s">
        <v>357</v>
      </c>
      <c r="B14" s="640"/>
      <c r="C14" s="645" t="s">
        <v>358</v>
      </c>
      <c r="D14" s="646"/>
      <c r="E14" s="646"/>
      <c r="F14" s="646"/>
      <c r="G14" s="646"/>
      <c r="H14" s="646"/>
      <c r="I14" s="646"/>
    </row>
    <row r="15" spans="1:9" ht="14.25" customHeight="1" x14ac:dyDescent="0.2">
      <c r="A15" s="420"/>
      <c r="B15" s="421"/>
      <c r="C15" s="420"/>
      <c r="D15" s="421"/>
      <c r="E15" s="421"/>
      <c r="F15" s="421"/>
      <c r="G15" s="421"/>
      <c r="H15" s="421"/>
      <c r="I15" s="421"/>
    </row>
  </sheetData>
  <sheetProtection algorithmName="SHA-512" hashValue="SjOIMCY8GexACZcQ0C4FqDqdQAzkxvfTBX1mq+iWPZ9H4ygHoyq5TNjKwEjeAuPyhmI16Ubd92v9Mysx5RdONw==" saltValue="9Ti2qaoljazaT3/KaBbiRQ==" spinCount="100000" sheet="1" formatCells="0" formatRows="0"/>
  <mergeCells count="25">
    <mergeCell ref="A8:B8"/>
    <mergeCell ref="C4:I4"/>
    <mergeCell ref="C5:I5"/>
    <mergeCell ref="C6:I6"/>
    <mergeCell ref="C7:I7"/>
    <mergeCell ref="C8:I8"/>
    <mergeCell ref="A6:B6"/>
    <mergeCell ref="A7:B7"/>
    <mergeCell ref="A1:I1"/>
    <mergeCell ref="A3:B3"/>
    <mergeCell ref="C3:I3"/>
    <mergeCell ref="A4:B4"/>
    <mergeCell ref="A5:B5"/>
    <mergeCell ref="A13:B13"/>
    <mergeCell ref="C13:I13"/>
    <mergeCell ref="A14:B14"/>
    <mergeCell ref="C14:I14"/>
    <mergeCell ref="A15:B15"/>
    <mergeCell ref="C15:I15"/>
    <mergeCell ref="A10:B10"/>
    <mergeCell ref="C10:I10"/>
    <mergeCell ref="A11:B11"/>
    <mergeCell ref="C11:I11"/>
    <mergeCell ref="A12:B12"/>
    <mergeCell ref="C12:I12"/>
  </mergeCells>
  <pageMargins left="0.7" right="0.7" top="0.78740157499999996" bottom="0.78740157499999996"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tabColor rgb="FFFF0000"/>
  </sheetPr>
  <dimension ref="A1:AC69"/>
  <sheetViews>
    <sheetView topLeftCell="A7" zoomScale="78" zoomScaleNormal="78" workbookViewId="0">
      <selection activeCell="O60" sqref="O60"/>
    </sheetView>
  </sheetViews>
  <sheetFormatPr defaultRowHeight="15" x14ac:dyDescent="0.25"/>
  <cols>
    <col min="2" max="2" width="31.140625" style="46" customWidth="1"/>
    <col min="3" max="18" width="11.7109375" customWidth="1"/>
    <col min="19" max="19" width="2" style="50" customWidth="1"/>
    <col min="20" max="20" width="40.42578125" style="121" customWidth="1"/>
    <col min="21" max="25" width="9.140625" style="50"/>
    <col min="27" max="27" width="11.85546875" customWidth="1"/>
    <col min="28" max="28" width="12" customWidth="1"/>
    <col min="29" max="29" width="9.5703125" customWidth="1"/>
  </cols>
  <sheetData>
    <row r="1" spans="1:29" x14ac:dyDescent="0.25">
      <c r="A1" s="660" t="s">
        <v>479</v>
      </c>
      <c r="B1" s="661"/>
      <c r="C1" s="652" t="s">
        <v>460</v>
      </c>
      <c r="D1" s="653"/>
      <c r="E1" s="653"/>
      <c r="F1" s="653"/>
      <c r="G1" s="664"/>
      <c r="H1" s="650" t="s">
        <v>459</v>
      </c>
      <c r="I1" s="651"/>
      <c r="J1" s="651"/>
      <c r="K1" s="652" t="s">
        <v>461</v>
      </c>
      <c r="L1" s="653"/>
      <c r="M1" s="653"/>
      <c r="N1" s="653"/>
      <c r="O1" s="654"/>
      <c r="P1" s="655" t="s">
        <v>462</v>
      </c>
      <c r="Q1" s="651"/>
      <c r="R1" s="656"/>
      <c r="S1" s="47"/>
      <c r="T1" s="118"/>
      <c r="U1" s="47"/>
      <c r="V1" s="47"/>
      <c r="W1" s="47"/>
      <c r="X1" s="47"/>
      <c r="Y1" s="47"/>
    </row>
    <row r="2" spans="1:29" ht="43.5" thickBot="1" x14ac:dyDescent="0.3">
      <c r="A2" s="662"/>
      <c r="B2" s="663"/>
      <c r="C2" s="61" t="s">
        <v>393</v>
      </c>
      <c r="D2" s="62" t="s">
        <v>463</v>
      </c>
      <c r="E2" s="62" t="s">
        <v>464</v>
      </c>
      <c r="F2" s="62" t="s">
        <v>397</v>
      </c>
      <c r="G2" s="106" t="s">
        <v>398</v>
      </c>
      <c r="H2" s="129" t="s">
        <v>458</v>
      </c>
      <c r="I2" s="64" t="s">
        <v>457</v>
      </c>
      <c r="J2" s="64" t="s">
        <v>456</v>
      </c>
      <c r="K2" s="63" t="s">
        <v>393</v>
      </c>
      <c r="L2" s="64" t="s">
        <v>463</v>
      </c>
      <c r="M2" s="64" t="s">
        <v>464</v>
      </c>
      <c r="N2" s="64" t="s">
        <v>397</v>
      </c>
      <c r="O2" s="107" t="s">
        <v>398</v>
      </c>
      <c r="P2" s="61" t="s">
        <v>458</v>
      </c>
      <c r="Q2" s="62" t="s">
        <v>457</v>
      </c>
      <c r="R2" s="108" t="s">
        <v>456</v>
      </c>
      <c r="S2" s="48"/>
      <c r="T2" s="124" t="s">
        <v>505</v>
      </c>
      <c r="U2" s="48"/>
      <c r="V2" s="48"/>
      <c r="W2" s="48"/>
      <c r="X2" s="48"/>
      <c r="Y2" s="48"/>
      <c r="AA2" s="197"/>
      <c r="AB2" s="197"/>
      <c r="AC2" s="197"/>
    </row>
    <row r="3" spans="1:29" x14ac:dyDescent="0.25">
      <c r="A3" s="131">
        <v>1</v>
      </c>
      <c r="B3" s="82" t="s">
        <v>57</v>
      </c>
      <c r="C3" s="125">
        <f>'část D zaměstnanci'!E7</f>
        <v>0</v>
      </c>
      <c r="D3" s="126">
        <f>'část D zaměstnanci'!F7</f>
        <v>0</v>
      </c>
      <c r="E3" s="186">
        <f>'část D zaměstnanci'!H7</f>
        <v>0</v>
      </c>
      <c r="F3" s="126">
        <f>'část D zaměstnanci'!I7</f>
        <v>0</v>
      </c>
      <c r="G3" s="126">
        <f>'část D zaměstnanci'!J7</f>
        <v>0</v>
      </c>
      <c r="H3" s="128">
        <f>'část E náklady'!$F$30</f>
        <v>0</v>
      </c>
      <c r="I3" s="126">
        <f>'část E náklady'!F42</f>
        <v>0</v>
      </c>
      <c r="J3" s="127">
        <f>'část E náklady'!F54</f>
        <v>0</v>
      </c>
      <c r="K3" s="67">
        <f>ROUND(('část D zaměstnanci'!E59),2)</f>
        <v>0</v>
      </c>
      <c r="L3" s="67">
        <f>ROUND(('část D zaměstnanci'!F59),2)</f>
        <v>0</v>
      </c>
      <c r="M3" s="182">
        <f>ROUND(('část D zaměstnanci'!H59),4)</f>
        <v>0</v>
      </c>
      <c r="N3" s="67">
        <f>ROUND(('část D zaměstnanci'!I59),2)</f>
        <v>0</v>
      </c>
      <c r="O3" s="68">
        <f>ROUND(('část D zaměstnanci'!J59),2)</f>
        <v>0</v>
      </c>
      <c r="P3" s="69">
        <f>ROUND(('část E náklady'!E30),2)</f>
        <v>0</v>
      </c>
      <c r="Q3" s="68">
        <f>ROUND(('část E náklady'!E42),2)</f>
        <v>0</v>
      </c>
      <c r="R3" s="70">
        <f>ROUND(('část E náklady'!E54),2)</f>
        <v>0</v>
      </c>
      <c r="S3" s="49"/>
      <c r="T3" s="123" t="s">
        <v>480</v>
      </c>
      <c r="U3" s="49"/>
      <c r="V3" s="49"/>
      <c r="W3" s="49"/>
      <c r="X3" s="49"/>
      <c r="Y3" s="49"/>
      <c r="AA3" s="43"/>
      <c r="AB3" s="43"/>
      <c r="AC3" s="43"/>
    </row>
    <row r="4" spans="1:29" x14ac:dyDescent="0.25">
      <c r="A4" s="132" t="s">
        <v>51</v>
      </c>
      <c r="B4" s="83" t="s">
        <v>58</v>
      </c>
      <c r="C4" s="65">
        <f>'část D zaměstnanci'!E8</f>
        <v>0</v>
      </c>
      <c r="D4" s="66">
        <f>'část D zaměstnanci'!F8</f>
        <v>0</v>
      </c>
      <c r="E4" s="187">
        <f>'část D zaměstnanci'!H8</f>
        <v>0</v>
      </c>
      <c r="F4" s="66">
        <f>'část D zaměstnanci'!I8</f>
        <v>0</v>
      </c>
      <c r="G4" s="66">
        <f>'část D zaměstnanci'!J8</f>
        <v>0</v>
      </c>
      <c r="H4" s="130">
        <f>'část E náklady'!$F$31</f>
        <v>0</v>
      </c>
      <c r="I4" s="66">
        <f>'část E náklady'!F43</f>
        <v>0</v>
      </c>
      <c r="J4" s="88">
        <f>'část E náklady'!F55</f>
        <v>0</v>
      </c>
      <c r="K4" s="72">
        <f>ROUND(('část D zaměstnanci'!E60),2)</f>
        <v>0</v>
      </c>
      <c r="L4" s="72">
        <f>ROUND(('část D zaměstnanci'!F60),2)</f>
        <v>0</v>
      </c>
      <c r="M4" s="183">
        <f>ROUND(('část D zaměstnanci'!H60),4)</f>
        <v>0</v>
      </c>
      <c r="N4" s="72">
        <f>ROUND(('část D zaměstnanci'!I60),2)</f>
        <v>0</v>
      </c>
      <c r="O4" s="74">
        <f>ROUND(('část D zaměstnanci'!J60),2)</f>
        <v>0</v>
      </c>
      <c r="P4" s="75">
        <f>ROUND(('část E náklady'!E31),2)</f>
        <v>0</v>
      </c>
      <c r="Q4" s="74">
        <f>ROUND(('část E náklady'!E43),2)</f>
        <v>0</v>
      </c>
      <c r="R4" s="76">
        <f>ROUND(('část E náklady'!E55),2)</f>
        <v>0</v>
      </c>
      <c r="S4" s="49"/>
      <c r="T4" s="119" t="s">
        <v>481</v>
      </c>
      <c r="U4" s="49"/>
      <c r="V4" s="49"/>
      <c r="W4" s="49"/>
      <c r="X4" s="49"/>
      <c r="Y4" s="49"/>
      <c r="AA4" s="43"/>
      <c r="AB4" s="43"/>
      <c r="AC4" s="43"/>
    </row>
    <row r="5" spans="1:29" x14ac:dyDescent="0.25">
      <c r="A5" s="132" t="s">
        <v>52</v>
      </c>
      <c r="B5" s="83" t="s">
        <v>59</v>
      </c>
      <c r="C5" s="65">
        <f>'část D zaměstnanci'!E9</f>
        <v>0</v>
      </c>
      <c r="D5" s="66">
        <f>'část D zaměstnanci'!F9</f>
        <v>0</v>
      </c>
      <c r="E5" s="187">
        <f>'část D zaměstnanci'!H9</f>
        <v>0</v>
      </c>
      <c r="F5" s="66">
        <f>'část D zaměstnanci'!I9</f>
        <v>0</v>
      </c>
      <c r="G5" s="66">
        <f>'část D zaměstnanci'!J9</f>
        <v>0</v>
      </c>
      <c r="H5" s="130">
        <f>'část E náklady'!$F$32</f>
        <v>0</v>
      </c>
      <c r="I5" s="66">
        <f>'část E náklady'!F44</f>
        <v>0</v>
      </c>
      <c r="J5" s="88">
        <f>'část E náklady'!F56</f>
        <v>0</v>
      </c>
      <c r="K5" s="72">
        <f>ROUND(('část D zaměstnanci'!E61),2)</f>
        <v>0</v>
      </c>
      <c r="L5" s="72">
        <f>ROUND(('část D zaměstnanci'!F61),2)</f>
        <v>0</v>
      </c>
      <c r="M5" s="184">
        <f>ROUND(('část D zaměstnanci'!H61),4)</f>
        <v>0</v>
      </c>
      <c r="N5" s="72">
        <f>ROUND(('část D zaměstnanci'!I61),2)</f>
        <v>0</v>
      </c>
      <c r="O5" s="72">
        <f>ROUND(('část D zaměstnanci'!J61),2)</f>
        <v>0</v>
      </c>
      <c r="P5" s="75">
        <f>ROUND(('část E náklady'!E32),2)</f>
        <v>0</v>
      </c>
      <c r="Q5" s="74">
        <f>ROUND(('část E náklady'!E44),2)</f>
        <v>0</v>
      </c>
      <c r="R5" s="76">
        <f>ROUND(('část E náklady'!E56),2)</f>
        <v>0</v>
      </c>
      <c r="S5" s="49"/>
      <c r="T5" s="119" t="s">
        <v>488</v>
      </c>
      <c r="U5" s="49"/>
      <c r="V5" s="49"/>
      <c r="W5" s="49"/>
      <c r="X5" s="49"/>
      <c r="Y5" s="49"/>
      <c r="AA5" s="43"/>
      <c r="AB5" s="43"/>
      <c r="AC5" s="43"/>
    </row>
    <row r="6" spans="1:29" x14ac:dyDescent="0.25">
      <c r="A6" s="71" t="s">
        <v>53</v>
      </c>
      <c r="B6" s="84" t="s">
        <v>68</v>
      </c>
      <c r="C6" s="73">
        <f>'část D zaměstnanci'!E10</f>
        <v>0</v>
      </c>
      <c r="D6" s="72">
        <f>'část D zaměstnanci'!F10</f>
        <v>0</v>
      </c>
      <c r="E6" s="184">
        <f>'část D zaměstnanci'!H10</f>
        <v>0</v>
      </c>
      <c r="F6" s="72">
        <f>'část D zaměstnanci'!I10</f>
        <v>0</v>
      </c>
      <c r="G6" s="72">
        <f>'část D zaměstnanci'!J10</f>
        <v>0</v>
      </c>
      <c r="H6" s="104" t="s">
        <v>468</v>
      </c>
      <c r="I6" s="103" t="s">
        <v>468</v>
      </c>
      <c r="J6" s="105" t="s">
        <v>468</v>
      </c>
      <c r="K6" s="72">
        <f>ROUND(('část D zaměstnanci'!E62),2)</f>
        <v>0</v>
      </c>
      <c r="L6" s="72">
        <f>ROUND(('část D zaměstnanci'!F62),2)</f>
        <v>0</v>
      </c>
      <c r="M6" s="184">
        <f>ROUND(('část D zaměstnanci'!H62),4)</f>
        <v>0</v>
      </c>
      <c r="N6" s="72">
        <f>ROUND(('část D zaměstnanci'!I62),2)</f>
        <v>0</v>
      </c>
      <c r="O6" s="72">
        <f>ROUND(('část D zaměstnanci'!J62),2)</f>
        <v>0</v>
      </c>
      <c r="P6" s="104" t="s">
        <v>468</v>
      </c>
      <c r="Q6" s="103" t="s">
        <v>468</v>
      </c>
      <c r="R6" s="105" t="s">
        <v>468</v>
      </c>
      <c r="S6" s="49"/>
      <c r="T6" s="119" t="s">
        <v>544</v>
      </c>
      <c r="U6" s="49"/>
      <c r="V6" s="49"/>
      <c r="W6" s="49"/>
      <c r="X6" s="49"/>
      <c r="Y6" s="49"/>
      <c r="AA6" s="43"/>
      <c r="AB6" s="43"/>
      <c r="AC6" s="43"/>
    </row>
    <row r="7" spans="1:29" x14ac:dyDescent="0.25">
      <c r="A7" s="71" t="s">
        <v>54</v>
      </c>
      <c r="B7" s="84" t="s">
        <v>69</v>
      </c>
      <c r="C7" s="73">
        <f>'část D zaměstnanci'!E11</f>
        <v>0</v>
      </c>
      <c r="D7" s="72">
        <f>'část D zaměstnanci'!F11</f>
        <v>0</v>
      </c>
      <c r="E7" s="184">
        <f>'část D zaměstnanci'!H11</f>
        <v>0</v>
      </c>
      <c r="F7" s="72">
        <f>'část D zaměstnanci'!I11</f>
        <v>0</v>
      </c>
      <c r="G7" s="72">
        <f>'část D zaměstnanci'!J11</f>
        <v>0</v>
      </c>
      <c r="H7" s="104" t="s">
        <v>468</v>
      </c>
      <c r="I7" s="103" t="s">
        <v>468</v>
      </c>
      <c r="J7" s="105" t="s">
        <v>468</v>
      </c>
      <c r="K7" s="72">
        <f>ROUND(('část D zaměstnanci'!E63),2)</f>
        <v>0</v>
      </c>
      <c r="L7" s="72">
        <f>ROUND(('část D zaměstnanci'!F63),2)</f>
        <v>0</v>
      </c>
      <c r="M7" s="184">
        <f>ROUND(('část D zaměstnanci'!H63),4)</f>
        <v>0</v>
      </c>
      <c r="N7" s="72">
        <f>ROUND(('část D zaměstnanci'!I63),2)</f>
        <v>0</v>
      </c>
      <c r="O7" s="72">
        <f>ROUND(('část D zaměstnanci'!J63),2)</f>
        <v>0</v>
      </c>
      <c r="P7" s="104" t="s">
        <v>468</v>
      </c>
      <c r="Q7" s="103" t="s">
        <v>468</v>
      </c>
      <c r="R7" s="105" t="s">
        <v>468</v>
      </c>
      <c r="S7" s="49"/>
      <c r="T7" s="119" t="s">
        <v>545</v>
      </c>
      <c r="U7" s="49"/>
      <c r="V7" s="49"/>
      <c r="W7" s="49"/>
      <c r="X7" s="49"/>
      <c r="Y7" s="49"/>
      <c r="AA7" s="43"/>
      <c r="AB7" s="43"/>
      <c r="AC7" s="43"/>
    </row>
    <row r="8" spans="1:29" x14ac:dyDescent="0.25">
      <c r="A8" s="71" t="s">
        <v>55</v>
      </c>
      <c r="B8" s="84" t="s">
        <v>70</v>
      </c>
      <c r="C8" s="73">
        <f>'část D zaměstnanci'!E12</f>
        <v>0</v>
      </c>
      <c r="D8" s="72">
        <f>'část D zaměstnanci'!F12</f>
        <v>0</v>
      </c>
      <c r="E8" s="184">
        <f>'část D zaměstnanci'!H12</f>
        <v>0</v>
      </c>
      <c r="F8" s="72">
        <f>'část D zaměstnanci'!I12</f>
        <v>0</v>
      </c>
      <c r="G8" s="72">
        <f>'část D zaměstnanci'!J12</f>
        <v>0</v>
      </c>
      <c r="H8" s="104" t="s">
        <v>468</v>
      </c>
      <c r="I8" s="103" t="s">
        <v>468</v>
      </c>
      <c r="J8" s="105" t="s">
        <v>468</v>
      </c>
      <c r="K8" s="72">
        <f>ROUND(('část D zaměstnanci'!E64),2)</f>
        <v>0</v>
      </c>
      <c r="L8" s="72">
        <f>ROUND(('část D zaměstnanci'!F64),2)</f>
        <v>0</v>
      </c>
      <c r="M8" s="184">
        <f>ROUND(('část D zaměstnanci'!H64),4)</f>
        <v>0</v>
      </c>
      <c r="N8" s="72">
        <f>ROUND(('část D zaměstnanci'!I64),2)</f>
        <v>0</v>
      </c>
      <c r="O8" s="72">
        <f>ROUND(('část D zaměstnanci'!J64),2)</f>
        <v>0</v>
      </c>
      <c r="P8" s="104" t="s">
        <v>468</v>
      </c>
      <c r="Q8" s="103" t="s">
        <v>468</v>
      </c>
      <c r="R8" s="105" t="s">
        <v>468</v>
      </c>
      <c r="S8" s="49"/>
      <c r="T8" s="120" t="s">
        <v>482</v>
      </c>
      <c r="U8" s="49"/>
      <c r="V8" s="49"/>
      <c r="W8" s="49"/>
      <c r="X8" s="49"/>
      <c r="Y8" s="49"/>
      <c r="AA8" s="43"/>
      <c r="AB8" s="43"/>
      <c r="AC8" s="43"/>
    </row>
    <row r="9" spans="1:29" x14ac:dyDescent="0.25">
      <c r="A9" s="71" t="s">
        <v>71</v>
      </c>
      <c r="B9" s="84" t="s">
        <v>72</v>
      </c>
      <c r="C9" s="73">
        <f>'část D zaměstnanci'!E13</f>
        <v>0</v>
      </c>
      <c r="D9" s="72">
        <f>'část D zaměstnanci'!F13</f>
        <v>0</v>
      </c>
      <c r="E9" s="184">
        <f>'část D zaměstnanci'!H13</f>
        <v>0</v>
      </c>
      <c r="F9" s="72">
        <f>'část D zaměstnanci'!I13</f>
        <v>0</v>
      </c>
      <c r="G9" s="72">
        <f>'část D zaměstnanci'!J13</f>
        <v>0</v>
      </c>
      <c r="H9" s="104" t="s">
        <v>468</v>
      </c>
      <c r="I9" s="103" t="s">
        <v>468</v>
      </c>
      <c r="J9" s="105" t="s">
        <v>468</v>
      </c>
      <c r="K9" s="72">
        <f>ROUND(('část D zaměstnanci'!E65),2)</f>
        <v>0</v>
      </c>
      <c r="L9" s="72">
        <f>ROUND(('část D zaměstnanci'!F65),2)</f>
        <v>0</v>
      </c>
      <c r="M9" s="184">
        <f>ROUND(('část D zaměstnanci'!H65),4)</f>
        <v>0</v>
      </c>
      <c r="N9" s="72">
        <f>ROUND(('část D zaměstnanci'!I65),2)</f>
        <v>0</v>
      </c>
      <c r="O9" s="72">
        <f>ROUND(('část D zaměstnanci'!J65),2)</f>
        <v>0</v>
      </c>
      <c r="P9" s="104" t="s">
        <v>468</v>
      </c>
      <c r="Q9" s="103" t="s">
        <v>468</v>
      </c>
      <c r="R9" s="105" t="s">
        <v>468</v>
      </c>
      <c r="S9" s="49"/>
      <c r="T9" s="119" t="s">
        <v>485</v>
      </c>
      <c r="U9" s="49"/>
      <c r="V9" s="49"/>
      <c r="W9" s="49"/>
      <c r="X9" s="49"/>
      <c r="Y9" s="49"/>
      <c r="AA9" s="43"/>
      <c r="AB9" s="43"/>
      <c r="AC9" s="43"/>
    </row>
    <row r="10" spans="1:29" x14ac:dyDescent="0.25">
      <c r="A10" s="132" t="s">
        <v>73</v>
      </c>
      <c r="B10" s="83" t="s">
        <v>60</v>
      </c>
      <c r="C10" s="65">
        <f>'část D zaměstnanci'!E14</f>
        <v>0</v>
      </c>
      <c r="D10" s="66">
        <f>'část D zaměstnanci'!F14</f>
        <v>0</v>
      </c>
      <c r="E10" s="187">
        <f>'část D zaměstnanci'!H14</f>
        <v>0</v>
      </c>
      <c r="F10" s="66">
        <f>'část D zaměstnanci'!I14</f>
        <v>0</v>
      </c>
      <c r="G10" s="66">
        <f>'část D zaměstnanci'!J14</f>
        <v>0</v>
      </c>
      <c r="H10" s="130">
        <f>'část E náklady'!$F$33</f>
        <v>0</v>
      </c>
      <c r="I10" s="66">
        <f>'část E náklady'!F45</f>
        <v>0</v>
      </c>
      <c r="J10" s="88">
        <f>'část E náklady'!F57</f>
        <v>0</v>
      </c>
      <c r="K10" s="72">
        <f>ROUND(('část D zaměstnanci'!E66),2)</f>
        <v>0</v>
      </c>
      <c r="L10" s="72">
        <f>ROUND(('část D zaměstnanci'!F66),2)</f>
        <v>0</v>
      </c>
      <c r="M10" s="184">
        <f>ROUND(('část D zaměstnanci'!H66),4)</f>
        <v>0</v>
      </c>
      <c r="N10" s="72">
        <f>ROUND(('část D zaměstnanci'!I66),2)</f>
        <v>0</v>
      </c>
      <c r="O10" s="72">
        <f>ROUND(('část D zaměstnanci'!J66),2)</f>
        <v>0</v>
      </c>
      <c r="P10" s="75">
        <f>ROUND(('část E náklady'!E33),2)</f>
        <v>0</v>
      </c>
      <c r="Q10" s="74">
        <f>ROUND(('část E náklady'!E45),2)</f>
        <v>0</v>
      </c>
      <c r="R10" s="76">
        <f>ROUND(('část E náklady'!E57),2)</f>
        <v>0</v>
      </c>
      <c r="S10" s="49"/>
      <c r="T10" s="119" t="s">
        <v>483</v>
      </c>
      <c r="U10" s="49"/>
      <c r="V10" s="49"/>
      <c r="W10" s="49"/>
      <c r="X10" s="49"/>
      <c r="Y10" s="49"/>
      <c r="AA10" s="43"/>
      <c r="AB10" s="43"/>
      <c r="AC10" s="43"/>
    </row>
    <row r="11" spans="1:29" x14ac:dyDescent="0.25">
      <c r="A11" s="71" t="s">
        <v>74</v>
      </c>
      <c r="B11" s="84" t="s">
        <v>75</v>
      </c>
      <c r="C11" s="73">
        <f>'část D zaměstnanci'!E15</f>
        <v>0</v>
      </c>
      <c r="D11" s="72">
        <f>'část D zaměstnanci'!F15</f>
        <v>0</v>
      </c>
      <c r="E11" s="184">
        <f>'část D zaměstnanci'!H15</f>
        <v>0</v>
      </c>
      <c r="F11" s="72">
        <f>'část D zaměstnanci'!I15</f>
        <v>0</v>
      </c>
      <c r="G11" s="72">
        <f>'část D zaměstnanci'!J15</f>
        <v>0</v>
      </c>
      <c r="H11" s="104" t="s">
        <v>468</v>
      </c>
      <c r="I11" s="103" t="s">
        <v>468</v>
      </c>
      <c r="J11" s="105" t="s">
        <v>468</v>
      </c>
      <c r="K11" s="72">
        <f>ROUND(('část D zaměstnanci'!E67),2)</f>
        <v>0</v>
      </c>
      <c r="L11" s="72">
        <f>ROUND(('část D zaměstnanci'!F67),2)</f>
        <v>0</v>
      </c>
      <c r="M11" s="184">
        <f>ROUND(('část D zaměstnanci'!H67),4)</f>
        <v>0</v>
      </c>
      <c r="N11" s="72">
        <f>ROUND(('část D zaměstnanci'!I67),2)</f>
        <v>0</v>
      </c>
      <c r="O11" s="72">
        <f>ROUND(('část D zaměstnanci'!J67),2)</f>
        <v>0</v>
      </c>
      <c r="P11" s="104" t="s">
        <v>468</v>
      </c>
      <c r="Q11" s="103" t="s">
        <v>468</v>
      </c>
      <c r="R11" s="105" t="s">
        <v>468</v>
      </c>
      <c r="S11" s="49"/>
      <c r="T11" s="119" t="s">
        <v>484</v>
      </c>
      <c r="U11" s="49"/>
      <c r="V11" s="49"/>
      <c r="W11" s="49"/>
      <c r="X11" s="49"/>
      <c r="Y11" s="49"/>
      <c r="AA11" s="43"/>
      <c r="AB11" s="43"/>
      <c r="AC11" s="43"/>
    </row>
    <row r="12" spans="1:29" x14ac:dyDescent="0.25">
      <c r="A12" s="71" t="s">
        <v>76</v>
      </c>
      <c r="B12" s="84" t="s">
        <v>77</v>
      </c>
      <c r="C12" s="73">
        <f>'část D zaměstnanci'!E16</f>
        <v>0</v>
      </c>
      <c r="D12" s="72">
        <f>'část D zaměstnanci'!F16</f>
        <v>0</v>
      </c>
      <c r="E12" s="184">
        <f>'část D zaměstnanci'!H16</f>
        <v>0</v>
      </c>
      <c r="F12" s="72">
        <f>'část D zaměstnanci'!I16</f>
        <v>0</v>
      </c>
      <c r="G12" s="72">
        <f>'část D zaměstnanci'!J16</f>
        <v>0</v>
      </c>
      <c r="H12" s="104" t="s">
        <v>468</v>
      </c>
      <c r="I12" s="103" t="s">
        <v>468</v>
      </c>
      <c r="J12" s="105" t="s">
        <v>468</v>
      </c>
      <c r="K12" s="72">
        <f>ROUND(('část D zaměstnanci'!E68),2)</f>
        <v>0</v>
      </c>
      <c r="L12" s="72">
        <f>ROUND(('část D zaměstnanci'!F68),2)</f>
        <v>0</v>
      </c>
      <c r="M12" s="184">
        <f>ROUND(('část D zaměstnanci'!H68),4)</f>
        <v>0</v>
      </c>
      <c r="N12" s="72">
        <f>ROUND(('část D zaměstnanci'!I68),2)</f>
        <v>0</v>
      </c>
      <c r="O12" s="72">
        <f>ROUND(('část D zaměstnanci'!J68),2)</f>
        <v>0</v>
      </c>
      <c r="P12" s="104" t="s">
        <v>468</v>
      </c>
      <c r="Q12" s="103" t="s">
        <v>468</v>
      </c>
      <c r="R12" s="105" t="s">
        <v>468</v>
      </c>
      <c r="S12" s="49"/>
      <c r="T12" s="122" t="s">
        <v>486</v>
      </c>
      <c r="U12" s="49"/>
      <c r="V12" s="49"/>
      <c r="W12" s="49"/>
      <c r="X12" s="49"/>
      <c r="Y12" s="49"/>
      <c r="AA12" s="43"/>
      <c r="AB12" s="43"/>
      <c r="AC12" s="43"/>
    </row>
    <row r="13" spans="1:29" x14ac:dyDescent="0.25">
      <c r="A13" s="71" t="s">
        <v>78</v>
      </c>
      <c r="B13" s="84" t="s">
        <v>79</v>
      </c>
      <c r="C13" s="73">
        <f>'část D zaměstnanci'!E17</f>
        <v>0</v>
      </c>
      <c r="D13" s="72">
        <f>'část D zaměstnanci'!F17</f>
        <v>0</v>
      </c>
      <c r="E13" s="184">
        <f>'část D zaměstnanci'!H17</f>
        <v>0</v>
      </c>
      <c r="F13" s="72">
        <f>'část D zaměstnanci'!I17</f>
        <v>0</v>
      </c>
      <c r="G13" s="72">
        <f>'část D zaměstnanci'!J17</f>
        <v>0</v>
      </c>
      <c r="H13" s="104" t="s">
        <v>468</v>
      </c>
      <c r="I13" s="103" t="s">
        <v>468</v>
      </c>
      <c r="J13" s="105" t="s">
        <v>468</v>
      </c>
      <c r="K13" s="72">
        <f>ROUND(('část D zaměstnanci'!E69),2)</f>
        <v>0</v>
      </c>
      <c r="L13" s="72">
        <f>ROUND(('část D zaměstnanci'!F69),2)</f>
        <v>0</v>
      </c>
      <c r="M13" s="184">
        <f>ROUND(('část D zaměstnanci'!H69),4)</f>
        <v>0</v>
      </c>
      <c r="N13" s="72">
        <f>ROUND(('část D zaměstnanci'!I69),2)</f>
        <v>0</v>
      </c>
      <c r="O13" s="72">
        <f>ROUND(('část D zaměstnanci'!J69),2)</f>
        <v>0</v>
      </c>
      <c r="P13" s="104" t="s">
        <v>468</v>
      </c>
      <c r="Q13" s="103" t="s">
        <v>468</v>
      </c>
      <c r="R13" s="105" t="s">
        <v>468</v>
      </c>
      <c r="S13" s="49"/>
      <c r="T13" s="122" t="s">
        <v>487</v>
      </c>
      <c r="U13" s="49"/>
      <c r="V13" s="49"/>
      <c r="W13" s="49"/>
      <c r="X13" s="49"/>
      <c r="Y13" s="49"/>
      <c r="AA13" s="43"/>
      <c r="AB13" s="43"/>
      <c r="AC13" s="43"/>
    </row>
    <row r="14" spans="1:29" x14ac:dyDescent="0.25">
      <c r="A14" s="71" t="s">
        <v>80</v>
      </c>
      <c r="B14" s="84" t="s">
        <v>81</v>
      </c>
      <c r="C14" s="73">
        <f>'část D zaměstnanci'!E18</f>
        <v>0</v>
      </c>
      <c r="D14" s="72">
        <f>'část D zaměstnanci'!F18</f>
        <v>0</v>
      </c>
      <c r="E14" s="184">
        <f>'část D zaměstnanci'!H18</f>
        <v>0</v>
      </c>
      <c r="F14" s="72">
        <f>'část D zaměstnanci'!I18</f>
        <v>0</v>
      </c>
      <c r="G14" s="72">
        <f>'část D zaměstnanci'!J18</f>
        <v>0</v>
      </c>
      <c r="H14" s="104" t="s">
        <v>468</v>
      </c>
      <c r="I14" s="103" t="s">
        <v>468</v>
      </c>
      <c r="J14" s="105" t="s">
        <v>468</v>
      </c>
      <c r="K14" s="72">
        <f>ROUND(('část D zaměstnanci'!E70),2)</f>
        <v>0</v>
      </c>
      <c r="L14" s="72">
        <f>ROUND(('část D zaměstnanci'!F70),2)</f>
        <v>0</v>
      </c>
      <c r="M14" s="184">
        <f>ROUND(('část D zaměstnanci'!H70),4)</f>
        <v>0</v>
      </c>
      <c r="N14" s="72">
        <f>ROUND(('část D zaměstnanci'!I70),2)</f>
        <v>0</v>
      </c>
      <c r="O14" s="72">
        <f>ROUND(('část D zaměstnanci'!J70),2)</f>
        <v>0</v>
      </c>
      <c r="P14" s="104" t="s">
        <v>468</v>
      </c>
      <c r="Q14" s="103" t="s">
        <v>468</v>
      </c>
      <c r="R14" s="105" t="s">
        <v>468</v>
      </c>
      <c r="S14" s="49"/>
      <c r="T14" s="122" t="s">
        <v>508</v>
      </c>
      <c r="U14" s="49"/>
      <c r="V14" s="49"/>
      <c r="W14" s="49"/>
      <c r="X14" s="49"/>
      <c r="Y14" s="49"/>
      <c r="AA14" s="43"/>
      <c r="AB14" s="43"/>
      <c r="AC14" s="43"/>
    </row>
    <row r="15" spans="1:29" x14ac:dyDescent="0.25">
      <c r="A15" s="71" t="s">
        <v>82</v>
      </c>
      <c r="B15" s="84" t="s">
        <v>83</v>
      </c>
      <c r="C15" s="73">
        <f>'část D zaměstnanci'!E19</f>
        <v>0</v>
      </c>
      <c r="D15" s="72">
        <f>'část D zaměstnanci'!F19</f>
        <v>0</v>
      </c>
      <c r="E15" s="184">
        <f>'část D zaměstnanci'!H19</f>
        <v>0</v>
      </c>
      <c r="F15" s="72">
        <f>'část D zaměstnanci'!I19</f>
        <v>0</v>
      </c>
      <c r="G15" s="72">
        <f>'část D zaměstnanci'!J19</f>
        <v>0</v>
      </c>
      <c r="H15" s="104" t="s">
        <v>468</v>
      </c>
      <c r="I15" s="103" t="s">
        <v>468</v>
      </c>
      <c r="J15" s="105" t="s">
        <v>468</v>
      </c>
      <c r="K15" s="72">
        <f>ROUND(('část D zaměstnanci'!E71),2)</f>
        <v>0</v>
      </c>
      <c r="L15" s="72">
        <f>ROUND(('část D zaměstnanci'!F71),2)</f>
        <v>0</v>
      </c>
      <c r="M15" s="184">
        <f>ROUND(('část D zaměstnanci'!H71),4)</f>
        <v>0</v>
      </c>
      <c r="N15" s="72">
        <f>ROUND(('část D zaměstnanci'!I71),2)</f>
        <v>0</v>
      </c>
      <c r="O15" s="72">
        <f>ROUND(('část D zaměstnanci'!J71),2)</f>
        <v>0</v>
      </c>
      <c r="P15" s="104" t="s">
        <v>468</v>
      </c>
      <c r="Q15" s="103" t="s">
        <v>468</v>
      </c>
      <c r="R15" s="105" t="s">
        <v>468</v>
      </c>
      <c r="S15" s="49"/>
      <c r="T15" s="122" t="s">
        <v>509</v>
      </c>
      <c r="U15" s="49"/>
      <c r="V15" s="49"/>
      <c r="W15" s="49"/>
      <c r="X15" s="49"/>
      <c r="Y15" s="49"/>
      <c r="AA15" s="43"/>
      <c r="AB15" s="43"/>
      <c r="AC15" s="43"/>
    </row>
    <row r="16" spans="1:29" x14ac:dyDescent="0.25">
      <c r="A16" s="71" t="s">
        <v>84</v>
      </c>
      <c r="B16" s="84" t="s">
        <v>85</v>
      </c>
      <c r="C16" s="73">
        <f>'část D zaměstnanci'!E20</f>
        <v>0</v>
      </c>
      <c r="D16" s="72">
        <f>'část D zaměstnanci'!F20</f>
        <v>0</v>
      </c>
      <c r="E16" s="184">
        <f>'část D zaměstnanci'!H20</f>
        <v>0</v>
      </c>
      <c r="F16" s="72">
        <f>'část D zaměstnanci'!I20</f>
        <v>0</v>
      </c>
      <c r="G16" s="72">
        <f>'část D zaměstnanci'!J20</f>
        <v>0</v>
      </c>
      <c r="H16" s="104" t="s">
        <v>468</v>
      </c>
      <c r="I16" s="103" t="s">
        <v>468</v>
      </c>
      <c r="J16" s="105" t="s">
        <v>468</v>
      </c>
      <c r="K16" s="72">
        <f>ROUND(('část D zaměstnanci'!E72),2)</f>
        <v>0</v>
      </c>
      <c r="L16" s="72">
        <f>ROUND(('část D zaměstnanci'!F72),2)</f>
        <v>0</v>
      </c>
      <c r="M16" s="184">
        <f>ROUND(('část D zaměstnanci'!H72),4)</f>
        <v>0</v>
      </c>
      <c r="N16" s="72">
        <f>ROUND(('část D zaměstnanci'!I72),2)</f>
        <v>0</v>
      </c>
      <c r="O16" s="72">
        <f>ROUND(('část D zaměstnanci'!J72),2)</f>
        <v>0</v>
      </c>
      <c r="P16" s="104" t="s">
        <v>468</v>
      </c>
      <c r="Q16" s="103" t="s">
        <v>468</v>
      </c>
      <c r="R16" s="105" t="s">
        <v>468</v>
      </c>
      <c r="S16" s="49"/>
      <c r="T16" s="123" t="s">
        <v>489</v>
      </c>
      <c r="U16" s="49"/>
      <c r="V16" s="49"/>
      <c r="W16" s="49"/>
      <c r="X16" s="49"/>
      <c r="Y16" s="49"/>
      <c r="AA16" s="43"/>
      <c r="AB16" s="43"/>
      <c r="AC16" s="43"/>
    </row>
    <row r="17" spans="1:29" x14ac:dyDescent="0.25">
      <c r="A17" s="71" t="s">
        <v>86</v>
      </c>
      <c r="B17" s="84" t="s">
        <v>87</v>
      </c>
      <c r="C17" s="73">
        <f>'část D zaměstnanci'!E21</f>
        <v>0</v>
      </c>
      <c r="D17" s="72">
        <f>'část D zaměstnanci'!F21</f>
        <v>0</v>
      </c>
      <c r="E17" s="184">
        <f>'část D zaměstnanci'!H21</f>
        <v>0</v>
      </c>
      <c r="F17" s="72">
        <f>'část D zaměstnanci'!I21</f>
        <v>0</v>
      </c>
      <c r="G17" s="72">
        <f>'část D zaměstnanci'!J21</f>
        <v>0</v>
      </c>
      <c r="H17" s="104" t="s">
        <v>468</v>
      </c>
      <c r="I17" s="103" t="s">
        <v>468</v>
      </c>
      <c r="J17" s="105" t="s">
        <v>468</v>
      </c>
      <c r="K17" s="72">
        <f>ROUND(('část D zaměstnanci'!E73),2)</f>
        <v>0</v>
      </c>
      <c r="L17" s="72">
        <f>ROUND(('část D zaměstnanci'!F73),2)</f>
        <v>0</v>
      </c>
      <c r="M17" s="184">
        <f>ROUND(('část D zaměstnanci'!H73),4)</f>
        <v>0</v>
      </c>
      <c r="N17" s="72">
        <f>ROUND(('část D zaměstnanci'!I73),2)</f>
        <v>0</v>
      </c>
      <c r="O17" s="72">
        <f>ROUND(('část D zaměstnanci'!J73),2)</f>
        <v>0</v>
      </c>
      <c r="P17" s="104" t="s">
        <v>468</v>
      </c>
      <c r="Q17" s="103" t="s">
        <v>468</v>
      </c>
      <c r="R17" s="105" t="s">
        <v>468</v>
      </c>
      <c r="S17" s="49"/>
      <c r="T17" s="119" t="s">
        <v>490</v>
      </c>
      <c r="U17" s="49"/>
      <c r="V17" s="49"/>
      <c r="W17" s="49"/>
      <c r="X17" s="49"/>
      <c r="Y17" s="49"/>
      <c r="AA17" s="43"/>
      <c r="AB17" s="43"/>
      <c r="AC17" s="43"/>
    </row>
    <row r="18" spans="1:29" x14ac:dyDescent="0.25">
      <c r="A18" s="71" t="s">
        <v>88</v>
      </c>
      <c r="B18" s="84" t="s">
        <v>89</v>
      </c>
      <c r="C18" s="73">
        <f>'část D zaměstnanci'!E22</f>
        <v>0</v>
      </c>
      <c r="D18" s="72">
        <f>'část D zaměstnanci'!F22</f>
        <v>0</v>
      </c>
      <c r="E18" s="184">
        <f>'část D zaměstnanci'!H22</f>
        <v>0</v>
      </c>
      <c r="F18" s="72">
        <f>'část D zaměstnanci'!I22</f>
        <v>0</v>
      </c>
      <c r="G18" s="72">
        <f>'část D zaměstnanci'!J22</f>
        <v>0</v>
      </c>
      <c r="H18" s="104" t="s">
        <v>468</v>
      </c>
      <c r="I18" s="103" t="s">
        <v>468</v>
      </c>
      <c r="J18" s="105" t="s">
        <v>468</v>
      </c>
      <c r="K18" s="72">
        <f>ROUND(('část D zaměstnanci'!E74),2)</f>
        <v>0</v>
      </c>
      <c r="L18" s="72">
        <f>ROUND(('část D zaměstnanci'!F74),2)</f>
        <v>0</v>
      </c>
      <c r="M18" s="184">
        <f>ROUND(('část D zaměstnanci'!H74),4)</f>
        <v>0</v>
      </c>
      <c r="N18" s="72">
        <f>ROUND(('část D zaměstnanci'!I74),2)</f>
        <v>0</v>
      </c>
      <c r="O18" s="72">
        <f>ROUND(('část D zaměstnanci'!J74),2)</f>
        <v>0</v>
      </c>
      <c r="P18" s="104" t="s">
        <v>468</v>
      </c>
      <c r="Q18" s="103" t="s">
        <v>468</v>
      </c>
      <c r="R18" s="105" t="s">
        <v>468</v>
      </c>
      <c r="S18" s="49"/>
      <c r="T18" s="119" t="s">
        <v>491</v>
      </c>
      <c r="U18" s="49"/>
      <c r="V18" s="49"/>
      <c r="W18" s="49"/>
      <c r="X18" s="49"/>
      <c r="Y18" s="49"/>
      <c r="AA18" s="44"/>
      <c r="AB18" s="44"/>
      <c r="AC18" s="44"/>
    </row>
    <row r="19" spans="1:29" x14ac:dyDescent="0.25">
      <c r="A19" s="71" t="s">
        <v>90</v>
      </c>
      <c r="B19" s="84" t="s">
        <v>91</v>
      </c>
      <c r="C19" s="73">
        <f>'část D zaměstnanci'!E23</f>
        <v>0</v>
      </c>
      <c r="D19" s="72">
        <f>'část D zaměstnanci'!F23</f>
        <v>0</v>
      </c>
      <c r="E19" s="184">
        <f>'část D zaměstnanci'!H23</f>
        <v>0</v>
      </c>
      <c r="F19" s="72">
        <f>'část D zaměstnanci'!I23</f>
        <v>0</v>
      </c>
      <c r="G19" s="72">
        <f>'část D zaměstnanci'!J23</f>
        <v>0</v>
      </c>
      <c r="H19" s="104" t="s">
        <v>468</v>
      </c>
      <c r="I19" s="103" t="s">
        <v>468</v>
      </c>
      <c r="J19" s="105" t="s">
        <v>468</v>
      </c>
      <c r="K19" s="72">
        <f>ROUND(('část D zaměstnanci'!E75),2)</f>
        <v>0</v>
      </c>
      <c r="L19" s="72">
        <f>ROUND(('část D zaměstnanci'!F75),2)</f>
        <v>0</v>
      </c>
      <c r="M19" s="184">
        <f>ROUND(('část D zaměstnanci'!H75),4)</f>
        <v>0</v>
      </c>
      <c r="N19" s="72">
        <f>ROUND(('část D zaměstnanci'!I75),2)</f>
        <v>0</v>
      </c>
      <c r="O19" s="72">
        <f>ROUND(('část D zaměstnanci'!J75),2)</f>
        <v>0</v>
      </c>
      <c r="P19" s="104" t="s">
        <v>468</v>
      </c>
      <c r="Q19" s="103" t="s">
        <v>468</v>
      </c>
      <c r="R19" s="105" t="s">
        <v>468</v>
      </c>
      <c r="S19" s="49"/>
      <c r="T19" s="119" t="s">
        <v>492</v>
      </c>
      <c r="U19" s="49"/>
      <c r="V19" s="49"/>
      <c r="W19" s="49"/>
      <c r="X19" s="49"/>
      <c r="Y19" s="49"/>
      <c r="AA19" s="45"/>
      <c r="AB19" s="45"/>
      <c r="AC19" s="44"/>
    </row>
    <row r="20" spans="1:29" x14ac:dyDescent="0.25">
      <c r="A20" s="71" t="s">
        <v>92</v>
      </c>
      <c r="B20" s="84" t="s">
        <v>93</v>
      </c>
      <c r="C20" s="73">
        <f>'část D zaměstnanci'!E24</f>
        <v>0</v>
      </c>
      <c r="D20" s="72">
        <f>'část D zaměstnanci'!F24</f>
        <v>0</v>
      </c>
      <c r="E20" s="184">
        <f>'část D zaměstnanci'!H24</f>
        <v>0</v>
      </c>
      <c r="F20" s="72">
        <f>'část D zaměstnanci'!I24</f>
        <v>0</v>
      </c>
      <c r="G20" s="72">
        <f>'část D zaměstnanci'!J24</f>
        <v>0</v>
      </c>
      <c r="H20" s="104" t="s">
        <v>468</v>
      </c>
      <c r="I20" s="103" t="s">
        <v>468</v>
      </c>
      <c r="J20" s="105" t="s">
        <v>468</v>
      </c>
      <c r="K20" s="72">
        <f>ROUND(('část D zaměstnanci'!E76),2)</f>
        <v>0</v>
      </c>
      <c r="L20" s="72">
        <f>ROUND(('část D zaměstnanci'!F76),2)</f>
        <v>0</v>
      </c>
      <c r="M20" s="184">
        <f>ROUND(('část D zaměstnanci'!H76),4)</f>
        <v>0</v>
      </c>
      <c r="N20" s="72">
        <f>ROUND(('část D zaměstnanci'!I76),2)</f>
        <v>0</v>
      </c>
      <c r="O20" s="72">
        <f>ROUND(('část D zaměstnanci'!J76),2)</f>
        <v>0</v>
      </c>
      <c r="P20" s="104" t="s">
        <v>468</v>
      </c>
      <c r="Q20" s="103" t="s">
        <v>468</v>
      </c>
      <c r="R20" s="105" t="s">
        <v>468</v>
      </c>
      <c r="S20" s="49"/>
      <c r="T20" s="119" t="s">
        <v>493</v>
      </c>
      <c r="U20" s="49"/>
      <c r="V20" s="49"/>
      <c r="W20" s="49"/>
      <c r="X20" s="49"/>
      <c r="Y20" s="49"/>
    </row>
    <row r="21" spans="1:29" x14ac:dyDescent="0.25">
      <c r="A21" s="71" t="s">
        <v>94</v>
      </c>
      <c r="B21" s="84" t="s">
        <v>95</v>
      </c>
      <c r="C21" s="73">
        <f>'část D zaměstnanci'!E25</f>
        <v>0</v>
      </c>
      <c r="D21" s="72">
        <f>'část D zaměstnanci'!F25</f>
        <v>0</v>
      </c>
      <c r="E21" s="184">
        <f>'část D zaměstnanci'!H25</f>
        <v>0</v>
      </c>
      <c r="F21" s="72">
        <f>'část D zaměstnanci'!I25</f>
        <v>0</v>
      </c>
      <c r="G21" s="72">
        <f>'část D zaměstnanci'!J25</f>
        <v>0</v>
      </c>
      <c r="H21" s="104" t="s">
        <v>468</v>
      </c>
      <c r="I21" s="103" t="s">
        <v>468</v>
      </c>
      <c r="J21" s="105" t="s">
        <v>468</v>
      </c>
      <c r="K21" s="72">
        <f>ROUND(('část D zaměstnanci'!E77),2)</f>
        <v>0</v>
      </c>
      <c r="L21" s="72">
        <f>ROUND(('část D zaměstnanci'!F77),2)</f>
        <v>0</v>
      </c>
      <c r="M21" s="184">
        <f>ROUND(('část D zaměstnanci'!H77),4)</f>
        <v>0</v>
      </c>
      <c r="N21" s="72">
        <f>ROUND(('část D zaměstnanci'!I77),2)</f>
        <v>0</v>
      </c>
      <c r="O21" s="72">
        <f>ROUND(('část D zaměstnanci'!J77),2)</f>
        <v>0</v>
      </c>
      <c r="P21" s="104" t="s">
        <v>468</v>
      </c>
      <c r="Q21" s="103" t="s">
        <v>468</v>
      </c>
      <c r="R21" s="105" t="s">
        <v>468</v>
      </c>
      <c r="S21" s="49"/>
      <c r="T21" s="119" t="s">
        <v>494</v>
      </c>
      <c r="U21" s="49"/>
      <c r="V21" s="49"/>
      <c r="W21" s="49"/>
      <c r="X21" s="49"/>
      <c r="Y21" s="49"/>
    </row>
    <row r="22" spans="1:29" x14ac:dyDescent="0.25">
      <c r="A22" s="71" t="s">
        <v>96</v>
      </c>
      <c r="B22" s="84" t="s">
        <v>97</v>
      </c>
      <c r="C22" s="73">
        <f>'část D zaměstnanci'!E26</f>
        <v>0</v>
      </c>
      <c r="D22" s="72">
        <f>'část D zaměstnanci'!F26</f>
        <v>0</v>
      </c>
      <c r="E22" s="184">
        <f>'část D zaměstnanci'!H26</f>
        <v>0</v>
      </c>
      <c r="F22" s="72">
        <f>'část D zaměstnanci'!I26</f>
        <v>0</v>
      </c>
      <c r="G22" s="72">
        <f>'část D zaměstnanci'!J26</f>
        <v>0</v>
      </c>
      <c r="H22" s="104" t="s">
        <v>468</v>
      </c>
      <c r="I22" s="103" t="s">
        <v>468</v>
      </c>
      <c r="J22" s="105" t="s">
        <v>468</v>
      </c>
      <c r="K22" s="72">
        <f>ROUND(('část D zaměstnanci'!E78),2)</f>
        <v>0</v>
      </c>
      <c r="L22" s="72">
        <f>ROUND(('část D zaměstnanci'!F78),2)</f>
        <v>0</v>
      </c>
      <c r="M22" s="184">
        <f>ROUND(('část D zaměstnanci'!H78),4)</f>
        <v>0</v>
      </c>
      <c r="N22" s="72">
        <f>ROUND(('část D zaměstnanci'!I78),2)</f>
        <v>0</v>
      </c>
      <c r="O22" s="72">
        <f>ROUND(('část D zaměstnanci'!J78),2)</f>
        <v>0</v>
      </c>
      <c r="P22" s="104" t="s">
        <v>468</v>
      </c>
      <c r="Q22" s="103" t="s">
        <v>468</v>
      </c>
      <c r="R22" s="105" t="s">
        <v>468</v>
      </c>
      <c r="S22" s="49"/>
      <c r="T22" s="119" t="s">
        <v>495</v>
      </c>
      <c r="U22" s="49"/>
      <c r="V22" s="49"/>
      <c r="W22" s="49"/>
      <c r="X22" s="49"/>
      <c r="Y22" s="49"/>
    </row>
    <row r="23" spans="1:29" x14ac:dyDescent="0.25">
      <c r="A23" s="71" t="s">
        <v>98</v>
      </c>
      <c r="B23" s="84" t="s">
        <v>99</v>
      </c>
      <c r="C23" s="73">
        <f>'část D zaměstnanci'!E27</f>
        <v>0</v>
      </c>
      <c r="D23" s="72">
        <f>'část D zaměstnanci'!F27</f>
        <v>0</v>
      </c>
      <c r="E23" s="184">
        <f>'část D zaměstnanci'!H27</f>
        <v>0</v>
      </c>
      <c r="F23" s="72">
        <f>'část D zaměstnanci'!I27</f>
        <v>0</v>
      </c>
      <c r="G23" s="72">
        <f>'část D zaměstnanci'!J27</f>
        <v>0</v>
      </c>
      <c r="H23" s="104" t="s">
        <v>468</v>
      </c>
      <c r="I23" s="103" t="s">
        <v>468</v>
      </c>
      <c r="J23" s="105" t="s">
        <v>468</v>
      </c>
      <c r="K23" s="72">
        <f>ROUND(('část D zaměstnanci'!E79),2)</f>
        <v>0</v>
      </c>
      <c r="L23" s="72">
        <f>ROUND(('část D zaměstnanci'!F79),2)</f>
        <v>0</v>
      </c>
      <c r="M23" s="184">
        <f>ROUND(('část D zaměstnanci'!H79),4)</f>
        <v>0</v>
      </c>
      <c r="N23" s="72">
        <f>ROUND(('část D zaměstnanci'!I79),2)</f>
        <v>0</v>
      </c>
      <c r="O23" s="72">
        <f>ROUND(('část D zaměstnanci'!J79),2)</f>
        <v>0</v>
      </c>
      <c r="P23" s="104" t="s">
        <v>468</v>
      </c>
      <c r="Q23" s="103" t="s">
        <v>468</v>
      </c>
      <c r="R23" s="105" t="s">
        <v>468</v>
      </c>
      <c r="S23" s="49"/>
      <c r="T23" s="119" t="s">
        <v>496</v>
      </c>
      <c r="U23" s="49"/>
      <c r="V23" s="49"/>
      <c r="W23" s="49"/>
      <c r="X23" s="49"/>
      <c r="Y23" s="49"/>
    </row>
    <row r="24" spans="1:29" x14ac:dyDescent="0.25">
      <c r="A24" s="132" t="s">
        <v>100</v>
      </c>
      <c r="B24" s="83" t="s">
        <v>61</v>
      </c>
      <c r="C24" s="65">
        <f>'část D zaměstnanci'!E28</f>
        <v>0</v>
      </c>
      <c r="D24" s="66">
        <f>'část D zaměstnanci'!F28</f>
        <v>0</v>
      </c>
      <c r="E24" s="187">
        <f>'část D zaměstnanci'!H28</f>
        <v>0</v>
      </c>
      <c r="F24" s="66">
        <f>'část D zaměstnanci'!I28</f>
        <v>0</v>
      </c>
      <c r="G24" s="66">
        <f>'část D zaměstnanci'!J28</f>
        <v>0</v>
      </c>
      <c r="H24" s="130">
        <f>'část E náklady'!$F$34</f>
        <v>0</v>
      </c>
      <c r="I24" s="66">
        <f>'část E náklady'!F46</f>
        <v>0</v>
      </c>
      <c r="J24" s="88">
        <f>'část E náklady'!F58</f>
        <v>0</v>
      </c>
      <c r="K24" s="72">
        <f>ROUND(('část D zaměstnanci'!E80),2)</f>
        <v>0</v>
      </c>
      <c r="L24" s="72">
        <f>ROUND(('část D zaměstnanci'!F80),2)</f>
        <v>0</v>
      </c>
      <c r="M24" s="184">
        <f>ROUND(('část D zaměstnanci'!H80),4)</f>
        <v>0</v>
      </c>
      <c r="N24" s="72">
        <f>ROUND(('část D zaměstnanci'!I80),2)</f>
        <v>0</v>
      </c>
      <c r="O24" s="72">
        <f>ROUND(('část D zaměstnanci'!J80),2)</f>
        <v>0</v>
      </c>
      <c r="P24" s="75">
        <f>ROUND(('část E náklady'!E34),2)</f>
        <v>0</v>
      </c>
      <c r="Q24" s="74">
        <f>ROUND(('část E náklady'!E46),2)</f>
        <v>0</v>
      </c>
      <c r="R24" s="76">
        <f>ROUND(('část E náklady'!E58),2)</f>
        <v>0</v>
      </c>
      <c r="S24" s="49"/>
      <c r="T24" s="119" t="s">
        <v>497</v>
      </c>
      <c r="U24" s="49"/>
      <c r="V24" s="49"/>
      <c r="W24" s="49"/>
      <c r="X24" s="49"/>
      <c r="Y24" s="49"/>
    </row>
    <row r="25" spans="1:29" x14ac:dyDescent="0.25">
      <c r="A25" s="71" t="s">
        <v>101</v>
      </c>
      <c r="B25" s="84" t="s">
        <v>102</v>
      </c>
      <c r="C25" s="73">
        <f>'část D zaměstnanci'!E29</f>
        <v>0</v>
      </c>
      <c r="D25" s="72">
        <f>'část D zaměstnanci'!F29</f>
        <v>0</v>
      </c>
      <c r="E25" s="184">
        <f>'část D zaměstnanci'!H29</f>
        <v>0</v>
      </c>
      <c r="F25" s="72">
        <f>'část D zaměstnanci'!I29</f>
        <v>0</v>
      </c>
      <c r="G25" s="72">
        <f>'část D zaměstnanci'!J29</f>
        <v>0</v>
      </c>
      <c r="H25" s="104" t="s">
        <v>468</v>
      </c>
      <c r="I25" s="103" t="s">
        <v>468</v>
      </c>
      <c r="J25" s="105" t="s">
        <v>468</v>
      </c>
      <c r="K25" s="72">
        <f>ROUND(('část D zaměstnanci'!E81),2)</f>
        <v>0</v>
      </c>
      <c r="L25" s="72">
        <f>ROUND(('část D zaměstnanci'!F81),2)</f>
        <v>0</v>
      </c>
      <c r="M25" s="184">
        <f>ROUND(('část D zaměstnanci'!H81),4)</f>
        <v>0</v>
      </c>
      <c r="N25" s="72">
        <f>ROUND(('část D zaměstnanci'!I81),2)</f>
        <v>0</v>
      </c>
      <c r="O25" s="72">
        <f>ROUND(('část D zaměstnanci'!J81),2)</f>
        <v>0</v>
      </c>
      <c r="P25" s="104" t="s">
        <v>468</v>
      </c>
      <c r="Q25" s="103" t="s">
        <v>468</v>
      </c>
      <c r="R25" s="105" t="s">
        <v>468</v>
      </c>
      <c r="S25" s="49"/>
      <c r="T25" s="119" t="s">
        <v>498</v>
      </c>
      <c r="U25" s="49"/>
      <c r="V25" s="49"/>
      <c r="W25" s="49"/>
      <c r="X25" s="49"/>
      <c r="Y25" s="49"/>
    </row>
    <row r="26" spans="1:29" x14ac:dyDescent="0.25">
      <c r="A26" s="71" t="s">
        <v>103</v>
      </c>
      <c r="B26" s="84" t="s">
        <v>104</v>
      </c>
      <c r="C26" s="73">
        <f>'část D zaměstnanci'!E30</f>
        <v>0</v>
      </c>
      <c r="D26" s="72">
        <f>'část D zaměstnanci'!F30</f>
        <v>0</v>
      </c>
      <c r="E26" s="184">
        <f>'část D zaměstnanci'!H30</f>
        <v>0</v>
      </c>
      <c r="F26" s="72">
        <f>'část D zaměstnanci'!I30</f>
        <v>0</v>
      </c>
      <c r="G26" s="72">
        <f>'část D zaměstnanci'!J30</f>
        <v>0</v>
      </c>
      <c r="H26" s="104" t="s">
        <v>468</v>
      </c>
      <c r="I26" s="103" t="s">
        <v>468</v>
      </c>
      <c r="J26" s="105" t="s">
        <v>468</v>
      </c>
      <c r="K26" s="72">
        <f>ROUND(('část D zaměstnanci'!E82),2)</f>
        <v>0</v>
      </c>
      <c r="L26" s="72">
        <f>ROUND(('část D zaměstnanci'!F82),2)</f>
        <v>0</v>
      </c>
      <c r="M26" s="184">
        <f>ROUND(('část D zaměstnanci'!H82),4)</f>
        <v>0</v>
      </c>
      <c r="N26" s="72">
        <f>ROUND(('část D zaměstnanci'!I82),2)</f>
        <v>0</v>
      </c>
      <c r="O26" s="72">
        <f>ROUND(('část D zaměstnanci'!J82),2)</f>
        <v>0</v>
      </c>
      <c r="P26" s="104" t="s">
        <v>468</v>
      </c>
      <c r="Q26" s="103" t="s">
        <v>468</v>
      </c>
      <c r="R26" s="105" t="s">
        <v>468</v>
      </c>
      <c r="S26" s="49"/>
      <c r="T26" s="119"/>
      <c r="U26" s="49"/>
      <c r="V26" s="49"/>
      <c r="W26" s="49"/>
      <c r="X26" s="49"/>
      <c r="Y26" s="49"/>
    </row>
    <row r="27" spans="1:29" x14ac:dyDescent="0.25">
      <c r="A27" s="71" t="s">
        <v>105</v>
      </c>
      <c r="B27" s="84" t="s">
        <v>106</v>
      </c>
      <c r="C27" s="73">
        <f>'část D zaměstnanci'!E31</f>
        <v>0</v>
      </c>
      <c r="D27" s="72">
        <f>'část D zaměstnanci'!F31</f>
        <v>0</v>
      </c>
      <c r="E27" s="184">
        <f>'část D zaměstnanci'!H31</f>
        <v>0</v>
      </c>
      <c r="F27" s="72">
        <f>'část D zaměstnanci'!I31</f>
        <v>0</v>
      </c>
      <c r="G27" s="72">
        <f>'část D zaměstnanci'!J31</f>
        <v>0</v>
      </c>
      <c r="H27" s="104" t="s">
        <v>468</v>
      </c>
      <c r="I27" s="103" t="s">
        <v>468</v>
      </c>
      <c r="J27" s="105" t="s">
        <v>468</v>
      </c>
      <c r="K27" s="72">
        <f>ROUND(('část D zaměstnanci'!E83),2)</f>
        <v>0</v>
      </c>
      <c r="L27" s="72">
        <f>ROUND(('část D zaměstnanci'!F83),2)</f>
        <v>0</v>
      </c>
      <c r="M27" s="184">
        <f>ROUND(('část D zaměstnanci'!H83),4)</f>
        <v>0</v>
      </c>
      <c r="N27" s="72">
        <f>ROUND(('část D zaměstnanci'!I83),2)</f>
        <v>0</v>
      </c>
      <c r="O27" s="72">
        <f>ROUND(('část D zaměstnanci'!J83),2)</f>
        <v>0</v>
      </c>
      <c r="P27" s="104" t="s">
        <v>468</v>
      </c>
      <c r="Q27" s="103" t="s">
        <v>468</v>
      </c>
      <c r="R27" s="105" t="s">
        <v>468</v>
      </c>
      <c r="S27" s="49"/>
      <c r="T27" s="119"/>
      <c r="U27" s="49"/>
      <c r="V27" s="49"/>
      <c r="W27" s="49"/>
      <c r="X27" s="49"/>
      <c r="Y27" s="49"/>
    </row>
    <row r="28" spans="1:29" x14ac:dyDescent="0.25">
      <c r="A28" s="71" t="s">
        <v>107</v>
      </c>
      <c r="B28" s="84" t="s">
        <v>108</v>
      </c>
      <c r="C28" s="73">
        <f>'část D zaměstnanci'!E32</f>
        <v>0</v>
      </c>
      <c r="D28" s="72">
        <f>'část D zaměstnanci'!F32</f>
        <v>0</v>
      </c>
      <c r="E28" s="184">
        <f>'část D zaměstnanci'!H32</f>
        <v>0</v>
      </c>
      <c r="F28" s="72">
        <f>'část D zaměstnanci'!I32</f>
        <v>0</v>
      </c>
      <c r="G28" s="72">
        <f>'část D zaměstnanci'!J32</f>
        <v>0</v>
      </c>
      <c r="H28" s="104" t="s">
        <v>468</v>
      </c>
      <c r="I28" s="103" t="s">
        <v>468</v>
      </c>
      <c r="J28" s="105" t="s">
        <v>468</v>
      </c>
      <c r="K28" s="72">
        <f>ROUND(('část D zaměstnanci'!E84),2)</f>
        <v>0</v>
      </c>
      <c r="L28" s="72">
        <f>ROUND(('část D zaměstnanci'!F84),2)</f>
        <v>0</v>
      </c>
      <c r="M28" s="184">
        <f>ROUND(('část D zaměstnanci'!H84),4)</f>
        <v>0</v>
      </c>
      <c r="N28" s="72">
        <f>ROUND(('část D zaměstnanci'!I84),2)</f>
        <v>0</v>
      </c>
      <c r="O28" s="72">
        <f>ROUND(('část D zaměstnanci'!J84),2)</f>
        <v>0</v>
      </c>
      <c r="P28" s="104" t="s">
        <v>468</v>
      </c>
      <c r="Q28" s="103" t="s">
        <v>468</v>
      </c>
      <c r="R28" s="105" t="s">
        <v>468</v>
      </c>
      <c r="S28" s="49"/>
      <c r="T28" s="194" t="s">
        <v>534</v>
      </c>
      <c r="U28" s="49"/>
      <c r="V28" s="49"/>
      <c r="W28" s="49"/>
      <c r="X28" s="49"/>
      <c r="Y28" s="49"/>
    </row>
    <row r="29" spans="1:29" x14ac:dyDescent="0.25">
      <c r="A29" s="71" t="s">
        <v>109</v>
      </c>
      <c r="B29" s="84" t="s">
        <v>110</v>
      </c>
      <c r="C29" s="73">
        <f>'část D zaměstnanci'!E33</f>
        <v>0</v>
      </c>
      <c r="D29" s="72">
        <f>'část D zaměstnanci'!F33</f>
        <v>0</v>
      </c>
      <c r="E29" s="184">
        <f>'část D zaměstnanci'!H33</f>
        <v>0</v>
      </c>
      <c r="F29" s="72">
        <f>'část D zaměstnanci'!I33</f>
        <v>0</v>
      </c>
      <c r="G29" s="72">
        <f>'část D zaměstnanci'!J33</f>
        <v>0</v>
      </c>
      <c r="H29" s="104" t="s">
        <v>468</v>
      </c>
      <c r="I29" s="103" t="s">
        <v>468</v>
      </c>
      <c r="J29" s="105" t="s">
        <v>468</v>
      </c>
      <c r="K29" s="72">
        <f>ROUND(('část D zaměstnanci'!E85),2)</f>
        <v>0</v>
      </c>
      <c r="L29" s="72">
        <f>ROUND(('část D zaměstnanci'!F85),2)</f>
        <v>0</v>
      </c>
      <c r="M29" s="184">
        <f>ROUND(('část D zaměstnanci'!H85),4)</f>
        <v>0</v>
      </c>
      <c r="N29" s="72">
        <f>ROUND(('část D zaměstnanci'!I85),2)</f>
        <v>0</v>
      </c>
      <c r="O29" s="72">
        <f>ROUND(('část D zaměstnanci'!J85),2)</f>
        <v>0</v>
      </c>
      <c r="P29" s="104" t="s">
        <v>468</v>
      </c>
      <c r="Q29" s="103" t="s">
        <v>468</v>
      </c>
      <c r="R29" s="105" t="s">
        <v>468</v>
      </c>
      <c r="S29" s="49"/>
      <c r="T29" s="195" t="s">
        <v>499</v>
      </c>
      <c r="U29" s="49"/>
      <c r="V29" s="49"/>
      <c r="W29" s="49"/>
      <c r="X29" s="49"/>
      <c r="Y29" s="49"/>
    </row>
    <row r="30" spans="1:29" x14ac:dyDescent="0.25">
      <c r="A30" s="71" t="s">
        <v>111</v>
      </c>
      <c r="B30" s="84" t="s">
        <v>112</v>
      </c>
      <c r="C30" s="73">
        <f>'část D zaměstnanci'!E34</f>
        <v>0</v>
      </c>
      <c r="D30" s="72">
        <f>'část D zaměstnanci'!F34</f>
        <v>0</v>
      </c>
      <c r="E30" s="184">
        <f>'část D zaměstnanci'!H34</f>
        <v>0</v>
      </c>
      <c r="F30" s="72">
        <f>'část D zaměstnanci'!I34</f>
        <v>0</v>
      </c>
      <c r="G30" s="72">
        <f>'část D zaměstnanci'!J34</f>
        <v>0</v>
      </c>
      <c r="H30" s="104" t="s">
        <v>468</v>
      </c>
      <c r="I30" s="103" t="s">
        <v>468</v>
      </c>
      <c r="J30" s="105" t="s">
        <v>468</v>
      </c>
      <c r="K30" s="72">
        <f>ROUND(('část D zaměstnanci'!E86),2)</f>
        <v>0</v>
      </c>
      <c r="L30" s="72">
        <f>ROUND(('část D zaměstnanci'!F86),2)</f>
        <v>0</v>
      </c>
      <c r="M30" s="184">
        <f>ROUND(('část D zaměstnanci'!H86),4)</f>
        <v>0</v>
      </c>
      <c r="N30" s="72">
        <f>ROUND(('část D zaměstnanci'!I86),2)</f>
        <v>0</v>
      </c>
      <c r="O30" s="72">
        <f>ROUND(('část D zaměstnanci'!J86),2)</f>
        <v>0</v>
      </c>
      <c r="P30" s="104" t="s">
        <v>468</v>
      </c>
      <c r="Q30" s="103" t="s">
        <v>468</v>
      </c>
      <c r="R30" s="105" t="s">
        <v>468</v>
      </c>
      <c r="S30" s="49"/>
      <c r="T30" s="195" t="s">
        <v>500</v>
      </c>
      <c r="U30" s="49"/>
      <c r="V30" s="49"/>
      <c r="W30" s="49"/>
      <c r="X30" s="49"/>
      <c r="Y30" s="49"/>
    </row>
    <row r="31" spans="1:29" x14ac:dyDescent="0.25">
      <c r="A31" s="71" t="s">
        <v>113</v>
      </c>
      <c r="B31" s="84" t="s">
        <v>114</v>
      </c>
      <c r="C31" s="73">
        <f>'část D zaměstnanci'!E35</f>
        <v>0</v>
      </c>
      <c r="D31" s="72">
        <f>'část D zaměstnanci'!F35</f>
        <v>0</v>
      </c>
      <c r="E31" s="184">
        <f>'část D zaměstnanci'!H35</f>
        <v>0</v>
      </c>
      <c r="F31" s="72">
        <f>'část D zaměstnanci'!I35</f>
        <v>0</v>
      </c>
      <c r="G31" s="72">
        <f>'část D zaměstnanci'!J35</f>
        <v>0</v>
      </c>
      <c r="H31" s="104" t="s">
        <v>468</v>
      </c>
      <c r="I31" s="103" t="s">
        <v>468</v>
      </c>
      <c r="J31" s="105" t="s">
        <v>468</v>
      </c>
      <c r="K31" s="72">
        <f>ROUND(('část D zaměstnanci'!E87),2)</f>
        <v>0</v>
      </c>
      <c r="L31" s="72">
        <f>ROUND(('část D zaměstnanci'!F87),2)</f>
        <v>0</v>
      </c>
      <c r="M31" s="184">
        <f>ROUND(('část D zaměstnanci'!H87),4)</f>
        <v>0</v>
      </c>
      <c r="N31" s="72">
        <f>ROUND(('část D zaměstnanci'!I87),2)</f>
        <v>0</v>
      </c>
      <c r="O31" s="72">
        <f>ROUND(('část D zaměstnanci'!J87),2)</f>
        <v>0</v>
      </c>
      <c r="P31" s="104" t="s">
        <v>468</v>
      </c>
      <c r="Q31" s="103" t="s">
        <v>468</v>
      </c>
      <c r="R31" s="105" t="s">
        <v>468</v>
      </c>
      <c r="S31" s="49"/>
      <c r="T31" s="195" t="s">
        <v>546</v>
      </c>
      <c r="U31" s="49"/>
      <c r="V31" s="49"/>
      <c r="W31" s="49"/>
      <c r="X31" s="49"/>
      <c r="Y31" s="49"/>
    </row>
    <row r="32" spans="1:29" x14ac:dyDescent="0.25">
      <c r="A32" s="71" t="s">
        <v>115</v>
      </c>
      <c r="B32" s="84" t="s">
        <v>116</v>
      </c>
      <c r="C32" s="73">
        <f>'část D zaměstnanci'!E36</f>
        <v>0</v>
      </c>
      <c r="D32" s="72">
        <f>'část D zaměstnanci'!F36</f>
        <v>0</v>
      </c>
      <c r="E32" s="184">
        <f>'část D zaměstnanci'!H36</f>
        <v>0</v>
      </c>
      <c r="F32" s="72">
        <f>'část D zaměstnanci'!I36</f>
        <v>0</v>
      </c>
      <c r="G32" s="72">
        <f>'část D zaměstnanci'!J36</f>
        <v>0</v>
      </c>
      <c r="H32" s="104" t="s">
        <v>468</v>
      </c>
      <c r="I32" s="103" t="s">
        <v>468</v>
      </c>
      <c r="J32" s="105" t="s">
        <v>468</v>
      </c>
      <c r="K32" s="72">
        <f>ROUND(('část D zaměstnanci'!E88),2)</f>
        <v>0</v>
      </c>
      <c r="L32" s="72">
        <f>ROUND(('část D zaměstnanci'!F88),2)</f>
        <v>0</v>
      </c>
      <c r="M32" s="184">
        <f>ROUND(('část D zaměstnanci'!H88),4)</f>
        <v>0</v>
      </c>
      <c r="N32" s="72">
        <f>ROUND(('část D zaměstnanci'!I88),2)</f>
        <v>0</v>
      </c>
      <c r="O32" s="72">
        <f>ROUND(('část D zaměstnanci'!J88),2)</f>
        <v>0</v>
      </c>
      <c r="P32" s="104" t="s">
        <v>468</v>
      </c>
      <c r="Q32" s="103" t="s">
        <v>468</v>
      </c>
      <c r="R32" s="105" t="s">
        <v>468</v>
      </c>
      <c r="S32" s="49"/>
      <c r="T32" s="195" t="s">
        <v>501</v>
      </c>
      <c r="U32" s="49"/>
      <c r="V32" s="49"/>
      <c r="W32" s="49"/>
      <c r="X32" s="49"/>
      <c r="Y32" s="49"/>
    </row>
    <row r="33" spans="1:25" x14ac:dyDescent="0.25">
      <c r="A33" s="132" t="s">
        <v>117</v>
      </c>
      <c r="B33" s="83" t="s">
        <v>62</v>
      </c>
      <c r="C33" s="65">
        <f>'část D zaměstnanci'!E37</f>
        <v>0</v>
      </c>
      <c r="D33" s="66">
        <f>'část D zaměstnanci'!F37</f>
        <v>0</v>
      </c>
      <c r="E33" s="187">
        <f>'část D zaměstnanci'!H37</f>
        <v>0</v>
      </c>
      <c r="F33" s="66">
        <f>'část D zaměstnanci'!I37</f>
        <v>0</v>
      </c>
      <c r="G33" s="66">
        <f>'část D zaměstnanci'!J37</f>
        <v>0</v>
      </c>
      <c r="H33" s="130">
        <f>'část E náklady'!$F$35</f>
        <v>0</v>
      </c>
      <c r="I33" s="66">
        <f>'část E náklady'!F47</f>
        <v>0</v>
      </c>
      <c r="J33" s="88">
        <f>'část E náklady'!F59</f>
        <v>0</v>
      </c>
      <c r="K33" s="72">
        <f>ROUND(('část D zaměstnanci'!E89),2)</f>
        <v>0</v>
      </c>
      <c r="L33" s="72">
        <f>ROUND(('část D zaměstnanci'!F89),2)</f>
        <v>0</v>
      </c>
      <c r="M33" s="184">
        <f>ROUND(('část D zaměstnanci'!H89),4)</f>
        <v>0</v>
      </c>
      <c r="N33" s="72">
        <f>ROUND(('část D zaměstnanci'!I89),2)</f>
        <v>0</v>
      </c>
      <c r="O33" s="72">
        <f>ROUND(('část D zaměstnanci'!J89),2)</f>
        <v>0</v>
      </c>
      <c r="P33" s="75">
        <f>ROUND(('část E náklady'!E35),2)</f>
        <v>0</v>
      </c>
      <c r="Q33" s="74">
        <f>ROUND(('část E náklady'!E47),2)</f>
        <v>0</v>
      </c>
      <c r="R33" s="76">
        <f>ROUND(('část E náklady'!E59),2)</f>
        <v>0</v>
      </c>
      <c r="S33" s="49"/>
      <c r="T33" s="195" t="s">
        <v>516</v>
      </c>
      <c r="U33" s="49"/>
      <c r="V33" s="49"/>
      <c r="W33" s="49"/>
      <c r="X33" s="49"/>
      <c r="Y33" s="49"/>
    </row>
    <row r="34" spans="1:25" x14ac:dyDescent="0.25">
      <c r="A34" s="132" t="s">
        <v>118</v>
      </c>
      <c r="B34" s="85" t="s">
        <v>63</v>
      </c>
      <c r="C34" s="65">
        <f>'část D zaměstnanci'!E38</f>
        <v>0</v>
      </c>
      <c r="D34" s="66">
        <f>'část D zaměstnanci'!F38</f>
        <v>0</v>
      </c>
      <c r="E34" s="187">
        <f>'část D zaměstnanci'!H38</f>
        <v>0</v>
      </c>
      <c r="F34" s="66">
        <f>'část D zaměstnanci'!I38</f>
        <v>0</v>
      </c>
      <c r="G34" s="66">
        <f>'část D zaměstnanci'!J38</f>
        <v>0</v>
      </c>
      <c r="H34" s="130">
        <f>'část E náklady'!$F$36</f>
        <v>0</v>
      </c>
      <c r="I34" s="66">
        <f>'část E náklady'!F48</f>
        <v>0</v>
      </c>
      <c r="J34" s="88">
        <f>'část E náklady'!F60</f>
        <v>0</v>
      </c>
      <c r="K34" s="72">
        <f>ROUND(('část D zaměstnanci'!E90),2)</f>
        <v>0</v>
      </c>
      <c r="L34" s="72">
        <f>ROUND(('část D zaměstnanci'!F90),2)</f>
        <v>0</v>
      </c>
      <c r="M34" s="184">
        <f>ROUND(('část D zaměstnanci'!H90),4)</f>
        <v>0</v>
      </c>
      <c r="N34" s="72">
        <f>ROUND(('část D zaměstnanci'!I90),2)</f>
        <v>0</v>
      </c>
      <c r="O34" s="72">
        <f>ROUND(('část D zaměstnanci'!J90),2)</f>
        <v>0</v>
      </c>
      <c r="P34" s="75">
        <f>ROUND(('část E náklady'!E36),2)</f>
        <v>0</v>
      </c>
      <c r="Q34" s="74">
        <f>ROUND(('část E náklady'!E48),2)</f>
        <v>0</v>
      </c>
      <c r="R34" s="76">
        <f>ROUND(('část E náklady'!E60),2)</f>
        <v>0</v>
      </c>
      <c r="S34" s="49"/>
      <c r="T34" s="195" t="s">
        <v>517</v>
      </c>
      <c r="U34" s="49"/>
      <c r="V34" s="49"/>
      <c r="W34" s="49"/>
      <c r="X34" s="49"/>
      <c r="Y34" s="49"/>
    </row>
    <row r="35" spans="1:25" x14ac:dyDescent="0.25">
      <c r="A35" s="133" t="s">
        <v>119</v>
      </c>
      <c r="B35" s="86" t="s">
        <v>64</v>
      </c>
      <c r="C35" s="65">
        <f>'část D zaměstnanci'!E39</f>
        <v>0</v>
      </c>
      <c r="D35" s="66">
        <f>'část D zaměstnanci'!F39</f>
        <v>0</v>
      </c>
      <c r="E35" s="187">
        <f>'část D zaměstnanci'!H39</f>
        <v>0</v>
      </c>
      <c r="F35" s="66">
        <f>'část D zaměstnanci'!I39</f>
        <v>0</v>
      </c>
      <c r="G35" s="66">
        <f>'část D zaměstnanci'!J39</f>
        <v>0</v>
      </c>
      <c r="H35" s="130">
        <f>'část E náklady'!$F$37</f>
        <v>0</v>
      </c>
      <c r="I35" s="66">
        <f>'část E náklady'!F49</f>
        <v>0</v>
      </c>
      <c r="J35" s="88">
        <f>'část E náklady'!F61</f>
        <v>0</v>
      </c>
      <c r="K35" s="72">
        <f>ROUND(('část D zaměstnanci'!E91),2)</f>
        <v>0</v>
      </c>
      <c r="L35" s="72">
        <f>ROUND(('část D zaměstnanci'!F91),2)</f>
        <v>0</v>
      </c>
      <c r="M35" s="184">
        <f>ROUND(('část D zaměstnanci'!H91),4)</f>
        <v>0</v>
      </c>
      <c r="N35" s="72">
        <f>ROUND(('část D zaměstnanci'!I91),2)</f>
        <v>0</v>
      </c>
      <c r="O35" s="72">
        <f>ROUND(('část D zaměstnanci'!J91),2)</f>
        <v>0</v>
      </c>
      <c r="P35" s="75">
        <f>ROUND(('část E náklady'!E37),2)</f>
        <v>0</v>
      </c>
      <c r="Q35" s="74">
        <f>ROUND(('část E náklady'!E49),2)</f>
        <v>0</v>
      </c>
      <c r="R35" s="76">
        <f>ROUND(('část E náklady'!E61),2)</f>
        <v>0</v>
      </c>
      <c r="S35" s="49"/>
      <c r="T35" s="195" t="s">
        <v>502</v>
      </c>
      <c r="U35" s="49"/>
      <c r="V35" s="49"/>
      <c r="W35" s="49"/>
      <c r="X35" s="49"/>
      <c r="Y35" s="49"/>
    </row>
    <row r="36" spans="1:25" x14ac:dyDescent="0.25">
      <c r="A36" s="132" t="s">
        <v>120</v>
      </c>
      <c r="B36" s="83" t="s">
        <v>121</v>
      </c>
      <c r="C36" s="65">
        <f>'část D zaměstnanci'!E40</f>
        <v>0</v>
      </c>
      <c r="D36" s="66">
        <f>'část D zaměstnanci'!F40</f>
        <v>0</v>
      </c>
      <c r="E36" s="187">
        <f>'část D zaměstnanci'!H40</f>
        <v>0</v>
      </c>
      <c r="F36" s="66">
        <f>'část D zaměstnanci'!I40</f>
        <v>0</v>
      </c>
      <c r="G36" s="66">
        <f>'část D zaměstnanci'!J40</f>
        <v>0</v>
      </c>
      <c r="H36" s="130">
        <f>'část E náklady'!$F$38</f>
        <v>0</v>
      </c>
      <c r="I36" s="66">
        <f>'část E náklady'!F50</f>
        <v>0</v>
      </c>
      <c r="J36" s="88">
        <f>'část E náklady'!F62</f>
        <v>0</v>
      </c>
      <c r="K36" s="72">
        <f>ROUND(('část D zaměstnanci'!E92),2)</f>
        <v>0</v>
      </c>
      <c r="L36" s="72">
        <f>ROUND(('část D zaměstnanci'!F92),2)</f>
        <v>0</v>
      </c>
      <c r="M36" s="184">
        <f>ROUND(('část D zaměstnanci'!H92),4)</f>
        <v>0</v>
      </c>
      <c r="N36" s="72">
        <f>ROUND(('část D zaměstnanci'!I92),2)</f>
        <v>0</v>
      </c>
      <c r="O36" s="72">
        <f>ROUND(('část D zaměstnanci'!J92),2)</f>
        <v>0</v>
      </c>
      <c r="P36" s="75">
        <f>ROUND(('část E náklady'!E38),2)</f>
        <v>0</v>
      </c>
      <c r="Q36" s="74">
        <f>ROUND(('část E náklady'!E50),2)</f>
        <v>0</v>
      </c>
      <c r="R36" s="76">
        <f>ROUND(('část E náklady'!E62),2)</f>
        <v>0</v>
      </c>
      <c r="S36" s="49"/>
      <c r="T36" s="195" t="s">
        <v>503</v>
      </c>
      <c r="U36" s="49"/>
      <c r="V36" s="49"/>
      <c r="W36" s="49"/>
      <c r="X36" s="49"/>
      <c r="Y36" s="49"/>
    </row>
    <row r="37" spans="1:25" x14ac:dyDescent="0.25">
      <c r="A37" s="71" t="s">
        <v>122</v>
      </c>
      <c r="B37" s="84" t="s">
        <v>123</v>
      </c>
      <c r="C37" s="73">
        <f>'část D zaměstnanci'!E41</f>
        <v>0</v>
      </c>
      <c r="D37" s="72">
        <f>'část D zaměstnanci'!F41</f>
        <v>0</v>
      </c>
      <c r="E37" s="184">
        <f>'část D zaměstnanci'!H41</f>
        <v>0</v>
      </c>
      <c r="F37" s="72">
        <f>'část D zaměstnanci'!I41</f>
        <v>0</v>
      </c>
      <c r="G37" s="72">
        <f>'část D zaměstnanci'!J41</f>
        <v>0</v>
      </c>
      <c r="H37" s="104" t="s">
        <v>468</v>
      </c>
      <c r="I37" s="103" t="s">
        <v>468</v>
      </c>
      <c r="J37" s="105" t="s">
        <v>468</v>
      </c>
      <c r="K37" s="72">
        <f>ROUND(('část D zaměstnanci'!E93),2)</f>
        <v>0</v>
      </c>
      <c r="L37" s="72">
        <f>ROUND(('část D zaměstnanci'!F93),2)</f>
        <v>0</v>
      </c>
      <c r="M37" s="184">
        <f>ROUND(('část D zaměstnanci'!H93),4)</f>
        <v>0</v>
      </c>
      <c r="N37" s="72">
        <f>ROUND(('část D zaměstnanci'!I93),2)</f>
        <v>0</v>
      </c>
      <c r="O37" s="72">
        <f>ROUND(('část D zaměstnanci'!J93),2)</f>
        <v>0</v>
      </c>
      <c r="P37" s="104" t="s">
        <v>468</v>
      </c>
      <c r="Q37" s="103" t="s">
        <v>468</v>
      </c>
      <c r="R37" s="105" t="s">
        <v>468</v>
      </c>
      <c r="S37" s="49"/>
      <c r="T37" s="195" t="s">
        <v>504</v>
      </c>
      <c r="U37" s="49"/>
      <c r="V37" s="49"/>
      <c r="W37" s="49"/>
      <c r="X37" s="49"/>
      <c r="Y37" s="49"/>
    </row>
    <row r="38" spans="1:25" x14ac:dyDescent="0.25">
      <c r="A38" s="71" t="s">
        <v>124</v>
      </c>
      <c r="B38" s="84" t="s">
        <v>125</v>
      </c>
      <c r="C38" s="73">
        <f>'část D zaměstnanci'!E42</f>
        <v>0</v>
      </c>
      <c r="D38" s="72">
        <f>'část D zaměstnanci'!F42</f>
        <v>0</v>
      </c>
      <c r="E38" s="184">
        <f>'část D zaměstnanci'!H42</f>
        <v>0</v>
      </c>
      <c r="F38" s="72">
        <f>'část D zaměstnanci'!I42</f>
        <v>0</v>
      </c>
      <c r="G38" s="72">
        <f>'část D zaměstnanci'!J42</f>
        <v>0</v>
      </c>
      <c r="H38" s="104" t="s">
        <v>468</v>
      </c>
      <c r="I38" s="103" t="s">
        <v>468</v>
      </c>
      <c r="J38" s="105" t="s">
        <v>468</v>
      </c>
      <c r="K38" s="72">
        <f>ROUND(('část D zaměstnanci'!E94),2)</f>
        <v>0</v>
      </c>
      <c r="L38" s="72">
        <f>ROUND(('část D zaměstnanci'!F94),2)</f>
        <v>0</v>
      </c>
      <c r="M38" s="184">
        <f>ROUND(('část D zaměstnanci'!H94),4)</f>
        <v>0</v>
      </c>
      <c r="N38" s="72">
        <f>ROUND(('část D zaměstnanci'!I94),2)</f>
        <v>0</v>
      </c>
      <c r="O38" s="72">
        <f>ROUND(('část D zaměstnanci'!J94),2)</f>
        <v>0</v>
      </c>
      <c r="P38" s="104" t="s">
        <v>468</v>
      </c>
      <c r="Q38" s="103" t="s">
        <v>468</v>
      </c>
      <c r="R38" s="105" t="s">
        <v>468</v>
      </c>
      <c r="S38" s="49"/>
      <c r="T38" s="196"/>
      <c r="U38" s="49"/>
      <c r="V38" s="49"/>
      <c r="W38" s="49"/>
      <c r="X38" s="49"/>
      <c r="Y38" s="49"/>
    </row>
    <row r="39" spans="1:25" x14ac:dyDescent="0.25">
      <c r="A39" s="71" t="s">
        <v>126</v>
      </c>
      <c r="B39" s="84" t="s">
        <v>127</v>
      </c>
      <c r="C39" s="73">
        <f>'část D zaměstnanci'!E43</f>
        <v>0</v>
      </c>
      <c r="D39" s="72">
        <f>'část D zaměstnanci'!F43</f>
        <v>0</v>
      </c>
      <c r="E39" s="184">
        <f>'část D zaměstnanci'!H43</f>
        <v>0</v>
      </c>
      <c r="F39" s="72">
        <f>'část D zaměstnanci'!I43</f>
        <v>0</v>
      </c>
      <c r="G39" s="72">
        <f>'část D zaměstnanci'!J43</f>
        <v>0</v>
      </c>
      <c r="H39" s="104" t="s">
        <v>468</v>
      </c>
      <c r="I39" s="103" t="s">
        <v>468</v>
      </c>
      <c r="J39" s="105" t="s">
        <v>468</v>
      </c>
      <c r="K39" s="72">
        <f>ROUND(('část D zaměstnanci'!E95),2)</f>
        <v>0</v>
      </c>
      <c r="L39" s="72">
        <f>ROUND(('část D zaměstnanci'!F95),2)</f>
        <v>0</v>
      </c>
      <c r="M39" s="184">
        <f>ROUND(('část D zaměstnanci'!H95),4)</f>
        <v>0</v>
      </c>
      <c r="N39" s="72">
        <f>ROUND(('část D zaměstnanci'!I95),2)</f>
        <v>0</v>
      </c>
      <c r="O39" s="72">
        <f>ROUND(('část D zaměstnanci'!J95),2)</f>
        <v>0</v>
      </c>
      <c r="P39" s="104" t="s">
        <v>468</v>
      </c>
      <c r="Q39" s="103" t="s">
        <v>468</v>
      </c>
      <c r="R39" s="105" t="s">
        <v>468</v>
      </c>
      <c r="S39" s="49"/>
      <c r="T39" s="195" t="s">
        <v>506</v>
      </c>
      <c r="U39" s="49"/>
      <c r="V39" s="49"/>
      <c r="W39" s="49"/>
      <c r="X39" s="49"/>
      <c r="Y39" s="49"/>
    </row>
    <row r="40" spans="1:25" x14ac:dyDescent="0.25">
      <c r="A40" s="71" t="s">
        <v>128</v>
      </c>
      <c r="B40" s="84" t="s">
        <v>129</v>
      </c>
      <c r="C40" s="73">
        <f>'část D zaměstnanci'!E44</f>
        <v>0</v>
      </c>
      <c r="D40" s="72">
        <f>'část D zaměstnanci'!F44</f>
        <v>0</v>
      </c>
      <c r="E40" s="184">
        <f>'část D zaměstnanci'!H44</f>
        <v>0</v>
      </c>
      <c r="F40" s="72">
        <f>'část D zaměstnanci'!I44</f>
        <v>0</v>
      </c>
      <c r="G40" s="72">
        <f>'část D zaměstnanci'!J44</f>
        <v>0</v>
      </c>
      <c r="H40" s="104" t="s">
        <v>468</v>
      </c>
      <c r="I40" s="103" t="s">
        <v>468</v>
      </c>
      <c r="J40" s="105" t="s">
        <v>468</v>
      </c>
      <c r="K40" s="72">
        <f>ROUND(('část D zaměstnanci'!E96),2)</f>
        <v>0</v>
      </c>
      <c r="L40" s="72">
        <f>ROUND(('část D zaměstnanci'!F96),2)</f>
        <v>0</v>
      </c>
      <c r="M40" s="184">
        <f>ROUND(('část D zaměstnanci'!H96),4)</f>
        <v>0</v>
      </c>
      <c r="N40" s="72">
        <f>ROUND(('část D zaměstnanci'!I96),2)</f>
        <v>0</v>
      </c>
      <c r="O40" s="72">
        <f>ROUND(('část D zaměstnanci'!J96),2)</f>
        <v>0</v>
      </c>
      <c r="P40" s="104" t="s">
        <v>468</v>
      </c>
      <c r="Q40" s="103" t="s">
        <v>468</v>
      </c>
      <c r="R40" s="105" t="s">
        <v>468</v>
      </c>
      <c r="S40" s="49"/>
      <c r="T40" s="195" t="s">
        <v>535</v>
      </c>
      <c r="U40" s="49"/>
      <c r="V40" s="49"/>
      <c r="W40" s="49"/>
      <c r="X40" s="49"/>
      <c r="Y40" s="49"/>
    </row>
    <row r="41" spans="1:25" x14ac:dyDescent="0.25">
      <c r="A41" s="71" t="s">
        <v>130</v>
      </c>
      <c r="B41" s="84" t="s">
        <v>131</v>
      </c>
      <c r="C41" s="73">
        <f>'část D zaměstnanci'!E45</f>
        <v>0</v>
      </c>
      <c r="D41" s="72">
        <f>'část D zaměstnanci'!F45</f>
        <v>0</v>
      </c>
      <c r="E41" s="184">
        <f>'část D zaměstnanci'!H45</f>
        <v>0</v>
      </c>
      <c r="F41" s="72">
        <f>'část D zaměstnanci'!I45</f>
        <v>0</v>
      </c>
      <c r="G41" s="72">
        <f>'část D zaměstnanci'!J45</f>
        <v>0</v>
      </c>
      <c r="H41" s="104" t="s">
        <v>468</v>
      </c>
      <c r="I41" s="103" t="s">
        <v>468</v>
      </c>
      <c r="J41" s="105" t="s">
        <v>468</v>
      </c>
      <c r="K41" s="72">
        <f>ROUND(('část D zaměstnanci'!E97),2)</f>
        <v>0</v>
      </c>
      <c r="L41" s="72">
        <f>ROUND(('část D zaměstnanci'!F97),2)</f>
        <v>0</v>
      </c>
      <c r="M41" s="184">
        <f>ROUND(('část D zaměstnanci'!H97),4)</f>
        <v>0</v>
      </c>
      <c r="N41" s="72">
        <f>ROUND(('část D zaměstnanci'!I97),2)</f>
        <v>0</v>
      </c>
      <c r="O41" s="72">
        <f>ROUND(('část D zaměstnanci'!J97),2)</f>
        <v>0</v>
      </c>
      <c r="P41" s="104" t="s">
        <v>468</v>
      </c>
      <c r="Q41" s="103" t="s">
        <v>468</v>
      </c>
      <c r="R41" s="105" t="s">
        <v>468</v>
      </c>
      <c r="S41" s="49"/>
      <c r="T41" s="195" t="s">
        <v>510</v>
      </c>
      <c r="U41" s="49"/>
      <c r="V41" s="49"/>
      <c r="W41" s="49"/>
      <c r="X41" s="49"/>
      <c r="Y41" s="49"/>
    </row>
    <row r="42" spans="1:25" x14ac:dyDescent="0.25">
      <c r="A42" s="132" t="s">
        <v>132</v>
      </c>
      <c r="B42" s="83" t="s">
        <v>65</v>
      </c>
      <c r="C42" s="65">
        <f>'část D zaměstnanci'!E46</f>
        <v>0</v>
      </c>
      <c r="D42" s="66">
        <f>'část D zaměstnanci'!F46</f>
        <v>0</v>
      </c>
      <c r="E42" s="187">
        <f>'část D zaměstnanci'!H46</f>
        <v>0</v>
      </c>
      <c r="F42" s="66">
        <f>'část D zaměstnanci'!I46</f>
        <v>0</v>
      </c>
      <c r="G42" s="66">
        <f>'část D zaměstnanci'!J46</f>
        <v>0</v>
      </c>
      <c r="H42" s="130">
        <f>'část E náklady'!$F$39</f>
        <v>0</v>
      </c>
      <c r="I42" s="66">
        <f>'část E náklady'!F51</f>
        <v>0</v>
      </c>
      <c r="J42" s="88">
        <f>'část E náklady'!F63</f>
        <v>0</v>
      </c>
      <c r="K42" s="72">
        <f>ROUND(('část D zaměstnanci'!E98),2)</f>
        <v>0</v>
      </c>
      <c r="L42" s="72">
        <f>ROUND(('část D zaměstnanci'!F98),2)</f>
        <v>0</v>
      </c>
      <c r="M42" s="184">
        <f>ROUND(('část D zaměstnanci'!H98),4)</f>
        <v>0</v>
      </c>
      <c r="N42" s="72">
        <f>ROUND(('část D zaměstnanci'!I98),2)</f>
        <v>0</v>
      </c>
      <c r="O42" s="72">
        <f>ROUND(('část D zaměstnanci'!J98),2)</f>
        <v>0</v>
      </c>
      <c r="P42" s="75">
        <f>ROUND(('část E náklady'!E39),2)</f>
        <v>0</v>
      </c>
      <c r="Q42" s="74">
        <f>ROUND(('část E náklady'!E51),2)</f>
        <v>0</v>
      </c>
      <c r="R42" s="76">
        <f>ROUND(('část E náklady'!E63),2)</f>
        <v>0</v>
      </c>
      <c r="S42" s="49"/>
      <c r="T42" s="195" t="s">
        <v>507</v>
      </c>
      <c r="U42" s="49"/>
      <c r="V42" s="49"/>
      <c r="W42" s="49"/>
      <c r="X42" s="49"/>
      <c r="Y42" s="49"/>
    </row>
    <row r="43" spans="1:25" x14ac:dyDescent="0.25">
      <c r="A43" s="71" t="s">
        <v>133</v>
      </c>
      <c r="B43" s="84" t="s">
        <v>134</v>
      </c>
      <c r="C43" s="73">
        <f>'část D zaměstnanci'!E47</f>
        <v>0</v>
      </c>
      <c r="D43" s="72">
        <f>'část D zaměstnanci'!F47</f>
        <v>0</v>
      </c>
      <c r="E43" s="184">
        <f>'část D zaměstnanci'!H47</f>
        <v>0</v>
      </c>
      <c r="F43" s="72">
        <f>'část D zaměstnanci'!I47</f>
        <v>0</v>
      </c>
      <c r="G43" s="72">
        <f>'část D zaměstnanci'!J47</f>
        <v>0</v>
      </c>
      <c r="H43" s="104" t="s">
        <v>468</v>
      </c>
      <c r="I43" s="103" t="s">
        <v>468</v>
      </c>
      <c r="J43" s="105" t="s">
        <v>468</v>
      </c>
      <c r="K43" s="72">
        <f>ROUND(('část D zaměstnanci'!E99),2)</f>
        <v>0</v>
      </c>
      <c r="L43" s="72">
        <f>ROUND(('část D zaměstnanci'!F99),2)</f>
        <v>0</v>
      </c>
      <c r="M43" s="184">
        <f>ROUND(('část D zaměstnanci'!H99),4)</f>
        <v>0</v>
      </c>
      <c r="N43" s="72">
        <f>ROUND(('část D zaměstnanci'!I99),2)</f>
        <v>0</v>
      </c>
      <c r="O43" s="72">
        <f>ROUND(('část D zaměstnanci'!J99),2)</f>
        <v>0</v>
      </c>
      <c r="P43" s="104" t="s">
        <v>468</v>
      </c>
      <c r="Q43" s="103" t="s">
        <v>468</v>
      </c>
      <c r="R43" s="105" t="s">
        <v>468</v>
      </c>
      <c r="S43" s="49"/>
      <c r="T43" s="195" t="s">
        <v>511</v>
      </c>
      <c r="U43" s="49"/>
      <c r="V43" s="49"/>
      <c r="W43" s="49"/>
      <c r="X43" s="49"/>
      <c r="Y43" s="49"/>
    </row>
    <row r="44" spans="1:25" x14ac:dyDescent="0.25">
      <c r="A44" s="71" t="s">
        <v>135</v>
      </c>
      <c r="B44" s="84" t="s">
        <v>136</v>
      </c>
      <c r="C44" s="73">
        <f>'část D zaměstnanci'!E48</f>
        <v>0</v>
      </c>
      <c r="D44" s="72">
        <f>'část D zaměstnanci'!F48</f>
        <v>0</v>
      </c>
      <c r="E44" s="184">
        <f>'část D zaměstnanci'!H48</f>
        <v>0</v>
      </c>
      <c r="F44" s="72">
        <f>'část D zaměstnanci'!I48</f>
        <v>0</v>
      </c>
      <c r="G44" s="72">
        <f>'část D zaměstnanci'!J48</f>
        <v>0</v>
      </c>
      <c r="H44" s="104" t="s">
        <v>468</v>
      </c>
      <c r="I44" s="103" t="s">
        <v>468</v>
      </c>
      <c r="J44" s="105" t="s">
        <v>468</v>
      </c>
      <c r="K44" s="72">
        <f>ROUND(('část D zaměstnanci'!E100),2)</f>
        <v>0</v>
      </c>
      <c r="L44" s="72">
        <f>ROUND(('část D zaměstnanci'!F100),2)</f>
        <v>0</v>
      </c>
      <c r="M44" s="184">
        <f>ROUND(('část D zaměstnanci'!H100),4)</f>
        <v>0</v>
      </c>
      <c r="N44" s="72">
        <f>ROUND(('část D zaměstnanci'!I100),2)</f>
        <v>0</v>
      </c>
      <c r="O44" s="72">
        <f>ROUND(('část D zaměstnanci'!J100),2)</f>
        <v>0</v>
      </c>
      <c r="P44" s="104" t="s">
        <v>468</v>
      </c>
      <c r="Q44" s="103" t="s">
        <v>468</v>
      </c>
      <c r="R44" s="105" t="s">
        <v>468</v>
      </c>
      <c r="S44" s="49"/>
      <c r="T44" s="195" t="s">
        <v>512</v>
      </c>
      <c r="U44" s="49"/>
      <c r="V44" s="49"/>
      <c r="W44" s="49"/>
      <c r="X44" s="49"/>
      <c r="Y44" s="49"/>
    </row>
    <row r="45" spans="1:25" x14ac:dyDescent="0.25">
      <c r="A45" s="71" t="s">
        <v>137</v>
      </c>
      <c r="B45" s="84" t="s">
        <v>138</v>
      </c>
      <c r="C45" s="73">
        <f>'část D zaměstnanci'!E49</f>
        <v>0</v>
      </c>
      <c r="D45" s="72">
        <f>'část D zaměstnanci'!F49</f>
        <v>0</v>
      </c>
      <c r="E45" s="184">
        <f>'část D zaměstnanci'!H49</f>
        <v>0</v>
      </c>
      <c r="F45" s="72">
        <f>'část D zaměstnanci'!I49</f>
        <v>0</v>
      </c>
      <c r="G45" s="72">
        <f>'část D zaměstnanci'!J49</f>
        <v>0</v>
      </c>
      <c r="H45" s="104" t="s">
        <v>468</v>
      </c>
      <c r="I45" s="103" t="s">
        <v>468</v>
      </c>
      <c r="J45" s="105" t="s">
        <v>468</v>
      </c>
      <c r="K45" s="72">
        <f>ROUND(('část D zaměstnanci'!E101),2)</f>
        <v>0</v>
      </c>
      <c r="L45" s="72">
        <f>ROUND(('část D zaměstnanci'!F101),2)</f>
        <v>0</v>
      </c>
      <c r="M45" s="184">
        <f>ROUND(('část D zaměstnanci'!H101),4)</f>
        <v>0</v>
      </c>
      <c r="N45" s="72">
        <f>ROUND(('část D zaměstnanci'!I101),2)</f>
        <v>0</v>
      </c>
      <c r="O45" s="72">
        <f>ROUND(('část D zaměstnanci'!J101),2)</f>
        <v>0</v>
      </c>
      <c r="P45" s="104" t="s">
        <v>468</v>
      </c>
      <c r="Q45" s="103" t="s">
        <v>468</v>
      </c>
      <c r="R45" s="105" t="s">
        <v>468</v>
      </c>
      <c r="S45" s="49"/>
      <c r="T45" s="195" t="s">
        <v>513</v>
      </c>
      <c r="U45" s="49"/>
      <c r="V45" s="49"/>
      <c r="W45" s="49"/>
      <c r="X45" s="49"/>
      <c r="Y45" s="49"/>
    </row>
    <row r="46" spans="1:25" x14ac:dyDescent="0.25">
      <c r="A46" s="132" t="s">
        <v>139</v>
      </c>
      <c r="B46" s="83" t="s">
        <v>66</v>
      </c>
      <c r="C46" s="65">
        <f>'část D zaměstnanci'!E50</f>
        <v>0</v>
      </c>
      <c r="D46" s="66">
        <f>'část D zaměstnanci'!F50</f>
        <v>0</v>
      </c>
      <c r="E46" s="187">
        <f>'část D zaměstnanci'!H50</f>
        <v>0</v>
      </c>
      <c r="F46" s="66">
        <f>'část D zaměstnanci'!I50</f>
        <v>0</v>
      </c>
      <c r="G46" s="66">
        <f>'část D zaměstnanci'!J50</f>
        <v>0</v>
      </c>
      <c r="H46" s="130">
        <f>'část E náklady'!$F$40</f>
        <v>0</v>
      </c>
      <c r="I46" s="66">
        <f>'část E náklady'!F52</f>
        <v>0</v>
      </c>
      <c r="J46" s="88">
        <f>'část E náklady'!F64</f>
        <v>0</v>
      </c>
      <c r="K46" s="72">
        <f>ROUND(('část D zaměstnanci'!E102),2)</f>
        <v>0</v>
      </c>
      <c r="L46" s="72">
        <f>ROUND(('část D zaměstnanci'!F102),2)</f>
        <v>0</v>
      </c>
      <c r="M46" s="184">
        <f>ROUND(('část D zaměstnanci'!H102),4)</f>
        <v>0</v>
      </c>
      <c r="N46" s="72">
        <f>ROUND(('část D zaměstnanci'!I102),2)</f>
        <v>0</v>
      </c>
      <c r="O46" s="72">
        <f>ROUND(('část D zaměstnanci'!J102),2)</f>
        <v>0</v>
      </c>
      <c r="P46" s="75">
        <f>ROUND(('část E náklady'!E40),2)</f>
        <v>0</v>
      </c>
      <c r="Q46" s="74">
        <f>ROUND(('část E náklady'!E52),2)</f>
        <v>0</v>
      </c>
      <c r="R46" s="76">
        <f>ROUND(('část E náklady'!E64),2)</f>
        <v>0</v>
      </c>
      <c r="S46" s="49"/>
      <c r="T46" s="123" t="s">
        <v>514</v>
      </c>
      <c r="U46" s="49"/>
      <c r="V46" s="49"/>
      <c r="W46" s="49"/>
      <c r="X46" s="49"/>
      <c r="Y46" s="49"/>
    </row>
    <row r="47" spans="1:25" x14ac:dyDescent="0.25">
      <c r="A47" s="71" t="s">
        <v>140</v>
      </c>
      <c r="B47" s="84" t="s">
        <v>141</v>
      </c>
      <c r="C47" s="73">
        <f>'část D zaměstnanci'!E51</f>
        <v>0</v>
      </c>
      <c r="D47" s="72">
        <f>'část D zaměstnanci'!F51</f>
        <v>0</v>
      </c>
      <c r="E47" s="184">
        <f>'část D zaměstnanci'!H51</f>
        <v>0</v>
      </c>
      <c r="F47" s="72">
        <f>'část D zaměstnanci'!I51</f>
        <v>0</v>
      </c>
      <c r="G47" s="72">
        <f>'část D zaměstnanci'!J51</f>
        <v>0</v>
      </c>
      <c r="H47" s="104" t="s">
        <v>468</v>
      </c>
      <c r="I47" s="103" t="s">
        <v>468</v>
      </c>
      <c r="J47" s="105" t="s">
        <v>468</v>
      </c>
      <c r="K47" s="72">
        <f>ROUND(('část D zaměstnanci'!E103),2)</f>
        <v>0</v>
      </c>
      <c r="L47" s="72">
        <f>ROUND(('část D zaměstnanci'!F103),2)</f>
        <v>0</v>
      </c>
      <c r="M47" s="184">
        <f>ROUND(('část D zaměstnanci'!H103),4)</f>
        <v>0</v>
      </c>
      <c r="N47" s="72">
        <f>ROUND(('část D zaměstnanci'!I103),2)</f>
        <v>0</v>
      </c>
      <c r="O47" s="72">
        <f>ROUND(('část D zaměstnanci'!J103),2)</f>
        <v>0</v>
      </c>
      <c r="P47" s="104" t="s">
        <v>468</v>
      </c>
      <c r="Q47" s="103" t="s">
        <v>468</v>
      </c>
      <c r="R47" s="105" t="s">
        <v>468</v>
      </c>
      <c r="S47" s="49"/>
      <c r="T47" s="123" t="s">
        <v>515</v>
      </c>
      <c r="U47" s="49"/>
      <c r="V47" s="49"/>
      <c r="W47" s="49"/>
      <c r="X47" s="49"/>
      <c r="Y47" s="49"/>
    </row>
    <row r="48" spans="1:25" x14ac:dyDescent="0.25">
      <c r="A48" s="71" t="s">
        <v>142</v>
      </c>
      <c r="B48" s="84" t="s">
        <v>143</v>
      </c>
      <c r="C48" s="73">
        <f>'část D zaměstnanci'!E52</f>
        <v>0</v>
      </c>
      <c r="D48" s="72">
        <f>'část D zaměstnanci'!F52</f>
        <v>0</v>
      </c>
      <c r="E48" s="184">
        <f>'část D zaměstnanci'!H52</f>
        <v>0</v>
      </c>
      <c r="F48" s="72">
        <f>'část D zaměstnanci'!I52</f>
        <v>0</v>
      </c>
      <c r="G48" s="72">
        <f>'část D zaměstnanci'!J52</f>
        <v>0</v>
      </c>
      <c r="H48" s="104" t="s">
        <v>468</v>
      </c>
      <c r="I48" s="103" t="s">
        <v>468</v>
      </c>
      <c r="J48" s="105" t="s">
        <v>468</v>
      </c>
      <c r="K48" s="72">
        <f>ROUND(('část D zaměstnanci'!E104),2)</f>
        <v>0</v>
      </c>
      <c r="L48" s="72">
        <f>ROUND(('část D zaměstnanci'!F104),2)</f>
        <v>0</v>
      </c>
      <c r="M48" s="184">
        <f>ROUND(('část D zaměstnanci'!H104),4)</f>
        <v>0</v>
      </c>
      <c r="N48" s="72">
        <f>ROUND(('část D zaměstnanci'!I104),2)</f>
        <v>0</v>
      </c>
      <c r="O48" s="72">
        <f>ROUND(('část D zaměstnanci'!J104),2)</f>
        <v>0</v>
      </c>
      <c r="P48" s="104" t="s">
        <v>468</v>
      </c>
      <c r="Q48" s="103" t="s">
        <v>468</v>
      </c>
      <c r="R48" s="105" t="s">
        <v>468</v>
      </c>
      <c r="S48" s="49"/>
      <c r="T48" s="119"/>
      <c r="U48" s="49"/>
      <c r="V48" s="49"/>
      <c r="W48" s="49"/>
      <c r="X48" s="49"/>
      <c r="Y48" s="49"/>
    </row>
    <row r="49" spans="1:25" x14ac:dyDescent="0.25">
      <c r="A49" s="71" t="s">
        <v>144</v>
      </c>
      <c r="B49" s="84" t="s">
        <v>145</v>
      </c>
      <c r="C49" s="73">
        <f>'část D zaměstnanci'!E53</f>
        <v>0</v>
      </c>
      <c r="D49" s="72">
        <f>'část D zaměstnanci'!F53</f>
        <v>0</v>
      </c>
      <c r="E49" s="184">
        <f>'část D zaměstnanci'!H53</f>
        <v>0</v>
      </c>
      <c r="F49" s="72">
        <f>'část D zaměstnanci'!I53</f>
        <v>0</v>
      </c>
      <c r="G49" s="72">
        <f>'část D zaměstnanci'!J53</f>
        <v>0</v>
      </c>
      <c r="H49" s="104" t="s">
        <v>468</v>
      </c>
      <c r="I49" s="103" t="s">
        <v>468</v>
      </c>
      <c r="J49" s="105" t="s">
        <v>468</v>
      </c>
      <c r="K49" s="72">
        <f>ROUND(('část D zaměstnanci'!E105),2)</f>
        <v>0</v>
      </c>
      <c r="L49" s="72">
        <f>ROUND(('část D zaměstnanci'!F105),2)</f>
        <v>0</v>
      </c>
      <c r="M49" s="184">
        <f>ROUND(('část D zaměstnanci'!H105),4)</f>
        <v>0</v>
      </c>
      <c r="N49" s="72">
        <f>ROUND(('část D zaměstnanci'!I105),2)</f>
        <v>0</v>
      </c>
      <c r="O49" s="72">
        <f>ROUND(('část D zaměstnanci'!J105),2)</f>
        <v>0</v>
      </c>
      <c r="P49" s="104" t="s">
        <v>468</v>
      </c>
      <c r="Q49" s="103" t="s">
        <v>468</v>
      </c>
      <c r="R49" s="105" t="s">
        <v>468</v>
      </c>
      <c r="S49" s="49"/>
      <c r="T49" s="119"/>
      <c r="U49" s="49"/>
      <c r="V49" s="49"/>
      <c r="W49" s="49"/>
      <c r="X49" s="49"/>
      <c r="Y49" s="49"/>
    </row>
    <row r="50" spans="1:25" ht="15.75" thickBot="1" x14ac:dyDescent="0.3">
      <c r="A50" s="79" t="s">
        <v>100</v>
      </c>
      <c r="B50" s="87" t="s">
        <v>475</v>
      </c>
      <c r="C50" s="77" t="s">
        <v>468</v>
      </c>
      <c r="D50" s="78" t="s">
        <v>468</v>
      </c>
      <c r="E50" s="188" t="s">
        <v>468</v>
      </c>
      <c r="F50" s="78" t="s">
        <v>468</v>
      </c>
      <c r="G50" s="78" t="s">
        <v>468</v>
      </c>
      <c r="H50" s="93">
        <f>'část E náklady'!F65</f>
        <v>0</v>
      </c>
      <c r="I50" s="94" t="s">
        <v>468</v>
      </c>
      <c r="J50" s="95" t="s">
        <v>468</v>
      </c>
      <c r="K50" s="74" t="s">
        <v>468</v>
      </c>
      <c r="L50" s="74" t="s">
        <v>476</v>
      </c>
      <c r="M50" s="183" t="s">
        <v>468</v>
      </c>
      <c r="N50" s="74" t="s">
        <v>468</v>
      </c>
      <c r="O50" s="74" t="s">
        <v>468</v>
      </c>
      <c r="P50" s="99">
        <f>'část E náklady'!E65</f>
        <v>0</v>
      </c>
      <c r="Q50" s="97" t="s">
        <v>468</v>
      </c>
      <c r="R50" s="98" t="s">
        <v>468</v>
      </c>
      <c r="S50" s="49"/>
      <c r="T50" s="119"/>
      <c r="U50" s="49"/>
      <c r="V50" s="49"/>
      <c r="W50" s="49"/>
      <c r="X50" s="49"/>
      <c r="Y50" s="49"/>
    </row>
    <row r="51" spans="1:25" ht="15.75" thickBot="1" x14ac:dyDescent="0.3">
      <c r="A51" s="80"/>
      <c r="B51" s="81" t="s">
        <v>56</v>
      </c>
      <c r="C51" s="89">
        <f>'část D zaměstnanci'!E54</f>
        <v>0</v>
      </c>
      <c r="D51" s="90">
        <f>'část D zaměstnanci'!F54</f>
        <v>0</v>
      </c>
      <c r="E51" s="189">
        <f>'část D zaměstnanci'!H54</f>
        <v>0</v>
      </c>
      <c r="F51" s="90">
        <f>'část D zaměstnanci'!I54</f>
        <v>0</v>
      </c>
      <c r="G51" s="90">
        <f>'část D zaměstnanci'!J54</f>
        <v>0</v>
      </c>
      <c r="H51" s="100" t="s">
        <v>476</v>
      </c>
      <c r="I51" s="101" t="s">
        <v>468</v>
      </c>
      <c r="J51" s="102" t="s">
        <v>468</v>
      </c>
      <c r="K51" s="91">
        <f>ROUND(('část D zaměstnanci'!E106),2)</f>
        <v>0</v>
      </c>
      <c r="L51" s="92">
        <f>ROUND(('část D zaměstnanci'!F106),2)</f>
        <v>0</v>
      </c>
      <c r="M51" s="185">
        <f>ROUND(('část D zaměstnanci'!$H$106),2)</f>
        <v>0</v>
      </c>
      <c r="N51" s="92">
        <f>ROUND(('část D zaměstnanci'!I106),2)</f>
        <v>0</v>
      </c>
      <c r="O51" s="92">
        <f>ROUND(('část D zaměstnanci'!J106),2)</f>
        <v>0</v>
      </c>
      <c r="P51" s="96" t="s">
        <v>468</v>
      </c>
      <c r="Q51" s="97" t="s">
        <v>468</v>
      </c>
      <c r="R51" s="98" t="s">
        <v>468</v>
      </c>
      <c r="S51" s="49"/>
      <c r="T51" s="119"/>
      <c r="U51" s="49"/>
      <c r="V51" s="49"/>
      <c r="W51" s="49"/>
      <c r="X51" s="49"/>
      <c r="Y51" s="49"/>
    </row>
    <row r="52" spans="1:25" x14ac:dyDescent="0.25">
      <c r="A52" s="109"/>
      <c r="B52" s="110"/>
      <c r="C52" s="111"/>
      <c r="D52" s="111"/>
      <c r="E52" s="111"/>
      <c r="F52" s="111"/>
      <c r="G52" s="111"/>
      <c r="H52" s="112"/>
      <c r="I52" s="112"/>
      <c r="J52" s="112"/>
      <c r="K52" s="113"/>
      <c r="L52" s="113"/>
      <c r="M52" s="113"/>
      <c r="N52" s="113"/>
      <c r="O52" s="113"/>
      <c r="P52" s="114"/>
      <c r="Q52" s="114"/>
      <c r="R52" s="114"/>
      <c r="S52" s="49"/>
      <c r="T52" s="119"/>
      <c r="U52" s="49"/>
      <c r="V52" s="49"/>
      <c r="W52" s="49"/>
      <c r="X52" s="49"/>
      <c r="Y52" s="49"/>
    </row>
    <row r="53" spans="1:25" x14ac:dyDescent="0.25">
      <c r="B53" s="658" t="s">
        <v>477</v>
      </c>
      <c r="C53" s="659"/>
      <c r="D53" s="659"/>
      <c r="E53" s="659"/>
      <c r="F53" s="116" t="s">
        <v>43</v>
      </c>
      <c r="G53" s="116" t="s">
        <v>478</v>
      </c>
      <c r="T53" s="121" t="s">
        <v>518</v>
      </c>
    </row>
    <row r="54" spans="1:25" x14ac:dyDescent="0.25">
      <c r="B54" s="484" t="s">
        <v>166</v>
      </c>
      <c r="C54" s="657"/>
      <c r="D54" s="657"/>
      <c r="E54" s="657"/>
      <c r="F54" s="139">
        <f>ROUND(('část E náklady'!E82),2)</f>
        <v>0</v>
      </c>
      <c r="G54" s="134">
        <f>ROUND(('část E náklady'!F82),2)</f>
        <v>0</v>
      </c>
      <c r="T54" s="135" t="s">
        <v>519</v>
      </c>
    </row>
    <row r="55" spans="1:25" x14ac:dyDescent="0.25">
      <c r="B55" s="484" t="s">
        <v>167</v>
      </c>
      <c r="C55" s="657"/>
      <c r="D55" s="657"/>
      <c r="E55" s="657"/>
      <c r="F55" s="139">
        <f>ROUND(('část E náklady'!E83),)</f>
        <v>0</v>
      </c>
      <c r="G55" s="134">
        <f>ROUND(('část E náklady'!F83),2)</f>
        <v>0</v>
      </c>
      <c r="T55" s="121" t="s">
        <v>521</v>
      </c>
    </row>
    <row r="56" spans="1:25" x14ac:dyDescent="0.25">
      <c r="T56" s="121" t="s">
        <v>524</v>
      </c>
    </row>
    <row r="57" spans="1:25" x14ac:dyDescent="0.25">
      <c r="T57" s="121" t="s">
        <v>522</v>
      </c>
    </row>
    <row r="58" spans="1:25" x14ac:dyDescent="0.25">
      <c r="T58" s="121" t="s">
        <v>520</v>
      </c>
    </row>
    <row r="59" spans="1:25" x14ac:dyDescent="0.25">
      <c r="C59" s="115"/>
      <c r="D59" s="115"/>
      <c r="E59" s="115"/>
      <c r="T59" s="121" t="s">
        <v>523</v>
      </c>
    </row>
    <row r="60" spans="1:25" x14ac:dyDescent="0.25">
      <c r="T60" s="121" t="s">
        <v>528</v>
      </c>
    </row>
    <row r="61" spans="1:25" x14ac:dyDescent="0.25">
      <c r="D61" s="50"/>
      <c r="E61" s="140"/>
      <c r="T61" s="136" t="s">
        <v>529</v>
      </c>
    </row>
    <row r="62" spans="1:25" x14ac:dyDescent="0.25">
      <c r="D62" s="50"/>
      <c r="E62" s="140"/>
      <c r="T62" s="135" t="s">
        <v>525</v>
      </c>
    </row>
    <row r="63" spans="1:25" x14ac:dyDescent="0.25">
      <c r="D63" s="141"/>
      <c r="E63" s="140"/>
      <c r="T63" s="121" t="s">
        <v>526</v>
      </c>
    </row>
    <row r="64" spans="1:25" x14ac:dyDescent="0.25">
      <c r="D64" s="50"/>
      <c r="T64" s="121" t="s">
        <v>527</v>
      </c>
    </row>
    <row r="66" spans="19:20" x14ac:dyDescent="0.25">
      <c r="T66" s="115" t="s">
        <v>530</v>
      </c>
    </row>
    <row r="67" spans="19:20" x14ac:dyDescent="0.25">
      <c r="S67" s="117"/>
      <c r="T67" s="140" t="s">
        <v>531</v>
      </c>
    </row>
    <row r="68" spans="19:20" x14ac:dyDescent="0.25">
      <c r="S68" s="137"/>
      <c r="T68" s="140" t="s">
        <v>532</v>
      </c>
    </row>
    <row r="69" spans="19:20" x14ac:dyDescent="0.25">
      <c r="S69" s="138"/>
      <c r="T69" s="140" t="s">
        <v>533</v>
      </c>
    </row>
  </sheetData>
  <sheetProtection algorithmName="SHA-512" hashValue="X0GdkFhb1EGfCWhEQNX2DdF2fbI9b9V+YakdFThlfJijzCFxs+RGL38ygVrALqk01m4PRN9TnMBqv1JUUJmCiw==" saltValue="5W2QB2lgqzYBfaqFd2dBKg==" spinCount="100000" sheet="1" objects="1" scenarios="1"/>
  <mergeCells count="8">
    <mergeCell ref="H1:J1"/>
    <mergeCell ref="K1:O1"/>
    <mergeCell ref="P1:R1"/>
    <mergeCell ref="B54:E54"/>
    <mergeCell ref="B55:E55"/>
    <mergeCell ref="B53:E53"/>
    <mergeCell ref="A1:B2"/>
    <mergeCell ref="C1:G1"/>
  </mergeCells>
  <conditionalFormatting sqref="R3">
    <cfRule type="colorScale" priority="579">
      <colorScale>
        <cfvo type="formula" val="ROUND($J$3,2)-0.01"/>
        <cfvo type="num" val="ROUND($J$3,2)"/>
        <cfvo type="formula" val="ROUND($J$3,2)+0.01"/>
        <color theme="5" tint="0.39997558519241921"/>
        <color rgb="FF92D050"/>
        <color rgb="FFFFC000"/>
      </colorScale>
    </cfRule>
  </conditionalFormatting>
  <conditionalFormatting sqref="C10:F10 C3:F5 C24:F24 C33:F36 C42:F42 C46:F46 H50 H3:J4">
    <cfRule type="cellIs" dxfId="89" priority="578" operator="notEqual">
      <formula>0</formula>
    </cfRule>
  </conditionalFormatting>
  <conditionalFormatting sqref="Q3">
    <cfRule type="colorScale" priority="559">
      <colorScale>
        <cfvo type="formula" val="ROUND($I$3,2)-0.01"/>
        <cfvo type="num" val="ROUND($I$3,2)"/>
        <cfvo type="formula" val="ROUND($I$3,2)+0.01"/>
        <color theme="5" tint="0.39997558519241921"/>
        <color rgb="FF92D050"/>
        <color rgb="FFFFC000"/>
      </colorScale>
    </cfRule>
  </conditionalFormatting>
  <conditionalFormatting sqref="P3">
    <cfRule type="colorScale" priority="557">
      <colorScale>
        <cfvo type="formula" val="ROUND($H$3,2)-0.01"/>
        <cfvo type="num" val="ROUND($H$3,2)"/>
        <cfvo type="formula" val="ROUND($H$3,2)+0.01"/>
        <color theme="5" tint="0.39997558519241921"/>
        <color rgb="FF92D050"/>
        <color rgb="FFFFC000"/>
      </colorScale>
    </cfRule>
  </conditionalFormatting>
  <conditionalFormatting sqref="O3">
    <cfRule type="colorScale" priority="556">
      <colorScale>
        <cfvo type="formula" val="ROUND($G$3,2)-0.01"/>
        <cfvo type="num" val="ROUND($G$3,2)"/>
        <cfvo type="formula" val="ROUND($G$3,2)+0.01"/>
        <color theme="5" tint="0.39997558519241921"/>
        <color rgb="FF92D050"/>
        <color rgb="FFFFC000"/>
      </colorScale>
    </cfRule>
  </conditionalFormatting>
  <conditionalFormatting sqref="N3">
    <cfRule type="colorScale" priority="555">
      <colorScale>
        <cfvo type="formula" val="ROUND($F$3,2)-0.01"/>
        <cfvo type="num" val="ROUND($F$3,2)"/>
        <cfvo type="formula" val="ROUND($F$3,2)+0.01"/>
        <color theme="5" tint="0.39997558519241921"/>
        <color rgb="FF92D050"/>
        <color rgb="FFFFC000"/>
      </colorScale>
    </cfRule>
  </conditionalFormatting>
  <conditionalFormatting sqref="M3">
    <cfRule type="colorScale" priority="553">
      <colorScale>
        <cfvo type="formula" val="ROUND($E$3,4)-0.0001"/>
        <cfvo type="num" val="ROUND($E$3,4)"/>
        <cfvo type="formula" val="ROUND($E$3,4)+0.0001"/>
        <color theme="5" tint="0.39997558519241921"/>
        <color rgb="FF92D050"/>
        <color rgb="FFFFC000"/>
      </colorScale>
    </cfRule>
  </conditionalFormatting>
  <conditionalFormatting sqref="L3">
    <cfRule type="colorScale" priority="552">
      <colorScale>
        <cfvo type="formula" val="ROUND($D$3,2)-0.01"/>
        <cfvo type="num" val="ROUND($D$3,2)"/>
        <cfvo type="formula" val="ROUND($D$3,2)+0.01"/>
        <color theme="5" tint="0.39997558519241921"/>
        <color rgb="FF92D050"/>
        <color rgb="FFFFC000"/>
      </colorScale>
    </cfRule>
  </conditionalFormatting>
  <conditionalFormatting sqref="K3">
    <cfRule type="colorScale" priority="550">
      <colorScale>
        <cfvo type="formula" val="ROUND($C$3,2)-0.01"/>
        <cfvo type="num" val="ROUND($C$3,2)"/>
        <cfvo type="formula" val="ROUND($C$3,2)+0.01"/>
        <color theme="5" tint="0.39997558519241921"/>
        <color rgb="FF92D050"/>
        <color rgb="FFFFC000"/>
      </colorScale>
    </cfRule>
  </conditionalFormatting>
  <conditionalFormatting sqref="R4">
    <cfRule type="colorScale" priority="549">
      <colorScale>
        <cfvo type="formula" val="ROUND($J$4,2)-0.01"/>
        <cfvo type="num" val="ROUND($J$4,2)"/>
        <cfvo type="formula" val="ROUND($J$4,2)+0.01"/>
        <color theme="5" tint="0.39997558519241921"/>
        <color rgb="FF92D050"/>
        <color rgb="FFFFC000"/>
      </colorScale>
    </cfRule>
  </conditionalFormatting>
  <conditionalFormatting sqref="Q4">
    <cfRule type="colorScale" priority="547">
      <colorScale>
        <cfvo type="formula" val="ROUND($I$4,2)-0.01"/>
        <cfvo type="num" val="ROUND($I$4,2)"/>
        <cfvo type="formula" val="ROUND($I$4,2)+0.01"/>
        <color theme="5" tint="0.39997558519241921"/>
        <color rgb="FF92D050"/>
        <color rgb="FFFFC000"/>
      </colorScale>
    </cfRule>
  </conditionalFormatting>
  <conditionalFormatting sqref="P4">
    <cfRule type="colorScale" priority="546">
      <colorScale>
        <cfvo type="formula" val="ROUND($H$4,2)-0.01"/>
        <cfvo type="num" val="ROUND($H$4,2)"/>
        <cfvo type="formula" val="ROUND($H$4,2)+0.01"/>
        <color theme="5" tint="0.39997558519241921"/>
        <color rgb="FF92D050"/>
        <color rgb="FFFFC000"/>
      </colorScale>
    </cfRule>
  </conditionalFormatting>
  <conditionalFormatting sqref="O4">
    <cfRule type="colorScale" priority="545">
      <colorScale>
        <cfvo type="formula" val="ROUND($G$4,2)-0.01"/>
        <cfvo type="num" val="ROUND($G$4,2)"/>
        <cfvo type="formula" val="ROUND($G$4,2)+0.01"/>
        <color theme="5" tint="0.39997558519241921"/>
        <color rgb="FF92D050"/>
        <color rgb="FFFFC000"/>
      </colorScale>
    </cfRule>
  </conditionalFormatting>
  <conditionalFormatting sqref="N4">
    <cfRule type="colorScale" priority="544">
      <colorScale>
        <cfvo type="formula" val="ROUND($F$4,2)-0.01"/>
        <cfvo type="num" val="ROUND($F$4,2)"/>
        <cfvo type="formula" val="ROUND($F$4,2)+0.01"/>
        <color theme="5" tint="0.39997558519241921"/>
        <color rgb="FF92D050"/>
        <color rgb="FFFFC000"/>
      </colorScale>
    </cfRule>
  </conditionalFormatting>
  <conditionalFormatting sqref="M4">
    <cfRule type="colorScale" priority="543">
      <colorScale>
        <cfvo type="formula" val="ROUND($E$4,4)-0.0001"/>
        <cfvo type="num" val="ROUND($E$4,4)"/>
        <cfvo type="formula" val="ROUND($E$4,4)+0.0001"/>
        <color theme="5" tint="0.39997558519241921"/>
        <color rgb="FF92D050"/>
        <color rgb="FFFFC000"/>
      </colorScale>
    </cfRule>
  </conditionalFormatting>
  <conditionalFormatting sqref="L4">
    <cfRule type="colorScale" priority="542">
      <colorScale>
        <cfvo type="formula" val="ROUND($D$4,2)-0.01"/>
        <cfvo type="num" val="ROUND($D$4,2)"/>
        <cfvo type="formula" val="ROUND($D$4,2)+0.01"/>
        <color theme="5" tint="0.39997558519241921"/>
        <color rgb="FF92D050"/>
        <color rgb="FFFFC000"/>
      </colorScale>
    </cfRule>
  </conditionalFormatting>
  <conditionalFormatting sqref="K4">
    <cfRule type="colorScale" priority="541">
      <colorScale>
        <cfvo type="formula" val="ROUND($C$4,2)-0.01"/>
        <cfvo type="num" val="ROUND($C$4,2)"/>
        <cfvo type="formula" val="ROUND($C$4,2)+0.01"/>
        <color theme="5" tint="0.39997558519241921"/>
        <color rgb="FF92D050"/>
        <color rgb="FFFFC000"/>
      </colorScale>
    </cfRule>
  </conditionalFormatting>
  <conditionalFormatting sqref="R5">
    <cfRule type="colorScale" priority="540">
      <colorScale>
        <cfvo type="formula" val="ROUND($J$5,2)-0.01"/>
        <cfvo type="num" val="ROUND($J$5,2)"/>
        <cfvo type="formula" val="ROUND($J$5,2)+0.01"/>
        <color theme="5" tint="0.39997558519241921"/>
        <color rgb="FF92D050"/>
        <color rgb="FFFFC000"/>
      </colorScale>
    </cfRule>
  </conditionalFormatting>
  <conditionalFormatting sqref="Q5">
    <cfRule type="colorScale" priority="538">
      <colorScale>
        <cfvo type="formula" val="ROUND($I$5,2)-0.01"/>
        <cfvo type="num" val="ROUND($I$5,2)"/>
        <cfvo type="formula" val="ROUND($I$5,2)+0.01"/>
        <color theme="5" tint="0.39997558519241921"/>
        <color rgb="FF92D050"/>
        <color rgb="FFFFC000"/>
      </colorScale>
    </cfRule>
  </conditionalFormatting>
  <conditionalFormatting sqref="P5">
    <cfRule type="colorScale" priority="537">
      <colorScale>
        <cfvo type="formula" val="ROUND($H$5,2)-0.01"/>
        <cfvo type="num" val="ROUND($H$5,2)"/>
        <cfvo type="formula" val="ROUND($H$5,2)+0.01"/>
        <color theme="5" tint="0.39997558519241921"/>
        <color rgb="FF92D050"/>
        <color rgb="FFFFC000"/>
      </colorScale>
    </cfRule>
  </conditionalFormatting>
  <conditionalFormatting sqref="O5">
    <cfRule type="colorScale" priority="536">
      <colorScale>
        <cfvo type="formula" val="ROUND($G$5,2)-0.01"/>
        <cfvo type="num" val="ROUND($G$5,2)"/>
        <cfvo type="formula" val="ROUND($G$5,2)+0.01"/>
        <color theme="5" tint="0.39997558519241921"/>
        <color rgb="FF92D050"/>
        <color rgb="FFFFC000"/>
      </colorScale>
    </cfRule>
  </conditionalFormatting>
  <conditionalFormatting sqref="N5">
    <cfRule type="colorScale" priority="535">
      <colorScale>
        <cfvo type="formula" val="ROUND($F$5,2)-0.01"/>
        <cfvo type="num" val="ROUND($F$5,2)"/>
        <cfvo type="formula" val="ROUND($F$5,2)+0.01"/>
        <color theme="5" tint="0.39997558519241921"/>
        <color rgb="FF92D050"/>
        <color rgb="FFFFC000"/>
      </colorScale>
    </cfRule>
  </conditionalFormatting>
  <conditionalFormatting sqref="M5">
    <cfRule type="colorScale" priority="534">
      <colorScale>
        <cfvo type="formula" val="ROUND($E$5,4)-0.0001"/>
        <cfvo type="num" val="ROUND($E$5,4)"/>
        <cfvo type="formula" val="ROUND($E$5,4)+0.0001"/>
        <color theme="5" tint="0.39997558519241921"/>
        <color rgb="FF92D050"/>
        <color rgb="FFFFC000"/>
      </colorScale>
    </cfRule>
  </conditionalFormatting>
  <conditionalFormatting sqref="L5">
    <cfRule type="colorScale" priority="533">
      <colorScale>
        <cfvo type="formula" val="ROUND($D$5,2)-0.01"/>
        <cfvo type="num" val="ROUND($D$5,2)"/>
        <cfvo type="formula" val="ROUND($D$5,2)+0.01"/>
        <color theme="5" tint="0.39997558519241921"/>
        <color rgb="FF92D050"/>
        <color rgb="FFFFC000"/>
      </colorScale>
    </cfRule>
  </conditionalFormatting>
  <conditionalFormatting sqref="K5">
    <cfRule type="colorScale" priority="532">
      <colorScale>
        <cfvo type="formula" val="ROUND($C$5,2)-0.01"/>
        <cfvo type="num" val="ROUND($C$5,2)"/>
        <cfvo type="formula" val="ROUND($C$5,2)+0.01"/>
        <color theme="5" tint="0.39997558519241921"/>
        <color rgb="FF92D050"/>
        <color rgb="FFFFC000"/>
      </colorScale>
    </cfRule>
  </conditionalFormatting>
  <conditionalFormatting sqref="O6">
    <cfRule type="colorScale" priority="527">
      <colorScale>
        <cfvo type="formula" val="ROUND($G$6,2)-0.01"/>
        <cfvo type="num" val="ROUND($G$6,2)"/>
        <cfvo type="formula" val="ROUND($G$6,2)+0.01"/>
        <color theme="5" tint="0.39997558519241921"/>
        <color rgb="FF92D050"/>
        <color rgb="FFFFC000"/>
      </colorScale>
    </cfRule>
  </conditionalFormatting>
  <conditionalFormatting sqref="N6">
    <cfRule type="colorScale" priority="526">
      <colorScale>
        <cfvo type="formula" val="ROUND($F$6,2)-0.01"/>
        <cfvo type="num" val="ROUND($F$6,2)"/>
        <cfvo type="formula" val="ROUND($F$6,2)+0.01"/>
        <color theme="5" tint="0.39997558519241921"/>
        <color rgb="FF92D050"/>
        <color rgb="FFFFC000"/>
      </colorScale>
    </cfRule>
  </conditionalFormatting>
  <conditionalFormatting sqref="M6">
    <cfRule type="colorScale" priority="525">
      <colorScale>
        <cfvo type="formula" val="ROUND($E$6,4)-0.0001"/>
        <cfvo type="num" val="ROUND($E$6,4)"/>
        <cfvo type="formula" val="ROUND($E$6,4)+0.0001"/>
        <color theme="5" tint="0.39997558519241921"/>
        <color rgb="FF92D050"/>
        <color rgb="FFFFC000"/>
      </colorScale>
    </cfRule>
  </conditionalFormatting>
  <conditionalFormatting sqref="L6">
    <cfRule type="colorScale" priority="524">
      <colorScale>
        <cfvo type="formula" val="ROUND($D$6,2)-0.01"/>
        <cfvo type="num" val="ROUND($D$6,2)"/>
        <cfvo type="formula" val="ROUND($D$6,2)+0.01"/>
        <color theme="5" tint="0.39997558519241921"/>
        <color rgb="FF92D050"/>
        <color rgb="FFFFC000"/>
      </colorScale>
    </cfRule>
  </conditionalFormatting>
  <conditionalFormatting sqref="K6">
    <cfRule type="colorScale" priority="523">
      <colorScale>
        <cfvo type="formula" val="ROUND($C$6,2)-0.01"/>
        <cfvo type="num" val="ROUND($C$6,2)"/>
        <cfvo type="formula" val="ROUND($C$6,2)+0.01"/>
        <color theme="5" tint="0.39997558519241921"/>
        <color rgb="FF92D050"/>
        <color rgb="FFFFC000"/>
      </colorScale>
    </cfRule>
  </conditionalFormatting>
  <conditionalFormatting sqref="O7">
    <cfRule type="colorScale" priority="518">
      <colorScale>
        <cfvo type="formula" val="ROUND($G$7,2)-0.01"/>
        <cfvo type="num" val="ROUND($G$7,2)"/>
        <cfvo type="formula" val="ROUND($G$7,2)+0.01"/>
        <color theme="5" tint="0.39997558519241921"/>
        <color rgb="FF92D050"/>
        <color rgb="FFFFC000"/>
      </colorScale>
    </cfRule>
  </conditionalFormatting>
  <conditionalFormatting sqref="N7">
    <cfRule type="colorScale" priority="517">
      <colorScale>
        <cfvo type="formula" val="ROUND($F$7,2)-0.01"/>
        <cfvo type="num" val="ROUND($F$7,2)"/>
        <cfvo type="formula" val="ROUND($F$7,2)+0.01"/>
        <color theme="5" tint="0.39997558519241921"/>
        <color rgb="FF92D050"/>
        <color rgb="FFFFC000"/>
      </colorScale>
    </cfRule>
  </conditionalFormatting>
  <conditionalFormatting sqref="M7">
    <cfRule type="colorScale" priority="516">
      <colorScale>
        <cfvo type="formula" val="ROUND($E$7,4)-0.0001"/>
        <cfvo type="num" val="ROUND($E$7,4)"/>
        <cfvo type="formula" val="ROUND($E$7,4)+0.0001"/>
        <color theme="5" tint="0.39997558519241921"/>
        <color rgb="FF92D050"/>
        <color rgb="FFFFC000"/>
      </colorScale>
    </cfRule>
  </conditionalFormatting>
  <conditionalFormatting sqref="L7">
    <cfRule type="colorScale" priority="515">
      <colorScale>
        <cfvo type="formula" val="ROUND($D$7,2)-0.01"/>
        <cfvo type="num" val="ROUND($D$7,2)"/>
        <cfvo type="formula" val="ROUND($D$7,2)+0.01"/>
        <color theme="5" tint="0.39997558519241921"/>
        <color rgb="FF92D050"/>
        <color rgb="FFFFC000"/>
      </colorScale>
    </cfRule>
  </conditionalFormatting>
  <conditionalFormatting sqref="K7">
    <cfRule type="colorScale" priority="514">
      <colorScale>
        <cfvo type="formula" val="ROUND($C$7,2)-0.01"/>
        <cfvo type="num" val="ROUND($C$7,2)"/>
        <cfvo type="formula" val="ROUND($C$7,2)+0.01"/>
        <color theme="5" tint="0.39997558519241921"/>
        <color rgb="FF92D050"/>
        <color rgb="FFFFC000"/>
      </colorScale>
    </cfRule>
  </conditionalFormatting>
  <conditionalFormatting sqref="O8">
    <cfRule type="colorScale" priority="509">
      <colorScale>
        <cfvo type="formula" val="ROUND($G$8,2)-0.01"/>
        <cfvo type="num" val="ROUND($G$8,2)"/>
        <cfvo type="formula" val="ROUND($G$8,2)+0.01"/>
        <color theme="5" tint="0.39997558519241921"/>
        <color rgb="FF92D050"/>
        <color rgb="FFFFC000"/>
      </colorScale>
    </cfRule>
  </conditionalFormatting>
  <conditionalFormatting sqref="N8">
    <cfRule type="colorScale" priority="508">
      <colorScale>
        <cfvo type="formula" val="ROUND($F$8,2)-0.01"/>
        <cfvo type="num" val="ROUND($F$8,2)"/>
        <cfvo type="formula" val="ROUND($F$8,2)+0.01"/>
        <color theme="5" tint="0.39997558519241921"/>
        <color rgb="FF92D050"/>
        <color rgb="FFFFC000"/>
      </colorScale>
    </cfRule>
  </conditionalFormatting>
  <conditionalFormatting sqref="M8">
    <cfRule type="colorScale" priority="507">
      <colorScale>
        <cfvo type="formula" val="ROUND($E$8,4)-0.0001"/>
        <cfvo type="num" val="ROUND($E$8,4)"/>
        <cfvo type="formula" val="ROUND($E$8,4)+0.0001"/>
        <color theme="5" tint="0.39997558519241921"/>
        <color rgb="FF92D050"/>
        <color rgb="FFFFC000"/>
      </colorScale>
    </cfRule>
  </conditionalFormatting>
  <conditionalFormatting sqref="L8">
    <cfRule type="colorScale" priority="506">
      <colorScale>
        <cfvo type="formula" val="ROUND($D$8,2)-0.01"/>
        <cfvo type="num" val="ROUND($D$8,2)"/>
        <cfvo type="formula" val="ROUND($D$8,2)+0.01"/>
        <color theme="5" tint="0.39997558519241921"/>
        <color rgb="FF92D050"/>
        <color rgb="FFFFC000"/>
      </colorScale>
    </cfRule>
  </conditionalFormatting>
  <conditionalFormatting sqref="K8">
    <cfRule type="colorScale" priority="505">
      <colorScale>
        <cfvo type="formula" val="ROUND($C$8,2)-0.01"/>
        <cfvo type="num" val="ROUND($C$8,2)"/>
        <cfvo type="formula" val="ROUND($C$8,2)+0.01"/>
        <color theme="5" tint="0.39997558519241921"/>
        <color rgb="FF92D050"/>
        <color rgb="FFFFC000"/>
      </colorScale>
    </cfRule>
  </conditionalFormatting>
  <conditionalFormatting sqref="O9">
    <cfRule type="colorScale" priority="500">
      <colorScale>
        <cfvo type="formula" val="ROUND($G$9,2)-0.01"/>
        <cfvo type="num" val="ROUND($G$9,2)"/>
        <cfvo type="formula" val="ROUND($G$9,2)+0.01"/>
        <color theme="5" tint="0.39997558519241921"/>
        <color rgb="FF92D050"/>
        <color rgb="FFFFC000"/>
      </colorScale>
    </cfRule>
  </conditionalFormatting>
  <conditionalFormatting sqref="N9">
    <cfRule type="colorScale" priority="499">
      <colorScale>
        <cfvo type="formula" val="ROUND($F$9,2)-0.01"/>
        <cfvo type="num" val="ROUND($F$9,2)"/>
        <cfvo type="formula" val="ROUND($F$9,2)+0.01"/>
        <color theme="5" tint="0.39997558519241921"/>
        <color rgb="FF92D050"/>
        <color rgb="FFFFC000"/>
      </colorScale>
    </cfRule>
  </conditionalFormatting>
  <conditionalFormatting sqref="M9">
    <cfRule type="colorScale" priority="498">
      <colorScale>
        <cfvo type="formula" val="ROUND($E$9,4)-0.0001"/>
        <cfvo type="num" val="ROUND($E$9,4)"/>
        <cfvo type="formula" val="ROUND($E$9,4)+0.0001"/>
        <color theme="5" tint="0.39997558519241921"/>
        <color rgb="FF92D050"/>
        <color rgb="FFFFC000"/>
      </colorScale>
    </cfRule>
  </conditionalFormatting>
  <conditionalFormatting sqref="L9">
    <cfRule type="colorScale" priority="497">
      <colorScale>
        <cfvo type="formula" val="ROUND($D$9,2)-0.01"/>
        <cfvo type="num" val="ROUND($D$9,2)"/>
        <cfvo type="formula" val="ROUND($D$9,2)+0.01"/>
        <color theme="5" tint="0.39997558519241921"/>
        <color rgb="FF92D050"/>
        <color rgb="FFFFC000"/>
      </colorScale>
    </cfRule>
  </conditionalFormatting>
  <conditionalFormatting sqref="K9">
    <cfRule type="colorScale" priority="496">
      <colorScale>
        <cfvo type="formula" val="ROUND($C$9,2)-0.01"/>
        <cfvo type="num" val="ROUND($C$9,2)"/>
        <cfvo type="formula" val="ROUND($C$9,2)+0.01"/>
        <color theme="5" tint="0.39997558519241921"/>
        <color rgb="FF92D050"/>
        <color rgb="FFFFC000"/>
      </colorScale>
    </cfRule>
  </conditionalFormatting>
  <conditionalFormatting sqref="R10">
    <cfRule type="colorScale" priority="495">
      <colorScale>
        <cfvo type="formula" val="ROUND($J$10,2)-0.01"/>
        <cfvo type="num" val="ROUND($J$10,2)"/>
        <cfvo type="formula" val="ROUND($J$10,2)+0.01"/>
        <color theme="5" tint="0.39997558519241921"/>
        <color rgb="FF92D050"/>
        <color rgb="FFFFC000"/>
      </colorScale>
    </cfRule>
  </conditionalFormatting>
  <conditionalFormatting sqref="Q10">
    <cfRule type="colorScale" priority="493">
      <colorScale>
        <cfvo type="formula" val="ROUND($I$10,2)-0.01"/>
        <cfvo type="num" val="ROUND($I$10,2)"/>
        <cfvo type="formula" val="ROUND($I$10,2)+0.01"/>
        <color theme="5" tint="0.39997558519241921"/>
        <color rgb="FF92D050"/>
        <color rgb="FFFFC000"/>
      </colorScale>
    </cfRule>
  </conditionalFormatting>
  <conditionalFormatting sqref="P10">
    <cfRule type="colorScale" priority="492">
      <colorScale>
        <cfvo type="formula" val="ROUND($H$10,2)-0.01"/>
        <cfvo type="num" val="ROUND($H$10,2)"/>
        <cfvo type="formula" val="ROUND($H$10,2)+0.01"/>
        <color theme="5" tint="0.39997558519241921"/>
        <color rgb="FF92D050"/>
        <color rgb="FFFFC000"/>
      </colorScale>
    </cfRule>
  </conditionalFormatting>
  <conditionalFormatting sqref="O10">
    <cfRule type="colorScale" priority="491">
      <colorScale>
        <cfvo type="formula" val="ROUND($G$10,2)-0.01"/>
        <cfvo type="num" val="ROUND($G$10,2)"/>
        <cfvo type="formula" val="ROUND($G$10,2)+0.01"/>
        <color theme="5" tint="0.39997558519241921"/>
        <color rgb="FF92D050"/>
        <color rgb="FFFFC000"/>
      </colorScale>
    </cfRule>
  </conditionalFormatting>
  <conditionalFormatting sqref="N10">
    <cfRule type="colorScale" priority="490">
      <colorScale>
        <cfvo type="formula" val="ROUND($F$10,2)-0.01"/>
        <cfvo type="num" val="ROUND($F$10,2)"/>
        <cfvo type="formula" val="ROUND($F$10,2)+0.01"/>
        <color theme="5" tint="0.39997558519241921"/>
        <color rgb="FF92D050"/>
        <color rgb="FFFFC000"/>
      </colorScale>
    </cfRule>
  </conditionalFormatting>
  <conditionalFormatting sqref="M10">
    <cfRule type="colorScale" priority="489">
      <colorScale>
        <cfvo type="formula" val="ROUND($E$10,4)-0.0001"/>
        <cfvo type="num" val="ROUND($E$10,4)"/>
        <cfvo type="formula" val="ROUND($E$10,4)+0.0001"/>
        <color theme="5" tint="0.39997558519241921"/>
        <color rgb="FF92D050"/>
        <color rgb="FFFFC000"/>
      </colorScale>
    </cfRule>
  </conditionalFormatting>
  <conditionalFormatting sqref="L10">
    <cfRule type="colorScale" priority="488">
      <colorScale>
        <cfvo type="formula" val="ROUND($D$10,2)-0.01"/>
        <cfvo type="num" val="ROUND($D$10,2)"/>
        <cfvo type="formula" val="ROUND($D$10,2)+0.01"/>
        <color theme="5" tint="0.39997558519241921"/>
        <color rgb="FF92D050"/>
        <color rgb="FFFFC000"/>
      </colorScale>
    </cfRule>
  </conditionalFormatting>
  <conditionalFormatting sqref="K10">
    <cfRule type="colorScale" priority="487">
      <colorScale>
        <cfvo type="formula" val="ROUND($C$10,2)-0.01"/>
        <cfvo type="num" val="ROUND($C$10,2)"/>
        <cfvo type="formula" val="ROUND($C$10,2)+0.01"/>
        <color theme="5" tint="0.39997558519241921"/>
        <color rgb="FF92D050"/>
        <color rgb="FFFFC000"/>
      </colorScale>
    </cfRule>
  </conditionalFormatting>
  <conditionalFormatting sqref="O11">
    <cfRule type="colorScale" priority="482">
      <colorScale>
        <cfvo type="formula" val="ROUND($G$11,2)-0.01"/>
        <cfvo type="num" val="ROUND($G$11,2)"/>
        <cfvo type="formula" val="ROUND($G$11,2)+0.01"/>
        <color theme="5" tint="0.39997558519241921"/>
        <color rgb="FF92D050"/>
        <color rgb="FFFFC000"/>
      </colorScale>
    </cfRule>
  </conditionalFormatting>
  <conditionalFormatting sqref="N11">
    <cfRule type="colorScale" priority="481">
      <colorScale>
        <cfvo type="formula" val="ROUND($F$11,2)-0.01"/>
        <cfvo type="num" val="ROUND($F$11,2)"/>
        <cfvo type="formula" val="ROUND($F$11,2)+0.01"/>
        <color theme="5" tint="0.39997558519241921"/>
        <color rgb="FF92D050"/>
        <color rgb="FFFFC000"/>
      </colorScale>
    </cfRule>
  </conditionalFormatting>
  <conditionalFormatting sqref="M11">
    <cfRule type="colorScale" priority="480">
      <colorScale>
        <cfvo type="formula" val="ROUND($E$11,4)-0.0001"/>
        <cfvo type="num" val="ROUND($E$11,4)"/>
        <cfvo type="formula" val="ROUND($E$11,4)+0.0001"/>
        <color theme="5" tint="0.39997558519241921"/>
        <color rgb="FF92D050"/>
        <color rgb="FFFFC000"/>
      </colorScale>
    </cfRule>
  </conditionalFormatting>
  <conditionalFormatting sqref="L11">
    <cfRule type="colorScale" priority="479">
      <colorScale>
        <cfvo type="formula" val="ROUND($D$11,2)-0.01"/>
        <cfvo type="num" val="ROUND($D$11,2)"/>
        <cfvo type="formula" val="ROUND($D$11,2)+0.01"/>
        <color theme="5" tint="0.39997558519241921"/>
        <color rgb="FF92D050"/>
        <color rgb="FFFFC000"/>
      </colorScale>
    </cfRule>
  </conditionalFormatting>
  <conditionalFormatting sqref="K11">
    <cfRule type="colorScale" priority="478">
      <colorScale>
        <cfvo type="formula" val="ROUND($C$11,2)-0.01"/>
        <cfvo type="num" val="ROUND($C$11,2)"/>
        <cfvo type="formula" val="ROUND($C$11,2)+0.01"/>
        <color theme="5" tint="0.39997558519241921"/>
        <color rgb="FF92D050"/>
        <color rgb="FFFFC000"/>
      </colorScale>
    </cfRule>
  </conditionalFormatting>
  <conditionalFormatting sqref="O12">
    <cfRule type="colorScale" priority="473">
      <colorScale>
        <cfvo type="formula" val="ROUND($G$12,2)-0.01"/>
        <cfvo type="num" val="ROUND($G$12,2)"/>
        <cfvo type="formula" val="ROUND($G$12,2)+0.01"/>
        <color theme="5" tint="0.39997558519241921"/>
        <color rgb="FF92D050"/>
        <color rgb="FFFFC000"/>
      </colorScale>
    </cfRule>
  </conditionalFormatting>
  <conditionalFormatting sqref="N12">
    <cfRule type="colorScale" priority="472">
      <colorScale>
        <cfvo type="formula" val="ROUND($F$12,2)-0.01"/>
        <cfvo type="num" val="ROUND($F$12,2)"/>
        <cfvo type="formula" val="ROUND($F$12,2)+0.01"/>
        <color theme="5" tint="0.39997558519241921"/>
        <color rgb="FF92D050"/>
        <color rgb="FFFFC000"/>
      </colorScale>
    </cfRule>
  </conditionalFormatting>
  <conditionalFormatting sqref="M12">
    <cfRule type="colorScale" priority="471">
      <colorScale>
        <cfvo type="formula" val="ROUND($E$12,4)-0.0001"/>
        <cfvo type="num" val="ROUND($E$12,4)"/>
        <cfvo type="formula" val="ROUND($E$12,4)+0.0001"/>
        <color theme="5" tint="0.39997558519241921"/>
        <color rgb="FF92D050"/>
        <color rgb="FFFFC000"/>
      </colorScale>
    </cfRule>
  </conditionalFormatting>
  <conditionalFormatting sqref="L12">
    <cfRule type="colorScale" priority="470">
      <colorScale>
        <cfvo type="formula" val="ROUND($D$12,2)-0.01"/>
        <cfvo type="num" val="ROUND($D$12,2)"/>
        <cfvo type="formula" val="ROUND($D$12,2)+0.01"/>
        <color theme="5" tint="0.39997558519241921"/>
        <color rgb="FF92D050"/>
        <color rgb="FFFFC000"/>
      </colorScale>
    </cfRule>
  </conditionalFormatting>
  <conditionalFormatting sqref="K12">
    <cfRule type="colorScale" priority="469">
      <colorScale>
        <cfvo type="formula" val="ROUND($C$12,2)-0.01"/>
        <cfvo type="num" val="ROUND($C$12,2)"/>
        <cfvo type="formula" val="ROUND($C$12,2)+0.01"/>
        <color theme="5" tint="0.39997558519241921"/>
        <color rgb="FF92D050"/>
        <color rgb="FFFFC000"/>
      </colorScale>
    </cfRule>
  </conditionalFormatting>
  <conditionalFormatting sqref="O13">
    <cfRule type="colorScale" priority="464">
      <colorScale>
        <cfvo type="formula" val="ROUND($G$13,2)-0.01"/>
        <cfvo type="num" val="ROUND($G$13,2)"/>
        <cfvo type="formula" val="ROUND($G$13,2)+0.01"/>
        <color theme="5" tint="0.39997558519241921"/>
        <color rgb="FF92D050"/>
        <color rgb="FFFFC000"/>
      </colorScale>
    </cfRule>
  </conditionalFormatting>
  <conditionalFormatting sqref="N13">
    <cfRule type="colorScale" priority="463">
      <colorScale>
        <cfvo type="formula" val="ROUND($F$13,2)-0.01"/>
        <cfvo type="num" val="ROUND($F$13,2)"/>
        <cfvo type="formula" val="ROUND($F$13,2)+0.01"/>
        <color theme="5" tint="0.39997558519241921"/>
        <color rgb="FF92D050"/>
        <color rgb="FFFFC000"/>
      </colorScale>
    </cfRule>
  </conditionalFormatting>
  <conditionalFormatting sqref="M13">
    <cfRule type="colorScale" priority="462">
      <colorScale>
        <cfvo type="formula" val="ROUND($E$13,4)-0.0001"/>
        <cfvo type="num" val="ROUND($E$13,4)"/>
        <cfvo type="formula" val="ROUND($E$13,4)+0.0001"/>
        <color theme="5" tint="0.39997558519241921"/>
        <color rgb="FF92D050"/>
        <color rgb="FFFFC000"/>
      </colorScale>
    </cfRule>
  </conditionalFormatting>
  <conditionalFormatting sqref="L13">
    <cfRule type="colorScale" priority="461">
      <colorScale>
        <cfvo type="formula" val="ROUND($D$13,2)-0.01"/>
        <cfvo type="num" val="ROUND($D$13,2)"/>
        <cfvo type="formula" val="ROUND($D$13,2)+0.01"/>
        <color theme="5" tint="0.39997558519241921"/>
        <color rgb="FF92D050"/>
        <color rgb="FFFFC000"/>
      </colorScale>
    </cfRule>
  </conditionalFormatting>
  <conditionalFormatting sqref="K13">
    <cfRule type="colorScale" priority="460">
      <colorScale>
        <cfvo type="formula" val="ROUND($C$13,2)-0.01"/>
        <cfvo type="num" val="ROUND($C$13,2)"/>
        <cfvo type="formula" val="ROUND($C$13,2)+0.01"/>
        <color theme="5" tint="0.39997558519241921"/>
        <color rgb="FF92D050"/>
        <color rgb="FFFFC000"/>
      </colorScale>
    </cfRule>
  </conditionalFormatting>
  <conditionalFormatting sqref="O14">
    <cfRule type="colorScale" priority="455">
      <colorScale>
        <cfvo type="formula" val="ROUND($G$14,2)-0.01"/>
        <cfvo type="num" val="ROUND($G$14,2)"/>
        <cfvo type="formula" val="ROUND($G$14,2)+0.01"/>
        <color theme="5" tint="0.39997558519241921"/>
        <color rgb="FF92D050"/>
        <color rgb="FFFFC000"/>
      </colorScale>
    </cfRule>
  </conditionalFormatting>
  <conditionalFormatting sqref="N14">
    <cfRule type="colorScale" priority="454">
      <colorScale>
        <cfvo type="formula" val="ROUND($F$14,2)-0.01"/>
        <cfvo type="num" val="ROUND($F$14,2)"/>
        <cfvo type="formula" val="ROUND($F$14,2)+0.01"/>
        <color theme="5" tint="0.39997558519241921"/>
        <color rgb="FF92D050"/>
        <color rgb="FFFFC000"/>
      </colorScale>
    </cfRule>
  </conditionalFormatting>
  <conditionalFormatting sqref="M14">
    <cfRule type="colorScale" priority="453">
      <colorScale>
        <cfvo type="formula" val="ROUND($E$14,4)-0.0001"/>
        <cfvo type="num" val="ROUND($E$14,4)"/>
        <cfvo type="formula" val="ROUND($E$14,4)+0.0001"/>
        <color theme="5" tint="0.39997558519241921"/>
        <color rgb="FF92D050"/>
        <color rgb="FFFFC000"/>
      </colorScale>
    </cfRule>
  </conditionalFormatting>
  <conditionalFormatting sqref="L14">
    <cfRule type="colorScale" priority="452">
      <colorScale>
        <cfvo type="formula" val="ROUND($D$14,2)-0.01"/>
        <cfvo type="num" val="ROUND($D$14,2)"/>
        <cfvo type="formula" val="ROUND($D$14,2)+0.01"/>
        <color theme="5" tint="0.39997558519241921"/>
        <color rgb="FF92D050"/>
        <color rgb="FFFFC000"/>
      </colorScale>
    </cfRule>
  </conditionalFormatting>
  <conditionalFormatting sqref="K14">
    <cfRule type="colorScale" priority="451">
      <colorScale>
        <cfvo type="formula" val="ROUND($C$14,2)-0.01"/>
        <cfvo type="num" val="ROUND($C$14,2)"/>
        <cfvo type="formula" val="ROUND($C$14,2)+0.01"/>
        <color theme="5" tint="0.39997558519241921"/>
        <color rgb="FF92D050"/>
        <color rgb="FFFFC000"/>
      </colorScale>
    </cfRule>
  </conditionalFormatting>
  <conditionalFormatting sqref="O15">
    <cfRule type="colorScale" priority="446">
      <colorScale>
        <cfvo type="formula" val="ROUND($G$15,2)-0.01"/>
        <cfvo type="num" val="ROUND($G$15,2)"/>
        <cfvo type="formula" val="ROUND($G$15,2)+0.01"/>
        <color theme="5" tint="0.39997558519241921"/>
        <color rgb="FF92D050"/>
        <color rgb="FFFFC000"/>
      </colorScale>
    </cfRule>
  </conditionalFormatting>
  <conditionalFormatting sqref="N15">
    <cfRule type="colorScale" priority="445">
      <colorScale>
        <cfvo type="formula" val="ROUND($F$15,2)-0.01"/>
        <cfvo type="num" val="ROUND($F$15,2)"/>
        <cfvo type="formula" val="ROUND($F$15,2)+0.01"/>
        <color theme="5" tint="0.39997558519241921"/>
        <color rgb="FF92D050"/>
        <color rgb="FFFFC000"/>
      </colorScale>
    </cfRule>
  </conditionalFormatting>
  <conditionalFormatting sqref="M15">
    <cfRule type="colorScale" priority="444">
      <colorScale>
        <cfvo type="formula" val="ROUND($E$15,4)-0.0001"/>
        <cfvo type="num" val="ROUND($E$15,4)"/>
        <cfvo type="formula" val="ROUND($E$15,4)+0.0001"/>
        <color theme="5" tint="0.39997558519241921"/>
        <color rgb="FF92D050"/>
        <color rgb="FFFFC000"/>
      </colorScale>
    </cfRule>
  </conditionalFormatting>
  <conditionalFormatting sqref="L15">
    <cfRule type="colorScale" priority="443">
      <colorScale>
        <cfvo type="formula" val="ROUND($D$15,2)-0.01"/>
        <cfvo type="num" val="ROUND($D$15,2)"/>
        <cfvo type="formula" val="ROUND($D$15,2)+0.01"/>
        <color theme="5" tint="0.39997558519241921"/>
        <color rgb="FF92D050"/>
        <color rgb="FFFFC000"/>
      </colorScale>
    </cfRule>
  </conditionalFormatting>
  <conditionalFormatting sqref="K15">
    <cfRule type="colorScale" priority="442">
      <colorScale>
        <cfvo type="formula" val="ROUND($C$15,2)-0.01"/>
        <cfvo type="num" val="ROUND($C$15,2)"/>
        <cfvo type="formula" val="ROUND($C$15,2)+0.01"/>
        <color theme="5" tint="0.39997558519241921"/>
        <color rgb="FF92D050"/>
        <color rgb="FFFFC000"/>
      </colorScale>
    </cfRule>
  </conditionalFormatting>
  <conditionalFormatting sqref="O18">
    <cfRule type="colorScale" priority="419">
      <colorScale>
        <cfvo type="formula" val="ROUND($G$18,2)-0.01"/>
        <cfvo type="num" val="ROUND($G$18,2)"/>
        <cfvo type="formula" val="ROUND($G$18,2)+0.01"/>
        <color theme="5" tint="0.39997558519241921"/>
        <color rgb="FF92D050"/>
        <color rgb="FFFFC000"/>
      </colorScale>
    </cfRule>
  </conditionalFormatting>
  <conditionalFormatting sqref="N18">
    <cfRule type="colorScale" priority="418">
      <colorScale>
        <cfvo type="formula" val="ROUND($F$18,2)-0.01"/>
        <cfvo type="num" val="ROUND($F$18,2)"/>
        <cfvo type="formula" val="ROUND($F$18,2)+0.01"/>
        <color theme="5" tint="0.39997558519241921"/>
        <color rgb="FF92D050"/>
        <color rgb="FFFFC000"/>
      </colorScale>
    </cfRule>
  </conditionalFormatting>
  <conditionalFormatting sqref="M18">
    <cfRule type="colorScale" priority="417">
      <colorScale>
        <cfvo type="formula" val="ROUND($E$18,4)-0.0001"/>
        <cfvo type="num" val="ROUND($E$18,4)"/>
        <cfvo type="formula" val="ROUND($E$18,4)+0.0001"/>
        <color theme="5" tint="0.39997558519241921"/>
        <color rgb="FF92D050"/>
        <color rgb="FFFFC000"/>
      </colorScale>
    </cfRule>
  </conditionalFormatting>
  <conditionalFormatting sqref="L18">
    <cfRule type="colorScale" priority="416">
      <colorScale>
        <cfvo type="formula" val="ROUND($D$18,2)-0.01"/>
        <cfvo type="num" val="ROUND($D$18,2)"/>
        <cfvo type="formula" val="ROUND($D$18,2)+0.01"/>
        <color theme="5" tint="0.39997558519241921"/>
        <color rgb="FF92D050"/>
        <color rgb="FFFFC000"/>
      </colorScale>
    </cfRule>
  </conditionalFormatting>
  <conditionalFormatting sqref="K18">
    <cfRule type="colorScale" priority="415">
      <colorScale>
        <cfvo type="formula" val="ROUND($C$18,2)-0.01"/>
        <cfvo type="num" val="ROUND($C$18,2)"/>
        <cfvo type="formula" val="ROUND($C$18,2)+0.01"/>
        <color theme="5" tint="0.39997558519241921"/>
        <color rgb="FF92D050"/>
        <color rgb="FFFFC000"/>
      </colorScale>
    </cfRule>
  </conditionalFormatting>
  <conditionalFormatting sqref="O16">
    <cfRule type="colorScale" priority="410">
      <colorScale>
        <cfvo type="formula" val="ROUND($G$16,2)-0.01"/>
        <cfvo type="num" val="ROUND($G$16,2)"/>
        <cfvo type="formula" val="ROUND($G$16,2)+0.01"/>
        <color theme="5" tint="0.39997558519241921"/>
        <color rgb="FF92D050"/>
        <color rgb="FFFFC000"/>
      </colorScale>
    </cfRule>
  </conditionalFormatting>
  <conditionalFormatting sqref="N16">
    <cfRule type="colorScale" priority="409">
      <colorScale>
        <cfvo type="formula" val="ROUND($F$16,2)-0.01"/>
        <cfvo type="num" val="ROUND($F$16,2)"/>
        <cfvo type="formula" val="ROUND($F$16,2)+0.01"/>
        <color theme="5" tint="0.39997558519241921"/>
        <color rgb="FF92D050"/>
        <color rgb="FFFFC000"/>
      </colorScale>
    </cfRule>
  </conditionalFormatting>
  <conditionalFormatting sqref="M16">
    <cfRule type="colorScale" priority="408">
      <colorScale>
        <cfvo type="formula" val="ROUND($E$16,4)-0.0001"/>
        <cfvo type="num" val="ROUND($E$16,4)"/>
        <cfvo type="formula" val="ROUND($E$16,4)+0.0001"/>
        <color theme="5" tint="0.39997558519241921"/>
        <color rgb="FF92D050"/>
        <color rgb="FFFFC000"/>
      </colorScale>
    </cfRule>
  </conditionalFormatting>
  <conditionalFormatting sqref="L16">
    <cfRule type="colorScale" priority="407">
      <colorScale>
        <cfvo type="formula" val="ROUND($D$16,2)-0.01"/>
        <cfvo type="num" val="ROUND($D$16,2)"/>
        <cfvo type="formula" val="ROUND($D$16,2)+0.01"/>
        <color theme="5" tint="0.39997558519241921"/>
        <color rgb="FF92D050"/>
        <color rgb="FFFFC000"/>
      </colorScale>
    </cfRule>
  </conditionalFormatting>
  <conditionalFormatting sqref="K16">
    <cfRule type="colorScale" priority="406">
      <colorScale>
        <cfvo type="formula" val="ROUND($C$16,2)-0.01"/>
        <cfvo type="num" val="ROUND($C$16,2)"/>
        <cfvo type="formula" val="ROUND($C$16,2)+0.01"/>
        <color theme="5" tint="0.39997558519241921"/>
        <color rgb="FF92D050"/>
        <color rgb="FFFFC000"/>
      </colorScale>
    </cfRule>
  </conditionalFormatting>
  <conditionalFormatting sqref="O17">
    <cfRule type="colorScale" priority="401">
      <colorScale>
        <cfvo type="formula" val="ROUND($G$17,2)-0.01"/>
        <cfvo type="num" val="ROUND($G$17,2)"/>
        <cfvo type="formula" val="ROUND($G$17,2)+0.01"/>
        <color theme="5" tint="0.39997558519241921"/>
        <color rgb="FF92D050"/>
        <color rgb="FFFFC000"/>
      </colorScale>
    </cfRule>
  </conditionalFormatting>
  <conditionalFormatting sqref="N17">
    <cfRule type="colorScale" priority="400">
      <colorScale>
        <cfvo type="formula" val="ROUND($F$17,2)-0.01"/>
        <cfvo type="num" val="ROUND($F$17,2)"/>
        <cfvo type="formula" val="ROUND($F$17,2)+0.01"/>
        <color theme="5" tint="0.39997558519241921"/>
        <color rgb="FF92D050"/>
        <color rgb="FFFFC000"/>
      </colorScale>
    </cfRule>
  </conditionalFormatting>
  <conditionalFormatting sqref="M17">
    <cfRule type="colorScale" priority="399">
      <colorScale>
        <cfvo type="formula" val="ROUND($E$17,4)-0.0001"/>
        <cfvo type="num" val="ROUND($E$17,4)"/>
        <cfvo type="formula" val="ROUND($E$17,4)+0.0001"/>
        <color theme="5" tint="0.39997558519241921"/>
        <color rgb="FF92D050"/>
        <color rgb="FFFFC000"/>
      </colorScale>
    </cfRule>
  </conditionalFormatting>
  <conditionalFormatting sqref="L17">
    <cfRule type="colorScale" priority="398">
      <colorScale>
        <cfvo type="formula" val="ROUND($D$17,2)-0.01"/>
        <cfvo type="num" val="ROUND($D$17,2)"/>
        <cfvo type="formula" val="ROUND($D$17,2)+0.01"/>
        <color theme="5" tint="0.39997558519241921"/>
        <color rgb="FF92D050"/>
        <color rgb="FFFFC000"/>
      </colorScale>
    </cfRule>
  </conditionalFormatting>
  <conditionalFormatting sqref="K17">
    <cfRule type="colorScale" priority="397">
      <colorScale>
        <cfvo type="formula" val="ROUND($C$17,2)-0.01"/>
        <cfvo type="num" val="ROUND($C$17,2)"/>
        <cfvo type="formula" val="ROUND($C$17,2)+0.01"/>
        <color theme="5" tint="0.39997558519241921"/>
        <color rgb="FF92D050"/>
        <color rgb="FFFFC000"/>
      </colorScale>
    </cfRule>
  </conditionalFormatting>
  <conditionalFormatting sqref="O19">
    <cfRule type="colorScale" priority="392">
      <colorScale>
        <cfvo type="formula" val="ROUND($G$19,2)-0.01"/>
        <cfvo type="num" val="ROUND($G$19,2)"/>
        <cfvo type="formula" val="ROUND($G$19,2)+0.01"/>
        <color theme="5" tint="0.39997558519241921"/>
        <color rgb="FF92D050"/>
        <color rgb="FFFFC000"/>
      </colorScale>
    </cfRule>
  </conditionalFormatting>
  <conditionalFormatting sqref="N19">
    <cfRule type="colorScale" priority="391">
      <colorScale>
        <cfvo type="formula" val="ROUND($F$19,2)-0.01"/>
        <cfvo type="num" val="ROUND($F$19,2)"/>
        <cfvo type="formula" val="ROUND($F$19,2)+0.01"/>
        <color theme="5" tint="0.39997558519241921"/>
        <color rgb="FF92D050"/>
        <color rgb="FFFFC000"/>
      </colorScale>
    </cfRule>
  </conditionalFormatting>
  <conditionalFormatting sqref="M19">
    <cfRule type="colorScale" priority="390">
      <colorScale>
        <cfvo type="formula" val="ROUND($E$19,4)-0.0001"/>
        <cfvo type="num" val="ROUND($E$19,4)"/>
        <cfvo type="formula" val="ROUND($E$19,4)+0.0001"/>
        <color theme="5" tint="0.39997558519241921"/>
        <color rgb="FF92D050"/>
        <color rgb="FFFFC000"/>
      </colorScale>
    </cfRule>
  </conditionalFormatting>
  <conditionalFormatting sqref="L19">
    <cfRule type="colorScale" priority="389">
      <colorScale>
        <cfvo type="formula" val="ROUND($D$19,2)-0.01"/>
        <cfvo type="num" val="ROUND($D$19,2)"/>
        <cfvo type="formula" val="ROUND($D$19,2)+0.01"/>
        <color theme="5" tint="0.39997558519241921"/>
        <color rgb="FF92D050"/>
        <color rgb="FFFFC000"/>
      </colorScale>
    </cfRule>
  </conditionalFormatting>
  <conditionalFormatting sqref="K19">
    <cfRule type="colorScale" priority="388">
      <colorScale>
        <cfvo type="formula" val="ROUND($C$19,2)-0.01"/>
        <cfvo type="num" val="ROUND($C$19,2)"/>
        <cfvo type="formula" val="ROUND($C$19,2)+0.01"/>
        <color theme="5" tint="0.39997558519241921"/>
        <color rgb="FF92D050"/>
        <color rgb="FFFFC000"/>
      </colorScale>
    </cfRule>
  </conditionalFormatting>
  <conditionalFormatting sqref="O20">
    <cfRule type="colorScale" priority="383">
      <colorScale>
        <cfvo type="formula" val="ROUND($G$20,2)-0.01"/>
        <cfvo type="num" val="ROUND($G$20,2)"/>
        <cfvo type="formula" val="ROUND($G$20,2)+0.01"/>
        <color theme="5" tint="0.39997558519241921"/>
        <color rgb="FF92D050"/>
        <color rgb="FFFFC000"/>
      </colorScale>
    </cfRule>
  </conditionalFormatting>
  <conditionalFormatting sqref="N20">
    <cfRule type="colorScale" priority="382">
      <colorScale>
        <cfvo type="formula" val="ROUND($F$20,2)-0.01"/>
        <cfvo type="num" val="ROUND($F$20,2)"/>
        <cfvo type="formula" val="ROUND($F$20,2)+0.01"/>
        <color theme="5" tint="0.39997558519241921"/>
        <color rgb="FF92D050"/>
        <color rgb="FFFFC000"/>
      </colorScale>
    </cfRule>
  </conditionalFormatting>
  <conditionalFormatting sqref="M20">
    <cfRule type="colorScale" priority="381">
      <colorScale>
        <cfvo type="formula" val="ROUND($E$20,4)-0.0001"/>
        <cfvo type="num" val="ROUND($E$20,4)"/>
        <cfvo type="formula" val="ROUND($E$20,4)+0.0001"/>
        <color theme="5" tint="0.39997558519241921"/>
        <color rgb="FF92D050"/>
        <color rgb="FFFFC000"/>
      </colorScale>
    </cfRule>
  </conditionalFormatting>
  <conditionalFormatting sqref="L20">
    <cfRule type="colorScale" priority="380">
      <colorScale>
        <cfvo type="formula" val="ROUND($D$20,2)-0.01"/>
        <cfvo type="num" val="ROUND($D$20,2)"/>
        <cfvo type="formula" val="ROUND($D$20,2)+0.01"/>
        <color theme="5" tint="0.39997558519241921"/>
        <color rgb="FF92D050"/>
        <color rgb="FFFFC000"/>
      </colorScale>
    </cfRule>
  </conditionalFormatting>
  <conditionalFormatting sqref="K20">
    <cfRule type="colorScale" priority="379">
      <colorScale>
        <cfvo type="formula" val="ROUND($C$20,2)-0.01"/>
        <cfvo type="num" val="ROUND($C$20,2)"/>
        <cfvo type="formula" val="ROUND($C$20,2)+0.01"/>
        <color theme="5" tint="0.39997558519241921"/>
        <color rgb="FF92D050"/>
        <color rgb="FFFFC000"/>
      </colorScale>
    </cfRule>
  </conditionalFormatting>
  <conditionalFormatting sqref="O21">
    <cfRule type="colorScale" priority="374">
      <colorScale>
        <cfvo type="formula" val="ROUND($G$21,2)-0.01"/>
        <cfvo type="num" val="ROUND($G$21,2)"/>
        <cfvo type="formula" val="ROUND($G$21,2)+0.01"/>
        <color theme="5" tint="0.39997558519241921"/>
        <color rgb="FF92D050"/>
        <color rgb="FFFFC000"/>
      </colorScale>
    </cfRule>
  </conditionalFormatting>
  <conditionalFormatting sqref="N21">
    <cfRule type="colorScale" priority="373">
      <colorScale>
        <cfvo type="formula" val="ROUND($F$21,2)-0.01"/>
        <cfvo type="num" val="ROUND($F$21,2)"/>
        <cfvo type="formula" val="ROUND($F$21,2)+0.01"/>
        <color theme="5" tint="0.39997558519241921"/>
        <color rgb="FF92D050"/>
        <color rgb="FFFFC000"/>
      </colorScale>
    </cfRule>
  </conditionalFormatting>
  <conditionalFormatting sqref="M21">
    <cfRule type="colorScale" priority="372">
      <colorScale>
        <cfvo type="formula" val="ROUND($E$21,4)-0.0001"/>
        <cfvo type="num" val="ROUND($E$21,4)"/>
        <cfvo type="formula" val="ROUND($E$21,4)+0.0001"/>
        <color theme="5" tint="0.39997558519241921"/>
        <color rgb="FF92D050"/>
        <color rgb="FFFFC000"/>
      </colorScale>
    </cfRule>
  </conditionalFormatting>
  <conditionalFormatting sqref="L21">
    <cfRule type="colorScale" priority="371">
      <colorScale>
        <cfvo type="formula" val="ROUND($D$21,2)-0.01"/>
        <cfvo type="num" val="ROUND($D$21,2)"/>
        <cfvo type="formula" val="ROUND($D$21,2)+0.01"/>
        <color theme="5" tint="0.39997558519241921"/>
        <color rgb="FF92D050"/>
        <color rgb="FFFFC000"/>
      </colorScale>
    </cfRule>
  </conditionalFormatting>
  <conditionalFormatting sqref="K21">
    <cfRule type="colorScale" priority="370">
      <colorScale>
        <cfvo type="formula" val="ROUND($C$21,2)-0.01"/>
        <cfvo type="num" val="ROUND($C$21,2)"/>
        <cfvo type="formula" val="ROUND($C$21,2)+0.01"/>
        <color theme="5" tint="0.39997558519241921"/>
        <color rgb="FF92D050"/>
        <color rgb="FFFFC000"/>
      </colorScale>
    </cfRule>
  </conditionalFormatting>
  <conditionalFormatting sqref="O22">
    <cfRule type="colorScale" priority="365">
      <colorScale>
        <cfvo type="formula" val="ROUND($G$22,2)-0.01"/>
        <cfvo type="num" val="ROUND($G$22,2)"/>
        <cfvo type="formula" val="ROUND($G$22,2)+0.01"/>
        <color theme="5" tint="0.39997558519241921"/>
        <color rgb="FF92D050"/>
        <color rgb="FFFFC000"/>
      </colorScale>
    </cfRule>
  </conditionalFormatting>
  <conditionalFormatting sqref="N22">
    <cfRule type="colorScale" priority="364">
      <colorScale>
        <cfvo type="formula" val="ROUND($F$22,2)-0.01"/>
        <cfvo type="num" val="ROUND($F$22,2)"/>
        <cfvo type="formula" val="ROUND($F$22,2)+0.01"/>
        <color theme="5" tint="0.39997558519241921"/>
        <color rgb="FF92D050"/>
        <color rgb="FFFFC000"/>
      </colorScale>
    </cfRule>
  </conditionalFormatting>
  <conditionalFormatting sqref="M22">
    <cfRule type="colorScale" priority="363">
      <colorScale>
        <cfvo type="formula" val="ROUND($E$22,4)-0.0001"/>
        <cfvo type="num" val="ROUND($E$22,4)"/>
        <cfvo type="formula" val="ROUND($E$22,4)+0.0001"/>
        <color theme="5" tint="0.39997558519241921"/>
        <color rgb="FF92D050"/>
        <color rgb="FFFFC000"/>
      </colorScale>
    </cfRule>
  </conditionalFormatting>
  <conditionalFormatting sqref="L22">
    <cfRule type="colorScale" priority="362">
      <colorScale>
        <cfvo type="formula" val="ROUND($D$22,2)-0.01"/>
        <cfvo type="num" val="ROUND($D$22,2)"/>
        <cfvo type="formula" val="ROUND($D$22,2)+0.01"/>
        <color theme="5" tint="0.39997558519241921"/>
        <color rgb="FF92D050"/>
        <color rgb="FFFFC000"/>
      </colorScale>
    </cfRule>
  </conditionalFormatting>
  <conditionalFormatting sqref="K22">
    <cfRule type="colorScale" priority="361">
      <colorScale>
        <cfvo type="formula" val="ROUND($C$22,2)-0.01"/>
        <cfvo type="num" val="ROUND($C$22,2)"/>
        <cfvo type="formula" val="ROUND($C$22,2)+0.01"/>
        <color theme="5" tint="0.39997558519241921"/>
        <color rgb="FF92D050"/>
        <color rgb="FFFFC000"/>
      </colorScale>
    </cfRule>
  </conditionalFormatting>
  <conditionalFormatting sqref="O23">
    <cfRule type="colorScale" priority="356">
      <colorScale>
        <cfvo type="formula" val="ROUND($G$23,2)-0.01"/>
        <cfvo type="num" val="ROUND($G$23,2)"/>
        <cfvo type="formula" val="ROUND($G$23,2)+0.01"/>
        <color theme="5" tint="0.39997558519241921"/>
        <color rgb="FF92D050"/>
        <color rgb="FFFFC000"/>
      </colorScale>
    </cfRule>
  </conditionalFormatting>
  <conditionalFormatting sqref="N23">
    <cfRule type="colorScale" priority="355">
      <colorScale>
        <cfvo type="formula" val="ROUND($F$23,2)-0.01"/>
        <cfvo type="num" val="ROUND($F$23,2)"/>
        <cfvo type="formula" val="ROUND($F$23,2)+0.01"/>
        <color theme="5" tint="0.39997558519241921"/>
        <color rgb="FF92D050"/>
        <color rgb="FFFFC000"/>
      </colorScale>
    </cfRule>
  </conditionalFormatting>
  <conditionalFormatting sqref="M23">
    <cfRule type="colorScale" priority="354">
      <colorScale>
        <cfvo type="formula" val="ROUND($E$23,4)-0.0001"/>
        <cfvo type="num" val="ROUND($E$23,4)"/>
        <cfvo type="formula" val="ROUND($E$23,4)+0.0001"/>
        <color theme="5" tint="0.39997558519241921"/>
        <color rgb="FF92D050"/>
        <color rgb="FFFFC000"/>
      </colorScale>
    </cfRule>
  </conditionalFormatting>
  <conditionalFormatting sqref="L23">
    <cfRule type="colorScale" priority="353">
      <colorScale>
        <cfvo type="formula" val="ROUND($D$23,2)-0.01"/>
        <cfvo type="num" val="ROUND($D$23,2)"/>
        <cfvo type="formula" val="ROUND($D$23,2)+0.01"/>
        <color theme="5" tint="0.39997558519241921"/>
        <color rgb="FF92D050"/>
        <color rgb="FFFFC000"/>
      </colorScale>
    </cfRule>
  </conditionalFormatting>
  <conditionalFormatting sqref="K23">
    <cfRule type="colorScale" priority="352">
      <colorScale>
        <cfvo type="formula" val="ROUND($C$23,2)-0.01"/>
        <cfvo type="num" val="ROUND($C$23,2)"/>
        <cfvo type="formula" val="ROUND($C$23,2)+0.01"/>
        <color theme="5" tint="0.39997558519241921"/>
        <color rgb="FF92D050"/>
        <color rgb="FFFFC000"/>
      </colorScale>
    </cfRule>
  </conditionalFormatting>
  <conditionalFormatting sqref="R24">
    <cfRule type="colorScale" priority="351">
      <colorScale>
        <cfvo type="formula" val="ROUND($J$24,2)-0.01"/>
        <cfvo type="num" val="ROUND($J$24,2)"/>
        <cfvo type="formula" val="ROUND($J$24,2)+0.01"/>
        <color theme="5" tint="0.39997558519241921"/>
        <color rgb="FF92D050"/>
        <color rgb="FFFFC000"/>
      </colorScale>
    </cfRule>
  </conditionalFormatting>
  <conditionalFormatting sqref="Q24">
    <cfRule type="colorScale" priority="349">
      <colorScale>
        <cfvo type="formula" val="ROUND($I$24,2)-0.01"/>
        <cfvo type="num" val="ROUND($I$24,2)"/>
        <cfvo type="formula" val="ROUND($I$24,2)+0.01"/>
        <color theme="5" tint="0.39997558519241921"/>
        <color rgb="FF92D050"/>
        <color rgb="FFFFC000"/>
      </colorScale>
    </cfRule>
  </conditionalFormatting>
  <conditionalFormatting sqref="P24">
    <cfRule type="colorScale" priority="348">
      <colorScale>
        <cfvo type="formula" val="ROUND($H$24,2)-0.01"/>
        <cfvo type="num" val="ROUND($H$24,2)"/>
        <cfvo type="formula" val="ROUND($H$24,2)+0.01"/>
        <color theme="5" tint="0.39997558519241921"/>
        <color rgb="FF92D050"/>
        <color rgb="FFFFC000"/>
      </colorScale>
    </cfRule>
  </conditionalFormatting>
  <conditionalFormatting sqref="O24">
    <cfRule type="colorScale" priority="347">
      <colorScale>
        <cfvo type="formula" val="ROUND($G$24,2)-0.01"/>
        <cfvo type="num" val="ROUND($G$24,2)"/>
        <cfvo type="formula" val="ROUND($G$24,2)+0.01"/>
        <color theme="5" tint="0.39997558519241921"/>
        <color rgb="FF92D050"/>
        <color rgb="FFFFC000"/>
      </colorScale>
    </cfRule>
  </conditionalFormatting>
  <conditionalFormatting sqref="N24">
    <cfRule type="colorScale" priority="346">
      <colorScale>
        <cfvo type="formula" val="ROUND($F$24,2)-0.01"/>
        <cfvo type="num" val="ROUND($F$24,2)"/>
        <cfvo type="formula" val="ROUND($F$24,2)+0.01"/>
        <color theme="5" tint="0.39997558519241921"/>
        <color rgb="FF92D050"/>
        <color rgb="FFFFC000"/>
      </colorScale>
    </cfRule>
  </conditionalFormatting>
  <conditionalFormatting sqref="M24">
    <cfRule type="colorScale" priority="345">
      <colorScale>
        <cfvo type="formula" val="ROUND($E$24,4)-0.0001"/>
        <cfvo type="num" val="ROUND($E$24,4)"/>
        <cfvo type="formula" val="ROUND($E$24,4)+0.0001"/>
        <color theme="5" tint="0.39997558519241921"/>
        <color rgb="FF92D050"/>
        <color rgb="FFFFC000"/>
      </colorScale>
    </cfRule>
  </conditionalFormatting>
  <conditionalFormatting sqref="L24">
    <cfRule type="colorScale" priority="344">
      <colorScale>
        <cfvo type="formula" val="ROUND($D$24,2)-0.01"/>
        <cfvo type="num" val="ROUND($D$24,2)"/>
        <cfvo type="formula" val="ROUND($D$24,2)+0.01"/>
        <color theme="5" tint="0.39997558519241921"/>
        <color rgb="FF92D050"/>
        <color rgb="FFFFC000"/>
      </colorScale>
    </cfRule>
  </conditionalFormatting>
  <conditionalFormatting sqref="K24">
    <cfRule type="colorScale" priority="343">
      <colorScale>
        <cfvo type="formula" val="ROUND($C$24,2)-0.01"/>
        <cfvo type="num" val="ROUND($C$24,2)"/>
        <cfvo type="formula" val="ROUND($C$24,2)+0.01"/>
        <color theme="5" tint="0.39997558519241921"/>
        <color rgb="FF92D050"/>
        <color rgb="FFFFC000"/>
      </colorScale>
    </cfRule>
  </conditionalFormatting>
  <conditionalFormatting sqref="O25">
    <cfRule type="colorScale" priority="338">
      <colorScale>
        <cfvo type="formula" val="ROUND($G$25,2)-0.01"/>
        <cfvo type="num" val="ROUND($G$25,2)"/>
        <cfvo type="formula" val="ROUND($G$25,2)+0.01"/>
        <color theme="5" tint="0.39997558519241921"/>
        <color rgb="FF92D050"/>
        <color rgb="FFFFC000"/>
      </colorScale>
    </cfRule>
  </conditionalFormatting>
  <conditionalFormatting sqref="N25">
    <cfRule type="colorScale" priority="337">
      <colorScale>
        <cfvo type="formula" val="ROUND($F$25,2)-0.01"/>
        <cfvo type="num" val="ROUND($F$25,2)"/>
        <cfvo type="formula" val="ROUND($F$25,2)+0.01"/>
        <color theme="5" tint="0.39997558519241921"/>
        <color rgb="FF92D050"/>
        <color rgb="FFFFC000"/>
      </colorScale>
    </cfRule>
  </conditionalFormatting>
  <conditionalFormatting sqref="M25">
    <cfRule type="colorScale" priority="336">
      <colorScale>
        <cfvo type="formula" val="ROUND($E$25,4)-0.0001"/>
        <cfvo type="num" val="ROUND($E$25,4)"/>
        <cfvo type="formula" val="ROUND($E$25,4)+0.0001"/>
        <color theme="5" tint="0.39997558519241921"/>
        <color rgb="FF92D050"/>
        <color rgb="FFFFC000"/>
      </colorScale>
    </cfRule>
  </conditionalFormatting>
  <conditionalFormatting sqref="L25">
    <cfRule type="colorScale" priority="335">
      <colorScale>
        <cfvo type="formula" val="ROUND($D$25,2)-0.01"/>
        <cfvo type="num" val="ROUND($D$25,2)"/>
        <cfvo type="formula" val="ROUND($D$25,2)+0.01"/>
        <color theme="5" tint="0.39997558519241921"/>
        <color rgb="FF92D050"/>
        <color rgb="FFFFC000"/>
      </colorScale>
    </cfRule>
  </conditionalFormatting>
  <conditionalFormatting sqref="K25">
    <cfRule type="colorScale" priority="334">
      <colorScale>
        <cfvo type="formula" val="ROUND($C$25,2)-0.01"/>
        <cfvo type="num" val="ROUND($C$25,2)"/>
        <cfvo type="formula" val="ROUND($C$25,2)+0.01"/>
        <color theme="5" tint="0.39997558519241921"/>
        <color rgb="FF92D050"/>
        <color rgb="FFFFC000"/>
      </colorScale>
    </cfRule>
  </conditionalFormatting>
  <conditionalFormatting sqref="O26">
    <cfRule type="colorScale" priority="329">
      <colorScale>
        <cfvo type="formula" val="ROUND($G$26,2)-0.01"/>
        <cfvo type="num" val="ROUND($G$26,2)"/>
        <cfvo type="formula" val="ROUND($G$26,2)+0.01"/>
        <color theme="5" tint="0.39997558519241921"/>
        <color rgb="FF92D050"/>
        <color rgb="FFFFC000"/>
      </colorScale>
    </cfRule>
  </conditionalFormatting>
  <conditionalFormatting sqref="N26">
    <cfRule type="colorScale" priority="328">
      <colorScale>
        <cfvo type="formula" val="ROUND($F$26,2)-0.01"/>
        <cfvo type="num" val="ROUND($F$26,2)"/>
        <cfvo type="formula" val="ROUND($F$26,2)+0.01"/>
        <color theme="5" tint="0.39997558519241921"/>
        <color rgb="FF92D050"/>
        <color rgb="FFFFC000"/>
      </colorScale>
    </cfRule>
  </conditionalFormatting>
  <conditionalFormatting sqref="M26">
    <cfRule type="colorScale" priority="327">
      <colorScale>
        <cfvo type="formula" val="ROUND($E$26,4)-0.0001"/>
        <cfvo type="num" val="ROUND($E$26,4)"/>
        <cfvo type="formula" val="ROUND($E$26,4)+0.0001"/>
        <color theme="5" tint="0.39997558519241921"/>
        <color rgb="FF92D050"/>
        <color rgb="FFFFC000"/>
      </colorScale>
    </cfRule>
  </conditionalFormatting>
  <conditionalFormatting sqref="L26">
    <cfRule type="colorScale" priority="326">
      <colorScale>
        <cfvo type="formula" val="ROUND($D$26,2)-0.01"/>
        <cfvo type="num" val="ROUND($D$26,2)"/>
        <cfvo type="formula" val="ROUND($D$26,2)+0.01"/>
        <color theme="5" tint="0.39997558519241921"/>
        <color rgb="FF92D050"/>
        <color rgb="FFFFC000"/>
      </colorScale>
    </cfRule>
  </conditionalFormatting>
  <conditionalFormatting sqref="K26">
    <cfRule type="colorScale" priority="325">
      <colorScale>
        <cfvo type="formula" val="ROUND($C$26,2)-0.01"/>
        <cfvo type="num" val="ROUND($C$26,2)"/>
        <cfvo type="formula" val="ROUND($C$26,2)+0.01"/>
        <color theme="5" tint="0.39997558519241921"/>
        <color rgb="FF92D050"/>
        <color rgb="FFFFC000"/>
      </colorScale>
    </cfRule>
  </conditionalFormatting>
  <conditionalFormatting sqref="O27">
    <cfRule type="colorScale" priority="320">
      <colorScale>
        <cfvo type="formula" val="ROUND($G$27,2)-0.01"/>
        <cfvo type="num" val="ROUND($G$27,2)"/>
        <cfvo type="formula" val="ROUND($G$27,2)+0.01"/>
        <color theme="5" tint="0.39997558519241921"/>
        <color rgb="FF92D050"/>
        <color rgb="FFFFC000"/>
      </colorScale>
    </cfRule>
  </conditionalFormatting>
  <conditionalFormatting sqref="N27">
    <cfRule type="colorScale" priority="319">
      <colorScale>
        <cfvo type="formula" val="ROUND($F$27,2)-0.01"/>
        <cfvo type="num" val="ROUND($F$27,2)"/>
        <cfvo type="formula" val="ROUND($F$27,2)+0.01"/>
        <color theme="5" tint="0.39997558519241921"/>
        <color rgb="FF92D050"/>
        <color rgb="FFFFC000"/>
      </colorScale>
    </cfRule>
  </conditionalFormatting>
  <conditionalFormatting sqref="M27">
    <cfRule type="colorScale" priority="318">
      <colorScale>
        <cfvo type="formula" val="ROUND($E$27,4)-0.0001"/>
        <cfvo type="num" val="ROUND($E$27,4)"/>
        <cfvo type="formula" val="ROUND($E$27,4)+0.0001"/>
        <color theme="5" tint="0.39997558519241921"/>
        <color rgb="FF92D050"/>
        <color rgb="FFFFC000"/>
      </colorScale>
    </cfRule>
  </conditionalFormatting>
  <conditionalFormatting sqref="L27">
    <cfRule type="colorScale" priority="317">
      <colorScale>
        <cfvo type="formula" val="ROUND($D$27,2)-0.01"/>
        <cfvo type="num" val="ROUND($D$27,2)"/>
        <cfvo type="formula" val="ROUND($D$27,2)+0.01"/>
        <color theme="5" tint="0.39997558519241921"/>
        <color rgb="FF92D050"/>
        <color rgb="FFFFC000"/>
      </colorScale>
    </cfRule>
  </conditionalFormatting>
  <conditionalFormatting sqref="K27">
    <cfRule type="colorScale" priority="316">
      <colorScale>
        <cfvo type="formula" val="ROUND($C$27,2)-0.01"/>
        <cfvo type="num" val="ROUND($C$27,2)"/>
        <cfvo type="formula" val="ROUND($C$27,2)+0.01"/>
        <color theme="5" tint="0.39997558519241921"/>
        <color rgb="FF92D050"/>
        <color rgb="FFFFC000"/>
      </colorScale>
    </cfRule>
  </conditionalFormatting>
  <conditionalFormatting sqref="O28">
    <cfRule type="colorScale" priority="311">
      <colorScale>
        <cfvo type="formula" val="ROUND($G$28,2)-0.01"/>
        <cfvo type="num" val="ROUND($G$28,2)"/>
        <cfvo type="formula" val="ROUND($G$28,2)+0.01"/>
        <color theme="5" tint="0.39997558519241921"/>
        <color rgb="FF92D050"/>
        <color rgb="FFFFC000"/>
      </colorScale>
    </cfRule>
  </conditionalFormatting>
  <conditionalFormatting sqref="N28">
    <cfRule type="colorScale" priority="310">
      <colorScale>
        <cfvo type="formula" val="ROUND($F$28,2)-0.01"/>
        <cfvo type="num" val="ROUND($F$28,2)"/>
        <cfvo type="formula" val="ROUND($F$28,2)+0.01"/>
        <color theme="5" tint="0.39997558519241921"/>
        <color rgb="FF92D050"/>
        <color rgb="FFFFC000"/>
      </colorScale>
    </cfRule>
  </conditionalFormatting>
  <conditionalFormatting sqref="M28">
    <cfRule type="colorScale" priority="309">
      <colorScale>
        <cfvo type="formula" val="ROUND($E$28,4)-0.0001"/>
        <cfvo type="num" val="ROUND($E$28,4)"/>
        <cfvo type="formula" val="ROUND($E$28,4)+0.0001"/>
        <color theme="5" tint="0.39997558519241921"/>
        <color rgb="FF92D050"/>
        <color rgb="FFFFC000"/>
      </colorScale>
    </cfRule>
  </conditionalFormatting>
  <conditionalFormatting sqref="L28">
    <cfRule type="colorScale" priority="308">
      <colorScale>
        <cfvo type="formula" val="ROUND($D$28,2)-0.01"/>
        <cfvo type="num" val="ROUND($D$28,2)"/>
        <cfvo type="formula" val="ROUND($D$28,2)+0.01"/>
        <color theme="5" tint="0.39997558519241921"/>
        <color rgb="FF92D050"/>
        <color rgb="FFFFC000"/>
      </colorScale>
    </cfRule>
  </conditionalFormatting>
  <conditionalFormatting sqref="K28">
    <cfRule type="colorScale" priority="307">
      <colorScale>
        <cfvo type="formula" val="ROUND($C$28,2)-0.01"/>
        <cfvo type="num" val="ROUND($C$28,2)"/>
        <cfvo type="formula" val="ROUND($C$28,2)+0.01"/>
        <color theme="5" tint="0.39997558519241921"/>
        <color rgb="FF92D050"/>
        <color rgb="FFFFC000"/>
      </colorScale>
    </cfRule>
  </conditionalFormatting>
  <conditionalFormatting sqref="O29">
    <cfRule type="colorScale" priority="302">
      <colorScale>
        <cfvo type="formula" val="ROUND($G$29,2)-0.01"/>
        <cfvo type="num" val="ROUND($G$29,2)"/>
        <cfvo type="formula" val="ROUND($G$29,2)+0.01"/>
        <color theme="5" tint="0.39997558519241921"/>
        <color rgb="FF92D050"/>
        <color rgb="FFFFC000"/>
      </colorScale>
    </cfRule>
  </conditionalFormatting>
  <conditionalFormatting sqref="N29">
    <cfRule type="colorScale" priority="301">
      <colorScale>
        <cfvo type="formula" val="ROUND($F$29,2)-0.01"/>
        <cfvo type="num" val="ROUND($F$29,2)"/>
        <cfvo type="formula" val="ROUND($F$29,2)+0.01"/>
        <color theme="5" tint="0.39997558519241921"/>
        <color rgb="FF92D050"/>
        <color rgb="FFFFC000"/>
      </colorScale>
    </cfRule>
  </conditionalFormatting>
  <conditionalFormatting sqref="M29">
    <cfRule type="colorScale" priority="300">
      <colorScale>
        <cfvo type="formula" val="ROUND($E$29,4)-0.0001"/>
        <cfvo type="num" val="ROUND($E$29,4)"/>
        <cfvo type="formula" val="ROUND($E$29,4)+0.0001"/>
        <color theme="5" tint="0.39997558519241921"/>
        <color rgb="FF92D050"/>
        <color rgb="FFFFC000"/>
      </colorScale>
    </cfRule>
  </conditionalFormatting>
  <conditionalFormatting sqref="L29">
    <cfRule type="colorScale" priority="299">
      <colorScale>
        <cfvo type="formula" val="ROUND($D$29,2)-0.01"/>
        <cfvo type="num" val="ROUND($D$29,2)"/>
        <cfvo type="formula" val="ROUND($D$29,2)+0.01"/>
        <color theme="5" tint="0.39997558519241921"/>
        <color rgb="FF92D050"/>
        <color rgb="FFFFC000"/>
      </colorScale>
    </cfRule>
  </conditionalFormatting>
  <conditionalFormatting sqref="K29">
    <cfRule type="colorScale" priority="298">
      <colorScale>
        <cfvo type="formula" val="ROUND($C$29,2)-0.01"/>
        <cfvo type="num" val="ROUND($C$29,2)"/>
        <cfvo type="formula" val="ROUND($C$29,2)+0.01"/>
        <color theme="5" tint="0.39997558519241921"/>
        <color rgb="FF92D050"/>
        <color rgb="FFFFC000"/>
      </colorScale>
    </cfRule>
  </conditionalFormatting>
  <conditionalFormatting sqref="O30">
    <cfRule type="colorScale" priority="293">
      <colorScale>
        <cfvo type="formula" val="ROUND($G$30,2)-0.01"/>
        <cfvo type="num" val="ROUND($G$30,2)"/>
        <cfvo type="formula" val="ROUND($G$30,2)+0.01"/>
        <color theme="5" tint="0.39997558519241921"/>
        <color rgb="FF92D050"/>
        <color rgb="FFFFC000"/>
      </colorScale>
    </cfRule>
  </conditionalFormatting>
  <conditionalFormatting sqref="N30">
    <cfRule type="colorScale" priority="292">
      <colorScale>
        <cfvo type="formula" val="ROUND($F$30,2)-0.01"/>
        <cfvo type="num" val="ROUND($F$30,2)"/>
        <cfvo type="formula" val="ROUND($F$30,2)+0.01"/>
        <color theme="5" tint="0.39997558519241921"/>
        <color rgb="FF92D050"/>
        <color rgb="FFFFC000"/>
      </colorScale>
    </cfRule>
  </conditionalFormatting>
  <conditionalFormatting sqref="M30">
    <cfRule type="colorScale" priority="291">
      <colorScale>
        <cfvo type="formula" val="ROUND($E$30,4)-0.0001"/>
        <cfvo type="num" val="ROUND($E$30,4)"/>
        <cfvo type="formula" val="ROUND($E$30,4)+0.0001"/>
        <color theme="5" tint="0.39997558519241921"/>
        <color rgb="FF92D050"/>
        <color rgb="FFFFC000"/>
      </colorScale>
    </cfRule>
  </conditionalFormatting>
  <conditionalFormatting sqref="L30">
    <cfRule type="colorScale" priority="290">
      <colorScale>
        <cfvo type="formula" val="ROUND($D$30,2)-0.01"/>
        <cfvo type="num" val="ROUND($D$30,2)"/>
        <cfvo type="formula" val="ROUND($D$30,2)+0.01"/>
        <color theme="5" tint="0.39997558519241921"/>
        <color rgb="FF92D050"/>
        <color rgb="FFFFC000"/>
      </colorScale>
    </cfRule>
  </conditionalFormatting>
  <conditionalFormatting sqref="K30">
    <cfRule type="colorScale" priority="289">
      <colorScale>
        <cfvo type="formula" val="ROUND($C$30,2)-0.01"/>
        <cfvo type="num" val="ROUND($C$30,2)"/>
        <cfvo type="formula" val="ROUND($C$30,2)+0.01"/>
        <color theme="5" tint="0.39997558519241921"/>
        <color rgb="FF92D050"/>
        <color rgb="FFFFC000"/>
      </colorScale>
    </cfRule>
  </conditionalFormatting>
  <conditionalFormatting sqref="O31">
    <cfRule type="colorScale" priority="284">
      <colorScale>
        <cfvo type="formula" val="ROUND($G$31,2)-0.01"/>
        <cfvo type="num" val="ROUND($G$31,2)"/>
        <cfvo type="formula" val="ROUND($G$31,2)+0.01"/>
        <color theme="5" tint="0.39997558519241921"/>
        <color rgb="FF92D050"/>
        <color rgb="FFFFC000"/>
      </colorScale>
    </cfRule>
  </conditionalFormatting>
  <conditionalFormatting sqref="N31">
    <cfRule type="colorScale" priority="283">
      <colorScale>
        <cfvo type="formula" val="ROUND($F$31,2)-0.01"/>
        <cfvo type="num" val="ROUND($F$31,2)"/>
        <cfvo type="formula" val="ROUND($F$31,2)+0.01"/>
        <color theme="5" tint="0.39997558519241921"/>
        <color rgb="FF92D050"/>
        <color rgb="FFFFC000"/>
      </colorScale>
    </cfRule>
  </conditionalFormatting>
  <conditionalFormatting sqref="M31">
    <cfRule type="colorScale" priority="282">
      <colorScale>
        <cfvo type="formula" val="ROUND($E$31,4)-0.0001"/>
        <cfvo type="num" val="ROUND($E$31,4)"/>
        <cfvo type="formula" val="ROUND($E$31,4)+0.0001"/>
        <color theme="5" tint="0.39997558519241921"/>
        <color rgb="FF92D050"/>
        <color rgb="FFFFC000"/>
      </colorScale>
    </cfRule>
  </conditionalFormatting>
  <conditionalFormatting sqref="L31">
    <cfRule type="colorScale" priority="281">
      <colorScale>
        <cfvo type="formula" val="ROUND($D$31,2)-0.01"/>
        <cfvo type="num" val="ROUND($D$31,2)"/>
        <cfvo type="formula" val="ROUND($D$31,2)+0.01"/>
        <color theme="5" tint="0.39997558519241921"/>
        <color rgb="FF92D050"/>
        <color rgb="FFFFC000"/>
      </colorScale>
    </cfRule>
  </conditionalFormatting>
  <conditionalFormatting sqref="K31">
    <cfRule type="colorScale" priority="280">
      <colorScale>
        <cfvo type="formula" val="ROUND($C$31,2)-0.01"/>
        <cfvo type="num" val="ROUND($C$31,2)"/>
        <cfvo type="formula" val="ROUND($C$31,2)+0.01"/>
        <color theme="5" tint="0.39997558519241921"/>
        <color rgb="FF92D050"/>
        <color rgb="FFFFC000"/>
      </colorScale>
    </cfRule>
  </conditionalFormatting>
  <conditionalFormatting sqref="O32">
    <cfRule type="colorScale" priority="275">
      <colorScale>
        <cfvo type="formula" val="ROUND($G$32,2)-0.01"/>
        <cfvo type="num" val="ROUND($G$32,2)"/>
        <cfvo type="formula" val="ROUND($G$32,2)+0.01"/>
        <color theme="5" tint="0.39997558519241921"/>
        <color rgb="FF92D050"/>
        <color rgb="FFFFC000"/>
      </colorScale>
    </cfRule>
  </conditionalFormatting>
  <conditionalFormatting sqref="N32">
    <cfRule type="colorScale" priority="274">
      <colorScale>
        <cfvo type="formula" val="ROUND($F$32,2)-0.01"/>
        <cfvo type="num" val="ROUND($F$32,2)"/>
        <cfvo type="formula" val="ROUND($F$32,2)+0.01"/>
        <color theme="5" tint="0.39997558519241921"/>
        <color rgb="FF92D050"/>
        <color rgb="FFFFC000"/>
      </colorScale>
    </cfRule>
  </conditionalFormatting>
  <conditionalFormatting sqref="M32">
    <cfRule type="colorScale" priority="273">
      <colorScale>
        <cfvo type="formula" val="ROUND($E$32,4)-0.0001"/>
        <cfvo type="num" val="ROUND($E$32,4)"/>
        <cfvo type="formula" val="ROUND($E$32,4)+0.0001"/>
        <color theme="5" tint="0.39997558519241921"/>
        <color rgb="FF92D050"/>
        <color rgb="FFFFC000"/>
      </colorScale>
    </cfRule>
  </conditionalFormatting>
  <conditionalFormatting sqref="L32">
    <cfRule type="colorScale" priority="272">
      <colorScale>
        <cfvo type="formula" val="ROUND($D$32,2)-0.01"/>
        <cfvo type="num" val="ROUND($D$32,2)"/>
        <cfvo type="formula" val="ROUND($D$32,2)+0.01"/>
        <color theme="5" tint="0.39997558519241921"/>
        <color rgb="FF92D050"/>
        <color rgb="FFFFC000"/>
      </colorScale>
    </cfRule>
  </conditionalFormatting>
  <conditionalFormatting sqref="K32">
    <cfRule type="colorScale" priority="271">
      <colorScale>
        <cfvo type="formula" val="ROUND($C$32,2)-0.01"/>
        <cfvo type="num" val="ROUND($C$32,2)"/>
        <cfvo type="formula" val="ROUND($C$32,2)+0.01"/>
        <color theme="5" tint="0.39997558519241921"/>
        <color rgb="FF92D050"/>
        <color rgb="FFFFC000"/>
      </colorScale>
    </cfRule>
  </conditionalFormatting>
  <conditionalFormatting sqref="R33">
    <cfRule type="colorScale" priority="270">
      <colorScale>
        <cfvo type="formula" val="ROUND($J$33,2)-0.01"/>
        <cfvo type="num" val="ROUND($J$33,2)"/>
        <cfvo type="formula" val="ROUND($J$33,2)+0.01"/>
        <color theme="5" tint="0.39997558519241921"/>
        <color rgb="FF92D050"/>
        <color rgb="FFFFC000"/>
      </colorScale>
    </cfRule>
  </conditionalFormatting>
  <conditionalFormatting sqref="Q33">
    <cfRule type="colorScale" priority="268">
      <colorScale>
        <cfvo type="formula" val="ROUND($I$33,2)-0.01"/>
        <cfvo type="num" val="ROUND($I$33,2)"/>
        <cfvo type="formula" val="ROUND($I$33,2)+0.01"/>
        <color theme="5" tint="0.39997558519241921"/>
        <color rgb="FF92D050"/>
        <color rgb="FFFFC000"/>
      </colorScale>
    </cfRule>
  </conditionalFormatting>
  <conditionalFormatting sqref="P33">
    <cfRule type="colorScale" priority="267">
      <colorScale>
        <cfvo type="formula" val="ROUND($H$33,2)-0.01"/>
        <cfvo type="num" val="ROUND($H$33,2)"/>
        <cfvo type="formula" val="ROUND($H$33,2)+0.01"/>
        <color theme="5" tint="0.39997558519241921"/>
        <color rgb="FF92D050"/>
        <color rgb="FFFFC000"/>
      </colorScale>
    </cfRule>
  </conditionalFormatting>
  <conditionalFormatting sqref="O33">
    <cfRule type="colorScale" priority="266">
      <colorScale>
        <cfvo type="formula" val="ROUND($G$33,2)-0.01"/>
        <cfvo type="num" val="ROUND($G$33,2)"/>
        <cfvo type="formula" val="ROUND($G$33,2)+0.01"/>
        <color theme="5" tint="0.39997558519241921"/>
        <color rgb="FF92D050"/>
        <color rgb="FFFFC000"/>
      </colorScale>
    </cfRule>
  </conditionalFormatting>
  <conditionalFormatting sqref="N33">
    <cfRule type="colorScale" priority="265">
      <colorScale>
        <cfvo type="formula" val="ROUND($F$33,2)-0.01"/>
        <cfvo type="num" val="ROUND($F$33,2)"/>
        <cfvo type="formula" val="ROUND($F$33,2)+0.01"/>
        <color theme="5" tint="0.39997558519241921"/>
        <color rgb="FF92D050"/>
        <color rgb="FFFFC000"/>
      </colorScale>
    </cfRule>
  </conditionalFormatting>
  <conditionalFormatting sqref="M33">
    <cfRule type="colorScale" priority="264">
      <colorScale>
        <cfvo type="formula" val="ROUND($E$33,4)-0.0001"/>
        <cfvo type="num" val="ROUND($E$33,4)"/>
        <cfvo type="formula" val="ROUND($E$33,4)+0.0001"/>
        <color theme="5" tint="0.39997558519241921"/>
        <color rgb="FF92D050"/>
        <color rgb="FFFFC000"/>
      </colorScale>
    </cfRule>
  </conditionalFormatting>
  <conditionalFormatting sqref="L33">
    <cfRule type="colorScale" priority="263">
      <colorScale>
        <cfvo type="formula" val="ROUND($D$33,2)-0.01"/>
        <cfvo type="num" val="ROUND($D$33,2)"/>
        <cfvo type="formula" val="ROUND($D$33,2)+0.01"/>
        <color theme="5" tint="0.39997558519241921"/>
        <color rgb="FF92D050"/>
        <color rgb="FFFFC000"/>
      </colorScale>
    </cfRule>
  </conditionalFormatting>
  <conditionalFormatting sqref="K33">
    <cfRule type="colorScale" priority="262">
      <colorScale>
        <cfvo type="formula" val="ROUND($C$33,2)-0.01"/>
        <cfvo type="num" val="ROUND($C$33,2)"/>
        <cfvo type="formula" val="ROUND($C$33,2)+0.01"/>
        <color theme="5" tint="0.39997558519241921"/>
        <color rgb="FF92D050"/>
        <color rgb="FFFFC000"/>
      </colorScale>
    </cfRule>
  </conditionalFormatting>
  <conditionalFormatting sqref="R34">
    <cfRule type="colorScale" priority="261">
      <colorScale>
        <cfvo type="formula" val="ROUND($J$34,2)-0.01"/>
        <cfvo type="num" val="ROUND($J$34,2)"/>
        <cfvo type="formula" val="ROUND($J$34,2)+0.01"/>
        <color theme="5" tint="0.39997558519241921"/>
        <color rgb="FF92D050"/>
        <color rgb="FFFFC000"/>
      </colorScale>
    </cfRule>
  </conditionalFormatting>
  <conditionalFormatting sqref="Q34">
    <cfRule type="colorScale" priority="259">
      <colorScale>
        <cfvo type="formula" val="ROUND($I$34,2)-0.01"/>
        <cfvo type="num" val="ROUND($I$34,2)"/>
        <cfvo type="formula" val="ROUND($I$34,2)+0.01"/>
        <color theme="5" tint="0.39997558519241921"/>
        <color rgb="FF92D050"/>
        <color rgb="FFFFC000"/>
      </colorScale>
    </cfRule>
  </conditionalFormatting>
  <conditionalFormatting sqref="P34">
    <cfRule type="colorScale" priority="258">
      <colorScale>
        <cfvo type="formula" val="ROUND($H$34,2)-0.01"/>
        <cfvo type="num" val="ROUND($H$34,2)"/>
        <cfvo type="formula" val="ROUND($H$34,2)+0.01"/>
        <color theme="5" tint="0.39997558519241921"/>
        <color rgb="FF92D050"/>
        <color rgb="FFFFC000"/>
      </colorScale>
    </cfRule>
  </conditionalFormatting>
  <conditionalFormatting sqref="O34">
    <cfRule type="colorScale" priority="257">
      <colorScale>
        <cfvo type="formula" val="ROUND($G$34,2)-0.01"/>
        <cfvo type="num" val="ROUND($G$34,2)"/>
        <cfvo type="formula" val="ROUND($G$34,2)+0.01"/>
        <color theme="5" tint="0.39997558519241921"/>
        <color rgb="FF92D050"/>
        <color rgb="FFFFC000"/>
      </colorScale>
    </cfRule>
  </conditionalFormatting>
  <conditionalFormatting sqref="N34">
    <cfRule type="colorScale" priority="256">
      <colorScale>
        <cfvo type="formula" val="ROUND($F$34,2)-0.01"/>
        <cfvo type="num" val="ROUND($F$34,2)"/>
        <cfvo type="formula" val="ROUND($F$34,2)+0.01"/>
        <color theme="5" tint="0.39997558519241921"/>
        <color rgb="FF92D050"/>
        <color rgb="FFFFC000"/>
      </colorScale>
    </cfRule>
  </conditionalFormatting>
  <conditionalFormatting sqref="M34">
    <cfRule type="colorScale" priority="255">
      <colorScale>
        <cfvo type="formula" val="ROUND($E$34,4)-0.0001"/>
        <cfvo type="num" val="ROUND($E$34,4)"/>
        <cfvo type="formula" val="ROUND($E$34,4)+0.0001"/>
        <color theme="5" tint="0.39997558519241921"/>
        <color rgb="FF92D050"/>
        <color rgb="FFFFC000"/>
      </colorScale>
    </cfRule>
  </conditionalFormatting>
  <conditionalFormatting sqref="L34">
    <cfRule type="colorScale" priority="254">
      <colorScale>
        <cfvo type="formula" val="ROUND($D$34,2)-0.01"/>
        <cfvo type="num" val="ROUND($D$34,2)"/>
        <cfvo type="formula" val="ROUND($D$34,2)+0.01"/>
        <color theme="5" tint="0.39997558519241921"/>
        <color rgb="FF92D050"/>
        <color rgb="FFFFC000"/>
      </colorScale>
    </cfRule>
  </conditionalFormatting>
  <conditionalFormatting sqref="K34">
    <cfRule type="colorScale" priority="253">
      <colorScale>
        <cfvo type="formula" val="ROUND($C$34,2)-0.01"/>
        <cfvo type="num" val="ROUND($C$34,2)"/>
        <cfvo type="formula" val="ROUND($C$34,2)+0.01"/>
        <color theme="5" tint="0.39997558519241921"/>
        <color rgb="FF92D050"/>
        <color rgb="FFFFC000"/>
      </colorScale>
    </cfRule>
  </conditionalFormatting>
  <conditionalFormatting sqref="R35">
    <cfRule type="colorScale" priority="252">
      <colorScale>
        <cfvo type="formula" val="ROUND($J$35,2)-0.01"/>
        <cfvo type="num" val="ROUND($J$35,2)"/>
        <cfvo type="formula" val="ROUND($J$35,2)+0.01"/>
        <color theme="5" tint="0.39997558519241921"/>
        <color rgb="FF92D050"/>
        <color rgb="FFFFC000"/>
      </colorScale>
    </cfRule>
  </conditionalFormatting>
  <conditionalFormatting sqref="Q35">
    <cfRule type="colorScale" priority="250">
      <colorScale>
        <cfvo type="formula" val="ROUND($I$35,2)-0.01"/>
        <cfvo type="num" val="ROUND($I$35,2)"/>
        <cfvo type="formula" val="ROUND($I$35,2)+0.01"/>
        <color theme="5" tint="0.39997558519241921"/>
        <color rgb="FF92D050"/>
        <color rgb="FFFFC000"/>
      </colorScale>
    </cfRule>
  </conditionalFormatting>
  <conditionalFormatting sqref="P35">
    <cfRule type="colorScale" priority="249">
      <colorScale>
        <cfvo type="formula" val="ROUND($H$35,2)-0.01"/>
        <cfvo type="num" val="ROUND($H$35,2)"/>
        <cfvo type="formula" val="ROUND($H$35,2)+0.01"/>
        <color theme="5" tint="0.39997558519241921"/>
        <color rgb="FF92D050"/>
        <color rgb="FFFFC000"/>
      </colorScale>
    </cfRule>
  </conditionalFormatting>
  <conditionalFormatting sqref="O35">
    <cfRule type="colorScale" priority="248">
      <colorScale>
        <cfvo type="formula" val="ROUND($G$35,2)-0.01"/>
        <cfvo type="num" val="ROUND($G$35,2)"/>
        <cfvo type="formula" val="ROUND($G$35,2)+0.01"/>
        <color theme="5" tint="0.39997558519241921"/>
        <color rgb="FF92D050"/>
        <color rgb="FFFFC000"/>
      </colorScale>
    </cfRule>
  </conditionalFormatting>
  <conditionalFormatting sqref="N35">
    <cfRule type="colorScale" priority="247">
      <colorScale>
        <cfvo type="formula" val="ROUND($F$35,2)-0.01"/>
        <cfvo type="num" val="ROUND($F$35,2)"/>
        <cfvo type="formula" val="ROUND($F$35,2)+0.01"/>
        <color theme="5" tint="0.39997558519241921"/>
        <color rgb="FF92D050"/>
        <color rgb="FFFFC000"/>
      </colorScale>
    </cfRule>
  </conditionalFormatting>
  <conditionalFormatting sqref="M35">
    <cfRule type="colorScale" priority="246">
      <colorScale>
        <cfvo type="formula" val="ROUND($E$35,4)-0.0001"/>
        <cfvo type="num" val="ROUND($E$35,4)"/>
        <cfvo type="formula" val="ROUND($E$35,4)+0.0001"/>
        <color theme="5" tint="0.39997558519241921"/>
        <color rgb="FF92D050"/>
        <color rgb="FFFFC000"/>
      </colorScale>
    </cfRule>
  </conditionalFormatting>
  <conditionalFormatting sqref="L35">
    <cfRule type="colorScale" priority="245">
      <colorScale>
        <cfvo type="formula" val="ROUND($D$35,2)-0.01"/>
        <cfvo type="num" val="ROUND($D$35,2)"/>
        <cfvo type="formula" val="ROUND($D$35,2)+0.01"/>
        <color theme="5" tint="0.39997558519241921"/>
        <color rgb="FF92D050"/>
        <color rgb="FFFFC000"/>
      </colorScale>
    </cfRule>
  </conditionalFormatting>
  <conditionalFormatting sqref="K35">
    <cfRule type="colorScale" priority="244">
      <colorScale>
        <cfvo type="formula" val="ROUND($C$35,2)-0.01"/>
        <cfvo type="num" val="ROUND($C$35,2)"/>
        <cfvo type="formula" val="ROUND($C$35,2)+0.01"/>
        <color theme="5" tint="0.39997558519241921"/>
        <color rgb="FF92D050"/>
        <color rgb="FFFFC000"/>
      </colorScale>
    </cfRule>
  </conditionalFormatting>
  <conditionalFormatting sqref="R36">
    <cfRule type="colorScale" priority="243">
      <colorScale>
        <cfvo type="formula" val="ROUND($J$36,2)-0.01"/>
        <cfvo type="num" val="ROUND($J$36,2)"/>
        <cfvo type="formula" val="ROUND($J$36,2)+0.01"/>
        <color theme="5" tint="0.39997558519241921"/>
        <color rgb="FF92D050"/>
        <color rgb="FFFFC000"/>
      </colorScale>
    </cfRule>
  </conditionalFormatting>
  <conditionalFormatting sqref="Q36">
    <cfRule type="colorScale" priority="241">
      <colorScale>
        <cfvo type="formula" val="ROUND($I$36,2)-0.01"/>
        <cfvo type="num" val="ROUND($I$36,2)"/>
        <cfvo type="formula" val="ROUND($I$36,2)+0.01"/>
        <color theme="5" tint="0.39997558519241921"/>
        <color rgb="FF92D050"/>
        <color rgb="FFFFC000"/>
      </colorScale>
    </cfRule>
  </conditionalFormatting>
  <conditionalFormatting sqref="P36">
    <cfRule type="colorScale" priority="240">
      <colorScale>
        <cfvo type="formula" val="ROUND($H$36,2)-0.01"/>
        <cfvo type="num" val="ROUND($H$36,2)"/>
        <cfvo type="formula" val="ROUND($H$36,2)+0.01"/>
        <color theme="5" tint="0.39997558519241921"/>
        <color rgb="FF92D050"/>
        <color rgb="FFFFC000"/>
      </colorScale>
    </cfRule>
  </conditionalFormatting>
  <conditionalFormatting sqref="O36">
    <cfRule type="colorScale" priority="239">
      <colorScale>
        <cfvo type="formula" val="ROUND($G$36,2)-0.01"/>
        <cfvo type="num" val="ROUND($G$36,2)"/>
        <cfvo type="formula" val="ROUND($G$36,2)+0.01"/>
        <color theme="5" tint="0.39997558519241921"/>
        <color rgb="FF92D050"/>
        <color rgb="FFFFC000"/>
      </colorScale>
    </cfRule>
  </conditionalFormatting>
  <conditionalFormatting sqref="N36">
    <cfRule type="colorScale" priority="238">
      <colorScale>
        <cfvo type="formula" val="ROUND($F$36,2)-0.01"/>
        <cfvo type="num" val="ROUND($F$36,2)"/>
        <cfvo type="formula" val="ROUND($F$36,2)+0.01"/>
        <color theme="5" tint="0.39997558519241921"/>
        <color rgb="FF92D050"/>
        <color rgb="FFFFC000"/>
      </colorScale>
    </cfRule>
  </conditionalFormatting>
  <conditionalFormatting sqref="M36">
    <cfRule type="colorScale" priority="237">
      <colorScale>
        <cfvo type="formula" val="ROUND($E$36,4)-0.0001"/>
        <cfvo type="num" val="ROUND($E$36,4)"/>
        <cfvo type="formula" val="ROUND($E$36,4)+0.0001"/>
        <color theme="5" tint="0.39997558519241921"/>
        <color rgb="FF92D050"/>
        <color rgb="FFFFC000"/>
      </colorScale>
    </cfRule>
  </conditionalFormatting>
  <conditionalFormatting sqref="L36">
    <cfRule type="colorScale" priority="236">
      <colorScale>
        <cfvo type="formula" val="ROUND($D$36,2)-0.01"/>
        <cfvo type="num" val="ROUND($D$36,2)"/>
        <cfvo type="formula" val="ROUND($D$36,2)+0.01"/>
        <color theme="5" tint="0.39997558519241921"/>
        <color rgb="FF92D050"/>
        <color rgb="FFFFC000"/>
      </colorScale>
    </cfRule>
  </conditionalFormatting>
  <conditionalFormatting sqref="K36">
    <cfRule type="colorScale" priority="235">
      <colorScale>
        <cfvo type="formula" val="ROUND($C$36,2)-0.01"/>
        <cfvo type="num" val="ROUND($C$36,2)"/>
        <cfvo type="formula" val="ROUND($C$36,2)+0.01"/>
        <color theme="5" tint="0.39997558519241921"/>
        <color rgb="FF92D050"/>
        <color rgb="FFFFC000"/>
      </colorScale>
    </cfRule>
  </conditionalFormatting>
  <conditionalFormatting sqref="O37">
    <cfRule type="colorScale" priority="230">
      <colorScale>
        <cfvo type="formula" val="ROUND($G$37,2)-0.01"/>
        <cfvo type="num" val="ROUND($G$37,2)"/>
        <cfvo type="formula" val="ROUND($G$37,2)+0.01"/>
        <color theme="5" tint="0.39997558519241921"/>
        <color rgb="FF92D050"/>
        <color rgb="FFFFC000"/>
      </colorScale>
    </cfRule>
  </conditionalFormatting>
  <conditionalFormatting sqref="N37">
    <cfRule type="colorScale" priority="229">
      <colorScale>
        <cfvo type="formula" val="ROUND($F$37,2)-0.01"/>
        <cfvo type="num" val="ROUND($F$37,2)"/>
        <cfvo type="formula" val="ROUND($F$37,2)+0.01"/>
        <color theme="5" tint="0.39997558519241921"/>
        <color rgb="FF92D050"/>
        <color rgb="FFFFC000"/>
      </colorScale>
    </cfRule>
  </conditionalFormatting>
  <conditionalFormatting sqref="M37">
    <cfRule type="colorScale" priority="228">
      <colorScale>
        <cfvo type="formula" val="ROUND($E$37,4)-0.0001"/>
        <cfvo type="num" val="ROUND($E$37,4)"/>
        <cfvo type="formula" val="ROUND($E$37,4)+0.0001"/>
        <color theme="5" tint="0.39997558519241921"/>
        <color rgb="FF92D050"/>
        <color rgb="FFFFC000"/>
      </colorScale>
    </cfRule>
  </conditionalFormatting>
  <conditionalFormatting sqref="L37">
    <cfRule type="colorScale" priority="227">
      <colorScale>
        <cfvo type="formula" val="ROUND($D$37,2)-0.01"/>
        <cfvo type="num" val="ROUND($D$37,2)"/>
        <cfvo type="formula" val="ROUND($D$37,2)+0.01"/>
        <color theme="5" tint="0.39997558519241921"/>
        <color rgb="FF92D050"/>
        <color rgb="FFFFC000"/>
      </colorScale>
    </cfRule>
  </conditionalFormatting>
  <conditionalFormatting sqref="K37">
    <cfRule type="colorScale" priority="226">
      <colorScale>
        <cfvo type="formula" val="ROUND($C$37,2)-0.01"/>
        <cfvo type="num" val="ROUND($C$37,2)"/>
        <cfvo type="formula" val="ROUND($C$37,2)+0.01"/>
        <color theme="5" tint="0.39997558519241921"/>
        <color rgb="FF92D050"/>
        <color rgb="FFFFC000"/>
      </colorScale>
    </cfRule>
  </conditionalFormatting>
  <conditionalFormatting sqref="O38">
    <cfRule type="colorScale" priority="221">
      <colorScale>
        <cfvo type="formula" val="ROUND($G$38,2)-0.01"/>
        <cfvo type="num" val="ROUND($G$38,2)"/>
        <cfvo type="formula" val="ROUND($G$38,2)+0.01"/>
        <color theme="5" tint="0.39997558519241921"/>
        <color rgb="FF92D050"/>
        <color rgb="FFFFC000"/>
      </colorScale>
    </cfRule>
  </conditionalFormatting>
  <conditionalFormatting sqref="N38">
    <cfRule type="colorScale" priority="220">
      <colorScale>
        <cfvo type="formula" val="ROUND($F$38,2)-0.01"/>
        <cfvo type="num" val="ROUND($F$38,2)"/>
        <cfvo type="formula" val="ROUND($F$38,2)+0.01"/>
        <color theme="5" tint="0.39997558519241921"/>
        <color rgb="FF92D050"/>
        <color rgb="FFFFC000"/>
      </colorScale>
    </cfRule>
  </conditionalFormatting>
  <conditionalFormatting sqref="M38">
    <cfRule type="colorScale" priority="219">
      <colorScale>
        <cfvo type="formula" val="ROUND($E$38,4)-0.0001"/>
        <cfvo type="num" val="ROUND($E$38,4)"/>
        <cfvo type="formula" val="ROUND($E$38,4)+0.0001"/>
        <color theme="5" tint="0.39997558519241921"/>
        <color rgb="FF92D050"/>
        <color rgb="FFFFC000"/>
      </colorScale>
    </cfRule>
  </conditionalFormatting>
  <conditionalFormatting sqref="L38">
    <cfRule type="colorScale" priority="218">
      <colorScale>
        <cfvo type="formula" val="ROUND($D$38,2)-0.01"/>
        <cfvo type="num" val="ROUND($D$38,2)"/>
        <cfvo type="formula" val="ROUND($D$38,2)+0.01"/>
        <color theme="5" tint="0.39997558519241921"/>
        <color rgb="FF92D050"/>
        <color rgb="FFFFC000"/>
      </colorScale>
    </cfRule>
  </conditionalFormatting>
  <conditionalFormatting sqref="K38">
    <cfRule type="colorScale" priority="217">
      <colorScale>
        <cfvo type="formula" val="ROUND($C$38,2)-0.01"/>
        <cfvo type="num" val="ROUND($C$38,2)"/>
        <cfvo type="formula" val="ROUND($C$38,2)+0.01"/>
        <color theme="5" tint="0.39997558519241921"/>
        <color rgb="FF92D050"/>
        <color rgb="FFFFC000"/>
      </colorScale>
    </cfRule>
  </conditionalFormatting>
  <conditionalFormatting sqref="O39">
    <cfRule type="colorScale" priority="212">
      <colorScale>
        <cfvo type="formula" val="ROUND($G$39,2)-0.01"/>
        <cfvo type="num" val="ROUND($G$39,2)"/>
        <cfvo type="formula" val="ROUND($G$39,2)+0.01"/>
        <color theme="5" tint="0.39997558519241921"/>
        <color rgb="FF92D050"/>
        <color rgb="FFFFC000"/>
      </colorScale>
    </cfRule>
  </conditionalFormatting>
  <conditionalFormatting sqref="N39">
    <cfRule type="colorScale" priority="211">
      <colorScale>
        <cfvo type="formula" val="ROUND($F$39,2)-0.01"/>
        <cfvo type="num" val="ROUND($F$39,2)"/>
        <cfvo type="formula" val="ROUND($F$39,2)+0.01"/>
        <color theme="5" tint="0.39997558519241921"/>
        <color rgb="FF92D050"/>
        <color rgb="FFFFC000"/>
      </colorScale>
    </cfRule>
  </conditionalFormatting>
  <conditionalFormatting sqref="M39">
    <cfRule type="colorScale" priority="210">
      <colorScale>
        <cfvo type="formula" val="ROUND($E$39,4)-0.0001"/>
        <cfvo type="num" val="ROUND($E$39,4)"/>
        <cfvo type="formula" val="ROUND($E$39,4)+0.0001"/>
        <color theme="5" tint="0.39997558519241921"/>
        <color rgb="FF92D050"/>
        <color rgb="FFFFC000"/>
      </colorScale>
    </cfRule>
  </conditionalFormatting>
  <conditionalFormatting sqref="L39">
    <cfRule type="colorScale" priority="209">
      <colorScale>
        <cfvo type="formula" val="ROUND($D$39,2)-0.01"/>
        <cfvo type="num" val="ROUND($D$39,2)"/>
        <cfvo type="formula" val="ROUND($D$39,2)+0.01"/>
        <color theme="5" tint="0.39997558519241921"/>
        <color rgb="FF92D050"/>
        <color rgb="FFFFC000"/>
      </colorScale>
    </cfRule>
  </conditionalFormatting>
  <conditionalFormatting sqref="K39">
    <cfRule type="colorScale" priority="208">
      <colorScale>
        <cfvo type="formula" val="ROUND($C$39,2)-0.01"/>
        <cfvo type="num" val="ROUND($C$39,2)"/>
        <cfvo type="formula" val="ROUND($C$39,2)+0.01"/>
        <color theme="5" tint="0.39997558519241921"/>
        <color rgb="FF92D050"/>
        <color rgb="FFFFC000"/>
      </colorScale>
    </cfRule>
  </conditionalFormatting>
  <conditionalFormatting sqref="O40">
    <cfRule type="colorScale" priority="203">
      <colorScale>
        <cfvo type="formula" val="ROUND($G$40,2)-0.01"/>
        <cfvo type="num" val="ROUND($G$40,2)"/>
        <cfvo type="formula" val="ROUND($G$40,2)+0.01"/>
        <color theme="5" tint="0.39997558519241921"/>
        <color rgb="FF92D050"/>
        <color rgb="FFFFC000"/>
      </colorScale>
    </cfRule>
  </conditionalFormatting>
  <conditionalFormatting sqref="N40">
    <cfRule type="colorScale" priority="202">
      <colorScale>
        <cfvo type="formula" val="ROUND($F$40,2)-0.01"/>
        <cfvo type="num" val="ROUND($F$40,2)"/>
        <cfvo type="formula" val="ROUND($F$40,2)+0.01"/>
        <color theme="5" tint="0.39997558519241921"/>
        <color rgb="FF92D050"/>
        <color rgb="FFFFC000"/>
      </colorScale>
    </cfRule>
  </conditionalFormatting>
  <conditionalFormatting sqref="M40">
    <cfRule type="colorScale" priority="201">
      <colorScale>
        <cfvo type="formula" val="ROUND($E$40,4)-0.0001"/>
        <cfvo type="num" val="ROUND($E$40,4)"/>
        <cfvo type="formula" val="ROUND($E$40,4)+0.0001"/>
        <color theme="5" tint="0.39997558519241921"/>
        <color rgb="FF92D050"/>
        <color rgb="FFFFC000"/>
      </colorScale>
    </cfRule>
  </conditionalFormatting>
  <conditionalFormatting sqref="L40">
    <cfRule type="colorScale" priority="200">
      <colorScale>
        <cfvo type="formula" val="ROUND($D$40,2)-0.01"/>
        <cfvo type="num" val="ROUND($D$40,2)"/>
        <cfvo type="formula" val="ROUND($D$40,2)+0.01"/>
        <color theme="5" tint="0.39997558519241921"/>
        <color rgb="FF92D050"/>
        <color rgb="FFFFC000"/>
      </colorScale>
    </cfRule>
  </conditionalFormatting>
  <conditionalFormatting sqref="K40">
    <cfRule type="colorScale" priority="199">
      <colorScale>
        <cfvo type="formula" val="ROUND($C$40,2)-0.01"/>
        <cfvo type="num" val="ROUND($C$40,2)"/>
        <cfvo type="formula" val="ROUND($C$40,2)+0.01"/>
        <color theme="5" tint="0.39997558519241921"/>
        <color rgb="FF92D050"/>
        <color rgb="FFFFC000"/>
      </colorScale>
    </cfRule>
  </conditionalFormatting>
  <conditionalFormatting sqref="O41">
    <cfRule type="colorScale" priority="194">
      <colorScale>
        <cfvo type="formula" val="ROUND($G$41,2)-0.01"/>
        <cfvo type="num" val="ROUND($G$41,2)"/>
        <cfvo type="formula" val="ROUND($G$41,2)+0.01"/>
        <color theme="5" tint="0.39997558519241921"/>
        <color rgb="FF92D050"/>
        <color rgb="FFFFC000"/>
      </colorScale>
    </cfRule>
  </conditionalFormatting>
  <conditionalFormatting sqref="N41">
    <cfRule type="colorScale" priority="193">
      <colorScale>
        <cfvo type="formula" val="ROUND($F$41,2)-0.01"/>
        <cfvo type="num" val="ROUND($F$41,2)"/>
        <cfvo type="formula" val="ROUND($F$41,2)+0.01"/>
        <color theme="5" tint="0.39997558519241921"/>
        <color rgb="FF92D050"/>
        <color rgb="FFFFC000"/>
      </colorScale>
    </cfRule>
  </conditionalFormatting>
  <conditionalFormatting sqref="M41">
    <cfRule type="colorScale" priority="192">
      <colorScale>
        <cfvo type="formula" val="ROUND($E$41,4)-0.0001"/>
        <cfvo type="num" val="ROUND($E$41,4)"/>
        <cfvo type="formula" val="ROUND($E$41,4)+0.0001"/>
        <color theme="5" tint="0.39997558519241921"/>
        <color rgb="FF92D050"/>
        <color rgb="FFFFC000"/>
      </colorScale>
    </cfRule>
  </conditionalFormatting>
  <conditionalFormatting sqref="L41">
    <cfRule type="colorScale" priority="191">
      <colorScale>
        <cfvo type="formula" val="ROUND($D$41,2)-0.01"/>
        <cfvo type="num" val="ROUND($D$41,2)"/>
        <cfvo type="formula" val="ROUND($D$41,2)+0.01"/>
        <color theme="5" tint="0.39997558519241921"/>
        <color rgb="FF92D050"/>
        <color rgb="FFFFC000"/>
      </colorScale>
    </cfRule>
  </conditionalFormatting>
  <conditionalFormatting sqref="K41">
    <cfRule type="colorScale" priority="190">
      <colorScale>
        <cfvo type="formula" val="ROUND($C$41,2)-0.01"/>
        <cfvo type="num" val="ROUND($C$41,2)"/>
        <cfvo type="formula" val="ROUND($C$41,2)+0.01"/>
        <color theme="5" tint="0.39997558519241921"/>
        <color rgb="FF92D050"/>
        <color rgb="FFFFC000"/>
      </colorScale>
    </cfRule>
  </conditionalFormatting>
  <conditionalFormatting sqref="R42">
    <cfRule type="colorScale" priority="189">
      <colorScale>
        <cfvo type="formula" val="ROUND($J$42,2)-0.01"/>
        <cfvo type="num" val="ROUND($J$42,2)"/>
        <cfvo type="formula" val="ROUND($J$42,2)+0.01"/>
        <color theme="5" tint="0.39997558519241921"/>
        <color rgb="FF92D050"/>
        <color rgb="FFFFC000"/>
      </colorScale>
    </cfRule>
  </conditionalFormatting>
  <conditionalFormatting sqref="Q42">
    <cfRule type="colorScale" priority="187">
      <colorScale>
        <cfvo type="formula" val="ROUND($I$42,2)-0.01"/>
        <cfvo type="num" val="ROUND($I$42,2)"/>
        <cfvo type="formula" val="ROUND($I$42,2)+0.01"/>
        <color theme="5" tint="0.39997558519241921"/>
        <color rgb="FF92D050"/>
        <color rgb="FFFFC000"/>
      </colorScale>
    </cfRule>
  </conditionalFormatting>
  <conditionalFormatting sqref="P42">
    <cfRule type="colorScale" priority="186">
      <colorScale>
        <cfvo type="formula" val="ROUND($H$42,2)-0.01"/>
        <cfvo type="num" val="ROUND($H$42,2)"/>
        <cfvo type="formula" val="ROUND($H$42,2)+0.01"/>
        <color theme="5" tint="0.39997558519241921"/>
        <color rgb="FF92D050"/>
        <color rgb="FFFFC000"/>
      </colorScale>
    </cfRule>
  </conditionalFormatting>
  <conditionalFormatting sqref="O42">
    <cfRule type="colorScale" priority="185">
      <colorScale>
        <cfvo type="formula" val="ROUND($G$42,2)-0.01"/>
        <cfvo type="num" val="ROUND($G$42,2)"/>
        <cfvo type="formula" val="ROUND($G$42,2)+0.01"/>
        <color theme="5" tint="0.39997558519241921"/>
        <color rgb="FF92D050"/>
        <color rgb="FFFFC000"/>
      </colorScale>
    </cfRule>
  </conditionalFormatting>
  <conditionalFormatting sqref="N42">
    <cfRule type="colorScale" priority="184">
      <colorScale>
        <cfvo type="formula" val="ROUND($F$42,2)-0.01"/>
        <cfvo type="num" val="ROUND($F$42,2)"/>
        <cfvo type="formula" val="ROUND($F$42,2)+0.01"/>
        <color theme="5" tint="0.39997558519241921"/>
        <color rgb="FF92D050"/>
        <color rgb="FFFFC000"/>
      </colorScale>
    </cfRule>
  </conditionalFormatting>
  <conditionalFormatting sqref="M42">
    <cfRule type="colorScale" priority="183">
      <colorScale>
        <cfvo type="formula" val="ROUND($E$42,4)-0.0001"/>
        <cfvo type="num" val="ROUND($E$42,4)"/>
        <cfvo type="formula" val="ROUND($E$42,4)+0.0001"/>
        <color theme="5" tint="0.39997558519241921"/>
        <color rgb="FF92D050"/>
        <color rgb="FFFFC000"/>
      </colorScale>
    </cfRule>
  </conditionalFormatting>
  <conditionalFormatting sqref="L42">
    <cfRule type="colorScale" priority="182">
      <colorScale>
        <cfvo type="formula" val="ROUND($D$42,2)-0.01"/>
        <cfvo type="num" val="ROUND($D$42,2)"/>
        <cfvo type="formula" val="ROUND($D$42,2)+0.01"/>
        <color theme="5" tint="0.39997558519241921"/>
        <color rgb="FF92D050"/>
        <color rgb="FFFFC000"/>
      </colorScale>
    </cfRule>
  </conditionalFormatting>
  <conditionalFormatting sqref="K42">
    <cfRule type="colorScale" priority="181">
      <colorScale>
        <cfvo type="formula" val="ROUND($C$42,2)-0.01"/>
        <cfvo type="num" val="ROUND($C$42,2)"/>
        <cfvo type="formula" val="ROUND($C$42,2)+0.01"/>
        <color theme="5" tint="0.39997558519241921"/>
        <color rgb="FF92D050"/>
        <color rgb="FFFFC000"/>
      </colorScale>
    </cfRule>
  </conditionalFormatting>
  <conditionalFormatting sqref="O43">
    <cfRule type="colorScale" priority="176">
      <colorScale>
        <cfvo type="formula" val="ROUND($G$43,2)-0.01"/>
        <cfvo type="num" val="ROUND($G$43,2)"/>
        <cfvo type="formula" val="ROUND($G$43,2)+0.01"/>
        <color theme="5" tint="0.39997558519241921"/>
        <color rgb="FF92D050"/>
        <color rgb="FFFFC000"/>
      </colorScale>
    </cfRule>
  </conditionalFormatting>
  <conditionalFormatting sqref="N43">
    <cfRule type="colorScale" priority="175">
      <colorScale>
        <cfvo type="formula" val="ROUND($F$43,2)-0.01"/>
        <cfvo type="num" val="ROUND($F$43,2)"/>
        <cfvo type="formula" val="ROUND($F$43,2)+0.01"/>
        <color theme="5" tint="0.39997558519241921"/>
        <color rgb="FF92D050"/>
        <color rgb="FFFFC000"/>
      </colorScale>
    </cfRule>
  </conditionalFormatting>
  <conditionalFormatting sqref="M43">
    <cfRule type="colorScale" priority="174">
      <colorScale>
        <cfvo type="formula" val="ROUND($E$43,4)-0.0001"/>
        <cfvo type="num" val="ROUND($E$43,4)"/>
        <cfvo type="formula" val="ROUND($E$43,4)+0.0001"/>
        <color theme="5" tint="0.39997558519241921"/>
        <color rgb="FF92D050"/>
        <color rgb="FFFFC000"/>
      </colorScale>
    </cfRule>
  </conditionalFormatting>
  <conditionalFormatting sqref="L43">
    <cfRule type="colorScale" priority="173">
      <colorScale>
        <cfvo type="formula" val="ROUND($D$43,2)-0.01"/>
        <cfvo type="num" val="ROUND($D$43,2)"/>
        <cfvo type="formula" val="ROUND($D$43,2)+0.01"/>
        <color theme="5" tint="0.39997558519241921"/>
        <color rgb="FF92D050"/>
        <color rgb="FFFFC000"/>
      </colorScale>
    </cfRule>
  </conditionalFormatting>
  <conditionalFormatting sqref="K43">
    <cfRule type="colorScale" priority="172">
      <colorScale>
        <cfvo type="formula" val="ROUND($C$43,2)-0.01"/>
        <cfvo type="num" val="ROUND($C$43,2)"/>
        <cfvo type="formula" val="ROUND($C$43,2)+0.01"/>
        <color theme="5" tint="0.39997558519241921"/>
        <color rgb="FF92D050"/>
        <color rgb="FFFFC000"/>
      </colorScale>
    </cfRule>
  </conditionalFormatting>
  <conditionalFormatting sqref="O44">
    <cfRule type="colorScale" priority="167">
      <colorScale>
        <cfvo type="formula" val="ROUND($G$44,2)-0.01"/>
        <cfvo type="num" val="ROUND($G$44,2)"/>
        <cfvo type="formula" val="ROUND($G$44,2)+0.01"/>
        <color theme="5" tint="0.39997558519241921"/>
        <color rgb="FF92D050"/>
        <color rgb="FFFFC000"/>
      </colorScale>
    </cfRule>
  </conditionalFormatting>
  <conditionalFormatting sqref="N44">
    <cfRule type="colorScale" priority="166">
      <colorScale>
        <cfvo type="formula" val="ROUND($F$44,2)-0.01"/>
        <cfvo type="num" val="ROUND($F$44,2)"/>
        <cfvo type="formula" val="ROUND($F$44,2)+0.01"/>
        <color theme="5" tint="0.39997558519241921"/>
        <color rgb="FF92D050"/>
        <color rgb="FFFFC000"/>
      </colorScale>
    </cfRule>
  </conditionalFormatting>
  <conditionalFormatting sqref="M44">
    <cfRule type="colorScale" priority="165">
      <colorScale>
        <cfvo type="formula" val="ROUND($E$44,4)-0.0001"/>
        <cfvo type="num" val="ROUND($E$44,4)"/>
        <cfvo type="formula" val="ROUND($E$44,4)+0.0001"/>
        <color theme="5" tint="0.39997558519241921"/>
        <color rgb="FF92D050"/>
        <color rgb="FFFFC000"/>
      </colorScale>
    </cfRule>
  </conditionalFormatting>
  <conditionalFormatting sqref="L44">
    <cfRule type="colorScale" priority="164">
      <colorScale>
        <cfvo type="formula" val="ROUND($D$44,2)-0.01"/>
        <cfvo type="num" val="ROUND($D$44,2)"/>
        <cfvo type="formula" val="ROUND($D$44,2)+0.01"/>
        <color theme="5" tint="0.39997558519241921"/>
        <color rgb="FF92D050"/>
        <color rgb="FFFFC000"/>
      </colorScale>
    </cfRule>
  </conditionalFormatting>
  <conditionalFormatting sqref="K44">
    <cfRule type="colorScale" priority="163">
      <colorScale>
        <cfvo type="formula" val="ROUND($C$44,2)-0.01"/>
        <cfvo type="num" val="ROUND($C$44,2)"/>
        <cfvo type="formula" val="ROUND($C$44,2)+0.01"/>
        <color theme="5" tint="0.39997558519241921"/>
        <color rgb="FF92D050"/>
        <color rgb="FFFFC000"/>
      </colorScale>
    </cfRule>
  </conditionalFormatting>
  <conditionalFormatting sqref="O45">
    <cfRule type="colorScale" priority="158">
      <colorScale>
        <cfvo type="formula" val="ROUND($G$45,2)-0.01"/>
        <cfvo type="num" val="ROUND($G$45,2)"/>
        <cfvo type="formula" val="ROUND($G$45,2)+0.01"/>
        <color theme="5" tint="0.39997558519241921"/>
        <color rgb="FF92D050"/>
        <color rgb="FFFFC000"/>
      </colorScale>
    </cfRule>
  </conditionalFormatting>
  <conditionalFormatting sqref="N45">
    <cfRule type="colorScale" priority="157">
      <colorScale>
        <cfvo type="formula" val="ROUND($F$45,2)-0.01"/>
        <cfvo type="num" val="ROUND($F$45,2)"/>
        <cfvo type="formula" val="ROUND($F$45,2)+0.01"/>
        <color theme="5" tint="0.39997558519241921"/>
        <color rgb="FF92D050"/>
        <color rgb="FFFFC000"/>
      </colorScale>
    </cfRule>
  </conditionalFormatting>
  <conditionalFormatting sqref="M45">
    <cfRule type="colorScale" priority="156">
      <colorScale>
        <cfvo type="formula" val="ROUND($E$45,4)-0.0001"/>
        <cfvo type="num" val="ROUND($E$45,4)"/>
        <cfvo type="formula" val="ROUND($E$45,4)+0.0001"/>
        <color theme="5" tint="0.39997558519241921"/>
        <color rgb="FF92D050"/>
        <color rgb="FFFFC000"/>
      </colorScale>
    </cfRule>
  </conditionalFormatting>
  <conditionalFormatting sqref="L45">
    <cfRule type="colorScale" priority="155">
      <colorScale>
        <cfvo type="formula" val="ROUND($D$45,2)-0.01"/>
        <cfvo type="num" val="ROUND($D$45,2)"/>
        <cfvo type="formula" val="ROUND($D$45,2)+0.01"/>
        <color theme="5" tint="0.39997558519241921"/>
        <color rgb="FF92D050"/>
        <color rgb="FFFFC000"/>
      </colorScale>
    </cfRule>
  </conditionalFormatting>
  <conditionalFormatting sqref="K45">
    <cfRule type="colorScale" priority="154">
      <colorScale>
        <cfvo type="formula" val="ROUND($C$45,2)-0.01"/>
        <cfvo type="num" val="ROUND($C$45,2)"/>
        <cfvo type="formula" val="ROUND($C$45,2)+0.01"/>
        <color theme="5" tint="0.39997558519241921"/>
        <color rgb="FF92D050"/>
        <color rgb="FFFFC000"/>
      </colorScale>
    </cfRule>
  </conditionalFormatting>
  <conditionalFormatting sqref="R46">
    <cfRule type="colorScale" priority="153">
      <colorScale>
        <cfvo type="formula" val="ROUND($J$46,2)-0.01"/>
        <cfvo type="num" val="ROUND($J$46,2)"/>
        <cfvo type="formula" val="ROUND($J$46,2)+0.01"/>
        <color theme="5" tint="0.39997558519241921"/>
        <color rgb="FF92D050"/>
        <color rgb="FFFFC000"/>
      </colorScale>
    </cfRule>
  </conditionalFormatting>
  <conditionalFormatting sqref="Q46">
    <cfRule type="colorScale" priority="151">
      <colorScale>
        <cfvo type="formula" val="ROUND($I$46,2)-0.01"/>
        <cfvo type="num" val="ROUND($I$46,2)"/>
        <cfvo type="formula" val="ROUND($I$46,2)+0.01"/>
        <color theme="5" tint="0.39997558519241921"/>
        <color rgb="FF92D050"/>
        <color rgb="FFFFC000"/>
      </colorScale>
    </cfRule>
  </conditionalFormatting>
  <conditionalFormatting sqref="P46">
    <cfRule type="colorScale" priority="150">
      <colorScale>
        <cfvo type="formula" val="ROUND($H$46,2)-0.01"/>
        <cfvo type="num" val="ROUND($H$46,2)"/>
        <cfvo type="formula" val="ROUND($H$46,2)+0.01"/>
        <color theme="5" tint="0.39997558519241921"/>
        <color rgb="FF92D050"/>
        <color rgb="FFFFC000"/>
      </colorScale>
    </cfRule>
  </conditionalFormatting>
  <conditionalFormatting sqref="O46">
    <cfRule type="colorScale" priority="149">
      <colorScale>
        <cfvo type="formula" val="ROUND($G$46,2)-0.01"/>
        <cfvo type="num" val="ROUND($G$46,2)"/>
        <cfvo type="formula" val="ROUND($G$46,2)+0.01"/>
        <color theme="5" tint="0.39997558519241921"/>
        <color rgb="FF92D050"/>
        <color rgb="FFFFC000"/>
      </colorScale>
    </cfRule>
  </conditionalFormatting>
  <conditionalFormatting sqref="N46">
    <cfRule type="colorScale" priority="148">
      <colorScale>
        <cfvo type="formula" val="ROUND($F$46,2)-0.01"/>
        <cfvo type="num" val="ROUND($F$46,2)"/>
        <cfvo type="formula" val="ROUND($F$46,2)+0.01"/>
        <color theme="5" tint="0.39997558519241921"/>
        <color rgb="FF92D050"/>
        <color rgb="FFFFC000"/>
      </colorScale>
    </cfRule>
  </conditionalFormatting>
  <conditionalFormatting sqref="M46">
    <cfRule type="colorScale" priority="147">
      <colorScale>
        <cfvo type="formula" val="ROUND($E$46,4)-0.0001"/>
        <cfvo type="num" val="ROUND($E$46,4)"/>
        <cfvo type="formula" val="ROUND($E$46,4)+0.0001"/>
        <color theme="5" tint="0.39997558519241921"/>
        <color rgb="FF92D050"/>
        <color rgb="FFFFC000"/>
      </colorScale>
    </cfRule>
  </conditionalFormatting>
  <conditionalFormatting sqref="L46">
    <cfRule type="colorScale" priority="146">
      <colorScale>
        <cfvo type="formula" val="ROUND($D$46,2)-0.01"/>
        <cfvo type="num" val="ROUND($D$46,2)"/>
        <cfvo type="formula" val="ROUND($D$46,2)+0.01"/>
        <color theme="5" tint="0.39997558519241921"/>
        <color rgb="FF92D050"/>
        <color rgb="FFFFC000"/>
      </colorScale>
    </cfRule>
  </conditionalFormatting>
  <conditionalFormatting sqref="K46">
    <cfRule type="colorScale" priority="145">
      <colorScale>
        <cfvo type="formula" val="ROUND($C$46,2)-0.01"/>
        <cfvo type="num" val="ROUND($C$46,2)"/>
        <cfvo type="formula" val="ROUND($C$46,2)+0.01"/>
        <color theme="5" tint="0.39997558519241921"/>
        <color rgb="FF92D050"/>
        <color rgb="FFFFC000"/>
      </colorScale>
    </cfRule>
  </conditionalFormatting>
  <conditionalFormatting sqref="O47">
    <cfRule type="colorScale" priority="140">
      <colorScale>
        <cfvo type="formula" val="ROUND($G$47,2)-0.01"/>
        <cfvo type="num" val="ROUND($G$47,2)"/>
        <cfvo type="formula" val="ROUND($G$47,2)+0.01"/>
        <color theme="5" tint="0.39997558519241921"/>
        <color rgb="FF92D050"/>
        <color rgb="FFFFC000"/>
      </colorScale>
    </cfRule>
  </conditionalFormatting>
  <conditionalFormatting sqref="N47">
    <cfRule type="colorScale" priority="139">
      <colorScale>
        <cfvo type="formula" val="ROUND($F$47,2)-0.01"/>
        <cfvo type="num" val="ROUND($F$47,2)"/>
        <cfvo type="formula" val="ROUND($F$47,2)+0.01"/>
        <color theme="5" tint="0.39997558519241921"/>
        <color rgb="FF92D050"/>
        <color rgb="FFFFC000"/>
      </colorScale>
    </cfRule>
  </conditionalFormatting>
  <conditionalFormatting sqref="M47">
    <cfRule type="colorScale" priority="138">
      <colorScale>
        <cfvo type="formula" val="ROUND($E$47,4)-0.0001"/>
        <cfvo type="num" val="ROUND($E$47,4)"/>
        <cfvo type="formula" val="ROUND($E$47,4)+0.0001"/>
        <color theme="5" tint="0.39997558519241921"/>
        <color rgb="FF92D050"/>
        <color rgb="FFFFC000"/>
      </colorScale>
    </cfRule>
  </conditionalFormatting>
  <conditionalFormatting sqref="L47">
    <cfRule type="colorScale" priority="137">
      <colorScale>
        <cfvo type="formula" val="ROUND($D$47,2)-0.01"/>
        <cfvo type="num" val="ROUND($D$47,2)"/>
        <cfvo type="formula" val="ROUND($D$47,2)+0.01"/>
        <color theme="5" tint="0.39997558519241921"/>
        <color rgb="FF92D050"/>
        <color rgb="FFFFC000"/>
      </colorScale>
    </cfRule>
  </conditionalFormatting>
  <conditionalFormatting sqref="K47">
    <cfRule type="colorScale" priority="136">
      <colorScale>
        <cfvo type="formula" val="ROUND($C$47,2)-0.01"/>
        <cfvo type="num" val="ROUND($C$47,2)"/>
        <cfvo type="formula" val="ROUND($C$47,2)+0.01"/>
        <color theme="5" tint="0.39997558519241921"/>
        <color rgb="FF92D050"/>
        <color rgb="FFFFC000"/>
      </colorScale>
    </cfRule>
  </conditionalFormatting>
  <conditionalFormatting sqref="O48">
    <cfRule type="colorScale" priority="131">
      <colorScale>
        <cfvo type="formula" val="ROUND($G$48,2)-0.01"/>
        <cfvo type="num" val="ROUND($G$48,2)"/>
        <cfvo type="formula" val="ROUND($G$48,2)+0.01"/>
        <color theme="5" tint="0.39997558519241921"/>
        <color rgb="FF92D050"/>
        <color rgb="FFFFC000"/>
      </colorScale>
    </cfRule>
  </conditionalFormatting>
  <conditionalFormatting sqref="N48">
    <cfRule type="colorScale" priority="130">
      <colorScale>
        <cfvo type="formula" val="ROUND($F$48,2)-0.01"/>
        <cfvo type="num" val="ROUND($F$48,2)"/>
        <cfvo type="formula" val="ROUND($F$48,2)+0.01"/>
        <color theme="5" tint="0.39997558519241921"/>
        <color rgb="FF92D050"/>
        <color rgb="FFFFC000"/>
      </colorScale>
    </cfRule>
  </conditionalFormatting>
  <conditionalFormatting sqref="M48">
    <cfRule type="colorScale" priority="129">
      <colorScale>
        <cfvo type="formula" val="ROUND($E$48,4)-0.0001"/>
        <cfvo type="num" val="ROUND($E$48,4)"/>
        <cfvo type="formula" val="ROUND($E$48,4)+0.0001"/>
        <color theme="5" tint="0.39997558519241921"/>
        <color rgb="FF92D050"/>
        <color rgb="FFFFC000"/>
      </colorScale>
    </cfRule>
  </conditionalFormatting>
  <conditionalFormatting sqref="L48">
    <cfRule type="colorScale" priority="128">
      <colorScale>
        <cfvo type="formula" val="ROUND($D$48,2)-0.01"/>
        <cfvo type="num" val="ROUND($D$48,2)"/>
        <cfvo type="formula" val="ROUND($D$48,2)+0.01"/>
        <color theme="5" tint="0.39997558519241921"/>
        <color rgb="FF92D050"/>
        <color rgb="FFFFC000"/>
      </colorScale>
    </cfRule>
  </conditionalFormatting>
  <conditionalFormatting sqref="K48">
    <cfRule type="colorScale" priority="127">
      <colorScale>
        <cfvo type="formula" val="ROUND($C$48,2)-0.01"/>
        <cfvo type="num" val="ROUND($C$48,2)"/>
        <cfvo type="formula" val="ROUND($C$48,2)+0.01"/>
        <color theme="5" tint="0.39997558519241921"/>
        <color rgb="FF92D050"/>
        <color rgb="FFFFC000"/>
      </colorScale>
    </cfRule>
  </conditionalFormatting>
  <conditionalFormatting sqref="O49">
    <cfRule type="colorScale" priority="122">
      <colorScale>
        <cfvo type="formula" val="ROUND($G$49,2)-0.01"/>
        <cfvo type="num" val="ROUND($G$49,2)"/>
        <cfvo type="formula" val="ROUND($G$49,2)+0.01"/>
        <color theme="5" tint="0.39997558519241921"/>
        <color rgb="FF92D050"/>
        <color rgb="FFFFC000"/>
      </colorScale>
    </cfRule>
  </conditionalFormatting>
  <conditionalFormatting sqref="N49">
    <cfRule type="colorScale" priority="121">
      <colorScale>
        <cfvo type="formula" val="ROUND($F$49,2)-0.01"/>
        <cfvo type="num" val="ROUND($F$49,2)"/>
        <cfvo type="formula" val="ROUND($F$49,2)+0.01"/>
        <color theme="5" tint="0.39997558519241921"/>
        <color rgb="FF92D050"/>
        <color rgb="FFFFC000"/>
      </colorScale>
    </cfRule>
  </conditionalFormatting>
  <conditionalFormatting sqref="M49">
    <cfRule type="colorScale" priority="120">
      <colorScale>
        <cfvo type="formula" val="ROUND($E$49,4)-0.0001"/>
        <cfvo type="num" val="ROUND($E$49,4)"/>
        <cfvo type="formula" val="ROUND($E$49,4)+0.0001"/>
        <color theme="5" tint="0.39997558519241921"/>
        <color rgb="FF92D050"/>
        <color rgb="FFFFC000"/>
      </colorScale>
    </cfRule>
  </conditionalFormatting>
  <conditionalFormatting sqref="L49">
    <cfRule type="colorScale" priority="119">
      <colorScale>
        <cfvo type="formula" val="ROUND($D$49,2)-0.01"/>
        <cfvo type="num" val="ROUND($D$49,2)"/>
        <cfvo type="formula" val="ROUND($D$49,2)+0.01"/>
        <color theme="5" tint="0.39997558519241921"/>
        <color rgb="FF92D050"/>
        <color rgb="FFFFC000"/>
      </colorScale>
    </cfRule>
  </conditionalFormatting>
  <conditionalFormatting sqref="K49">
    <cfRule type="colorScale" priority="118">
      <colorScale>
        <cfvo type="formula" val="ROUND($C$49,2)-0.01"/>
        <cfvo type="num" val="ROUND($C$49,2)"/>
        <cfvo type="formula" val="ROUND($C$49,2)+0.01"/>
        <color rgb="FFC00000"/>
        <color rgb="FF92D050"/>
        <color rgb="FFFFC000"/>
      </colorScale>
    </cfRule>
  </conditionalFormatting>
  <conditionalFormatting sqref="R51:R52">
    <cfRule type="colorScale" priority="117">
      <colorScale>
        <cfvo type="formula" val="ROUND($J$51,2)-0.01"/>
        <cfvo type="num" val="ROUND($J$51,2)"/>
        <cfvo type="formula" val="ROUND($J$51,2)+0.01"/>
        <color theme="5" tint="0.39997558519241921"/>
        <color rgb="FF92D050"/>
        <color rgb="FFFFC000"/>
      </colorScale>
    </cfRule>
  </conditionalFormatting>
  <conditionalFormatting sqref="Q51:Q52">
    <cfRule type="colorScale" priority="115">
      <colorScale>
        <cfvo type="formula" val="ROUND($I$51,2)-0.01"/>
        <cfvo type="num" val="ROUND($I$51,2)"/>
        <cfvo type="formula" val="ROUND($I$51,2)+0.01"/>
        <color theme="5" tint="0.39997558519241921"/>
        <color rgb="FF92D050"/>
        <color rgb="FFFFC000"/>
      </colorScale>
    </cfRule>
  </conditionalFormatting>
  <conditionalFormatting sqref="P51:P52">
    <cfRule type="colorScale" priority="114">
      <colorScale>
        <cfvo type="formula" val="ROUND($H$51,2)-0.01"/>
        <cfvo type="num" val="ROUND($H$51,2)"/>
        <cfvo type="formula" val="ROUND($H$51,2)+0.01"/>
        <color theme="5" tint="0.39997558519241921"/>
        <color rgb="FF92D050"/>
        <color rgb="FFFFC000"/>
      </colorScale>
    </cfRule>
  </conditionalFormatting>
  <conditionalFormatting sqref="K51:K52">
    <cfRule type="colorScale" priority="100">
      <colorScale>
        <cfvo type="formula" val="ROUND($C$51,2)-0.01"/>
        <cfvo type="num" val="ROUND($C$51,2)"/>
        <cfvo type="formula" val="ROUND($C$51,2)+0.01"/>
        <color theme="5" tint="0.39997558519241921"/>
        <color rgb="FF92D050"/>
        <color rgb="FFFFC000"/>
      </colorScale>
    </cfRule>
  </conditionalFormatting>
  <conditionalFormatting sqref="O51:O52">
    <cfRule type="colorScale" priority="104">
      <colorScale>
        <cfvo type="formula" val="ROUND($G$51,2)-0.01"/>
        <cfvo type="num" val="ROUND($G$51,2)"/>
        <cfvo type="formula" val="ROUND($G$51,2)+0.01"/>
        <color theme="5" tint="0.39997558519241921"/>
        <color rgb="FF92D050"/>
        <color rgb="FFFFC000"/>
      </colorScale>
    </cfRule>
  </conditionalFormatting>
  <conditionalFormatting sqref="N51:N52">
    <cfRule type="colorScale" priority="103">
      <colorScale>
        <cfvo type="formula" val="ROUND($F$51,2)-0.01"/>
        <cfvo type="num" val="ROUND($F$51,2)"/>
        <cfvo type="formula" val="ROUND($F$51,2)+0.01"/>
        <color theme="5" tint="0.39997558519241921"/>
        <color rgb="FF92D050"/>
        <color rgb="FFFFC000"/>
      </colorScale>
    </cfRule>
  </conditionalFormatting>
  <conditionalFormatting sqref="M51:M52">
    <cfRule type="colorScale" priority="102">
      <colorScale>
        <cfvo type="formula" val="ROUND($E$51,4)-0.0001"/>
        <cfvo type="num" val="ROUND($E$51,4)"/>
        <cfvo type="formula" val="ROUND($E$51,4)+0.0001"/>
        <color theme="5" tint="0.39997558519241921"/>
        <color rgb="FF92D050"/>
        <color rgb="FFFFC000"/>
      </colorScale>
    </cfRule>
  </conditionalFormatting>
  <conditionalFormatting sqref="L51:L52">
    <cfRule type="colorScale" priority="101">
      <colorScale>
        <cfvo type="formula" val="ROUND($D$51,2)-0.01"/>
        <cfvo type="num" val="ROUND($D$51,2)"/>
        <cfvo type="formula" val="ROUND($D$51,2)+0.01"/>
        <color theme="5" tint="0.39997558519241921"/>
        <color rgb="FF92D050"/>
        <color rgb="FFFFC000"/>
      </colorScale>
    </cfRule>
  </conditionalFormatting>
  <conditionalFormatting sqref="P50">
    <cfRule type="colorScale" priority="96">
      <colorScale>
        <cfvo type="formula" val="ROUND($H$50,2)-0.01"/>
        <cfvo type="num" val="ROUND($H$50,2)"/>
        <cfvo type="formula" val="ROUND($H$50,2)+0.01"/>
        <color theme="5" tint="0.39997558519241921"/>
        <color rgb="FF92D050"/>
        <color rgb="FFFFC000"/>
      </colorScale>
    </cfRule>
  </conditionalFormatting>
  <conditionalFormatting sqref="C10">
    <cfRule type="cellIs" dxfId="88" priority="95" operator="greaterThan">
      <formula>$C$10*$H$10*1000</formula>
    </cfRule>
  </conditionalFormatting>
  <conditionalFormatting sqref="D10">
    <cfRule type="cellIs" dxfId="87" priority="94" operator="greaterThan">
      <formula>$D$10*$I$10*1000</formula>
    </cfRule>
  </conditionalFormatting>
  <conditionalFormatting sqref="E10">
    <cfRule type="cellIs" dxfId="86" priority="93" operator="greaterThan">
      <formula>$E$10*$J$10*1000</formula>
    </cfRule>
  </conditionalFormatting>
  <conditionalFormatting sqref="F10">
    <cfRule type="cellIs" dxfId="85" priority="92" operator="greaterThan">
      <formula>$F$10*$G$54*1000</formula>
    </cfRule>
  </conditionalFormatting>
  <conditionalFormatting sqref="C4">
    <cfRule type="cellIs" dxfId="84" priority="91" operator="greaterThan">
      <formula>$C$4*$H$4*1000</formula>
    </cfRule>
  </conditionalFormatting>
  <conditionalFormatting sqref="D4">
    <cfRule type="cellIs" dxfId="83" priority="90" operator="greaterThan">
      <formula>$D$4*$I$4*1000</formula>
    </cfRule>
  </conditionalFormatting>
  <conditionalFormatting sqref="E4">
    <cfRule type="cellIs" dxfId="82" priority="89" operator="greaterThan">
      <formula>$E$4*$J$4*1000</formula>
    </cfRule>
  </conditionalFormatting>
  <conditionalFormatting sqref="F4">
    <cfRule type="cellIs" dxfId="81" priority="88" operator="greaterThan">
      <formula>$F$4*$G$54*1000</formula>
    </cfRule>
  </conditionalFormatting>
  <conditionalFormatting sqref="C5">
    <cfRule type="cellIs" dxfId="80" priority="87" operator="greaterThan">
      <formula>$C$5*$H$5*1000</formula>
    </cfRule>
  </conditionalFormatting>
  <conditionalFormatting sqref="D5">
    <cfRule type="cellIs" dxfId="79" priority="86" operator="greaterThan">
      <formula>$D$5*$I$5*1000</formula>
    </cfRule>
  </conditionalFormatting>
  <conditionalFormatting sqref="E5">
    <cfRule type="cellIs" dxfId="78" priority="85" operator="greaterThan">
      <formula>$E$5*$J$5*1000</formula>
    </cfRule>
  </conditionalFormatting>
  <conditionalFormatting sqref="F5">
    <cfRule type="cellIs" dxfId="77" priority="84" operator="greaterThan">
      <formula>$F$5*$G$54*1000</formula>
    </cfRule>
  </conditionalFormatting>
  <conditionalFormatting sqref="C24">
    <cfRule type="cellIs" dxfId="76" priority="83" operator="greaterThan">
      <formula>$C$24*$H$24*1000</formula>
    </cfRule>
  </conditionalFormatting>
  <conditionalFormatting sqref="D24">
    <cfRule type="cellIs" dxfId="75" priority="82" operator="greaterThan">
      <formula>$D$24*$I$24*1000</formula>
    </cfRule>
  </conditionalFormatting>
  <conditionalFormatting sqref="E24">
    <cfRule type="cellIs" dxfId="74" priority="81" operator="greaterThan">
      <formula>$E$24*$J$24*1000</formula>
    </cfRule>
  </conditionalFormatting>
  <conditionalFormatting sqref="F24">
    <cfRule type="cellIs" dxfId="73" priority="80" operator="greaterThan">
      <formula>$F$24*$G$54*1000</formula>
    </cfRule>
  </conditionalFormatting>
  <conditionalFormatting sqref="C33">
    <cfRule type="cellIs" dxfId="72" priority="79" operator="greaterThan">
      <formula>$C$33*$H$33*1000</formula>
    </cfRule>
  </conditionalFormatting>
  <conditionalFormatting sqref="D33">
    <cfRule type="cellIs" dxfId="71" priority="78" operator="greaterThan">
      <formula>$D$33*$I$33*1000</formula>
    </cfRule>
  </conditionalFormatting>
  <conditionalFormatting sqref="E33">
    <cfRule type="cellIs" dxfId="70" priority="77" operator="greaterThan">
      <formula>$E$33*$J$33*1000</formula>
    </cfRule>
  </conditionalFormatting>
  <conditionalFormatting sqref="F33">
    <cfRule type="cellIs" dxfId="69" priority="76" operator="greaterThan">
      <formula>$F$33*$G$54*1000</formula>
    </cfRule>
  </conditionalFormatting>
  <conditionalFormatting sqref="C34">
    <cfRule type="cellIs" dxfId="68" priority="75" operator="greaterThan">
      <formula>$C$34*$H$34*1000</formula>
    </cfRule>
  </conditionalFormatting>
  <conditionalFormatting sqref="D34">
    <cfRule type="cellIs" dxfId="67" priority="74" operator="greaterThan">
      <formula>$D$34*$I$34*1000</formula>
    </cfRule>
  </conditionalFormatting>
  <conditionalFormatting sqref="E34">
    <cfRule type="cellIs" dxfId="66" priority="73" operator="greaterThan">
      <formula>$E$34*$J$34*1000</formula>
    </cfRule>
  </conditionalFormatting>
  <conditionalFormatting sqref="F34">
    <cfRule type="cellIs" dxfId="65" priority="72" operator="greaterThan">
      <formula>$F$34*$G$54*1000</formula>
    </cfRule>
  </conditionalFormatting>
  <conditionalFormatting sqref="C35">
    <cfRule type="cellIs" dxfId="64" priority="71" operator="greaterThan">
      <formula>$C$35*$H$35*1000</formula>
    </cfRule>
  </conditionalFormatting>
  <conditionalFormatting sqref="D35">
    <cfRule type="cellIs" dxfId="63" priority="70" operator="greaterThan">
      <formula>$D$35*$I$35*1000</formula>
    </cfRule>
  </conditionalFormatting>
  <conditionalFormatting sqref="E35">
    <cfRule type="cellIs" dxfId="62" priority="69" operator="greaterThan">
      <formula>$E$35*$J$35*1000</formula>
    </cfRule>
  </conditionalFormatting>
  <conditionalFormatting sqref="F35">
    <cfRule type="cellIs" dxfId="61" priority="68" operator="greaterThan">
      <formula>$F$35*$G$55*1000</formula>
    </cfRule>
  </conditionalFormatting>
  <conditionalFormatting sqref="C36">
    <cfRule type="cellIs" dxfId="60" priority="67" operator="greaterThan">
      <formula>$C$36*$H$36*1000</formula>
    </cfRule>
  </conditionalFormatting>
  <conditionalFormatting sqref="D36">
    <cfRule type="cellIs" dxfId="59" priority="66" operator="greaterThan">
      <formula>$D$36*$I$36*1000</formula>
    </cfRule>
  </conditionalFormatting>
  <conditionalFormatting sqref="E36">
    <cfRule type="cellIs" dxfId="58" priority="65" operator="greaterThan">
      <formula>$E$36*$J$36*1000</formula>
    </cfRule>
  </conditionalFormatting>
  <conditionalFormatting sqref="F36">
    <cfRule type="cellIs" dxfId="57" priority="64" operator="greaterThan">
      <formula>$F$36*$G$55*1000</formula>
    </cfRule>
  </conditionalFormatting>
  <conditionalFormatting sqref="C42">
    <cfRule type="cellIs" dxfId="56" priority="63" operator="greaterThan">
      <formula>$C$42*$H$42*1000</formula>
    </cfRule>
  </conditionalFormatting>
  <conditionalFormatting sqref="D42">
    <cfRule type="cellIs" dxfId="55" priority="62" operator="greaterThan">
      <formula>$D$42*$I$42*1000</formula>
    </cfRule>
  </conditionalFormatting>
  <conditionalFormatting sqref="E42">
    <cfRule type="cellIs" dxfId="54" priority="61" operator="greaterThan">
      <formula>$E$42*$J$42*1000</formula>
    </cfRule>
  </conditionalFormatting>
  <conditionalFormatting sqref="F42">
    <cfRule type="cellIs" dxfId="53" priority="60" operator="greaterThan">
      <formula>$F$42*$G$55*1000</formula>
    </cfRule>
  </conditionalFormatting>
  <conditionalFormatting sqref="C46">
    <cfRule type="cellIs" dxfId="52" priority="59" operator="greaterThan">
      <formula>$C$46*$H$46*1000</formula>
    </cfRule>
  </conditionalFormatting>
  <conditionalFormatting sqref="D46">
    <cfRule type="cellIs" dxfId="51" priority="58" operator="greaterThan">
      <formula>$D$46*$I$46*1000</formula>
    </cfRule>
  </conditionalFormatting>
  <conditionalFormatting sqref="E46">
    <cfRule type="cellIs" dxfId="50" priority="57" operator="greaterThan">
      <formula>$E$46*$J$46*1000</formula>
    </cfRule>
  </conditionalFormatting>
  <conditionalFormatting sqref="F46">
    <cfRule type="cellIs" dxfId="49" priority="56" operator="greaterThan">
      <formula>$F$46*$G$55*1000</formula>
    </cfRule>
  </conditionalFormatting>
  <conditionalFormatting sqref="C3">
    <cfRule type="cellIs" dxfId="48" priority="55" operator="greaterThan">
      <formula>$C$3*$H$3*1000</formula>
    </cfRule>
  </conditionalFormatting>
  <conditionalFormatting sqref="D3">
    <cfRule type="cellIs" dxfId="47" priority="54" operator="greaterThan">
      <formula>$D$3*$I$3*1000</formula>
    </cfRule>
  </conditionalFormatting>
  <conditionalFormatting sqref="E3">
    <cfRule type="cellIs" dxfId="46" priority="53" operator="greaterThan">
      <formula>$E$3*$J$3*1000</formula>
    </cfRule>
  </conditionalFormatting>
  <conditionalFormatting sqref="F3">
    <cfRule type="cellIs" dxfId="45" priority="52" operator="greaterThan">
      <formula>$F$3*$G$54*1000</formula>
    </cfRule>
  </conditionalFormatting>
  <conditionalFormatting sqref="J14">
    <cfRule type="cellIs" dxfId="44" priority="48" operator="equal">
      <formula>$H$3-$C$3</formula>
    </cfRule>
  </conditionalFormatting>
  <conditionalFormatting sqref="H3">
    <cfRule type="cellIs" dxfId="43" priority="46" operator="greaterThan">
      <formula>$C$3*$H$3*1000</formula>
    </cfRule>
  </conditionalFormatting>
  <conditionalFormatting sqref="I3">
    <cfRule type="cellIs" dxfId="42" priority="45" operator="greaterThan">
      <formula>$D$3*$I$3*1000</formula>
    </cfRule>
  </conditionalFormatting>
  <conditionalFormatting sqref="J3">
    <cfRule type="cellIs" dxfId="41" priority="44" operator="greaterThan">
      <formula>$E$3*$J$3*1000</formula>
    </cfRule>
  </conditionalFormatting>
  <conditionalFormatting sqref="H4">
    <cfRule type="cellIs" dxfId="40" priority="43" operator="greaterThan">
      <formula>$C$4*$H$4*1000</formula>
    </cfRule>
  </conditionalFormatting>
  <conditionalFormatting sqref="I4">
    <cfRule type="cellIs" dxfId="39" priority="42" operator="greaterThan">
      <formula>$D$4*$I$4*1000</formula>
    </cfRule>
  </conditionalFormatting>
  <conditionalFormatting sqref="J4">
    <cfRule type="cellIs" dxfId="38" priority="41" operator="greaterThan">
      <formula>$E$4*$J$4*1000</formula>
    </cfRule>
  </conditionalFormatting>
  <conditionalFormatting sqref="H5:J5">
    <cfRule type="cellIs" dxfId="37" priority="40" operator="notEqual">
      <formula>0</formula>
    </cfRule>
  </conditionalFormatting>
  <conditionalFormatting sqref="H5">
    <cfRule type="cellIs" dxfId="36" priority="39" operator="greaterThan">
      <formula>$C$5*$H$5*1000</formula>
    </cfRule>
  </conditionalFormatting>
  <conditionalFormatting sqref="I5">
    <cfRule type="cellIs" dxfId="35" priority="38" operator="greaterThan">
      <formula>$D$5*$I$5*1000</formula>
    </cfRule>
  </conditionalFormatting>
  <conditionalFormatting sqref="J5">
    <cfRule type="cellIs" dxfId="34" priority="37" operator="greaterThan">
      <formula>$E$5*$J$5*1000</formula>
    </cfRule>
  </conditionalFormatting>
  <conditionalFormatting sqref="H10:J10">
    <cfRule type="cellIs" dxfId="33" priority="36" operator="notEqual">
      <formula>0</formula>
    </cfRule>
  </conditionalFormatting>
  <conditionalFormatting sqref="H10">
    <cfRule type="cellIs" dxfId="32" priority="35" operator="greaterThan">
      <formula>$C$10*$H$10*1000</formula>
    </cfRule>
  </conditionalFormatting>
  <conditionalFormatting sqref="I10">
    <cfRule type="cellIs" dxfId="31" priority="34" operator="greaterThan">
      <formula>$D$10*$I$10*1000</formula>
    </cfRule>
  </conditionalFormatting>
  <conditionalFormatting sqref="J10">
    <cfRule type="cellIs" dxfId="30" priority="33" operator="greaterThan">
      <formula>$E$10*$J$10*1000</formula>
    </cfRule>
  </conditionalFormatting>
  <conditionalFormatting sqref="H24:J24">
    <cfRule type="cellIs" dxfId="29" priority="32" operator="notEqual">
      <formula>0</formula>
    </cfRule>
  </conditionalFormatting>
  <conditionalFormatting sqref="H24">
    <cfRule type="cellIs" dxfId="28" priority="31" operator="greaterThan">
      <formula>$C$24*$H$24*1000</formula>
    </cfRule>
  </conditionalFormatting>
  <conditionalFormatting sqref="I24">
    <cfRule type="cellIs" dxfId="27" priority="30" operator="greaterThan">
      <formula>$D$24*$I$24*1000</formula>
    </cfRule>
  </conditionalFormatting>
  <conditionalFormatting sqref="J24">
    <cfRule type="cellIs" dxfId="26" priority="29" operator="greaterThan">
      <formula>$E$24*$J$24*1000</formula>
    </cfRule>
  </conditionalFormatting>
  <conditionalFormatting sqref="H33:J33">
    <cfRule type="cellIs" dxfId="25" priority="28" operator="notEqual">
      <formula>0</formula>
    </cfRule>
  </conditionalFormatting>
  <conditionalFormatting sqref="H33">
    <cfRule type="cellIs" dxfId="24" priority="27" operator="greaterThan">
      <formula>$C$33*$H$33*1000</formula>
    </cfRule>
  </conditionalFormatting>
  <conditionalFormatting sqref="I33">
    <cfRule type="cellIs" dxfId="23" priority="26" operator="greaterThan">
      <formula>$D$33*$I$33*1000</formula>
    </cfRule>
  </conditionalFormatting>
  <conditionalFormatting sqref="J33">
    <cfRule type="cellIs" dxfId="22" priority="25" operator="greaterThan">
      <formula>$E$33*$J$33*1000</formula>
    </cfRule>
  </conditionalFormatting>
  <conditionalFormatting sqref="H34:J34">
    <cfRule type="cellIs" dxfId="21" priority="24" operator="notEqual">
      <formula>0</formula>
    </cfRule>
  </conditionalFormatting>
  <conditionalFormatting sqref="H34">
    <cfRule type="cellIs" dxfId="20" priority="23" operator="greaterThan">
      <formula>$C$34*$H$34*1000</formula>
    </cfRule>
  </conditionalFormatting>
  <conditionalFormatting sqref="I34">
    <cfRule type="cellIs" dxfId="19" priority="22" operator="greaterThan">
      <formula>$D$34*$I$34*1000</formula>
    </cfRule>
  </conditionalFormatting>
  <conditionalFormatting sqref="J34">
    <cfRule type="cellIs" dxfId="18" priority="21" operator="greaterThan">
      <formula>$E$34*$J$34*1000</formula>
    </cfRule>
  </conditionalFormatting>
  <conditionalFormatting sqref="H35:J35">
    <cfRule type="cellIs" dxfId="17" priority="20" operator="notEqual">
      <formula>0</formula>
    </cfRule>
  </conditionalFormatting>
  <conditionalFormatting sqref="H35">
    <cfRule type="cellIs" dxfId="16" priority="19" operator="greaterThan">
      <formula>$C$35*$H$35*1000</formula>
    </cfRule>
  </conditionalFormatting>
  <conditionalFormatting sqref="I35">
    <cfRule type="cellIs" dxfId="15" priority="18" operator="greaterThan">
      <formula>$D$35*$I$35*1000</formula>
    </cfRule>
  </conditionalFormatting>
  <conditionalFormatting sqref="J35">
    <cfRule type="cellIs" dxfId="14" priority="17" operator="greaterThan">
      <formula>$E$35*$J$35*1000</formula>
    </cfRule>
  </conditionalFormatting>
  <conditionalFormatting sqref="H36:J36">
    <cfRule type="cellIs" dxfId="13" priority="16" operator="notEqual">
      <formula>0</formula>
    </cfRule>
  </conditionalFormatting>
  <conditionalFormatting sqref="H36">
    <cfRule type="cellIs" dxfId="12" priority="15" operator="greaterThan">
      <formula>$C$36*$H$36*1000</formula>
    </cfRule>
  </conditionalFormatting>
  <conditionalFormatting sqref="I36">
    <cfRule type="cellIs" dxfId="11" priority="14" operator="greaterThan">
      <formula>$D$36*$I$36*1000</formula>
    </cfRule>
  </conditionalFormatting>
  <conditionalFormatting sqref="J36">
    <cfRule type="cellIs" dxfId="10" priority="13" operator="greaterThan">
      <formula>$E$36*$J$36*1000</formula>
    </cfRule>
  </conditionalFormatting>
  <conditionalFormatting sqref="H42:J42">
    <cfRule type="cellIs" dxfId="9" priority="12" operator="notEqual">
      <formula>0</formula>
    </cfRule>
  </conditionalFormatting>
  <conditionalFormatting sqref="H42">
    <cfRule type="cellIs" dxfId="8" priority="11" operator="greaterThan">
      <formula>$C$42*$H$42*1000</formula>
    </cfRule>
  </conditionalFormatting>
  <conditionalFormatting sqref="I42">
    <cfRule type="cellIs" dxfId="7" priority="10" operator="greaterThan">
      <formula>$D$42*$I$42*1000</formula>
    </cfRule>
  </conditionalFormatting>
  <conditionalFormatting sqref="J42">
    <cfRule type="cellIs" dxfId="6" priority="9" operator="greaterThan">
      <formula>$E$42*$J$42*1000</formula>
    </cfRule>
  </conditionalFormatting>
  <conditionalFormatting sqref="H46:J46">
    <cfRule type="cellIs" dxfId="5" priority="8" operator="notEqual">
      <formula>0</formula>
    </cfRule>
  </conditionalFormatting>
  <conditionalFormatting sqref="H46">
    <cfRule type="cellIs" dxfId="4" priority="7" operator="greaterThan">
      <formula>$C$46*$H$46*1000</formula>
    </cfRule>
  </conditionalFormatting>
  <conditionalFormatting sqref="I46">
    <cfRule type="cellIs" dxfId="3" priority="6" operator="greaterThan">
      <formula>$D$46*$I$46*1000</formula>
    </cfRule>
  </conditionalFormatting>
  <conditionalFormatting sqref="J46">
    <cfRule type="cellIs" dxfId="2" priority="5" operator="greaterThan">
      <formula>$E$46*$J$46*1000</formula>
    </cfRule>
  </conditionalFormatting>
  <conditionalFormatting sqref="G54">
    <cfRule type="cellIs" dxfId="1" priority="4" operator="greaterThan">
      <formula>$G$54*$F$3*1000</formula>
    </cfRule>
  </conditionalFormatting>
  <conditionalFormatting sqref="G55">
    <cfRule type="cellIs" dxfId="0" priority="3" operator="greaterThan">
      <formula>$G$55*$F$35*1000</formula>
    </cfRule>
  </conditionalFormatting>
  <conditionalFormatting sqref="F54">
    <cfRule type="colorScale" priority="2">
      <colorScale>
        <cfvo type="formula" val="$G$54-0.01"/>
        <cfvo type="num" val="$G$54"/>
        <cfvo type="formula" val="$G$54+0.01"/>
        <color theme="5" tint="0.39997558519241921"/>
        <color rgb="FF92D050"/>
        <color rgb="FFFFC000"/>
      </colorScale>
    </cfRule>
  </conditionalFormatting>
  <conditionalFormatting sqref="F55">
    <cfRule type="colorScale" priority="1">
      <colorScale>
        <cfvo type="formula" val="$G$55-0.01"/>
        <cfvo type="num" val="$G$55"/>
        <cfvo type="formula" val="$G$55+0.01"/>
        <color theme="5" tint="0.39997558519241921"/>
        <color rgb="FF92D050"/>
        <color rgb="FFFFC000"/>
      </colorScale>
    </cfRule>
  </conditionalFormatting>
  <pageMargins left="0.7" right="0.7" top="0.78740157499999996" bottom="0.78740157499999996"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1"/>
  <dimension ref="A1:J169"/>
  <sheetViews>
    <sheetView topLeftCell="A7" workbookViewId="0">
      <selection activeCell="J31" sqref="J31"/>
    </sheetView>
  </sheetViews>
  <sheetFormatPr defaultRowHeight="15" x14ac:dyDescent="0.25"/>
  <cols>
    <col min="1" max="1" width="9.140625" customWidth="1"/>
    <col min="10" max="10" width="18.42578125" customWidth="1"/>
  </cols>
  <sheetData>
    <row r="1" spans="1:10" x14ac:dyDescent="0.25">
      <c r="A1" s="2" t="s">
        <v>8</v>
      </c>
    </row>
    <row r="2" spans="1:10" x14ac:dyDescent="0.25">
      <c r="A2" s="2" t="s">
        <v>9</v>
      </c>
      <c r="J2" s="51" t="s">
        <v>465</v>
      </c>
    </row>
    <row r="3" spans="1:10" x14ac:dyDescent="0.25">
      <c r="A3" s="2" t="s">
        <v>10</v>
      </c>
      <c r="J3" s="42">
        <v>43466</v>
      </c>
    </row>
    <row r="4" spans="1:10" x14ac:dyDescent="0.25">
      <c r="A4" s="2" t="s">
        <v>11</v>
      </c>
      <c r="J4" s="42">
        <v>43574</v>
      </c>
    </row>
    <row r="5" spans="1:10" x14ac:dyDescent="0.25">
      <c r="A5" s="2" t="s">
        <v>12</v>
      </c>
      <c r="J5" s="42">
        <v>43577</v>
      </c>
    </row>
    <row r="6" spans="1:10" x14ac:dyDescent="0.25">
      <c r="A6" s="2" t="s">
        <v>13</v>
      </c>
      <c r="J6" s="42">
        <v>43586</v>
      </c>
    </row>
    <row r="7" spans="1:10" x14ac:dyDescent="0.25">
      <c r="A7" s="2" t="s">
        <v>14</v>
      </c>
      <c r="J7" s="42">
        <v>43593</v>
      </c>
    </row>
    <row r="8" spans="1:10" x14ac:dyDescent="0.25">
      <c r="A8" s="2" t="s">
        <v>15</v>
      </c>
      <c r="J8" s="42">
        <v>43651</v>
      </c>
    </row>
    <row r="9" spans="1:10" x14ac:dyDescent="0.25">
      <c r="A9" s="2" t="s">
        <v>16</v>
      </c>
      <c r="J9" s="42">
        <v>43652</v>
      </c>
    </row>
    <row r="10" spans="1:10" x14ac:dyDescent="0.25">
      <c r="A10" s="2" t="s">
        <v>17</v>
      </c>
      <c r="J10" s="42">
        <v>43736</v>
      </c>
    </row>
    <row r="11" spans="1:10" x14ac:dyDescent="0.25">
      <c r="A11" s="2" t="s">
        <v>18</v>
      </c>
      <c r="J11" s="42">
        <v>43766</v>
      </c>
    </row>
    <row r="12" spans="1:10" x14ac:dyDescent="0.25">
      <c r="A12" s="2" t="s">
        <v>19</v>
      </c>
      <c r="J12" s="42">
        <v>43786</v>
      </c>
    </row>
    <row r="13" spans="1:10" x14ac:dyDescent="0.25">
      <c r="A13" s="2" t="s">
        <v>20</v>
      </c>
      <c r="J13" s="42">
        <v>43823</v>
      </c>
    </row>
    <row r="14" spans="1:10" x14ac:dyDescent="0.25">
      <c r="A14" s="2" t="s">
        <v>21</v>
      </c>
      <c r="J14" s="42">
        <v>43824</v>
      </c>
    </row>
    <row r="15" spans="1:10" x14ac:dyDescent="0.25">
      <c r="A15" s="2" t="s">
        <v>6</v>
      </c>
      <c r="J15" s="42">
        <v>43825</v>
      </c>
    </row>
    <row r="16" spans="1:10" x14ac:dyDescent="0.25">
      <c r="A16" s="2" t="s">
        <v>22</v>
      </c>
      <c r="J16" s="52"/>
    </row>
    <row r="17" spans="1:10" x14ac:dyDescent="0.25">
      <c r="A17" s="2" t="s">
        <v>23</v>
      </c>
      <c r="J17" s="52"/>
    </row>
    <row r="18" spans="1:10" x14ac:dyDescent="0.25">
      <c r="A18" s="2" t="s">
        <v>7</v>
      </c>
    </row>
    <row r="19" spans="1:10" ht="30" x14ac:dyDescent="0.25">
      <c r="A19" s="2" t="s">
        <v>24</v>
      </c>
      <c r="J19" s="53" t="s">
        <v>467</v>
      </c>
    </row>
    <row r="20" spans="1:10" x14ac:dyDescent="0.25">
      <c r="A20" s="2" t="s">
        <v>25</v>
      </c>
      <c r="J20" s="54">
        <v>2008</v>
      </c>
    </row>
    <row r="21" spans="1:10" x14ac:dyDescent="0.25">
      <c r="A21" s="2" t="s">
        <v>26</v>
      </c>
    </row>
    <row r="22" spans="1:10" x14ac:dyDescent="0.25">
      <c r="A22" s="2" t="s">
        <v>27</v>
      </c>
    </row>
    <row r="23" spans="1:10" x14ac:dyDescent="0.25">
      <c r="A23" s="2" t="s">
        <v>28</v>
      </c>
    </row>
    <row r="24" spans="1:10" x14ac:dyDescent="0.25">
      <c r="A24" s="2" t="s">
        <v>29</v>
      </c>
    </row>
    <row r="25" spans="1:10" x14ac:dyDescent="0.25">
      <c r="A25" s="2" t="s">
        <v>30</v>
      </c>
    </row>
    <row r="26" spans="1:10" x14ac:dyDescent="0.25">
      <c r="A26" s="2" t="s">
        <v>31</v>
      </c>
      <c r="J26" t="s">
        <v>552</v>
      </c>
    </row>
    <row r="27" spans="1:10" x14ac:dyDescent="0.25">
      <c r="A27" s="2" t="s">
        <v>32</v>
      </c>
      <c r="J27" t="s">
        <v>553</v>
      </c>
    </row>
    <row r="28" spans="1:10" x14ac:dyDescent="0.25">
      <c r="A28" s="2" t="s">
        <v>33</v>
      </c>
    </row>
    <row r="29" spans="1:10" x14ac:dyDescent="0.25">
      <c r="A29" s="2" t="s">
        <v>34</v>
      </c>
    </row>
    <row r="30" spans="1:10" x14ac:dyDescent="0.25">
      <c r="A30" s="2" t="s">
        <v>35</v>
      </c>
    </row>
    <row r="31" spans="1:10" x14ac:dyDescent="0.25">
      <c r="A31" s="2" t="s">
        <v>36</v>
      </c>
    </row>
    <row r="32" spans="1:10" x14ac:dyDescent="0.25">
      <c r="A32" s="2" t="s">
        <v>37</v>
      </c>
    </row>
    <row r="33" spans="1:1" x14ac:dyDescent="0.25">
      <c r="A33" s="2" t="s">
        <v>38</v>
      </c>
    </row>
    <row r="36" spans="1:1" x14ac:dyDescent="0.25">
      <c r="A36" s="214" t="s">
        <v>573</v>
      </c>
    </row>
    <row r="37" spans="1:1" x14ac:dyDescent="0.25">
      <c r="A37" s="214" t="s">
        <v>574</v>
      </c>
    </row>
    <row r="38" spans="1:1" x14ac:dyDescent="0.25">
      <c r="A38" s="214" t="s">
        <v>575</v>
      </c>
    </row>
    <row r="39" spans="1:1" x14ac:dyDescent="0.25">
      <c r="A39" s="214" t="s">
        <v>576</v>
      </c>
    </row>
    <row r="40" spans="1:1" x14ac:dyDescent="0.25">
      <c r="A40" s="214" t="s">
        <v>577</v>
      </c>
    </row>
    <row r="41" spans="1:1" x14ac:dyDescent="0.25">
      <c r="A41" s="214" t="s">
        <v>578</v>
      </c>
    </row>
    <row r="42" spans="1:1" x14ac:dyDescent="0.25">
      <c r="A42" s="214" t="s">
        <v>579</v>
      </c>
    </row>
    <row r="43" spans="1:1" x14ac:dyDescent="0.25">
      <c r="A43" s="214" t="s">
        <v>580</v>
      </c>
    </row>
    <row r="44" spans="1:1" x14ac:dyDescent="0.25">
      <c r="A44" s="214" t="s">
        <v>581</v>
      </c>
    </row>
    <row r="45" spans="1:1" x14ac:dyDescent="0.25">
      <c r="A45" s="214" t="s">
        <v>582</v>
      </c>
    </row>
    <row r="46" spans="1:1" x14ac:dyDescent="0.25">
      <c r="A46" s="214" t="s">
        <v>583</v>
      </c>
    </row>
    <row r="47" spans="1:1" x14ac:dyDescent="0.25">
      <c r="A47" s="214" t="s">
        <v>584</v>
      </c>
    </row>
    <row r="48" spans="1:1" x14ac:dyDescent="0.25">
      <c r="A48" s="214" t="s">
        <v>585</v>
      </c>
    </row>
    <row r="49" spans="1:1" x14ac:dyDescent="0.25">
      <c r="A49" s="214" t="s">
        <v>586</v>
      </c>
    </row>
    <row r="50" spans="1:1" x14ac:dyDescent="0.25">
      <c r="A50" s="214" t="s">
        <v>587</v>
      </c>
    </row>
    <row r="51" spans="1:1" x14ac:dyDescent="0.25">
      <c r="A51" s="214" t="s">
        <v>588</v>
      </c>
    </row>
    <row r="52" spans="1:1" x14ac:dyDescent="0.25">
      <c r="A52" s="214" t="s">
        <v>589</v>
      </c>
    </row>
    <row r="53" spans="1:1" x14ac:dyDescent="0.25">
      <c r="A53" s="214" t="s">
        <v>590</v>
      </c>
    </row>
    <row r="54" spans="1:1" x14ac:dyDescent="0.25">
      <c r="A54" s="214" t="s">
        <v>591</v>
      </c>
    </row>
    <row r="55" spans="1:1" x14ac:dyDescent="0.25">
      <c r="A55" s="214" t="s">
        <v>592</v>
      </c>
    </row>
    <row r="56" spans="1:1" x14ac:dyDescent="0.25">
      <c r="A56" s="214" t="s">
        <v>593</v>
      </c>
    </row>
    <row r="57" spans="1:1" x14ac:dyDescent="0.25">
      <c r="A57" s="214" t="s">
        <v>594</v>
      </c>
    </row>
    <row r="58" spans="1:1" x14ac:dyDescent="0.25">
      <c r="A58" s="214" t="s">
        <v>595</v>
      </c>
    </row>
    <row r="59" spans="1:1" x14ac:dyDescent="0.25">
      <c r="A59" s="214" t="s">
        <v>596</v>
      </c>
    </row>
    <row r="60" spans="1:1" x14ac:dyDescent="0.25">
      <c r="A60" s="214" t="s">
        <v>597</v>
      </c>
    </row>
    <row r="61" spans="1:1" x14ac:dyDescent="0.25">
      <c r="A61" s="214" t="s">
        <v>598</v>
      </c>
    </row>
    <row r="62" spans="1:1" x14ac:dyDescent="0.25">
      <c r="A62" s="214" t="s">
        <v>599</v>
      </c>
    </row>
    <row r="63" spans="1:1" x14ac:dyDescent="0.25">
      <c r="A63" s="214" t="s">
        <v>600</v>
      </c>
    </row>
    <row r="64" spans="1:1" x14ac:dyDescent="0.25">
      <c r="A64" s="214" t="s">
        <v>601</v>
      </c>
    </row>
    <row r="65" spans="1:1" x14ac:dyDescent="0.25">
      <c r="A65" s="214" t="s">
        <v>602</v>
      </c>
    </row>
    <row r="66" spans="1:1" x14ac:dyDescent="0.25">
      <c r="A66" s="214" t="s">
        <v>603</v>
      </c>
    </row>
    <row r="67" spans="1:1" x14ac:dyDescent="0.25">
      <c r="A67" s="214" t="s">
        <v>604</v>
      </c>
    </row>
    <row r="68" spans="1:1" x14ac:dyDescent="0.25">
      <c r="A68" s="214" t="s">
        <v>605</v>
      </c>
    </row>
    <row r="69" spans="1:1" x14ac:dyDescent="0.25">
      <c r="A69" s="214" t="s">
        <v>606</v>
      </c>
    </row>
    <row r="70" spans="1:1" x14ac:dyDescent="0.25">
      <c r="A70" s="214" t="s">
        <v>607</v>
      </c>
    </row>
    <row r="71" spans="1:1" x14ac:dyDescent="0.25">
      <c r="A71" s="214" t="s">
        <v>608</v>
      </c>
    </row>
    <row r="72" spans="1:1" x14ac:dyDescent="0.25">
      <c r="A72" s="214" t="s">
        <v>609</v>
      </c>
    </row>
    <row r="73" spans="1:1" x14ac:dyDescent="0.25">
      <c r="A73" s="214" t="s">
        <v>610</v>
      </c>
    </row>
    <row r="74" spans="1:1" x14ac:dyDescent="0.25">
      <c r="A74" s="214" t="s">
        <v>611</v>
      </c>
    </row>
    <row r="75" spans="1:1" x14ac:dyDescent="0.25">
      <c r="A75" s="214" t="s">
        <v>612</v>
      </c>
    </row>
    <row r="76" spans="1:1" x14ac:dyDescent="0.25">
      <c r="A76" s="214" t="s">
        <v>613</v>
      </c>
    </row>
    <row r="77" spans="1:1" x14ac:dyDescent="0.25">
      <c r="A77" s="214" t="s">
        <v>614</v>
      </c>
    </row>
    <row r="78" spans="1:1" x14ac:dyDescent="0.25">
      <c r="A78" s="214" t="s">
        <v>615</v>
      </c>
    </row>
    <row r="79" spans="1:1" x14ac:dyDescent="0.25">
      <c r="A79" s="214" t="s">
        <v>616</v>
      </c>
    </row>
    <row r="80" spans="1:1" x14ac:dyDescent="0.25">
      <c r="A80" s="214" t="s">
        <v>617</v>
      </c>
    </row>
    <row r="81" spans="1:1" x14ac:dyDescent="0.25">
      <c r="A81" s="214" t="s">
        <v>618</v>
      </c>
    </row>
    <row r="82" spans="1:1" x14ac:dyDescent="0.25">
      <c r="A82" s="214" t="s">
        <v>619</v>
      </c>
    </row>
    <row r="83" spans="1:1" x14ac:dyDescent="0.25">
      <c r="A83" s="214" t="s">
        <v>620</v>
      </c>
    </row>
    <row r="84" spans="1:1" x14ac:dyDescent="0.25">
      <c r="A84" s="214" t="s">
        <v>621</v>
      </c>
    </row>
    <row r="85" spans="1:1" x14ac:dyDescent="0.25">
      <c r="A85" s="214" t="s">
        <v>622</v>
      </c>
    </row>
    <row r="86" spans="1:1" x14ac:dyDescent="0.25">
      <c r="A86" s="214" t="s">
        <v>623</v>
      </c>
    </row>
    <row r="87" spans="1:1" x14ac:dyDescent="0.25">
      <c r="A87" s="214" t="s">
        <v>624</v>
      </c>
    </row>
    <row r="88" spans="1:1" x14ac:dyDescent="0.25">
      <c r="A88" s="214" t="s">
        <v>625</v>
      </c>
    </row>
    <row r="89" spans="1:1" x14ac:dyDescent="0.25">
      <c r="A89" s="214" t="s">
        <v>626</v>
      </c>
    </row>
    <row r="90" spans="1:1" x14ac:dyDescent="0.25">
      <c r="A90" s="214" t="s">
        <v>627</v>
      </c>
    </row>
    <row r="91" spans="1:1" x14ac:dyDescent="0.25">
      <c r="A91" s="214" t="s">
        <v>628</v>
      </c>
    </row>
    <row r="92" spans="1:1" x14ac:dyDescent="0.25">
      <c r="A92" s="214" t="s">
        <v>629</v>
      </c>
    </row>
    <row r="93" spans="1:1" x14ac:dyDescent="0.25">
      <c r="A93" s="214" t="s">
        <v>630</v>
      </c>
    </row>
    <row r="94" spans="1:1" x14ac:dyDescent="0.25">
      <c r="A94" s="214" t="s">
        <v>631</v>
      </c>
    </row>
    <row r="95" spans="1:1" x14ac:dyDescent="0.25">
      <c r="A95" s="214" t="s">
        <v>632</v>
      </c>
    </row>
    <row r="96" spans="1:1" x14ac:dyDescent="0.25">
      <c r="A96" s="214" t="s">
        <v>633</v>
      </c>
    </row>
    <row r="97" spans="1:1" x14ac:dyDescent="0.25">
      <c r="A97" s="214" t="s">
        <v>634</v>
      </c>
    </row>
    <row r="98" spans="1:1" x14ac:dyDescent="0.25">
      <c r="A98" s="214" t="s">
        <v>635</v>
      </c>
    </row>
    <row r="99" spans="1:1" x14ac:dyDescent="0.25">
      <c r="A99" s="214" t="s">
        <v>636</v>
      </c>
    </row>
    <row r="100" spans="1:1" x14ac:dyDescent="0.25">
      <c r="A100" s="214" t="s">
        <v>637</v>
      </c>
    </row>
    <row r="101" spans="1:1" x14ac:dyDescent="0.25">
      <c r="A101" s="214" t="s">
        <v>638</v>
      </c>
    </row>
    <row r="102" spans="1:1" x14ac:dyDescent="0.25">
      <c r="A102" s="214" t="s">
        <v>639</v>
      </c>
    </row>
    <row r="103" spans="1:1" x14ac:dyDescent="0.25">
      <c r="A103" s="214" t="s">
        <v>640</v>
      </c>
    </row>
    <row r="104" spans="1:1" x14ac:dyDescent="0.25">
      <c r="A104" s="214" t="s">
        <v>641</v>
      </c>
    </row>
    <row r="105" spans="1:1" x14ac:dyDescent="0.25">
      <c r="A105" s="214" t="s">
        <v>642</v>
      </c>
    </row>
    <row r="106" spans="1:1" x14ac:dyDescent="0.25">
      <c r="A106" s="214" t="s">
        <v>643</v>
      </c>
    </row>
    <row r="107" spans="1:1" x14ac:dyDescent="0.25">
      <c r="A107" s="214" t="s">
        <v>644</v>
      </c>
    </row>
    <row r="108" spans="1:1" x14ac:dyDescent="0.25">
      <c r="A108" s="214" t="s">
        <v>645</v>
      </c>
    </row>
    <row r="109" spans="1:1" x14ac:dyDescent="0.25">
      <c r="A109" s="214" t="s">
        <v>646</v>
      </c>
    </row>
    <row r="110" spans="1:1" x14ac:dyDescent="0.25">
      <c r="A110" s="214" t="s">
        <v>647</v>
      </c>
    </row>
    <row r="111" spans="1:1" x14ac:dyDescent="0.25">
      <c r="A111" s="214" t="s">
        <v>648</v>
      </c>
    </row>
    <row r="112" spans="1:1" x14ac:dyDescent="0.25">
      <c r="A112" s="214" t="s">
        <v>649</v>
      </c>
    </row>
    <row r="113" spans="1:1" x14ac:dyDescent="0.25">
      <c r="A113" s="214" t="s">
        <v>650</v>
      </c>
    </row>
    <row r="114" spans="1:1" x14ac:dyDescent="0.25">
      <c r="A114" s="214" t="s">
        <v>651</v>
      </c>
    </row>
    <row r="115" spans="1:1" x14ac:dyDescent="0.25">
      <c r="A115" s="214" t="s">
        <v>652</v>
      </c>
    </row>
    <row r="116" spans="1:1" x14ac:dyDescent="0.25">
      <c r="A116" s="214" t="s">
        <v>653</v>
      </c>
    </row>
    <row r="117" spans="1:1" x14ac:dyDescent="0.25">
      <c r="A117" s="214" t="s">
        <v>654</v>
      </c>
    </row>
    <row r="118" spans="1:1" x14ac:dyDescent="0.25">
      <c r="A118" s="214" t="s">
        <v>655</v>
      </c>
    </row>
    <row r="119" spans="1:1" x14ac:dyDescent="0.25">
      <c r="A119" s="214" t="s">
        <v>656</v>
      </c>
    </row>
    <row r="120" spans="1:1" x14ac:dyDescent="0.25">
      <c r="A120" s="214" t="s">
        <v>657</v>
      </c>
    </row>
    <row r="121" spans="1:1" x14ac:dyDescent="0.25">
      <c r="A121" s="214" t="s">
        <v>658</v>
      </c>
    </row>
    <row r="122" spans="1:1" x14ac:dyDescent="0.25">
      <c r="A122" s="214" t="s">
        <v>659</v>
      </c>
    </row>
    <row r="123" spans="1:1" x14ac:dyDescent="0.25">
      <c r="A123" s="214" t="s">
        <v>660</v>
      </c>
    </row>
    <row r="124" spans="1:1" x14ac:dyDescent="0.25">
      <c r="A124" s="214" t="s">
        <v>661</v>
      </c>
    </row>
    <row r="125" spans="1:1" x14ac:dyDescent="0.25">
      <c r="A125" s="214" t="s">
        <v>662</v>
      </c>
    </row>
    <row r="126" spans="1:1" x14ac:dyDescent="0.25">
      <c r="A126" s="214" t="s">
        <v>663</v>
      </c>
    </row>
    <row r="127" spans="1:1" x14ac:dyDescent="0.25">
      <c r="A127" s="214" t="s">
        <v>664</v>
      </c>
    </row>
    <row r="128" spans="1:1" x14ac:dyDescent="0.25">
      <c r="A128" s="214" t="s">
        <v>665</v>
      </c>
    </row>
    <row r="129" spans="1:1" x14ac:dyDescent="0.25">
      <c r="A129" s="214" t="s">
        <v>666</v>
      </c>
    </row>
    <row r="130" spans="1:1" x14ac:dyDescent="0.25">
      <c r="A130" s="214" t="s">
        <v>667</v>
      </c>
    </row>
    <row r="131" spans="1:1" x14ac:dyDescent="0.25">
      <c r="A131" s="214" t="s">
        <v>668</v>
      </c>
    </row>
    <row r="132" spans="1:1" x14ac:dyDescent="0.25">
      <c r="A132" s="214" t="s">
        <v>669</v>
      </c>
    </row>
    <row r="133" spans="1:1" x14ac:dyDescent="0.25">
      <c r="A133" s="214" t="s">
        <v>670</v>
      </c>
    </row>
    <row r="134" spans="1:1" x14ac:dyDescent="0.25">
      <c r="A134" s="214" t="s">
        <v>671</v>
      </c>
    </row>
    <row r="135" spans="1:1" x14ac:dyDescent="0.25">
      <c r="A135" s="214" t="s">
        <v>672</v>
      </c>
    </row>
    <row r="136" spans="1:1" x14ac:dyDescent="0.25">
      <c r="A136" s="214" t="s">
        <v>673</v>
      </c>
    </row>
    <row r="137" spans="1:1" x14ac:dyDescent="0.25">
      <c r="A137" s="214" t="s">
        <v>674</v>
      </c>
    </row>
    <row r="138" spans="1:1" x14ac:dyDescent="0.25">
      <c r="A138" s="214" t="s">
        <v>675</v>
      </c>
    </row>
    <row r="139" spans="1:1" x14ac:dyDescent="0.25">
      <c r="A139" s="214" t="s">
        <v>676</v>
      </c>
    </row>
    <row r="140" spans="1:1" x14ac:dyDescent="0.25">
      <c r="A140" s="214" t="s">
        <v>677</v>
      </c>
    </row>
    <row r="141" spans="1:1" x14ac:dyDescent="0.25">
      <c r="A141" s="214" t="s">
        <v>678</v>
      </c>
    </row>
    <row r="142" spans="1:1" x14ac:dyDescent="0.25">
      <c r="A142" s="214" t="s">
        <v>679</v>
      </c>
    </row>
    <row r="143" spans="1:1" x14ac:dyDescent="0.25">
      <c r="A143" s="214" t="s">
        <v>680</v>
      </c>
    </row>
    <row r="144" spans="1:1" x14ac:dyDescent="0.25">
      <c r="A144" s="214" t="s">
        <v>681</v>
      </c>
    </row>
    <row r="145" spans="1:1" x14ac:dyDescent="0.25">
      <c r="A145" s="214" t="s">
        <v>682</v>
      </c>
    </row>
    <row r="146" spans="1:1" x14ac:dyDescent="0.25">
      <c r="A146" s="214" t="s">
        <v>683</v>
      </c>
    </row>
    <row r="147" spans="1:1" x14ac:dyDescent="0.25">
      <c r="A147" s="214" t="s">
        <v>684</v>
      </c>
    </row>
    <row r="148" spans="1:1" x14ac:dyDescent="0.25">
      <c r="A148" s="214" t="s">
        <v>685</v>
      </c>
    </row>
    <row r="149" spans="1:1" x14ac:dyDescent="0.25">
      <c r="A149" s="214" t="s">
        <v>686</v>
      </c>
    </row>
    <row r="150" spans="1:1" x14ac:dyDescent="0.25">
      <c r="A150" s="214" t="s">
        <v>687</v>
      </c>
    </row>
    <row r="151" spans="1:1" x14ac:dyDescent="0.25">
      <c r="A151" s="214" t="s">
        <v>688</v>
      </c>
    </row>
    <row r="152" spans="1:1" x14ac:dyDescent="0.25">
      <c r="A152" s="214" t="s">
        <v>689</v>
      </c>
    </row>
    <row r="153" spans="1:1" x14ac:dyDescent="0.25">
      <c r="A153" s="214" t="s">
        <v>690</v>
      </c>
    </row>
    <row r="154" spans="1:1" x14ac:dyDescent="0.25">
      <c r="A154" s="214" t="s">
        <v>691</v>
      </c>
    </row>
    <row r="155" spans="1:1" x14ac:dyDescent="0.25">
      <c r="A155" s="214" t="s">
        <v>692</v>
      </c>
    </row>
    <row r="156" spans="1:1" x14ac:dyDescent="0.25">
      <c r="A156" s="214" t="s">
        <v>693</v>
      </c>
    </row>
    <row r="157" spans="1:1" x14ac:dyDescent="0.25">
      <c r="A157" s="214" t="s">
        <v>694</v>
      </c>
    </row>
    <row r="158" spans="1:1" x14ac:dyDescent="0.25">
      <c r="A158" s="214" t="s">
        <v>695</v>
      </c>
    </row>
    <row r="159" spans="1:1" x14ac:dyDescent="0.25">
      <c r="A159" s="214" t="s">
        <v>696</v>
      </c>
    </row>
    <row r="160" spans="1:1" x14ac:dyDescent="0.25">
      <c r="A160" s="214" t="s">
        <v>697</v>
      </c>
    </row>
    <row r="161" spans="1:1" x14ac:dyDescent="0.25">
      <c r="A161" s="214" t="s">
        <v>698</v>
      </c>
    </row>
    <row r="162" spans="1:1" x14ac:dyDescent="0.25">
      <c r="A162" s="214" t="s">
        <v>699</v>
      </c>
    </row>
    <row r="163" spans="1:1" x14ac:dyDescent="0.25">
      <c r="A163" s="214" t="s">
        <v>700</v>
      </c>
    </row>
    <row r="164" spans="1:1" x14ac:dyDescent="0.25">
      <c r="A164" s="214" t="s">
        <v>701</v>
      </c>
    </row>
    <row r="165" spans="1:1" x14ac:dyDescent="0.25">
      <c r="A165" s="214" t="s">
        <v>702</v>
      </c>
    </row>
    <row r="166" spans="1:1" x14ac:dyDescent="0.25">
      <c r="A166" s="214" t="s">
        <v>703</v>
      </c>
    </row>
    <row r="167" spans="1:1" x14ac:dyDescent="0.25">
      <c r="A167" s="214" t="s">
        <v>704</v>
      </c>
    </row>
    <row r="168" spans="1:1" x14ac:dyDescent="0.25">
      <c r="A168" s="214" t="s">
        <v>705</v>
      </c>
    </row>
    <row r="169" spans="1:1" x14ac:dyDescent="0.25">
      <c r="A169" s="214" t="s">
        <v>706</v>
      </c>
    </row>
  </sheetData>
  <sheetProtection algorithmName="SHA-512" hashValue="xz74kjzjNR4fF2VjKt1WB/bQZMaIKyO/yfXkUPcMGZXM3O1Tt05gL5I74CsOCOF9lsmuOwWJ5SrMjoneSGv8Ig==" saltValue="kAxRZt9IvHhr86ISrvc/dw==" spinCount="100000" sheet="1" objects="1" scenarios="1"/>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
  <dimension ref="A1:EL37"/>
  <sheetViews>
    <sheetView topLeftCell="A22" zoomScale="82" zoomScaleNormal="82" workbookViewId="0">
      <selection activeCell="L41" sqref="L41"/>
    </sheetView>
  </sheetViews>
  <sheetFormatPr defaultRowHeight="15.75" x14ac:dyDescent="0.25"/>
  <cols>
    <col min="1" max="1" width="6.42578125" style="235" customWidth="1"/>
    <col min="2" max="2" width="27" style="278" bestFit="1" customWidth="1"/>
    <col min="3" max="3" width="43.85546875" style="161" bestFit="1" customWidth="1"/>
    <col min="4" max="4" width="9.5703125" style="161" bestFit="1" customWidth="1"/>
    <col min="5" max="5" width="10.28515625" style="161" bestFit="1" customWidth="1"/>
    <col min="6" max="6" width="18.5703125" style="161" bestFit="1" customWidth="1"/>
    <col min="7" max="7" width="8.5703125" style="161" bestFit="1" customWidth="1"/>
    <col min="8" max="8" width="15.85546875" style="161" bestFit="1" customWidth="1"/>
    <col min="9" max="10" width="12.7109375" style="161" bestFit="1" customWidth="1"/>
    <col min="11" max="12" width="17.7109375" style="161" bestFit="1" customWidth="1"/>
    <col min="13" max="13" width="15" style="161" bestFit="1" customWidth="1"/>
    <col min="14" max="14" width="17.7109375" style="161" bestFit="1" customWidth="1"/>
    <col min="15" max="15" width="15" style="161" bestFit="1" customWidth="1"/>
    <col min="16" max="16" width="13.85546875" style="161" bestFit="1" customWidth="1"/>
    <col min="17" max="17" width="12.140625" style="161" bestFit="1" customWidth="1"/>
    <col min="18" max="18" width="11.140625" style="161" bestFit="1" customWidth="1"/>
    <col min="19" max="19" width="12.28515625" style="161" bestFit="1" customWidth="1"/>
    <col min="20" max="21" width="17.7109375" style="161" bestFit="1" customWidth="1"/>
    <col min="22" max="22" width="15" style="161" bestFit="1" customWidth="1"/>
    <col min="23" max="23" width="17.7109375" style="161" bestFit="1" customWidth="1"/>
    <col min="24" max="24" width="15" style="161" bestFit="1" customWidth="1"/>
    <col min="25" max="25" width="12.28515625" style="161" bestFit="1" customWidth="1"/>
    <col min="26" max="31" width="18.28515625" style="161" bestFit="1" customWidth="1"/>
    <col min="32" max="32" width="17.7109375" style="161" bestFit="1" customWidth="1"/>
    <col min="33" max="33" width="15" style="161" bestFit="1" customWidth="1"/>
    <col min="34" max="34" width="12.28515625" style="161" bestFit="1" customWidth="1"/>
    <col min="35" max="37" width="9.42578125" style="161" bestFit="1" customWidth="1"/>
    <col min="38" max="38" width="15" style="161" bestFit="1" customWidth="1"/>
    <col min="39" max="39" width="15.140625" style="161" bestFit="1" customWidth="1"/>
    <col min="40" max="40" width="12.140625" style="161" bestFit="1" customWidth="1"/>
    <col min="41" max="41" width="15" style="161" bestFit="1" customWidth="1"/>
    <col min="42" max="43" width="12.28515625" style="161" bestFit="1" customWidth="1"/>
    <col min="44" max="45" width="15" style="161" bestFit="1" customWidth="1"/>
    <col min="46" max="47" width="12.28515625" style="161" bestFit="1" customWidth="1"/>
    <col min="48" max="48" width="9.42578125" style="161" bestFit="1" customWidth="1"/>
    <col min="49" max="49" width="5.85546875" style="161" bestFit="1" customWidth="1"/>
    <col min="50" max="51" width="4.85546875" style="161" bestFit="1" customWidth="1"/>
    <col min="52" max="52" width="6.5703125" style="161" bestFit="1" customWidth="1"/>
    <col min="53" max="53" width="4.85546875" style="161" bestFit="1" customWidth="1"/>
    <col min="54" max="54" width="6.5703125" style="161" bestFit="1" customWidth="1"/>
    <col min="55" max="56" width="5.85546875" style="161" bestFit="1" customWidth="1"/>
    <col min="57" max="61" width="4.85546875" style="161" bestFit="1" customWidth="1"/>
    <col min="62" max="63" width="5.85546875" style="161" bestFit="1" customWidth="1"/>
    <col min="64" max="66" width="4.85546875" style="161" bestFit="1" customWidth="1"/>
    <col min="67" max="67" width="13.140625" style="161" bestFit="1" customWidth="1"/>
    <col min="68" max="68" width="7" style="161" bestFit="1" customWidth="1"/>
    <col min="104" max="104" width="9.140625" customWidth="1"/>
  </cols>
  <sheetData>
    <row r="1" spans="1:68" s="314" customFormat="1" ht="31.5" customHeight="1" x14ac:dyDescent="0.25">
      <c r="A1" s="339">
        <v>1</v>
      </c>
      <c r="B1" s="279" t="s">
        <v>393</v>
      </c>
      <c r="C1" s="249">
        <f>'úvodní list'!$E$12</f>
        <v>0</v>
      </c>
      <c r="D1" s="249">
        <f>'úvodní list'!$E$13</f>
        <v>0</v>
      </c>
      <c r="E1" s="303">
        <f>'úvodní list'!$E$14</f>
        <v>0</v>
      </c>
      <c r="F1" s="303">
        <f>'úvodní list'!$E$15</f>
        <v>0</v>
      </c>
      <c r="G1" s="249">
        <f>'úvodní list'!$E$16</f>
        <v>0</v>
      </c>
      <c r="H1" s="303">
        <f>'část D zaměstnanci'!$E$7</f>
        <v>0</v>
      </c>
      <c r="I1" s="303">
        <f>'část D zaměstnanci'!$E$8</f>
        <v>0</v>
      </c>
      <c r="J1" s="303">
        <f>'část D zaměstnanci'!$E$9</f>
        <v>0</v>
      </c>
      <c r="K1" s="303">
        <f>'část D zaměstnanci'!$E$10</f>
        <v>0</v>
      </c>
      <c r="L1" s="303">
        <f>'část D zaměstnanci'!$E$11</f>
        <v>0</v>
      </c>
      <c r="M1" s="303">
        <f>'část D zaměstnanci'!$E$12</f>
        <v>0</v>
      </c>
      <c r="N1" s="303">
        <f>'část D zaměstnanci'!$E$13</f>
        <v>0</v>
      </c>
      <c r="O1" s="303">
        <f>'část D zaměstnanci'!$E$14</f>
        <v>0</v>
      </c>
      <c r="P1" s="303">
        <f>'část D zaměstnanci'!$E$15</f>
        <v>0</v>
      </c>
      <c r="Q1" s="303">
        <f>'část D zaměstnanci'!$E$16</f>
        <v>0</v>
      </c>
      <c r="R1" s="303">
        <f>'část D zaměstnanci'!$E$17</f>
        <v>0</v>
      </c>
      <c r="S1" s="303">
        <f>'část D zaměstnanci'!$E$18</f>
        <v>0</v>
      </c>
      <c r="T1" s="303">
        <f>'část D zaměstnanci'!$E$19</f>
        <v>0</v>
      </c>
      <c r="U1" s="303">
        <f>'část D zaměstnanci'!$E$20</f>
        <v>0</v>
      </c>
      <c r="V1" s="303">
        <f>'část D zaměstnanci'!$E$21</f>
        <v>0</v>
      </c>
      <c r="W1" s="303">
        <f>'část D zaměstnanci'!$E$22</f>
        <v>0</v>
      </c>
      <c r="X1" s="303">
        <f>'část D zaměstnanci'!$E$23</f>
        <v>0</v>
      </c>
      <c r="Y1" s="303">
        <f>'část D zaměstnanci'!$E$24</f>
        <v>0</v>
      </c>
      <c r="Z1" s="303">
        <f>'část D zaměstnanci'!$E$25</f>
        <v>0</v>
      </c>
      <c r="AA1" s="249">
        <f>'část D zaměstnanci'!$E$26</f>
        <v>0</v>
      </c>
      <c r="AB1" s="249">
        <f>'část D zaměstnanci'!$E$27</f>
        <v>0</v>
      </c>
      <c r="AC1" s="249">
        <f>'část D zaměstnanci'!$E$28</f>
        <v>0</v>
      </c>
      <c r="AD1" s="249">
        <f>'část D zaměstnanci'!$E$29</f>
        <v>0</v>
      </c>
      <c r="AE1" s="249">
        <f>'část D zaměstnanci'!$E$30</f>
        <v>0</v>
      </c>
      <c r="AF1" s="249">
        <f>'část D zaměstnanci'!$E$31</f>
        <v>0</v>
      </c>
      <c r="AG1" s="249">
        <f>'část D zaměstnanci'!$E$32</f>
        <v>0</v>
      </c>
      <c r="AH1" s="249">
        <f>'část D zaměstnanci'!$E$33</f>
        <v>0</v>
      </c>
      <c r="AI1" s="249">
        <f>'část D zaměstnanci'!$E$34</f>
        <v>0</v>
      </c>
      <c r="AJ1" s="249">
        <f>'část D zaměstnanci'!$E$35</f>
        <v>0</v>
      </c>
      <c r="AK1" s="249">
        <f>'část D zaměstnanci'!$E$36</f>
        <v>0</v>
      </c>
      <c r="AL1" s="249">
        <f>'část D zaměstnanci'!$E$37</f>
        <v>0</v>
      </c>
      <c r="AM1" s="249">
        <f>'část D zaměstnanci'!$E$38</f>
        <v>0</v>
      </c>
      <c r="AN1" s="249">
        <f>'část D zaměstnanci'!$E$39</f>
        <v>0</v>
      </c>
      <c r="AO1" s="249">
        <f>'část D zaměstnanci'!$E$40</f>
        <v>0</v>
      </c>
      <c r="AP1" s="249">
        <f>'část D zaměstnanci'!$E$41</f>
        <v>0</v>
      </c>
      <c r="AQ1" s="249">
        <f>'část D zaměstnanci'!$E$42</f>
        <v>0</v>
      </c>
      <c r="AR1" s="249">
        <f>'část D zaměstnanci'!$E$43</f>
        <v>0</v>
      </c>
      <c r="AS1" s="249">
        <f>'část D zaměstnanci'!$E$44</f>
        <v>0</v>
      </c>
      <c r="AT1" s="249">
        <f>'část D zaměstnanci'!$E$45</f>
        <v>0</v>
      </c>
      <c r="AU1" s="249">
        <f>'část D zaměstnanci'!$E$46</f>
        <v>0</v>
      </c>
      <c r="AV1" s="249">
        <f>'část D zaměstnanci'!$E$47</f>
        <v>0</v>
      </c>
      <c r="AW1" s="249">
        <f>'část D zaměstnanci'!$E$48</f>
        <v>0</v>
      </c>
      <c r="AX1" s="249">
        <f>'část D zaměstnanci'!$E$49</f>
        <v>0</v>
      </c>
      <c r="AY1" s="249">
        <f>'část D zaměstnanci'!$E$50</f>
        <v>0</v>
      </c>
      <c r="AZ1" s="249">
        <f>'část D zaměstnanci'!$E$51</f>
        <v>0</v>
      </c>
      <c r="BA1" s="249">
        <f>'část D zaměstnanci'!$E$52</f>
        <v>0</v>
      </c>
      <c r="BB1" s="249">
        <f>'část D zaměstnanci'!$E$53</f>
        <v>0</v>
      </c>
      <c r="BC1" s="249">
        <f>'část D zaměstnanci'!$E$54</f>
        <v>0</v>
      </c>
      <c r="BD1" s="334"/>
      <c r="BE1" s="334"/>
      <c r="BF1" s="334"/>
      <c r="BG1" s="334"/>
      <c r="BH1" s="334"/>
      <c r="BI1" s="334"/>
      <c r="BJ1" s="334"/>
      <c r="BK1" s="334"/>
      <c r="BL1" s="334"/>
      <c r="BM1" s="334"/>
      <c r="BN1" s="334"/>
      <c r="BO1" s="334"/>
      <c r="BP1" s="334"/>
    </row>
    <row r="2" spans="1:68" s="314" customFormat="1" ht="31.5" customHeight="1" x14ac:dyDescent="0.25">
      <c r="A2" s="339">
        <v>2</v>
      </c>
      <c r="B2" s="279" t="s">
        <v>394</v>
      </c>
      <c r="C2" s="249">
        <f>'úvodní list'!$E$12</f>
        <v>0</v>
      </c>
      <c r="D2" s="249">
        <f>'úvodní list'!$E$13</f>
        <v>0</v>
      </c>
      <c r="E2" s="303">
        <f>'úvodní list'!$E$14</f>
        <v>0</v>
      </c>
      <c r="F2" s="303">
        <f>'úvodní list'!$E$15</f>
        <v>0</v>
      </c>
      <c r="G2" s="249">
        <f>'úvodní list'!$E$16</f>
        <v>0</v>
      </c>
      <c r="H2" s="303">
        <f>'část D zaměstnanci'!$F$7</f>
        <v>0</v>
      </c>
      <c r="I2" s="303">
        <f>'část D zaměstnanci'!$F$8</f>
        <v>0</v>
      </c>
      <c r="J2" s="303">
        <f>'část D zaměstnanci'!$F$9</f>
        <v>0</v>
      </c>
      <c r="K2" s="303">
        <f>'část D zaměstnanci'!$F$10</f>
        <v>0</v>
      </c>
      <c r="L2" s="303">
        <f>'část D zaměstnanci'!$F$11</f>
        <v>0</v>
      </c>
      <c r="M2" s="303">
        <f>'část D zaměstnanci'!$F$12</f>
        <v>0</v>
      </c>
      <c r="N2" s="303">
        <f>'část D zaměstnanci'!$F$13</f>
        <v>0</v>
      </c>
      <c r="O2" s="303">
        <f>'část D zaměstnanci'!$F$14</f>
        <v>0</v>
      </c>
      <c r="P2" s="303">
        <f>'část D zaměstnanci'!$F$15</f>
        <v>0</v>
      </c>
      <c r="Q2" s="303">
        <f>'část D zaměstnanci'!$F$16</f>
        <v>0</v>
      </c>
      <c r="R2" s="303">
        <f>'část D zaměstnanci'!$F$17</f>
        <v>0</v>
      </c>
      <c r="S2" s="303">
        <f>'část D zaměstnanci'!$F$18</f>
        <v>0</v>
      </c>
      <c r="T2" s="303">
        <f>'část D zaměstnanci'!$F$19</f>
        <v>0</v>
      </c>
      <c r="U2" s="303">
        <f>'část D zaměstnanci'!$F$20</f>
        <v>0</v>
      </c>
      <c r="V2" s="303">
        <f>'část D zaměstnanci'!$F$21</f>
        <v>0</v>
      </c>
      <c r="W2" s="303">
        <f>'část D zaměstnanci'!$F$22</f>
        <v>0</v>
      </c>
      <c r="X2" s="303">
        <f>'část D zaměstnanci'!$F$23</f>
        <v>0</v>
      </c>
      <c r="Y2" s="303">
        <f>'část D zaměstnanci'!$F$24</f>
        <v>0</v>
      </c>
      <c r="Z2" s="303">
        <f>'část D zaměstnanci'!$F$25</f>
        <v>0</v>
      </c>
      <c r="AA2" s="249">
        <f>'část D zaměstnanci'!$F$26</f>
        <v>0</v>
      </c>
      <c r="AB2" s="249">
        <f>'část D zaměstnanci'!$F$27</f>
        <v>0</v>
      </c>
      <c r="AC2" s="249">
        <f>'část D zaměstnanci'!$F$28</f>
        <v>0</v>
      </c>
      <c r="AD2" s="249">
        <f>'část D zaměstnanci'!$F$29</f>
        <v>0</v>
      </c>
      <c r="AE2" s="249">
        <f>'část D zaměstnanci'!$F$30</f>
        <v>0</v>
      </c>
      <c r="AF2" s="249">
        <f>'část D zaměstnanci'!$F$31</f>
        <v>0</v>
      </c>
      <c r="AG2" s="249">
        <f>'část D zaměstnanci'!$F$32</f>
        <v>0</v>
      </c>
      <c r="AH2" s="249">
        <f>'část D zaměstnanci'!$F$33</f>
        <v>0</v>
      </c>
      <c r="AI2" s="249">
        <f>'část D zaměstnanci'!$F$34</f>
        <v>0</v>
      </c>
      <c r="AJ2" s="249">
        <f>'část D zaměstnanci'!$F$35</f>
        <v>0</v>
      </c>
      <c r="AK2" s="249">
        <f>'část D zaměstnanci'!$F$36</f>
        <v>0</v>
      </c>
      <c r="AL2" s="249">
        <f>'část D zaměstnanci'!$F$37</f>
        <v>0</v>
      </c>
      <c r="AM2" s="249">
        <f>'část D zaměstnanci'!$F$38</f>
        <v>0</v>
      </c>
      <c r="AN2" s="249">
        <f>'část D zaměstnanci'!$F$39</f>
        <v>0</v>
      </c>
      <c r="AO2" s="249">
        <f>'část D zaměstnanci'!$F$40</f>
        <v>0</v>
      </c>
      <c r="AP2" s="249">
        <f>'část D zaměstnanci'!$F$41</f>
        <v>0</v>
      </c>
      <c r="AQ2" s="249">
        <f>'část D zaměstnanci'!$F$42</f>
        <v>0</v>
      </c>
      <c r="AR2" s="249">
        <f>'část D zaměstnanci'!$F$43</f>
        <v>0</v>
      </c>
      <c r="AS2" s="249">
        <f>'část D zaměstnanci'!$F$44</f>
        <v>0</v>
      </c>
      <c r="AT2" s="249">
        <f>'část D zaměstnanci'!$F$45</f>
        <v>0</v>
      </c>
      <c r="AU2" s="249">
        <f>'část D zaměstnanci'!$F$46</f>
        <v>0</v>
      </c>
      <c r="AV2" s="249">
        <f>'část D zaměstnanci'!$F$47</f>
        <v>0</v>
      </c>
      <c r="AW2" s="249">
        <f>'část D zaměstnanci'!$F$48</f>
        <v>0</v>
      </c>
      <c r="AX2" s="249">
        <f>'část D zaměstnanci'!$F$49</f>
        <v>0</v>
      </c>
      <c r="AY2" s="249">
        <f>'část D zaměstnanci'!$F$50</f>
        <v>0</v>
      </c>
      <c r="AZ2" s="249">
        <f>'část D zaměstnanci'!$F$51</f>
        <v>0</v>
      </c>
      <c r="BA2" s="249">
        <f>'část D zaměstnanci'!$F$52</f>
        <v>0</v>
      </c>
      <c r="BB2" s="249">
        <f>'část D zaměstnanci'!$F$53</f>
        <v>0</v>
      </c>
      <c r="BC2" s="249">
        <f>'část D zaměstnanci'!$F$54</f>
        <v>0</v>
      </c>
      <c r="BD2" s="334"/>
      <c r="BE2" s="334"/>
      <c r="BF2" s="334"/>
      <c r="BG2" s="334"/>
      <c r="BH2" s="334"/>
      <c r="BI2" s="334"/>
      <c r="BJ2" s="334"/>
      <c r="BK2" s="334"/>
      <c r="BL2" s="334"/>
      <c r="BM2" s="334"/>
      <c r="BN2" s="334"/>
      <c r="BO2" s="334"/>
      <c r="BP2" s="334"/>
    </row>
    <row r="3" spans="1:68" s="314" customFormat="1" ht="31.5" customHeight="1" x14ac:dyDescent="0.25">
      <c r="A3" s="339">
        <v>3</v>
      </c>
      <c r="B3" s="279" t="s">
        <v>395</v>
      </c>
      <c r="C3" s="249">
        <f>'úvodní list'!$E$12</f>
        <v>0</v>
      </c>
      <c r="D3" s="249">
        <f>'úvodní list'!$E$13</f>
        <v>0</v>
      </c>
      <c r="E3" s="303">
        <f>'úvodní list'!$E$14</f>
        <v>0</v>
      </c>
      <c r="F3" s="303">
        <f>'úvodní list'!$E$15</f>
        <v>0</v>
      </c>
      <c r="G3" s="249">
        <f>'úvodní list'!$E$16</f>
        <v>0</v>
      </c>
      <c r="H3" s="249">
        <f>'část D zaměstnanci'!$G$7</f>
        <v>0</v>
      </c>
      <c r="I3" s="249">
        <f>'část D zaměstnanci'!$G$8</f>
        <v>0</v>
      </c>
      <c r="J3" s="249">
        <f>'část D zaměstnanci'!$G$9</f>
        <v>0</v>
      </c>
      <c r="K3" s="249">
        <f>'část D zaměstnanci'!$G$10</f>
        <v>0</v>
      </c>
      <c r="L3" s="249">
        <f>'část D zaměstnanci'!$G$11</f>
        <v>0</v>
      </c>
      <c r="M3" s="249">
        <f>'část D zaměstnanci'!$G$12</f>
        <v>0</v>
      </c>
      <c r="N3" s="249">
        <f>'část D zaměstnanci'!$G$13</f>
        <v>0</v>
      </c>
      <c r="O3" s="249">
        <f>'část D zaměstnanci'!$G$14</f>
        <v>0</v>
      </c>
      <c r="P3" s="249">
        <f>'část D zaměstnanci'!$G$15</f>
        <v>0</v>
      </c>
      <c r="Q3" s="303">
        <f>'část D zaměstnanci'!$G$16</f>
        <v>0</v>
      </c>
      <c r="R3" s="303">
        <f>'část D zaměstnanci'!$G$17</f>
        <v>0</v>
      </c>
      <c r="S3" s="303">
        <f>'část D zaměstnanci'!$G$18</f>
        <v>0</v>
      </c>
      <c r="T3" s="303">
        <f>'část D zaměstnanci'!$G$19</f>
        <v>0</v>
      </c>
      <c r="U3" s="303">
        <f>'část D zaměstnanci'!$G$20</f>
        <v>0</v>
      </c>
      <c r="V3" s="303">
        <f>'část D zaměstnanci'!$G$21</f>
        <v>0</v>
      </c>
      <c r="W3" s="303">
        <f>'část D zaměstnanci'!$G$22</f>
        <v>0</v>
      </c>
      <c r="X3" s="303">
        <f>'část D zaměstnanci'!$G$23</f>
        <v>0</v>
      </c>
      <c r="Y3" s="303">
        <f>'část D zaměstnanci'!$G$24</f>
        <v>0</v>
      </c>
      <c r="Z3" s="303">
        <f>'část D zaměstnanci'!$G$25</f>
        <v>0</v>
      </c>
      <c r="AA3" s="249">
        <f>'část D zaměstnanci'!$G$26</f>
        <v>0</v>
      </c>
      <c r="AB3" s="249">
        <f>'část D zaměstnanci'!$G$27</f>
        <v>0</v>
      </c>
      <c r="AC3" s="249">
        <f>'část D zaměstnanci'!$G$28</f>
        <v>0</v>
      </c>
      <c r="AD3" s="249">
        <f>'část D zaměstnanci'!$G$29</f>
        <v>0</v>
      </c>
      <c r="AE3" s="249">
        <f>'část D zaměstnanci'!$G$30</f>
        <v>0</v>
      </c>
      <c r="AF3" s="249">
        <f>'část D zaměstnanci'!$G$31</f>
        <v>0</v>
      </c>
      <c r="AG3" s="249">
        <f>'část D zaměstnanci'!$G$32</f>
        <v>0</v>
      </c>
      <c r="AH3" s="249">
        <f>'část D zaměstnanci'!$G$33</f>
        <v>0</v>
      </c>
      <c r="AI3" s="249">
        <f>'část D zaměstnanci'!$G$34</f>
        <v>0</v>
      </c>
      <c r="AJ3" s="249">
        <f>'část D zaměstnanci'!$G$35</f>
        <v>0</v>
      </c>
      <c r="AK3" s="249">
        <f>'část D zaměstnanci'!$G$36</f>
        <v>0</v>
      </c>
      <c r="AL3" s="249">
        <f>'část D zaměstnanci'!$G$37</f>
        <v>0</v>
      </c>
      <c r="AM3" s="249">
        <f>'část D zaměstnanci'!$G$38</f>
        <v>0</v>
      </c>
      <c r="AN3" s="249">
        <f>'část D zaměstnanci'!$G$39</f>
        <v>0</v>
      </c>
      <c r="AO3" s="249">
        <f>'část D zaměstnanci'!$G$40</f>
        <v>0</v>
      </c>
      <c r="AP3" s="249">
        <f>'část D zaměstnanci'!$G$41</f>
        <v>0</v>
      </c>
      <c r="AQ3" s="249">
        <f>'část D zaměstnanci'!$G$42</f>
        <v>0</v>
      </c>
      <c r="AR3" s="249">
        <f>'část D zaměstnanci'!$G$43</f>
        <v>0</v>
      </c>
      <c r="AS3" s="249">
        <f>'část D zaměstnanci'!$G$44</f>
        <v>0</v>
      </c>
      <c r="AT3" s="249">
        <f>'část D zaměstnanci'!$G$45</f>
        <v>0</v>
      </c>
      <c r="AU3" s="249">
        <f>'část D zaměstnanci'!$G$46</f>
        <v>0</v>
      </c>
      <c r="AV3" s="249">
        <f>'část D zaměstnanci'!$G$47</f>
        <v>0</v>
      </c>
      <c r="AW3" s="249">
        <f>'část D zaměstnanci'!$G$48</f>
        <v>0</v>
      </c>
      <c r="AX3" s="249">
        <f>'část D zaměstnanci'!$G$49</f>
        <v>0</v>
      </c>
      <c r="AY3" s="249">
        <f>'část D zaměstnanci'!$G$50</f>
        <v>0</v>
      </c>
      <c r="AZ3" s="249">
        <f>'část D zaměstnanci'!$G$51</f>
        <v>0</v>
      </c>
      <c r="BA3" s="249">
        <f>'část D zaměstnanci'!$G$52</f>
        <v>0</v>
      </c>
      <c r="BB3" s="249">
        <f>'část D zaměstnanci'!$G$53</f>
        <v>0</v>
      </c>
      <c r="BC3" s="249">
        <f>'část D zaměstnanci'!$G$54</f>
        <v>0</v>
      </c>
      <c r="BD3" s="334"/>
      <c r="BE3" s="334"/>
      <c r="BF3" s="334"/>
      <c r="BG3" s="334"/>
      <c r="BH3" s="334"/>
      <c r="BI3" s="334"/>
      <c r="BJ3" s="334"/>
      <c r="BK3" s="334"/>
      <c r="BL3" s="334"/>
      <c r="BM3" s="334"/>
      <c r="BN3" s="334"/>
      <c r="BO3" s="334"/>
      <c r="BP3" s="334"/>
    </row>
    <row r="4" spans="1:68" s="314" customFormat="1" ht="31.5" customHeight="1" x14ac:dyDescent="0.25">
      <c r="A4" s="339">
        <v>4</v>
      </c>
      <c r="B4" s="279" t="s">
        <v>396</v>
      </c>
      <c r="C4" s="249">
        <f>'úvodní list'!$E$12</f>
        <v>0</v>
      </c>
      <c r="D4" s="249">
        <f>'úvodní list'!$E$13</f>
        <v>0</v>
      </c>
      <c r="E4" s="303">
        <f>'úvodní list'!$E$14</f>
        <v>0</v>
      </c>
      <c r="F4" s="303">
        <f>'úvodní list'!$E$15</f>
        <v>0</v>
      </c>
      <c r="G4" s="249">
        <f>'úvodní list'!$E$16</f>
        <v>0</v>
      </c>
      <c r="H4" s="303">
        <f>'část D zaměstnanci'!$H$7</f>
        <v>0</v>
      </c>
      <c r="I4" s="303">
        <f>'část D zaměstnanci'!$H$8</f>
        <v>0</v>
      </c>
      <c r="J4" s="303">
        <f>'část D zaměstnanci'!$H$9</f>
        <v>0</v>
      </c>
      <c r="K4" s="303">
        <f>'část D zaměstnanci'!$H$10</f>
        <v>0</v>
      </c>
      <c r="L4" s="303">
        <f>'část D zaměstnanci'!$H$11</f>
        <v>0</v>
      </c>
      <c r="M4" s="303">
        <f>'část D zaměstnanci'!$H$12</f>
        <v>0</v>
      </c>
      <c r="N4" s="303">
        <f>'část D zaměstnanci'!$H$13</f>
        <v>0</v>
      </c>
      <c r="O4" s="303">
        <f>'část D zaměstnanci'!$H$14</f>
        <v>0</v>
      </c>
      <c r="P4" s="303">
        <f>'část D zaměstnanci'!$H$15</f>
        <v>0</v>
      </c>
      <c r="Q4" s="303">
        <f>'část D zaměstnanci'!$H$16</f>
        <v>0</v>
      </c>
      <c r="R4" s="303">
        <f>'část D zaměstnanci'!$H$17</f>
        <v>0</v>
      </c>
      <c r="S4" s="303">
        <f>'část D zaměstnanci'!$H$18</f>
        <v>0</v>
      </c>
      <c r="T4" s="303">
        <f>'část D zaměstnanci'!$H$19</f>
        <v>0</v>
      </c>
      <c r="U4" s="303">
        <f>'část D zaměstnanci'!$H$20</f>
        <v>0</v>
      </c>
      <c r="V4" s="303">
        <f>'část D zaměstnanci'!$H$21</f>
        <v>0</v>
      </c>
      <c r="W4" s="303">
        <f>'část D zaměstnanci'!$H$22</f>
        <v>0</v>
      </c>
      <c r="X4" s="303">
        <f>'část D zaměstnanci'!$H$23</f>
        <v>0</v>
      </c>
      <c r="Y4" s="303">
        <f>'část D zaměstnanci'!$H$24</f>
        <v>0</v>
      </c>
      <c r="Z4" s="303">
        <f>'část D zaměstnanci'!$H$25</f>
        <v>0</v>
      </c>
      <c r="AA4" s="249">
        <f>'část D zaměstnanci'!$H$26</f>
        <v>0</v>
      </c>
      <c r="AB4" s="249">
        <f>'část D zaměstnanci'!$H$27</f>
        <v>0</v>
      </c>
      <c r="AC4" s="249">
        <f>'část D zaměstnanci'!$H$28</f>
        <v>0</v>
      </c>
      <c r="AD4" s="249">
        <f>'část D zaměstnanci'!$H$29</f>
        <v>0</v>
      </c>
      <c r="AE4" s="249">
        <f>'část D zaměstnanci'!$H$30</f>
        <v>0</v>
      </c>
      <c r="AF4" s="249">
        <f>'část D zaměstnanci'!$H$31</f>
        <v>0</v>
      </c>
      <c r="AG4" s="249">
        <f>'část D zaměstnanci'!$H$32</f>
        <v>0</v>
      </c>
      <c r="AH4" s="249">
        <f>'část D zaměstnanci'!$H$33</f>
        <v>0</v>
      </c>
      <c r="AI4" s="249">
        <f>'část D zaměstnanci'!$H$34</f>
        <v>0</v>
      </c>
      <c r="AJ4" s="249">
        <f>'část D zaměstnanci'!$H$35</f>
        <v>0</v>
      </c>
      <c r="AK4" s="249">
        <f>'část D zaměstnanci'!$H$36</f>
        <v>0</v>
      </c>
      <c r="AL4" s="249">
        <f>'část D zaměstnanci'!$H$37</f>
        <v>0</v>
      </c>
      <c r="AM4" s="249">
        <f>'část D zaměstnanci'!$H$38</f>
        <v>0</v>
      </c>
      <c r="AN4" s="249">
        <f>'část D zaměstnanci'!$H$39</f>
        <v>0</v>
      </c>
      <c r="AO4" s="249">
        <f>'část D zaměstnanci'!$H$40</f>
        <v>0</v>
      </c>
      <c r="AP4" s="249">
        <f>'část D zaměstnanci'!$H$41</f>
        <v>0</v>
      </c>
      <c r="AQ4" s="249">
        <f>'část D zaměstnanci'!$H$42</f>
        <v>0</v>
      </c>
      <c r="AR4" s="249">
        <f>'část D zaměstnanci'!$H$43</f>
        <v>0</v>
      </c>
      <c r="AS4" s="249">
        <f>'část D zaměstnanci'!$H$44</f>
        <v>0</v>
      </c>
      <c r="AT4" s="249">
        <f>'část D zaměstnanci'!$H$45</f>
        <v>0</v>
      </c>
      <c r="AU4" s="249">
        <f>'část D zaměstnanci'!$H$46</f>
        <v>0</v>
      </c>
      <c r="AV4" s="249">
        <f>'část D zaměstnanci'!$H$47</f>
        <v>0</v>
      </c>
      <c r="AW4" s="249">
        <f>'část D zaměstnanci'!$H$48</f>
        <v>0</v>
      </c>
      <c r="AX4" s="249">
        <f>'část D zaměstnanci'!$H$49</f>
        <v>0</v>
      </c>
      <c r="AY4" s="249">
        <f>'část D zaměstnanci'!$H$50</f>
        <v>0</v>
      </c>
      <c r="AZ4" s="249">
        <f>'část D zaměstnanci'!$H$51</f>
        <v>0</v>
      </c>
      <c r="BA4" s="249">
        <f>'část D zaměstnanci'!$H$52</f>
        <v>0</v>
      </c>
      <c r="BB4" s="249">
        <f>'část D zaměstnanci'!$H$53</f>
        <v>0</v>
      </c>
      <c r="BC4" s="249">
        <f>'část D zaměstnanci'!$H$54</f>
        <v>0</v>
      </c>
      <c r="BD4" s="334"/>
      <c r="BE4" s="334"/>
      <c r="BF4" s="334"/>
      <c r="BG4" s="334"/>
      <c r="BH4" s="334"/>
      <c r="BI4" s="334"/>
      <c r="BJ4" s="334"/>
      <c r="BK4" s="334"/>
      <c r="BL4" s="334"/>
      <c r="BM4" s="334"/>
      <c r="BN4" s="334"/>
      <c r="BO4" s="334"/>
      <c r="BP4" s="334"/>
    </row>
    <row r="5" spans="1:68" s="314" customFormat="1" ht="31.5" customHeight="1" x14ac:dyDescent="0.25">
      <c r="A5" s="339">
        <v>5</v>
      </c>
      <c r="B5" s="279" t="s">
        <v>397</v>
      </c>
      <c r="C5" s="249">
        <f>'úvodní list'!$E$12</f>
        <v>0</v>
      </c>
      <c r="D5" s="249">
        <f>'úvodní list'!$E$13</f>
        <v>0</v>
      </c>
      <c r="E5" s="303">
        <f>'úvodní list'!$E$14</f>
        <v>0</v>
      </c>
      <c r="F5" s="303">
        <f>'úvodní list'!$E$15</f>
        <v>0</v>
      </c>
      <c r="G5" s="249">
        <f>'úvodní list'!$E$16</f>
        <v>0</v>
      </c>
      <c r="H5" s="303">
        <f>'část D zaměstnanci'!$I$7</f>
        <v>0</v>
      </c>
      <c r="I5" s="303">
        <f>'část D zaměstnanci'!$I$8</f>
        <v>0</v>
      </c>
      <c r="J5" s="303">
        <f>'část D zaměstnanci'!$I$9</f>
        <v>0</v>
      </c>
      <c r="K5" s="303">
        <f>'část D zaměstnanci'!$I$10</f>
        <v>0</v>
      </c>
      <c r="L5" s="303">
        <f>'část D zaměstnanci'!$I$11</f>
        <v>0</v>
      </c>
      <c r="M5" s="303">
        <f>'část D zaměstnanci'!$I$12</f>
        <v>0</v>
      </c>
      <c r="N5" s="303">
        <f>'část D zaměstnanci'!$I$13</f>
        <v>0</v>
      </c>
      <c r="O5" s="303">
        <f>'část D zaměstnanci'!$I$14</f>
        <v>0</v>
      </c>
      <c r="P5" s="303">
        <f>'část D zaměstnanci'!$I$15</f>
        <v>0</v>
      </c>
      <c r="Q5" s="303">
        <f>'část D zaměstnanci'!$I$16</f>
        <v>0</v>
      </c>
      <c r="R5" s="303">
        <f>'část D zaměstnanci'!$I$17</f>
        <v>0</v>
      </c>
      <c r="S5" s="303">
        <f>'část D zaměstnanci'!$I$18</f>
        <v>0</v>
      </c>
      <c r="T5" s="303">
        <f>'část D zaměstnanci'!$I$19</f>
        <v>0</v>
      </c>
      <c r="U5" s="303">
        <f>'část D zaměstnanci'!$I$20</f>
        <v>0</v>
      </c>
      <c r="V5" s="303">
        <f>'část D zaměstnanci'!$I$21</f>
        <v>0</v>
      </c>
      <c r="W5" s="303">
        <f>'část D zaměstnanci'!$I$22</f>
        <v>0</v>
      </c>
      <c r="X5" s="303">
        <f>'část D zaměstnanci'!$I$23</f>
        <v>0</v>
      </c>
      <c r="Y5" s="303">
        <f>'část D zaměstnanci'!$I$24</f>
        <v>0</v>
      </c>
      <c r="Z5" s="303">
        <f>'část D zaměstnanci'!$I$25</f>
        <v>0</v>
      </c>
      <c r="AA5" s="249">
        <f>'část D zaměstnanci'!$I$26</f>
        <v>0</v>
      </c>
      <c r="AB5" s="249">
        <f>'část D zaměstnanci'!$I$27</f>
        <v>0</v>
      </c>
      <c r="AC5" s="249">
        <f>'část D zaměstnanci'!$I$28</f>
        <v>0</v>
      </c>
      <c r="AD5" s="249">
        <f>'část D zaměstnanci'!$I$29</f>
        <v>0</v>
      </c>
      <c r="AE5" s="249">
        <f>'část D zaměstnanci'!$I$30</f>
        <v>0</v>
      </c>
      <c r="AF5" s="249">
        <f>'část D zaměstnanci'!$I$31</f>
        <v>0</v>
      </c>
      <c r="AG5" s="249">
        <f>'část D zaměstnanci'!$I$32</f>
        <v>0</v>
      </c>
      <c r="AH5" s="249">
        <f>'část D zaměstnanci'!$I$33</f>
        <v>0</v>
      </c>
      <c r="AI5" s="249">
        <f>'část D zaměstnanci'!$I$34</f>
        <v>0</v>
      </c>
      <c r="AJ5" s="249">
        <f>'část D zaměstnanci'!$I$35</f>
        <v>0</v>
      </c>
      <c r="AK5" s="249">
        <f>'část D zaměstnanci'!$I$36</f>
        <v>0</v>
      </c>
      <c r="AL5" s="249">
        <f>'část D zaměstnanci'!$I$37</f>
        <v>0</v>
      </c>
      <c r="AM5" s="249">
        <f>'část D zaměstnanci'!$I$38</f>
        <v>0</v>
      </c>
      <c r="AN5" s="249">
        <f>'část D zaměstnanci'!$I$39</f>
        <v>0</v>
      </c>
      <c r="AO5" s="249">
        <f>'část D zaměstnanci'!$I$40</f>
        <v>0</v>
      </c>
      <c r="AP5" s="249">
        <f>'část D zaměstnanci'!$I$41</f>
        <v>0</v>
      </c>
      <c r="AQ5" s="249">
        <f>'část D zaměstnanci'!$I$42</f>
        <v>0</v>
      </c>
      <c r="AR5" s="249">
        <f>'část D zaměstnanci'!$I$43</f>
        <v>0</v>
      </c>
      <c r="AS5" s="249">
        <f>'část D zaměstnanci'!$I$44</f>
        <v>0</v>
      </c>
      <c r="AT5" s="249">
        <f>'část D zaměstnanci'!$I$45</f>
        <v>0</v>
      </c>
      <c r="AU5" s="249">
        <f>'část D zaměstnanci'!$I$46</f>
        <v>0</v>
      </c>
      <c r="AV5" s="249">
        <f>'část D zaměstnanci'!$I$47</f>
        <v>0</v>
      </c>
      <c r="AW5" s="249">
        <f>'část D zaměstnanci'!$I$48</f>
        <v>0</v>
      </c>
      <c r="AX5" s="249">
        <f>'část D zaměstnanci'!$I$49</f>
        <v>0</v>
      </c>
      <c r="AY5" s="249">
        <f>'část D zaměstnanci'!$I$50</f>
        <v>0</v>
      </c>
      <c r="AZ5" s="249">
        <f>'část D zaměstnanci'!$I$51</f>
        <v>0</v>
      </c>
      <c r="BA5" s="249">
        <f>'část D zaměstnanci'!$I$52</f>
        <v>0</v>
      </c>
      <c r="BB5" s="249">
        <f>'část D zaměstnanci'!$I$53</f>
        <v>0</v>
      </c>
      <c r="BC5" s="249">
        <f>'část D zaměstnanci'!$I$54</f>
        <v>0</v>
      </c>
      <c r="BD5" s="334"/>
      <c r="BE5" s="334"/>
      <c r="BF5" s="334"/>
      <c r="BG5" s="334"/>
      <c r="BH5" s="334"/>
      <c r="BI5" s="334"/>
      <c r="BJ5" s="334"/>
      <c r="BK5" s="334"/>
      <c r="BL5" s="334"/>
      <c r="BM5" s="334"/>
      <c r="BN5" s="334"/>
      <c r="BO5" s="334"/>
      <c r="BP5" s="334"/>
    </row>
    <row r="6" spans="1:68" s="314" customFormat="1" ht="31.5" customHeight="1" x14ac:dyDescent="0.25">
      <c r="A6" s="339">
        <v>6</v>
      </c>
      <c r="B6" s="279" t="s">
        <v>398</v>
      </c>
      <c r="C6" s="249">
        <f>'úvodní list'!$E$12</f>
        <v>0</v>
      </c>
      <c r="D6" s="249">
        <f>'úvodní list'!$E$13</f>
        <v>0</v>
      </c>
      <c r="E6" s="303">
        <f>'úvodní list'!$E$14</f>
        <v>0</v>
      </c>
      <c r="F6" s="303">
        <f>'úvodní list'!$E$15</f>
        <v>0</v>
      </c>
      <c r="G6" s="249">
        <f>'úvodní list'!$E$16</f>
        <v>0</v>
      </c>
      <c r="H6" s="303">
        <f>'část D zaměstnanci'!$J$7</f>
        <v>0</v>
      </c>
      <c r="I6" s="303">
        <f>'část D zaměstnanci'!$J$8</f>
        <v>0</v>
      </c>
      <c r="J6" s="303">
        <f>'část D zaměstnanci'!$J$9</f>
        <v>0</v>
      </c>
      <c r="K6" s="303">
        <f>'část D zaměstnanci'!$J$10</f>
        <v>0</v>
      </c>
      <c r="L6" s="303">
        <f>'část D zaměstnanci'!$J$11</f>
        <v>0</v>
      </c>
      <c r="M6" s="303">
        <f>'část D zaměstnanci'!$J$12</f>
        <v>0</v>
      </c>
      <c r="N6" s="303">
        <f>'část D zaměstnanci'!$J$13</f>
        <v>0</v>
      </c>
      <c r="O6" s="303">
        <f>'část D zaměstnanci'!$J$14</f>
        <v>0</v>
      </c>
      <c r="P6" s="303">
        <f>'část D zaměstnanci'!$J$15</f>
        <v>0</v>
      </c>
      <c r="Q6" s="303">
        <f>'část D zaměstnanci'!$J$16</f>
        <v>0</v>
      </c>
      <c r="R6" s="303">
        <f>'část D zaměstnanci'!$J$17</f>
        <v>0</v>
      </c>
      <c r="S6" s="303">
        <f>'část D zaměstnanci'!$J$18</f>
        <v>0</v>
      </c>
      <c r="T6" s="303">
        <f>'část D zaměstnanci'!$J$19</f>
        <v>0</v>
      </c>
      <c r="U6" s="303">
        <f>'část D zaměstnanci'!$J$20</f>
        <v>0</v>
      </c>
      <c r="V6" s="303">
        <f>'část D zaměstnanci'!$J$21</f>
        <v>0</v>
      </c>
      <c r="W6" s="303">
        <f>'část D zaměstnanci'!$J$22</f>
        <v>0</v>
      </c>
      <c r="X6" s="303">
        <f>'část D zaměstnanci'!$J$23</f>
        <v>0</v>
      </c>
      <c r="Y6" s="303">
        <f>'část D zaměstnanci'!$J$24</f>
        <v>0</v>
      </c>
      <c r="Z6" s="303">
        <f>'část D zaměstnanci'!$J$25</f>
        <v>0</v>
      </c>
      <c r="AA6" s="249">
        <f>'část D zaměstnanci'!$J$26</f>
        <v>0</v>
      </c>
      <c r="AB6" s="249">
        <f>'část D zaměstnanci'!$J$27</f>
        <v>0</v>
      </c>
      <c r="AC6" s="249">
        <f>'část D zaměstnanci'!$J$28</f>
        <v>0</v>
      </c>
      <c r="AD6" s="249">
        <f>'část D zaměstnanci'!$J$29</f>
        <v>0</v>
      </c>
      <c r="AE6" s="249">
        <f>'část D zaměstnanci'!$J$30</f>
        <v>0</v>
      </c>
      <c r="AF6" s="249">
        <f>'část D zaměstnanci'!$J$31</f>
        <v>0</v>
      </c>
      <c r="AG6" s="249">
        <f>'část D zaměstnanci'!$J$32</f>
        <v>0</v>
      </c>
      <c r="AH6" s="249">
        <f>'část D zaměstnanci'!$J$33</f>
        <v>0</v>
      </c>
      <c r="AI6" s="249">
        <f>'část D zaměstnanci'!$J$34</f>
        <v>0</v>
      </c>
      <c r="AJ6" s="249">
        <f>'část D zaměstnanci'!$J$35</f>
        <v>0</v>
      </c>
      <c r="AK6" s="249">
        <f>'část D zaměstnanci'!$J$36</f>
        <v>0</v>
      </c>
      <c r="AL6" s="249">
        <f>'část D zaměstnanci'!$J$37</f>
        <v>0</v>
      </c>
      <c r="AM6" s="249">
        <f>'část D zaměstnanci'!$J$38</f>
        <v>0</v>
      </c>
      <c r="AN6" s="249">
        <f>'část D zaměstnanci'!$J$39</f>
        <v>0</v>
      </c>
      <c r="AO6" s="249">
        <f>'část D zaměstnanci'!$J$40</f>
        <v>0</v>
      </c>
      <c r="AP6" s="249">
        <f>'část D zaměstnanci'!$J$41</f>
        <v>0</v>
      </c>
      <c r="AQ6" s="249">
        <f>'část D zaměstnanci'!$J$42</f>
        <v>0</v>
      </c>
      <c r="AR6" s="249">
        <f>'část D zaměstnanci'!$J$43</f>
        <v>0</v>
      </c>
      <c r="AS6" s="249">
        <f>'část D zaměstnanci'!$J$44</f>
        <v>0</v>
      </c>
      <c r="AT6" s="249">
        <f>'část D zaměstnanci'!$J$45</f>
        <v>0</v>
      </c>
      <c r="AU6" s="249">
        <f>'část D zaměstnanci'!$J$46</f>
        <v>0</v>
      </c>
      <c r="AV6" s="249">
        <f>'část D zaměstnanci'!$J$47</f>
        <v>0</v>
      </c>
      <c r="AW6" s="249">
        <f>'část D zaměstnanci'!$J$48</f>
        <v>0</v>
      </c>
      <c r="AX6" s="249">
        <f>'část D zaměstnanci'!$J$49</f>
        <v>0</v>
      </c>
      <c r="AY6" s="249">
        <f>'část D zaměstnanci'!$J$50</f>
        <v>0</v>
      </c>
      <c r="AZ6" s="249">
        <f>'část D zaměstnanci'!$J$51</f>
        <v>0</v>
      </c>
      <c r="BA6" s="249">
        <f>'část D zaměstnanci'!$J$52</f>
        <v>0</v>
      </c>
      <c r="BB6" s="249">
        <f>'část D zaměstnanci'!$J$53</f>
        <v>0</v>
      </c>
      <c r="BC6" s="249">
        <f>'část D zaměstnanci'!$J$54</f>
        <v>0</v>
      </c>
      <c r="BD6" s="334"/>
      <c r="BE6" s="334"/>
      <c r="BF6" s="334"/>
      <c r="BG6" s="334"/>
      <c r="BH6" s="334"/>
      <c r="BI6" s="334"/>
      <c r="BJ6" s="334"/>
      <c r="BK6" s="334"/>
      <c r="BL6" s="334"/>
      <c r="BM6" s="334"/>
      <c r="BN6" s="334"/>
      <c r="BO6" s="334"/>
      <c r="BP6" s="334"/>
    </row>
    <row r="7" spans="1:68" s="314" customFormat="1" x14ac:dyDescent="0.25">
      <c r="A7" s="339">
        <v>11</v>
      </c>
      <c r="B7" s="279" t="s">
        <v>393</v>
      </c>
      <c r="C7" s="249">
        <f>'úvodní list'!$E$12</f>
        <v>0</v>
      </c>
      <c r="D7" s="249">
        <f>'úvodní list'!$E$13</f>
        <v>0</v>
      </c>
      <c r="E7" s="249">
        <f>'úvodní list'!$E$14</f>
        <v>0</v>
      </c>
      <c r="F7" s="249">
        <f>'úvodní list'!$E$15</f>
        <v>0</v>
      </c>
      <c r="G7" s="249">
        <f>'úvodní list'!$E$16</f>
        <v>0</v>
      </c>
      <c r="H7" s="303">
        <f>'část D zaměstnanci'!$E$59</f>
        <v>0</v>
      </c>
      <c r="I7" s="303">
        <f>'část D zaměstnanci'!$E$60</f>
        <v>0</v>
      </c>
      <c r="J7" s="303">
        <f>'část D zaměstnanci'!$E$61</f>
        <v>0</v>
      </c>
      <c r="K7" s="303">
        <f>'část D zaměstnanci'!$E$62</f>
        <v>0</v>
      </c>
      <c r="L7" s="303">
        <f>'část D zaměstnanci'!$E$63</f>
        <v>0</v>
      </c>
      <c r="M7" s="303">
        <f>'část D zaměstnanci'!$E$64</f>
        <v>0</v>
      </c>
      <c r="N7" s="303">
        <f>'část D zaměstnanci'!$E$65</f>
        <v>0</v>
      </c>
      <c r="O7" s="303">
        <f>'část D zaměstnanci'!$E$66</f>
        <v>0</v>
      </c>
      <c r="P7" s="303">
        <f>'část D zaměstnanci'!$E$67</f>
        <v>0</v>
      </c>
      <c r="Q7" s="303">
        <f>'část D zaměstnanci'!$E$68</f>
        <v>0</v>
      </c>
      <c r="R7" s="303">
        <f>'část D zaměstnanci'!$E$69</f>
        <v>0</v>
      </c>
      <c r="S7" s="303">
        <f>'část D zaměstnanci'!$E$70</f>
        <v>0</v>
      </c>
      <c r="T7" s="303">
        <f>'část D zaměstnanci'!$E$71</f>
        <v>0</v>
      </c>
      <c r="U7" s="303">
        <f>'část D zaměstnanci'!$E$72</f>
        <v>0</v>
      </c>
      <c r="V7" s="303">
        <f>'část D zaměstnanci'!$E$73</f>
        <v>0</v>
      </c>
      <c r="W7" s="303">
        <f>'část D zaměstnanci'!$E$74</f>
        <v>0</v>
      </c>
      <c r="X7" s="303">
        <f>'část D zaměstnanci'!$E$75</f>
        <v>0</v>
      </c>
      <c r="Y7" s="303">
        <f>'část D zaměstnanci'!$E$76</f>
        <v>0</v>
      </c>
      <c r="Z7" s="303">
        <f>'část D zaměstnanci'!$E$77</f>
        <v>0</v>
      </c>
      <c r="AA7" s="249">
        <f>'část D zaměstnanci'!$E$78</f>
        <v>0</v>
      </c>
      <c r="AB7" s="249">
        <f>'část D zaměstnanci'!$E$79</f>
        <v>0</v>
      </c>
      <c r="AC7" s="249">
        <f>'část D zaměstnanci'!$E$80</f>
        <v>0</v>
      </c>
      <c r="AD7" s="249">
        <f>'část D zaměstnanci'!$E$81</f>
        <v>0</v>
      </c>
      <c r="AE7" s="249">
        <f>'část D zaměstnanci'!$E$82</f>
        <v>0</v>
      </c>
      <c r="AF7" s="303">
        <f>'část D zaměstnanci'!$E$83</f>
        <v>0</v>
      </c>
      <c r="AG7" s="303">
        <f>'část D zaměstnanci'!$E$84</f>
        <v>0</v>
      </c>
      <c r="AH7" s="303">
        <f>'část D zaměstnanci'!$E$85</f>
        <v>0</v>
      </c>
      <c r="AI7" s="303">
        <f>'část D zaměstnanci'!$E$86</f>
        <v>0</v>
      </c>
      <c r="AJ7" s="303">
        <f>'část D zaměstnanci'!$E$87</f>
        <v>0</v>
      </c>
      <c r="AK7" s="249">
        <f>'část D zaměstnanci'!$E$88</f>
        <v>0</v>
      </c>
      <c r="AL7" s="249">
        <f>'část D zaměstnanci'!$E$89</f>
        <v>0</v>
      </c>
      <c r="AM7" s="249">
        <f>'část D zaměstnanci'!$E$90</f>
        <v>0</v>
      </c>
      <c r="AN7" s="249">
        <f>'část D zaměstnanci'!$E$91</f>
        <v>0</v>
      </c>
      <c r="AO7" s="249">
        <f>'část D zaměstnanci'!$E$92</f>
        <v>0</v>
      </c>
      <c r="AP7" s="303">
        <f>'část D zaměstnanci'!$E$93</f>
        <v>0</v>
      </c>
      <c r="AQ7" s="303">
        <f>'část D zaměstnanci'!$E$94</f>
        <v>0</v>
      </c>
      <c r="AR7" s="303">
        <f>'část D zaměstnanci'!$E$95</f>
        <v>0</v>
      </c>
      <c r="AS7" s="303">
        <f>'část D zaměstnanci'!$E$96</f>
        <v>0</v>
      </c>
      <c r="AT7" s="303">
        <f>'část D zaměstnanci'!$E$97</f>
        <v>0</v>
      </c>
      <c r="AU7" s="249">
        <f>'část D zaměstnanci'!$E$98</f>
        <v>0</v>
      </c>
      <c r="AV7" s="249">
        <f>'část D zaměstnanci'!$E$99</f>
        <v>0</v>
      </c>
      <c r="AW7" s="249">
        <f>'část D zaměstnanci'!$E$100</f>
        <v>0</v>
      </c>
      <c r="AX7" s="249">
        <f>'část D zaměstnanci'!$E$101</f>
        <v>0</v>
      </c>
      <c r="AY7" s="249">
        <f>'část D zaměstnanci'!$E$102</f>
        <v>0</v>
      </c>
      <c r="AZ7" s="303">
        <f>'část D zaměstnanci'!$E$103</f>
        <v>0</v>
      </c>
      <c r="BA7" s="303">
        <f>'část D zaměstnanci'!$E$104</f>
        <v>0</v>
      </c>
      <c r="BB7" s="303">
        <f>'část D zaměstnanci'!$E$105</f>
        <v>0</v>
      </c>
      <c r="BC7" s="303">
        <f>'část D zaměstnanci'!$E$106</f>
        <v>0</v>
      </c>
      <c r="BD7" s="334"/>
      <c r="BE7" s="334"/>
      <c r="BF7" s="334"/>
      <c r="BG7" s="334"/>
      <c r="BH7" s="334"/>
      <c r="BI7" s="334"/>
      <c r="BJ7" s="334"/>
      <c r="BK7" s="334"/>
      <c r="BL7" s="334"/>
      <c r="BM7" s="334"/>
      <c r="BN7" s="334"/>
      <c r="BO7" s="334"/>
      <c r="BP7" s="334"/>
    </row>
    <row r="8" spans="1:68" s="314" customFormat="1" ht="25.5" x14ac:dyDescent="0.25">
      <c r="A8" s="339">
        <v>12</v>
      </c>
      <c r="B8" s="279" t="s">
        <v>394</v>
      </c>
      <c r="C8" s="249">
        <f>'úvodní list'!$E$12</f>
        <v>0</v>
      </c>
      <c r="D8" s="249">
        <f>'úvodní list'!$E$13</f>
        <v>0</v>
      </c>
      <c r="E8" s="249">
        <f>'úvodní list'!$E$14</f>
        <v>0</v>
      </c>
      <c r="F8" s="249">
        <f>'úvodní list'!$E$15</f>
        <v>0</v>
      </c>
      <c r="G8" s="249">
        <f>'úvodní list'!$E$16</f>
        <v>0</v>
      </c>
      <c r="H8" s="303">
        <f>'část D zaměstnanci'!$F$59</f>
        <v>0</v>
      </c>
      <c r="I8" s="303">
        <f>'část D zaměstnanci'!$F$60</f>
        <v>0</v>
      </c>
      <c r="J8" s="303">
        <f>'část D zaměstnanci'!$F$61</f>
        <v>0</v>
      </c>
      <c r="K8" s="303">
        <f>'část D zaměstnanci'!$F$62</f>
        <v>0</v>
      </c>
      <c r="L8" s="303">
        <f>'část D zaměstnanci'!$F$63</f>
        <v>0</v>
      </c>
      <c r="M8" s="303">
        <f>'část D zaměstnanci'!$F$64</f>
        <v>0</v>
      </c>
      <c r="N8" s="303">
        <f>'část D zaměstnanci'!$F$65</f>
        <v>0</v>
      </c>
      <c r="O8" s="303">
        <f>'část D zaměstnanci'!$F$66</f>
        <v>0</v>
      </c>
      <c r="P8" s="303">
        <f>'část D zaměstnanci'!$F$67</f>
        <v>0</v>
      </c>
      <c r="Q8" s="303">
        <f>'část D zaměstnanci'!$F$68</f>
        <v>0</v>
      </c>
      <c r="R8" s="303">
        <f>'část D zaměstnanci'!$F$69</f>
        <v>0</v>
      </c>
      <c r="S8" s="303">
        <f>'část D zaměstnanci'!$F$70</f>
        <v>0</v>
      </c>
      <c r="T8" s="303">
        <f>'část D zaměstnanci'!$F$71</f>
        <v>0</v>
      </c>
      <c r="U8" s="303">
        <f>'část D zaměstnanci'!$F$72</f>
        <v>0</v>
      </c>
      <c r="V8" s="303">
        <f>'část D zaměstnanci'!$F$73</f>
        <v>0</v>
      </c>
      <c r="W8" s="303">
        <f>'část D zaměstnanci'!$F$74</f>
        <v>0</v>
      </c>
      <c r="X8" s="303">
        <f>'část D zaměstnanci'!$F$75</f>
        <v>0</v>
      </c>
      <c r="Y8" s="303">
        <f>'část D zaměstnanci'!$F$76</f>
        <v>0</v>
      </c>
      <c r="Z8" s="303">
        <f>'část D zaměstnanci'!$F$77</f>
        <v>0</v>
      </c>
      <c r="AA8" s="249">
        <f>'část D zaměstnanci'!$F$78</f>
        <v>0</v>
      </c>
      <c r="AB8" s="249">
        <f>'část D zaměstnanci'!$F$79</f>
        <v>0</v>
      </c>
      <c r="AC8" s="249">
        <f>'část D zaměstnanci'!$F$80</f>
        <v>0</v>
      </c>
      <c r="AD8" s="249">
        <f>'část D zaměstnanci'!$F$81</f>
        <v>0</v>
      </c>
      <c r="AE8" s="303">
        <f>'část D zaměstnanci'!$F$82</f>
        <v>0</v>
      </c>
      <c r="AF8" s="303">
        <f>'část D zaměstnanci'!$F$83</f>
        <v>0</v>
      </c>
      <c r="AG8" s="303">
        <f>'část D zaměstnanci'!$F$84</f>
        <v>0</v>
      </c>
      <c r="AH8" s="303">
        <f>'část D zaměstnanci'!$F$85</f>
        <v>0</v>
      </c>
      <c r="AI8" s="303">
        <f>'část D zaměstnanci'!$F$86</f>
        <v>0</v>
      </c>
      <c r="AJ8" s="303">
        <f>'část D zaměstnanci'!$F$87</f>
        <v>0</v>
      </c>
      <c r="AK8" s="249">
        <f>'část D zaměstnanci'!$F$88</f>
        <v>0</v>
      </c>
      <c r="AL8" s="249">
        <f>'část D zaměstnanci'!$F$89</f>
        <v>0</v>
      </c>
      <c r="AM8" s="249">
        <f>'část D zaměstnanci'!$F$90</f>
        <v>0</v>
      </c>
      <c r="AN8" s="249">
        <f>'část D zaměstnanci'!$F$91</f>
        <v>0</v>
      </c>
      <c r="AO8" s="303">
        <f>'část D zaměstnanci'!$F$92</f>
        <v>0</v>
      </c>
      <c r="AP8" s="303">
        <f>'část D zaměstnanci'!$F$93</f>
        <v>0</v>
      </c>
      <c r="AQ8" s="303">
        <f>'část D zaměstnanci'!$F$94</f>
        <v>0</v>
      </c>
      <c r="AR8" s="303">
        <f>'část D zaměstnanci'!$F$95</f>
        <v>0</v>
      </c>
      <c r="AS8" s="303">
        <f>'část D zaměstnanci'!$F$96</f>
        <v>0</v>
      </c>
      <c r="AT8" s="303">
        <f>'část D zaměstnanci'!$F$97</f>
        <v>0</v>
      </c>
      <c r="AU8" s="249">
        <f>'část D zaměstnanci'!$F$98</f>
        <v>0</v>
      </c>
      <c r="AV8" s="249">
        <f>'část D zaměstnanci'!$F$99</f>
        <v>0</v>
      </c>
      <c r="AW8" s="249">
        <f>'část D zaměstnanci'!$F$100</f>
        <v>0</v>
      </c>
      <c r="AX8" s="249">
        <f>'část D zaměstnanci'!$F$101</f>
        <v>0</v>
      </c>
      <c r="AY8" s="303">
        <f>'část D zaměstnanci'!$F$102</f>
        <v>0</v>
      </c>
      <c r="AZ8" s="303">
        <f>'část D zaměstnanci'!$F$103</f>
        <v>0</v>
      </c>
      <c r="BA8" s="303">
        <f>'část D zaměstnanci'!$F$104</f>
        <v>0</v>
      </c>
      <c r="BB8" s="303">
        <f>'část D zaměstnanci'!$F$105</f>
        <v>0</v>
      </c>
      <c r="BC8" s="303">
        <f>'část D zaměstnanci'!$F$106</f>
        <v>0</v>
      </c>
      <c r="BD8" s="334"/>
      <c r="BE8" s="334"/>
      <c r="BF8" s="334"/>
      <c r="BG8" s="334"/>
      <c r="BH8" s="334"/>
      <c r="BI8" s="334"/>
      <c r="BJ8" s="334"/>
      <c r="BK8" s="334"/>
      <c r="BL8" s="334"/>
      <c r="BM8" s="334"/>
      <c r="BN8" s="334"/>
      <c r="BO8" s="334"/>
      <c r="BP8" s="334"/>
    </row>
    <row r="9" spans="1:68" s="314" customFormat="1" ht="25.5" x14ac:dyDescent="0.25">
      <c r="A9" s="339">
        <v>13</v>
      </c>
      <c r="B9" s="279" t="s">
        <v>395</v>
      </c>
      <c r="C9" s="249">
        <f>'úvodní list'!$E$12</f>
        <v>0</v>
      </c>
      <c r="D9" s="249">
        <f>'úvodní list'!$E$13</f>
        <v>0</v>
      </c>
      <c r="E9" s="249">
        <f>'úvodní list'!$E$14</f>
        <v>0</v>
      </c>
      <c r="F9" s="249">
        <f>'úvodní list'!$E$15</f>
        <v>0</v>
      </c>
      <c r="G9" s="249">
        <f>'úvodní list'!$E$16</f>
        <v>0</v>
      </c>
      <c r="H9" s="303">
        <f>'část D zaměstnanci'!$G$59</f>
        <v>0</v>
      </c>
      <c r="I9" s="303">
        <f>'část D zaměstnanci'!$G$60</f>
        <v>0</v>
      </c>
      <c r="J9" s="303">
        <f>'část D zaměstnanci'!$G$61</f>
        <v>0</v>
      </c>
      <c r="K9" s="303">
        <f>'část D zaměstnanci'!$G$62</f>
        <v>0</v>
      </c>
      <c r="L9" s="303">
        <f>'část D zaměstnanci'!$G$63</f>
        <v>0</v>
      </c>
      <c r="M9" s="303">
        <f>'část D zaměstnanci'!$G$64</f>
        <v>0</v>
      </c>
      <c r="N9" s="303">
        <f>'část D zaměstnanci'!$G$65</f>
        <v>0</v>
      </c>
      <c r="O9" s="303">
        <f>'část D zaměstnanci'!$G$66</f>
        <v>0</v>
      </c>
      <c r="P9" s="303">
        <f>'část D zaměstnanci'!$G$67</f>
        <v>0</v>
      </c>
      <c r="Q9" s="303">
        <f>'část D zaměstnanci'!$G$68</f>
        <v>0</v>
      </c>
      <c r="R9" s="303">
        <f>'část D zaměstnanci'!$G$69</f>
        <v>0</v>
      </c>
      <c r="S9" s="303">
        <f>'část D zaměstnanci'!$G$70</f>
        <v>0</v>
      </c>
      <c r="T9" s="303">
        <f>'část D zaměstnanci'!$G$71</f>
        <v>0</v>
      </c>
      <c r="U9" s="303">
        <f>'část D zaměstnanci'!$G$72</f>
        <v>0</v>
      </c>
      <c r="V9" s="303">
        <f>'část D zaměstnanci'!$G$73</f>
        <v>0</v>
      </c>
      <c r="W9" s="303">
        <f>'část D zaměstnanci'!$G$74</f>
        <v>0</v>
      </c>
      <c r="X9" s="303">
        <f>'část D zaměstnanci'!$G$75</f>
        <v>0</v>
      </c>
      <c r="Y9" s="303">
        <f>'část D zaměstnanci'!$G$76</f>
        <v>0</v>
      </c>
      <c r="Z9" s="303">
        <f>'část D zaměstnanci'!$G$77</f>
        <v>0</v>
      </c>
      <c r="AA9" s="249">
        <f>'část D zaměstnanci'!$G$78</f>
        <v>0</v>
      </c>
      <c r="AB9" s="249">
        <f>'část D zaměstnanci'!$G$79</f>
        <v>0</v>
      </c>
      <c r="AC9" s="249">
        <f>'část D zaměstnanci'!$G$80</f>
        <v>0</v>
      </c>
      <c r="AD9" s="249">
        <f>'část D zaměstnanci'!$G$81</f>
        <v>0</v>
      </c>
      <c r="AE9" s="303">
        <f>'část D zaměstnanci'!$G$82</f>
        <v>0</v>
      </c>
      <c r="AF9" s="303">
        <f>'část D zaměstnanci'!$G$83</f>
        <v>0</v>
      </c>
      <c r="AG9" s="303">
        <f>'část D zaměstnanci'!$G$84</f>
        <v>0</v>
      </c>
      <c r="AH9" s="303">
        <f>'část D zaměstnanci'!$G$85</f>
        <v>0</v>
      </c>
      <c r="AI9" s="303">
        <f>'část D zaměstnanci'!$G$86</f>
        <v>0</v>
      </c>
      <c r="AJ9" s="303">
        <f>'část D zaměstnanci'!$G$87</f>
        <v>0</v>
      </c>
      <c r="AK9" s="249">
        <f>'část D zaměstnanci'!$G$88</f>
        <v>0</v>
      </c>
      <c r="AL9" s="249">
        <f>'část D zaměstnanci'!$G$89</f>
        <v>0</v>
      </c>
      <c r="AM9" s="249">
        <f>'část D zaměstnanci'!$G$90</f>
        <v>0</v>
      </c>
      <c r="AN9" s="249">
        <f>'část D zaměstnanci'!$G$91</f>
        <v>0</v>
      </c>
      <c r="AO9" s="303">
        <f>'část D zaměstnanci'!$G$92</f>
        <v>0</v>
      </c>
      <c r="AP9" s="303">
        <f>'část D zaměstnanci'!$G$93</f>
        <v>0</v>
      </c>
      <c r="AQ9" s="303">
        <f>'část D zaměstnanci'!$G$94</f>
        <v>0</v>
      </c>
      <c r="AR9" s="303">
        <f>'část D zaměstnanci'!$G$95</f>
        <v>0</v>
      </c>
      <c r="AS9" s="303">
        <f>'část D zaměstnanci'!$G$96</f>
        <v>0</v>
      </c>
      <c r="AT9" s="303">
        <f>'část D zaměstnanci'!$G$97</f>
        <v>0</v>
      </c>
      <c r="AU9" s="249">
        <f>'část D zaměstnanci'!$G$98</f>
        <v>0</v>
      </c>
      <c r="AV9" s="249">
        <f>'část D zaměstnanci'!$G$99</f>
        <v>0</v>
      </c>
      <c r="AW9" s="249">
        <f>'část D zaměstnanci'!$G$100</f>
        <v>0</v>
      </c>
      <c r="AX9" s="249">
        <f>'část D zaměstnanci'!$G$101</f>
        <v>0</v>
      </c>
      <c r="AY9" s="303">
        <f>'část D zaměstnanci'!$G$102</f>
        <v>0</v>
      </c>
      <c r="AZ9" s="303">
        <f>'část D zaměstnanci'!$G$103</f>
        <v>0</v>
      </c>
      <c r="BA9" s="303">
        <f>'část D zaměstnanci'!$G$104</f>
        <v>0</v>
      </c>
      <c r="BB9" s="303">
        <f>'část D zaměstnanci'!$G$105</f>
        <v>0</v>
      </c>
      <c r="BC9" s="303">
        <f>'část D zaměstnanci'!$G$106</f>
        <v>0</v>
      </c>
      <c r="BD9" s="334"/>
      <c r="BE9" s="334"/>
      <c r="BF9" s="334"/>
      <c r="BG9" s="334"/>
      <c r="BH9" s="334"/>
      <c r="BI9" s="334"/>
      <c r="BJ9" s="334"/>
      <c r="BK9" s="334"/>
      <c r="BL9" s="334"/>
      <c r="BM9" s="334"/>
      <c r="BN9" s="334"/>
      <c r="BO9" s="334"/>
      <c r="BP9" s="334"/>
    </row>
    <row r="10" spans="1:68" s="314" customFormat="1" ht="25.5" x14ac:dyDescent="0.25">
      <c r="A10" s="339">
        <v>14</v>
      </c>
      <c r="B10" s="279" t="s">
        <v>396</v>
      </c>
      <c r="C10" s="249">
        <f>'úvodní list'!$E$12</f>
        <v>0</v>
      </c>
      <c r="D10" s="249">
        <f>'úvodní list'!$E$13</f>
        <v>0</v>
      </c>
      <c r="E10" s="249">
        <f>'úvodní list'!$E$14</f>
        <v>0</v>
      </c>
      <c r="F10" s="249">
        <f>'úvodní list'!$E$15</f>
        <v>0</v>
      </c>
      <c r="G10" s="249">
        <f>'úvodní list'!$E$16</f>
        <v>0</v>
      </c>
      <c r="H10" s="303">
        <f>'část D zaměstnanci'!$H$59</f>
        <v>0</v>
      </c>
      <c r="I10" s="303">
        <f>'část D zaměstnanci'!$H$60</f>
        <v>0</v>
      </c>
      <c r="J10" s="303">
        <f>'část D zaměstnanci'!$H$61</f>
        <v>0</v>
      </c>
      <c r="K10" s="303">
        <f>'část D zaměstnanci'!$H$62</f>
        <v>0</v>
      </c>
      <c r="L10" s="303">
        <f>'část D zaměstnanci'!$H$63</f>
        <v>0</v>
      </c>
      <c r="M10" s="303">
        <f>'část D zaměstnanci'!$H$64</f>
        <v>0</v>
      </c>
      <c r="N10" s="303">
        <f>'část D zaměstnanci'!$H$65</f>
        <v>0</v>
      </c>
      <c r="O10" s="303">
        <f>'část D zaměstnanci'!$H$66</f>
        <v>0</v>
      </c>
      <c r="P10" s="303">
        <f>'část D zaměstnanci'!$H$67</f>
        <v>0</v>
      </c>
      <c r="Q10" s="303">
        <f>'část D zaměstnanci'!$H$68</f>
        <v>0</v>
      </c>
      <c r="R10" s="303">
        <f>'část D zaměstnanci'!$H$69</f>
        <v>0</v>
      </c>
      <c r="S10" s="303">
        <f>'část D zaměstnanci'!$H$70</f>
        <v>0</v>
      </c>
      <c r="T10" s="303">
        <f>'část D zaměstnanci'!$H$71</f>
        <v>0</v>
      </c>
      <c r="U10" s="303">
        <f>'část D zaměstnanci'!$H$72</f>
        <v>0</v>
      </c>
      <c r="V10" s="303">
        <f>'část D zaměstnanci'!$H$73</f>
        <v>0</v>
      </c>
      <c r="W10" s="303">
        <f>'část D zaměstnanci'!$H$74</f>
        <v>0</v>
      </c>
      <c r="X10" s="303">
        <f>'část D zaměstnanci'!$H$75</f>
        <v>0</v>
      </c>
      <c r="Y10" s="303">
        <f>'část D zaměstnanci'!$H$76</f>
        <v>0</v>
      </c>
      <c r="Z10" s="303">
        <f>'část D zaměstnanci'!$H$77</f>
        <v>0</v>
      </c>
      <c r="AA10" s="249">
        <f>'část D zaměstnanci'!$H$78</f>
        <v>0</v>
      </c>
      <c r="AB10" s="249">
        <f>'část D zaměstnanci'!$H$79</f>
        <v>0</v>
      </c>
      <c r="AC10" s="303">
        <f>'část D zaměstnanci'!$H$80</f>
        <v>0</v>
      </c>
      <c r="AD10" s="303">
        <f>'část D zaměstnanci'!$H$81</f>
        <v>0</v>
      </c>
      <c r="AE10" s="303">
        <f>'část D zaměstnanci'!$H$82</f>
        <v>0</v>
      </c>
      <c r="AF10" s="303">
        <f>'část D zaměstnanci'!$H$83</f>
        <v>0</v>
      </c>
      <c r="AG10" s="303">
        <f>'část D zaměstnanci'!$H$84</f>
        <v>0</v>
      </c>
      <c r="AH10" s="303">
        <f>'část D zaměstnanci'!$H$85</f>
        <v>0</v>
      </c>
      <c r="AI10" s="303">
        <f>'část D zaměstnanci'!$H$86</f>
        <v>0</v>
      </c>
      <c r="AJ10" s="303">
        <f>'část D zaměstnanci'!$H$87</f>
        <v>0</v>
      </c>
      <c r="AK10" s="249">
        <f>'část D zaměstnanci'!$H$88</f>
        <v>0</v>
      </c>
      <c r="AL10" s="249">
        <f>'část D zaměstnanci'!$H$89</f>
        <v>0</v>
      </c>
      <c r="AM10" s="303">
        <f>'část D zaměstnanci'!$H$90</f>
        <v>0</v>
      </c>
      <c r="AN10" s="303">
        <f>'část D zaměstnanci'!$H$91</f>
        <v>0</v>
      </c>
      <c r="AO10" s="303">
        <f>'část D zaměstnanci'!$H$92</f>
        <v>0</v>
      </c>
      <c r="AP10" s="303">
        <f>'část D zaměstnanci'!$H$93</f>
        <v>0</v>
      </c>
      <c r="AQ10" s="303">
        <f>'část D zaměstnanci'!$H$94</f>
        <v>0</v>
      </c>
      <c r="AR10" s="303">
        <f>'část D zaměstnanci'!$H$95</f>
        <v>0</v>
      </c>
      <c r="AS10" s="303">
        <f>'část D zaměstnanci'!$H$96</f>
        <v>0</v>
      </c>
      <c r="AT10" s="303">
        <f>'část D zaměstnanci'!$H$97</f>
        <v>0</v>
      </c>
      <c r="AU10" s="249">
        <f>'část D zaměstnanci'!$H$98</f>
        <v>0</v>
      </c>
      <c r="AV10" s="249">
        <f>'část D zaměstnanci'!$H$99</f>
        <v>0</v>
      </c>
      <c r="AW10" s="303">
        <f>'část D zaměstnanci'!$H$100</f>
        <v>0</v>
      </c>
      <c r="AX10" s="303">
        <f>'část D zaměstnanci'!$H$101</f>
        <v>0</v>
      </c>
      <c r="AY10" s="303">
        <f>'část D zaměstnanci'!$H$102</f>
        <v>0</v>
      </c>
      <c r="AZ10" s="303">
        <f>'část D zaměstnanci'!$H$103</f>
        <v>0</v>
      </c>
      <c r="BA10" s="303">
        <f>'část D zaměstnanci'!$H$104</f>
        <v>0</v>
      </c>
      <c r="BB10" s="303">
        <f>'část D zaměstnanci'!$H$105</f>
        <v>0</v>
      </c>
      <c r="BC10" s="303">
        <f>'část D zaměstnanci'!$H$106</f>
        <v>0</v>
      </c>
      <c r="BD10" s="334"/>
      <c r="BE10" s="334"/>
      <c r="BF10" s="334"/>
      <c r="BG10" s="334"/>
      <c r="BH10" s="334"/>
      <c r="BI10" s="334"/>
      <c r="BJ10" s="334"/>
      <c r="BK10" s="334"/>
      <c r="BL10" s="334"/>
      <c r="BM10" s="334"/>
      <c r="BN10" s="334"/>
      <c r="BO10" s="334"/>
      <c r="BP10" s="334"/>
    </row>
    <row r="11" spans="1:68" s="314" customFormat="1" x14ac:dyDescent="0.25">
      <c r="A11" s="339">
        <v>15</v>
      </c>
      <c r="B11" s="279" t="s">
        <v>397</v>
      </c>
      <c r="C11" s="249">
        <f>'úvodní list'!$E$12</f>
        <v>0</v>
      </c>
      <c r="D11" s="249">
        <f>'úvodní list'!$E$13</f>
        <v>0</v>
      </c>
      <c r="E11" s="249">
        <f>'úvodní list'!$E$14</f>
        <v>0</v>
      </c>
      <c r="F11" s="249">
        <f>'úvodní list'!$E$15</f>
        <v>0</v>
      </c>
      <c r="G11" s="249">
        <f>'úvodní list'!$E$16</f>
        <v>0</v>
      </c>
      <c r="H11" s="303">
        <f>'část D zaměstnanci'!$I$59</f>
        <v>0</v>
      </c>
      <c r="I11" s="303">
        <f>'část D zaměstnanci'!$I$60</f>
        <v>0</v>
      </c>
      <c r="J11" s="303">
        <f>'část D zaměstnanci'!$I$61</f>
        <v>0</v>
      </c>
      <c r="K11" s="303">
        <f>'část D zaměstnanci'!$I$62</f>
        <v>0</v>
      </c>
      <c r="L11" s="303">
        <f>'část D zaměstnanci'!$I$63</f>
        <v>0</v>
      </c>
      <c r="M11" s="303">
        <f>'část D zaměstnanci'!$I$64</f>
        <v>0</v>
      </c>
      <c r="N11" s="303">
        <f>'část D zaměstnanci'!$I$65</f>
        <v>0</v>
      </c>
      <c r="O11" s="303">
        <f>'část D zaměstnanci'!$I$66</f>
        <v>0</v>
      </c>
      <c r="P11" s="303">
        <f>'část D zaměstnanci'!$I$67</f>
        <v>0</v>
      </c>
      <c r="Q11" s="303">
        <f>'část D zaměstnanci'!$I$68</f>
        <v>0</v>
      </c>
      <c r="R11" s="303">
        <f>'část D zaměstnanci'!$I$69</f>
        <v>0</v>
      </c>
      <c r="S11" s="303">
        <f>'část D zaměstnanci'!$I$70</f>
        <v>0</v>
      </c>
      <c r="T11" s="303">
        <f>'část D zaměstnanci'!$I$71</f>
        <v>0</v>
      </c>
      <c r="U11" s="303">
        <f>'část D zaměstnanci'!$I$72</f>
        <v>0</v>
      </c>
      <c r="V11" s="303">
        <f>'část D zaměstnanci'!$I$73</f>
        <v>0</v>
      </c>
      <c r="W11" s="303">
        <f>'část D zaměstnanci'!$I$74</f>
        <v>0</v>
      </c>
      <c r="X11" s="303">
        <f>'část D zaměstnanci'!$I$75</f>
        <v>0</v>
      </c>
      <c r="Y11" s="303">
        <f>'část D zaměstnanci'!$I$76</f>
        <v>0</v>
      </c>
      <c r="Z11" s="303">
        <f>'část D zaměstnanci'!$I$77</f>
        <v>0</v>
      </c>
      <c r="AA11" s="249">
        <f>'část D zaměstnanci'!$I$78</f>
        <v>0</v>
      </c>
      <c r="AB11" s="303">
        <f>'část D zaměstnanci'!$I$79</f>
        <v>0</v>
      </c>
      <c r="AC11" s="303">
        <f>'část D zaměstnanci'!$I$80</f>
        <v>0</v>
      </c>
      <c r="AD11" s="303">
        <f>'část D zaměstnanci'!$I$81</f>
        <v>0</v>
      </c>
      <c r="AE11" s="303">
        <f>'část D zaměstnanci'!$I$82</f>
        <v>0</v>
      </c>
      <c r="AF11" s="303">
        <f>'část D zaměstnanci'!$I$83</f>
        <v>0</v>
      </c>
      <c r="AG11" s="303">
        <f>'část D zaměstnanci'!$I$84</f>
        <v>0</v>
      </c>
      <c r="AH11" s="303">
        <f>'část D zaměstnanci'!$I$85</f>
        <v>0</v>
      </c>
      <c r="AI11" s="303">
        <f>'část D zaměstnanci'!$I$86</f>
        <v>0</v>
      </c>
      <c r="AJ11" s="303">
        <f>'část D zaměstnanci'!$I$87</f>
        <v>0</v>
      </c>
      <c r="AK11" s="249">
        <f>'část D zaměstnanci'!$I$88</f>
        <v>0</v>
      </c>
      <c r="AL11" s="303">
        <f>'část D zaměstnanci'!$I$89</f>
        <v>0</v>
      </c>
      <c r="AM11" s="303">
        <f>'část D zaměstnanci'!$I$90</f>
        <v>0</v>
      </c>
      <c r="AN11" s="303">
        <f>'část D zaměstnanci'!$I$91</f>
        <v>0</v>
      </c>
      <c r="AO11" s="303">
        <f>'část D zaměstnanci'!$I$92</f>
        <v>0</v>
      </c>
      <c r="AP11" s="303">
        <f>'část D zaměstnanci'!$I$93</f>
        <v>0</v>
      </c>
      <c r="AQ11" s="303">
        <f>'část D zaměstnanci'!$I$94</f>
        <v>0</v>
      </c>
      <c r="AR11" s="303">
        <f>'část D zaměstnanci'!$I$95</f>
        <v>0</v>
      </c>
      <c r="AS11" s="303">
        <f>'část D zaměstnanci'!$I$96</f>
        <v>0</v>
      </c>
      <c r="AT11" s="303">
        <f>'část D zaměstnanci'!$I$97</f>
        <v>0</v>
      </c>
      <c r="AU11" s="249">
        <f>'část D zaměstnanci'!$I$98</f>
        <v>0</v>
      </c>
      <c r="AV11" s="303">
        <f>'část D zaměstnanci'!$I$99</f>
        <v>0</v>
      </c>
      <c r="AW11" s="303">
        <f>'část D zaměstnanci'!$I$100</f>
        <v>0</v>
      </c>
      <c r="AX11" s="303">
        <f>'část D zaměstnanci'!$I$101</f>
        <v>0</v>
      </c>
      <c r="AY11" s="303">
        <f>'část D zaměstnanci'!$I$102</f>
        <v>0</v>
      </c>
      <c r="AZ11" s="303">
        <f>'část D zaměstnanci'!$I$103</f>
        <v>0</v>
      </c>
      <c r="BA11" s="303">
        <f>'část D zaměstnanci'!$I$104</f>
        <v>0</v>
      </c>
      <c r="BB11" s="303">
        <f>'část D zaměstnanci'!$I$105</f>
        <v>0</v>
      </c>
      <c r="BC11" s="303">
        <f>'část D zaměstnanci'!$I$106</f>
        <v>0</v>
      </c>
      <c r="BD11" s="334"/>
      <c r="BE11" s="334"/>
      <c r="BF11" s="334"/>
      <c r="BG11" s="334"/>
      <c r="BH11" s="334"/>
      <c r="BI11" s="334"/>
      <c r="BJ11" s="334"/>
      <c r="BK11" s="334"/>
      <c r="BL11" s="334"/>
      <c r="BM11" s="334"/>
      <c r="BN11" s="334"/>
      <c r="BO11" s="334"/>
      <c r="BP11" s="334"/>
    </row>
    <row r="12" spans="1:68" s="298" customFormat="1" ht="32.25" customHeight="1" x14ac:dyDescent="0.25">
      <c r="A12" s="340">
        <v>16</v>
      </c>
      <c r="B12" s="279" t="s">
        <v>398</v>
      </c>
      <c r="C12" s="249">
        <f>'úvodní list'!$E$12</f>
        <v>0</v>
      </c>
      <c r="D12" s="249">
        <f>'úvodní list'!$E$13</f>
        <v>0</v>
      </c>
      <c r="E12" s="249">
        <f>'úvodní list'!$E$14</f>
        <v>0</v>
      </c>
      <c r="F12" s="249">
        <f>'úvodní list'!$E$15</f>
        <v>0</v>
      </c>
      <c r="G12" s="249">
        <f>'úvodní list'!$E$16</f>
        <v>0</v>
      </c>
      <c r="H12" s="303">
        <f>'část D zaměstnanci'!$J$59</f>
        <v>0</v>
      </c>
      <c r="I12" s="303">
        <f>'část D zaměstnanci'!$J$60</f>
        <v>0</v>
      </c>
      <c r="J12" s="303">
        <f>'část D zaměstnanci'!$J$61</f>
        <v>0</v>
      </c>
      <c r="K12" s="303">
        <f>'část D zaměstnanci'!$J$62</f>
        <v>0</v>
      </c>
      <c r="L12" s="303">
        <f>'část D zaměstnanci'!$J$63</f>
        <v>0</v>
      </c>
      <c r="M12" s="303">
        <f>'část D zaměstnanci'!$J$64</f>
        <v>0</v>
      </c>
      <c r="N12" s="303">
        <f>'část D zaměstnanci'!$J$65</f>
        <v>0</v>
      </c>
      <c r="O12" s="303">
        <f>'část D zaměstnanci'!$J$66</f>
        <v>0</v>
      </c>
      <c r="P12" s="303">
        <f>'část D zaměstnanci'!$J$67</f>
        <v>0</v>
      </c>
      <c r="Q12" s="303">
        <f>'část D zaměstnanci'!$J$68</f>
        <v>0</v>
      </c>
      <c r="R12" s="303">
        <f>'část D zaměstnanci'!$J$69</f>
        <v>0</v>
      </c>
      <c r="S12" s="303">
        <f>'část D zaměstnanci'!$J$70</f>
        <v>0</v>
      </c>
      <c r="T12" s="303">
        <f>'část D zaměstnanci'!$J$71</f>
        <v>0</v>
      </c>
      <c r="U12" s="303">
        <f>'část D zaměstnanci'!$J$72</f>
        <v>0</v>
      </c>
      <c r="V12" s="303">
        <f>'část D zaměstnanci'!$J$73</f>
        <v>0</v>
      </c>
      <c r="W12" s="303">
        <f>'část D zaměstnanci'!$J$74</f>
        <v>0</v>
      </c>
      <c r="X12" s="303">
        <f>'část D zaměstnanci'!$J$75</f>
        <v>0</v>
      </c>
      <c r="Y12" s="303">
        <f>'část D zaměstnanci'!$J$76</f>
        <v>0</v>
      </c>
      <c r="Z12" s="303">
        <f>'část D zaměstnanci'!$J$77</f>
        <v>0</v>
      </c>
      <c r="AA12" s="303">
        <f>'část D zaměstnanci'!$J$78</f>
        <v>0</v>
      </c>
      <c r="AB12" s="303">
        <f>'část D zaměstnanci'!$J$79</f>
        <v>0</v>
      </c>
      <c r="AC12" s="303">
        <f>'část D zaměstnanci'!$J$80</f>
        <v>0</v>
      </c>
      <c r="AD12" s="303">
        <f>'část D zaměstnanci'!$J$81</f>
        <v>0</v>
      </c>
      <c r="AE12" s="303">
        <f>'část D zaměstnanci'!$J$82</f>
        <v>0</v>
      </c>
      <c r="AF12" s="303">
        <f>'část D zaměstnanci'!$J$83</f>
        <v>0</v>
      </c>
      <c r="AG12" s="303">
        <f>'část D zaměstnanci'!$J$84</f>
        <v>0</v>
      </c>
      <c r="AH12" s="303">
        <f>'část D zaměstnanci'!$J$85</f>
        <v>0</v>
      </c>
      <c r="AI12" s="303">
        <f>'část D zaměstnanci'!$J$86</f>
        <v>0</v>
      </c>
      <c r="AJ12" s="303">
        <f>'část D zaměstnanci'!$J$87</f>
        <v>0</v>
      </c>
      <c r="AK12" s="303">
        <f>'část D zaměstnanci'!$J$88</f>
        <v>0</v>
      </c>
      <c r="AL12" s="303">
        <f>'část D zaměstnanci'!$J$89</f>
        <v>0</v>
      </c>
      <c r="AM12" s="303">
        <f>'část D zaměstnanci'!$J$90</f>
        <v>0</v>
      </c>
      <c r="AN12" s="303">
        <f>'část D zaměstnanci'!$J$91</f>
        <v>0</v>
      </c>
      <c r="AO12" s="303">
        <f>'část D zaměstnanci'!$J$92</f>
        <v>0</v>
      </c>
      <c r="AP12" s="303">
        <f>'část D zaměstnanci'!$J$93</f>
        <v>0</v>
      </c>
      <c r="AQ12" s="303">
        <f>'část D zaměstnanci'!$J$94</f>
        <v>0</v>
      </c>
      <c r="AR12" s="303">
        <f>'část D zaměstnanci'!$J$95</f>
        <v>0</v>
      </c>
      <c r="AS12" s="303">
        <f>'část D zaměstnanci'!$J$96</f>
        <v>0</v>
      </c>
      <c r="AT12" s="303">
        <f>'část D zaměstnanci'!$J$97</f>
        <v>0</v>
      </c>
      <c r="AU12" s="303">
        <f>'část D zaměstnanci'!$J$98</f>
        <v>0</v>
      </c>
      <c r="AV12" s="303">
        <f>'část D zaměstnanci'!$J$99</f>
        <v>0</v>
      </c>
      <c r="AW12" s="303">
        <f>'část D zaměstnanci'!$J$100</f>
        <v>0</v>
      </c>
      <c r="AX12" s="303">
        <f>'část D zaměstnanci'!$J$101</f>
        <v>0</v>
      </c>
      <c r="AY12" s="303">
        <f>'část D zaměstnanci'!$J$102</f>
        <v>0</v>
      </c>
      <c r="AZ12" s="303">
        <f>'část D zaměstnanci'!$J$103</f>
        <v>0</v>
      </c>
      <c r="BA12" s="303">
        <f>'část D zaměstnanci'!$J$104</f>
        <v>0</v>
      </c>
      <c r="BB12" s="303">
        <f>'část D zaměstnanci'!$J$105</f>
        <v>0</v>
      </c>
      <c r="BC12" s="303">
        <f>'část D zaměstnanci'!$J$106</f>
        <v>0</v>
      </c>
      <c r="BD12" s="310"/>
      <c r="BE12" s="310"/>
      <c r="BF12" s="310"/>
      <c r="BG12" s="310"/>
      <c r="BH12" s="310"/>
      <c r="BI12" s="310"/>
      <c r="BJ12" s="310"/>
      <c r="BK12" s="310"/>
      <c r="BL12" s="310"/>
      <c r="BM12" s="310"/>
      <c r="BN12" s="310"/>
      <c r="BO12" s="310"/>
      <c r="BP12" s="310"/>
    </row>
    <row r="13" spans="1:68" s="298" customFormat="1" ht="38.25" x14ac:dyDescent="0.25">
      <c r="A13" s="340">
        <v>21</v>
      </c>
      <c r="B13" s="279" t="s">
        <v>537</v>
      </c>
      <c r="C13" s="249">
        <f>'úvodní list'!$E$12</f>
        <v>0</v>
      </c>
      <c r="D13" s="249">
        <f>'úvodní list'!$E$13</f>
        <v>0</v>
      </c>
      <c r="E13" s="249">
        <f>'úvodní list'!$E$14</f>
        <v>0</v>
      </c>
      <c r="F13" s="249">
        <f>'úvodní list'!$E$15</f>
        <v>0</v>
      </c>
      <c r="G13" s="249">
        <f>'úvodní list'!$E$16</f>
        <v>0</v>
      </c>
      <c r="H13" s="303">
        <f>'část E náklady'!$E$28</f>
        <v>0</v>
      </c>
      <c r="I13" s="303">
        <f>'část E náklady'!$E$29</f>
        <v>0</v>
      </c>
      <c r="J13" s="303">
        <f>'část E náklady'!$E$30</f>
        <v>0</v>
      </c>
      <c r="K13" s="303">
        <f>'část E náklady'!$E$31</f>
        <v>0</v>
      </c>
      <c r="L13" s="303">
        <f>'část E náklady'!$E$32</f>
        <v>0</v>
      </c>
      <c r="M13" s="303">
        <f>'část E náklady'!$E$33</f>
        <v>0</v>
      </c>
      <c r="N13" s="303">
        <f>'část E náklady'!$E$34</f>
        <v>0</v>
      </c>
      <c r="O13" s="303">
        <f>'část E náklady'!$E$35</f>
        <v>0</v>
      </c>
      <c r="P13" s="303">
        <f>'část E náklady'!$E$36</f>
        <v>0</v>
      </c>
      <c r="Q13" s="303">
        <f>'část E náklady'!$E$37</f>
        <v>0</v>
      </c>
      <c r="R13" s="303">
        <f>'část E náklady'!$E$38</f>
        <v>0</v>
      </c>
      <c r="S13" s="303">
        <f>'část E náklady'!$E$39</f>
        <v>0</v>
      </c>
      <c r="T13" s="303">
        <f>'část E náklady'!$E$40</f>
        <v>0</v>
      </c>
      <c r="U13" s="303">
        <f>'část E náklady'!$E$41</f>
        <v>0</v>
      </c>
      <c r="V13" s="303">
        <f>'část E náklady'!$E$42</f>
        <v>0</v>
      </c>
      <c r="W13" s="303">
        <f>'část E náklady'!$E$43</f>
        <v>0</v>
      </c>
      <c r="X13" s="303">
        <f>'část E náklady'!$E$44</f>
        <v>0</v>
      </c>
      <c r="Y13" s="303">
        <f>'část E náklady'!$E$45</f>
        <v>0</v>
      </c>
      <c r="Z13" s="303">
        <f>'část E náklady'!$E$46</f>
        <v>0</v>
      </c>
      <c r="AA13" s="303">
        <f>'část E náklady'!$E$47</f>
        <v>0</v>
      </c>
      <c r="AB13" s="303">
        <f>'část E náklady'!$E$48</f>
        <v>0</v>
      </c>
      <c r="AC13" s="303">
        <f>'část E náklady'!$E$49</f>
        <v>0</v>
      </c>
      <c r="AD13" s="303">
        <f>'část E náklady'!$E$50</f>
        <v>0</v>
      </c>
      <c r="AE13" s="303">
        <f>'část E náklady'!$E$51</f>
        <v>0</v>
      </c>
      <c r="AF13" s="303">
        <f>'část E náklady'!$E$52</f>
        <v>0</v>
      </c>
      <c r="AG13" s="303">
        <f>'část E náklady'!$E$53</f>
        <v>0</v>
      </c>
      <c r="AH13" s="303">
        <f>'část E náklady'!$E$54</f>
        <v>0</v>
      </c>
      <c r="AI13" s="303">
        <f>'část E náklady'!$E$55</f>
        <v>0</v>
      </c>
      <c r="AJ13" s="303">
        <f>'část E náklady'!$E$56</f>
        <v>0</v>
      </c>
      <c r="AK13" s="303">
        <f>'část E náklady'!$E$57</f>
        <v>0</v>
      </c>
      <c r="AL13" s="303">
        <f>'část E náklady'!$E$58</f>
        <v>0</v>
      </c>
      <c r="AM13" s="303">
        <f>'část E náklady'!$E$59</f>
        <v>0</v>
      </c>
      <c r="AN13" s="303">
        <f>'část E náklady'!$E$60</f>
        <v>0</v>
      </c>
      <c r="AO13" s="303">
        <f>'část E náklady'!$E$61</f>
        <v>0</v>
      </c>
      <c r="AP13" s="303">
        <f>'část E náklady'!$E$62</f>
        <v>0</v>
      </c>
      <c r="AQ13" s="303">
        <f>'část E náklady'!$E$63</f>
        <v>0</v>
      </c>
      <c r="AR13" s="303">
        <f>'část E náklady'!$E$64</f>
        <v>0</v>
      </c>
      <c r="AS13" s="303">
        <f>'část E náklady'!$E$65</f>
        <v>0</v>
      </c>
      <c r="AT13" s="303">
        <f>'část E náklady'!$E$66</f>
        <v>0</v>
      </c>
      <c r="AU13" s="303">
        <f>'část E náklady'!$E$67</f>
        <v>0</v>
      </c>
      <c r="AV13" s="303">
        <f>'část E náklady'!$E$68</f>
        <v>0</v>
      </c>
      <c r="AW13" s="303">
        <f>'část E náklady'!$E$69</f>
        <v>0</v>
      </c>
      <c r="AX13" s="303">
        <f>'část E náklady'!$E$70</f>
        <v>0</v>
      </c>
      <c r="AY13" s="303">
        <f>'část E náklady'!$E$71</f>
        <v>0</v>
      </c>
      <c r="AZ13" s="303">
        <f>'část E náklady'!$E$72</f>
        <v>0</v>
      </c>
      <c r="BA13" s="303">
        <f>'část E náklady'!$E$73</f>
        <v>0</v>
      </c>
      <c r="BB13" s="303">
        <f>'část E náklady'!$E$74</f>
        <v>0</v>
      </c>
      <c r="BC13" s="303">
        <f>'část E náklady'!$E$75</f>
        <v>0</v>
      </c>
      <c r="BD13" s="303">
        <f>'část E náklady'!$E$76</f>
        <v>0</v>
      </c>
      <c r="BE13" s="303">
        <f>'část E náklady'!$E$77</f>
        <v>0</v>
      </c>
      <c r="BF13" s="303">
        <f>'část E náklady'!$E$78</f>
        <v>0</v>
      </c>
      <c r="BG13" s="303">
        <f>'část E náklady'!$E$79</f>
        <v>0</v>
      </c>
      <c r="BH13" s="303">
        <f>'část E náklady'!$E$80</f>
        <v>0</v>
      </c>
      <c r="BI13" s="303">
        <f>'část E náklady'!$E$81</f>
        <v>0</v>
      </c>
      <c r="BJ13" s="303">
        <f>'část E náklady'!$E$82</f>
        <v>0</v>
      </c>
      <c r="BK13" s="303">
        <f>'část E náklady'!$E$83</f>
        <v>0</v>
      </c>
      <c r="BL13" s="303">
        <f>'část E náklady'!$E$84</f>
        <v>0</v>
      </c>
      <c r="BM13" s="303">
        <f>'část E náklady'!$E$85</f>
        <v>0</v>
      </c>
      <c r="BN13" s="303">
        <f>'část E náklady'!$E$86</f>
        <v>0</v>
      </c>
      <c r="BO13" s="303">
        <f>'část E náklady'!$E$87</f>
        <v>0</v>
      </c>
      <c r="BP13" s="303">
        <f>'část E náklady'!$E$88</f>
        <v>0</v>
      </c>
    </row>
    <row r="14" spans="1:68" s="298" customFormat="1" ht="38.25" x14ac:dyDescent="0.25">
      <c r="A14" s="340">
        <v>22</v>
      </c>
      <c r="B14" s="279" t="s">
        <v>538</v>
      </c>
      <c r="C14" s="249">
        <f>'úvodní list'!$E$12</f>
        <v>0</v>
      </c>
      <c r="D14" s="249">
        <f>'úvodní list'!$E$13</f>
        <v>0</v>
      </c>
      <c r="E14" s="249">
        <f>'úvodní list'!$E$14</f>
        <v>0</v>
      </c>
      <c r="F14" s="249">
        <f>'úvodní list'!$E$15</f>
        <v>0</v>
      </c>
      <c r="G14" s="249">
        <f>'úvodní list'!$E$16</f>
        <v>0</v>
      </c>
      <c r="H14" s="303">
        <f>'část E náklady'!$F$28</f>
        <v>0</v>
      </c>
      <c r="I14" s="303">
        <f>'část E náklady'!$F$29</f>
        <v>0</v>
      </c>
      <c r="J14" s="303">
        <f>'část E náklady'!$F$30</f>
        <v>0</v>
      </c>
      <c r="K14" s="303">
        <f>'část E náklady'!$F$31</f>
        <v>0</v>
      </c>
      <c r="L14" s="303">
        <f>'část E náklady'!$F$32</f>
        <v>0</v>
      </c>
      <c r="M14" s="303">
        <f>'část E náklady'!$F$33</f>
        <v>0</v>
      </c>
      <c r="N14" s="303">
        <f>'část E náklady'!$F$34</f>
        <v>0</v>
      </c>
      <c r="O14" s="303">
        <f>'část E náklady'!$F$35</f>
        <v>0</v>
      </c>
      <c r="P14" s="303">
        <f>'část E náklady'!$F$36</f>
        <v>0</v>
      </c>
      <c r="Q14" s="303">
        <f>'část E náklady'!$F$37</f>
        <v>0</v>
      </c>
      <c r="R14" s="303">
        <f>'část E náklady'!$F$38</f>
        <v>0</v>
      </c>
      <c r="S14" s="303">
        <f>'část E náklady'!$F$39</f>
        <v>0</v>
      </c>
      <c r="T14" s="303">
        <f>'část E náklady'!$F$40</f>
        <v>0</v>
      </c>
      <c r="U14" s="303">
        <f>'část E náklady'!$F$41</f>
        <v>0</v>
      </c>
      <c r="V14" s="303">
        <f>'část E náklady'!$F$42</f>
        <v>0</v>
      </c>
      <c r="W14" s="303">
        <f>'část E náklady'!$F$43</f>
        <v>0</v>
      </c>
      <c r="X14" s="303">
        <f>'část E náklady'!$F$44</f>
        <v>0</v>
      </c>
      <c r="Y14" s="303">
        <f>'část E náklady'!$F$45</f>
        <v>0</v>
      </c>
      <c r="Z14" s="303">
        <f>'část E náklady'!$F$46</f>
        <v>0</v>
      </c>
      <c r="AA14" s="303">
        <f>'část E náklady'!$F$47</f>
        <v>0</v>
      </c>
      <c r="AB14" s="303">
        <f>'část E náklady'!$F$48</f>
        <v>0</v>
      </c>
      <c r="AC14" s="303">
        <f>'část E náklady'!$F$49</f>
        <v>0</v>
      </c>
      <c r="AD14" s="303">
        <f>'část E náklady'!$F$50</f>
        <v>0</v>
      </c>
      <c r="AE14" s="303">
        <f>'část E náklady'!$F$51</f>
        <v>0</v>
      </c>
      <c r="AF14" s="303">
        <f>'část E náklady'!$F$52</f>
        <v>0</v>
      </c>
      <c r="AG14" s="303">
        <f>'část E náklady'!$F$53</f>
        <v>0</v>
      </c>
      <c r="AH14" s="303">
        <f>'část E náklady'!$F$54</f>
        <v>0</v>
      </c>
      <c r="AI14" s="303">
        <f>'část E náklady'!$F$55</f>
        <v>0</v>
      </c>
      <c r="AJ14" s="303">
        <f>'část E náklady'!$F$56</f>
        <v>0</v>
      </c>
      <c r="AK14" s="303">
        <f>'část E náklady'!$F$57</f>
        <v>0</v>
      </c>
      <c r="AL14" s="303">
        <f>'část E náklady'!$F$58</f>
        <v>0</v>
      </c>
      <c r="AM14" s="303">
        <f>'část E náklady'!$F$59</f>
        <v>0</v>
      </c>
      <c r="AN14" s="303">
        <f>'část E náklady'!$F$60</f>
        <v>0</v>
      </c>
      <c r="AO14" s="303">
        <f>'část E náklady'!$F$61</f>
        <v>0</v>
      </c>
      <c r="AP14" s="303">
        <f>'část E náklady'!$F$62</f>
        <v>0</v>
      </c>
      <c r="AQ14" s="303">
        <f>'část E náklady'!$F$63</f>
        <v>0</v>
      </c>
      <c r="AR14" s="303">
        <f>'část E náklady'!$F$64</f>
        <v>0</v>
      </c>
      <c r="AS14" s="303">
        <f>'část E náklady'!$F$65</f>
        <v>0</v>
      </c>
      <c r="AT14" s="303">
        <f>'část E náklady'!$F$66</f>
        <v>0</v>
      </c>
      <c r="AU14" s="303">
        <f>'část E náklady'!$F$67</f>
        <v>0</v>
      </c>
      <c r="AV14" s="303">
        <f>'část E náklady'!$F$68</f>
        <v>0</v>
      </c>
      <c r="AW14" s="303">
        <f>'část E náklady'!$F$69</f>
        <v>0</v>
      </c>
      <c r="AX14" s="303">
        <f>'část E náklady'!$F$70</f>
        <v>0</v>
      </c>
      <c r="AY14" s="303">
        <f>'část E náklady'!$F$71</f>
        <v>0</v>
      </c>
      <c r="AZ14" s="303">
        <f>'část E náklady'!$F$72</f>
        <v>0</v>
      </c>
      <c r="BA14" s="303">
        <f>'část E náklady'!$F$73</f>
        <v>0</v>
      </c>
      <c r="BB14" s="303">
        <f>'část E náklady'!$F$74</f>
        <v>0</v>
      </c>
      <c r="BC14" s="303">
        <f>'část E náklady'!$F$75</f>
        <v>0</v>
      </c>
      <c r="BD14" s="303">
        <f>'část E náklady'!$F$76</f>
        <v>0</v>
      </c>
      <c r="BE14" s="303">
        <f>'část E náklady'!$F$77</f>
        <v>0</v>
      </c>
      <c r="BF14" s="303">
        <f>'část E náklady'!$F$78</f>
        <v>0</v>
      </c>
      <c r="BG14" s="303">
        <f>'část E náklady'!$F$79</f>
        <v>0</v>
      </c>
      <c r="BH14" s="303">
        <f>'část E náklady'!$F$80</f>
        <v>0</v>
      </c>
      <c r="BI14" s="303">
        <f>'část E náklady'!$F$81</f>
        <v>0</v>
      </c>
      <c r="BJ14" s="303">
        <f>'část E náklady'!$F$82</f>
        <v>0</v>
      </c>
      <c r="BK14" s="303">
        <f>'část E náklady'!$F$83</f>
        <v>0</v>
      </c>
      <c r="BL14" s="303">
        <f>'část E náklady'!$F$84</f>
        <v>0</v>
      </c>
      <c r="BM14" s="303">
        <f>'část E náklady'!$F$85</f>
        <v>0</v>
      </c>
      <c r="BN14" s="303">
        <f>'část E náklady'!$F$86</f>
        <v>0</v>
      </c>
      <c r="BO14" s="303">
        <f>'část E náklady'!$F$87</f>
        <v>0</v>
      </c>
      <c r="BP14" s="303">
        <f>'část E náklady'!$F$88</f>
        <v>0</v>
      </c>
    </row>
    <row r="15" spans="1:68" s="298" customFormat="1" ht="30" x14ac:dyDescent="0.25">
      <c r="A15" s="235">
        <v>23</v>
      </c>
      <c r="B15" s="313" t="s">
        <v>371</v>
      </c>
      <c r="C15" s="249">
        <f>'úvodní list'!$E$12</f>
        <v>0</v>
      </c>
      <c r="D15" s="249">
        <f>'úvodní list'!$E$13</f>
        <v>0</v>
      </c>
      <c r="E15" s="249">
        <f>'úvodní list'!$E$14</f>
        <v>0</v>
      </c>
      <c r="F15" s="249">
        <f>'úvodní list'!$E$15</f>
        <v>0</v>
      </c>
      <c r="G15" s="249">
        <f>'úvodní list'!$E$16</f>
        <v>0</v>
      </c>
      <c r="H15" s="303">
        <f>'část E náklady'!$G$28</f>
        <v>0</v>
      </c>
      <c r="I15" s="303">
        <f>'část E náklady'!$G$29</f>
        <v>0</v>
      </c>
      <c r="J15" s="303">
        <f>'část E náklady'!$G$30</f>
        <v>0</v>
      </c>
      <c r="K15" s="303">
        <f>'část E náklady'!$G$31</f>
        <v>0</v>
      </c>
      <c r="L15" s="303">
        <f>'část E náklady'!$G$32</f>
        <v>0</v>
      </c>
      <c r="M15" s="303">
        <f>'část E náklady'!$G$33</f>
        <v>0</v>
      </c>
      <c r="N15" s="303">
        <f>'část E náklady'!$G$34</f>
        <v>0</v>
      </c>
      <c r="O15" s="303">
        <f>'část E náklady'!$G$35</f>
        <v>0</v>
      </c>
      <c r="P15" s="303">
        <f>'část E náklady'!$G$36</f>
        <v>0</v>
      </c>
      <c r="Q15" s="303">
        <f>'část E náklady'!$G$37</f>
        <v>0</v>
      </c>
      <c r="R15" s="303">
        <f>'část E náklady'!$G$38</f>
        <v>0</v>
      </c>
      <c r="S15" s="303">
        <f>'část E náklady'!$G$39</f>
        <v>0</v>
      </c>
      <c r="T15" s="303">
        <f>'část E náklady'!$G$40</f>
        <v>0</v>
      </c>
      <c r="U15" s="303">
        <f>'část E náklady'!$G$41</f>
        <v>0</v>
      </c>
      <c r="V15" s="303">
        <f>'část E náklady'!$G$42</f>
        <v>0</v>
      </c>
      <c r="W15" s="303">
        <f>'část E náklady'!$G$43</f>
        <v>0</v>
      </c>
      <c r="X15" s="303">
        <f>'část E náklady'!$G$44</f>
        <v>0</v>
      </c>
      <c r="Y15" s="303">
        <f>'část E náklady'!$G$45</f>
        <v>0</v>
      </c>
      <c r="Z15" s="303">
        <f>'část E náklady'!$G$46</f>
        <v>0</v>
      </c>
      <c r="AA15" s="303">
        <f>'část E náklady'!$G$47</f>
        <v>0</v>
      </c>
      <c r="AB15" s="303">
        <f>'část E náklady'!$G$48</f>
        <v>0</v>
      </c>
      <c r="AC15" s="303">
        <f>'část E náklady'!$G$49</f>
        <v>0</v>
      </c>
      <c r="AD15" s="303">
        <f>'část E náklady'!$G$50</f>
        <v>0</v>
      </c>
      <c r="AE15" s="303">
        <f>'část E náklady'!$G$51</f>
        <v>0</v>
      </c>
      <c r="AF15" s="303">
        <f>'část E náklady'!$G$52</f>
        <v>0</v>
      </c>
      <c r="AG15" s="303">
        <f>'část E náklady'!$G$53</f>
        <v>0</v>
      </c>
      <c r="AH15" s="303">
        <f>'část E náklady'!$G$54</f>
        <v>0</v>
      </c>
      <c r="AI15" s="303">
        <f>'část E náklady'!$G$55</f>
        <v>0</v>
      </c>
      <c r="AJ15" s="303">
        <f>'část E náklady'!$G$56</f>
        <v>0</v>
      </c>
      <c r="AK15" s="303">
        <f>'část E náklady'!$G$57</f>
        <v>0</v>
      </c>
      <c r="AL15" s="303">
        <f>'část E náklady'!$G$58</f>
        <v>0</v>
      </c>
      <c r="AM15" s="303">
        <f>'část E náklady'!$G$59</f>
        <v>0</v>
      </c>
      <c r="AN15" s="303">
        <f>'část E náklady'!$G$60</f>
        <v>0</v>
      </c>
      <c r="AO15" s="303">
        <f>'část E náklady'!$G$61</f>
        <v>0</v>
      </c>
      <c r="AP15" s="303">
        <f>'část E náklady'!$G$62</f>
        <v>0</v>
      </c>
      <c r="AQ15" s="303">
        <f>'část E náklady'!$G$63</f>
        <v>0</v>
      </c>
      <c r="AR15" s="303">
        <f>'část E náklady'!$G$64</f>
        <v>0</v>
      </c>
      <c r="AS15" s="303">
        <f>'část E náklady'!$G$65</f>
        <v>0</v>
      </c>
      <c r="AT15" s="303">
        <f>'část E náklady'!$G$66</f>
        <v>0</v>
      </c>
      <c r="AU15" s="303">
        <f>'část E náklady'!$G$67</f>
        <v>0</v>
      </c>
      <c r="AV15" s="303">
        <f>'část E náklady'!$G$68</f>
        <v>0</v>
      </c>
      <c r="AW15" s="303">
        <f>'část E náklady'!$G$69</f>
        <v>0</v>
      </c>
      <c r="AX15" s="303">
        <f>'část E náklady'!$G$70</f>
        <v>0</v>
      </c>
      <c r="AY15" s="303">
        <f>'část E náklady'!$G$71</f>
        <v>0</v>
      </c>
      <c r="AZ15" s="303">
        <f>'část E náklady'!$G$72</f>
        <v>0</v>
      </c>
      <c r="BA15" s="303">
        <f>'část E náklady'!$G$73</f>
        <v>0</v>
      </c>
      <c r="BB15" s="303">
        <f>'část E náklady'!$G$74</f>
        <v>0</v>
      </c>
      <c r="BC15" s="303">
        <f>'část E náklady'!$G$75</f>
        <v>0</v>
      </c>
      <c r="BD15" s="303">
        <f>'část E náklady'!$G$76</f>
        <v>0</v>
      </c>
      <c r="BE15" s="303">
        <f>'část E náklady'!$G$77</f>
        <v>0</v>
      </c>
      <c r="BF15" s="303">
        <f>'část E náklady'!$G$78</f>
        <v>0</v>
      </c>
      <c r="BG15" s="303">
        <f>'část E náklady'!$G$79</f>
        <v>0</v>
      </c>
      <c r="BH15" s="303">
        <f>'část E náklady'!$G$80</f>
        <v>0</v>
      </c>
      <c r="BI15" s="303">
        <f>'část E náklady'!$G$81</f>
        <v>0</v>
      </c>
      <c r="BJ15" s="303">
        <f>'část E náklady'!$G$82</f>
        <v>0</v>
      </c>
      <c r="BK15" s="303">
        <f>'část E náklady'!$G$83</f>
        <v>0</v>
      </c>
      <c r="BL15" s="303">
        <f>'část E náklady'!$G$84</f>
        <v>0</v>
      </c>
      <c r="BM15" s="303">
        <f>'část E náklady'!$G$85</f>
        <v>0</v>
      </c>
      <c r="BN15" s="303">
        <f>'část E náklady'!$G$86</f>
        <v>0</v>
      </c>
      <c r="BO15" s="303">
        <f>'část E náklady'!$G$87</f>
        <v>0</v>
      </c>
      <c r="BP15" s="303">
        <f>'část E náklady'!$G$88</f>
        <v>0</v>
      </c>
    </row>
    <row r="16" spans="1:68" s="298" customFormat="1" ht="30" x14ac:dyDescent="0.25">
      <c r="A16" s="340">
        <v>24</v>
      </c>
      <c r="B16" s="313" t="s">
        <v>536</v>
      </c>
      <c r="C16" s="249">
        <f>'úvodní list'!$E$12</f>
        <v>0</v>
      </c>
      <c r="D16" s="249">
        <f>'úvodní list'!$E$13</f>
        <v>0</v>
      </c>
      <c r="E16" s="249">
        <f>'úvodní list'!$E$14</f>
        <v>0</v>
      </c>
      <c r="F16" s="249">
        <f>'úvodní list'!$E$15</f>
        <v>0</v>
      </c>
      <c r="G16" s="249">
        <f>'úvodní list'!$E$16</f>
        <v>0</v>
      </c>
      <c r="H16" s="303">
        <f>'část E náklady'!$I$28</f>
        <v>0</v>
      </c>
      <c r="I16" s="303">
        <f>'část E náklady'!$I$29</f>
        <v>0</v>
      </c>
      <c r="J16" s="303">
        <f>'část E náklady'!$I$30</f>
        <v>0</v>
      </c>
      <c r="K16" s="303">
        <f>'část E náklady'!$I$31</f>
        <v>0</v>
      </c>
      <c r="L16" s="303">
        <f>'část E náklady'!$I$32</f>
        <v>0</v>
      </c>
      <c r="M16" s="303">
        <f>'část E náklady'!$I$33</f>
        <v>0</v>
      </c>
      <c r="N16" s="303">
        <f>'část E náklady'!$I$34</f>
        <v>0</v>
      </c>
      <c r="O16" s="303">
        <f>'část E náklady'!$I$35</f>
        <v>0</v>
      </c>
      <c r="P16" s="303">
        <f>'část E náklady'!$I$36</f>
        <v>0</v>
      </c>
      <c r="Q16" s="303">
        <f>'část E náklady'!$I$37</f>
        <v>0</v>
      </c>
      <c r="R16" s="303">
        <f>'část E náklady'!$I$38</f>
        <v>0</v>
      </c>
      <c r="S16" s="303">
        <f>'část E náklady'!$I$39</f>
        <v>0</v>
      </c>
      <c r="T16" s="303">
        <f>'část E náklady'!$I$40</f>
        <v>0</v>
      </c>
      <c r="U16" s="303">
        <f>'část E náklady'!$I$41</f>
        <v>0</v>
      </c>
      <c r="V16" s="303">
        <f>'část E náklady'!$I$42</f>
        <v>0</v>
      </c>
      <c r="W16" s="303">
        <f>'část E náklady'!$I$43</f>
        <v>0</v>
      </c>
      <c r="X16" s="303">
        <f>'část E náklady'!$I$44</f>
        <v>0</v>
      </c>
      <c r="Y16" s="303">
        <f>'část E náklady'!$I$45</f>
        <v>0</v>
      </c>
      <c r="Z16" s="303">
        <f>'část E náklady'!$I$46</f>
        <v>0</v>
      </c>
      <c r="AA16" s="303">
        <f>'část E náklady'!$I$47</f>
        <v>0</v>
      </c>
      <c r="AB16" s="303">
        <f>'část E náklady'!$I$48</f>
        <v>0</v>
      </c>
      <c r="AC16" s="303">
        <f>'část E náklady'!$I$49</f>
        <v>0</v>
      </c>
      <c r="AD16" s="303">
        <f>'část E náklady'!$I$50</f>
        <v>0</v>
      </c>
      <c r="AE16" s="303">
        <f>'část E náklady'!$I$51</f>
        <v>0</v>
      </c>
      <c r="AF16" s="303">
        <f>'část E náklady'!$I$52</f>
        <v>0</v>
      </c>
      <c r="AG16" s="303">
        <f>'část E náklady'!$I$53</f>
        <v>0</v>
      </c>
      <c r="AH16" s="303">
        <f>'část E náklady'!$I$54</f>
        <v>0</v>
      </c>
      <c r="AI16" s="303">
        <f>'část E náklady'!$I$55</f>
        <v>0</v>
      </c>
      <c r="AJ16" s="303">
        <f>'část E náklady'!$I$56</f>
        <v>0</v>
      </c>
      <c r="AK16" s="303">
        <f>'část E náklady'!$I$57</f>
        <v>0</v>
      </c>
      <c r="AL16" s="303">
        <f>'část E náklady'!$I$58</f>
        <v>0</v>
      </c>
      <c r="AM16" s="303">
        <f>'část E náklady'!$I$59</f>
        <v>0</v>
      </c>
      <c r="AN16" s="303">
        <f>'část E náklady'!$I$60</f>
        <v>0</v>
      </c>
      <c r="AO16" s="303">
        <f>'část E náklady'!$I$61</f>
        <v>0</v>
      </c>
      <c r="AP16" s="303">
        <f>'část E náklady'!$I$62</f>
        <v>0</v>
      </c>
      <c r="AQ16" s="303">
        <f>'část E náklady'!$I$63</f>
        <v>0</v>
      </c>
      <c r="AR16" s="303">
        <f>'část E náklady'!$I$64</f>
        <v>0</v>
      </c>
      <c r="AS16" s="303">
        <f>'část E náklady'!$I$65</f>
        <v>0</v>
      </c>
      <c r="AT16" s="303">
        <f>'část E náklady'!$I$66</f>
        <v>0</v>
      </c>
      <c r="AU16" s="303">
        <f>'část E náklady'!$I$67</f>
        <v>0</v>
      </c>
      <c r="AV16" s="303">
        <f>'část E náklady'!$I$68</f>
        <v>0</v>
      </c>
      <c r="AW16" s="303">
        <f>'část E náklady'!$I$69</f>
        <v>0</v>
      </c>
      <c r="AX16" s="303">
        <f>'část E náklady'!$I$70</f>
        <v>0</v>
      </c>
      <c r="AY16" s="303">
        <f>'část E náklady'!$I$71</f>
        <v>0</v>
      </c>
      <c r="AZ16" s="303">
        <f>'část E náklady'!$I$72</f>
        <v>0</v>
      </c>
      <c r="BA16" s="303">
        <f>'část E náklady'!$I$73</f>
        <v>0</v>
      </c>
      <c r="BB16" s="303">
        <f>'část E náklady'!$I$74</f>
        <v>0</v>
      </c>
      <c r="BC16" s="303">
        <f>'část E náklady'!$I$75</f>
        <v>0</v>
      </c>
      <c r="BD16" s="303">
        <f>'část E náklady'!$I$76</f>
        <v>0</v>
      </c>
      <c r="BE16" s="303">
        <f>'část E náklady'!$I$77</f>
        <v>0</v>
      </c>
      <c r="BF16" s="303">
        <f>'část E náklady'!$I$78</f>
        <v>0</v>
      </c>
      <c r="BG16" s="303">
        <f>'část E náklady'!$I$79</f>
        <v>0</v>
      </c>
      <c r="BH16" s="303">
        <f>'část E náklady'!$I$80</f>
        <v>0</v>
      </c>
      <c r="BI16" s="303">
        <f>'část E náklady'!$I$81</f>
        <v>0</v>
      </c>
      <c r="BJ16" s="303">
        <f>'část E náklady'!$I$82</f>
        <v>0</v>
      </c>
      <c r="BK16" s="303">
        <f>'část E náklady'!$I$83</f>
        <v>0</v>
      </c>
      <c r="BL16" s="303">
        <f>'část E náklady'!$I$84</f>
        <v>0</v>
      </c>
      <c r="BM16" s="303">
        <f>'část E náklady'!$I$85</f>
        <v>0</v>
      </c>
      <c r="BN16" s="303">
        <f>'část E náklady'!$I$86</f>
        <v>0</v>
      </c>
      <c r="BO16" s="303">
        <f>'část E náklady'!$I$87</f>
        <v>0</v>
      </c>
      <c r="BP16" s="303">
        <f>'část E náklady'!$I$88</f>
        <v>0</v>
      </c>
    </row>
    <row r="17" spans="1:68" s="298" customFormat="1" x14ac:dyDescent="0.25">
      <c r="A17" s="235">
        <v>25</v>
      </c>
      <c r="B17" s="313" t="s">
        <v>714</v>
      </c>
      <c r="C17" s="249">
        <f>'úvodní list'!$E$12</f>
        <v>0</v>
      </c>
      <c r="D17" s="249">
        <f>'úvodní list'!$E$13</f>
        <v>0</v>
      </c>
      <c r="E17" s="249">
        <f>'úvodní list'!$E$14</f>
        <v>0</v>
      </c>
      <c r="F17" s="249">
        <f>'úvodní list'!$E$15</f>
        <v>0</v>
      </c>
      <c r="G17" s="249">
        <f>'úvodní list'!$E$16</f>
        <v>0</v>
      </c>
      <c r="H17" s="303">
        <f>'část E náklady'!$J$28</f>
        <v>0</v>
      </c>
      <c r="I17" s="303">
        <f>'část E náklady'!$J$29</f>
        <v>0</v>
      </c>
      <c r="J17" s="303">
        <f>'část E náklady'!$J$30</f>
        <v>0</v>
      </c>
      <c r="K17" s="303">
        <f>'část E náklady'!$J$31</f>
        <v>0</v>
      </c>
      <c r="L17" s="303">
        <f>'část E náklady'!$J$32</f>
        <v>0</v>
      </c>
      <c r="M17" s="303">
        <f>'část E náklady'!$J$33</f>
        <v>0</v>
      </c>
      <c r="N17" s="303">
        <f>'část E náklady'!$J$34</f>
        <v>0</v>
      </c>
      <c r="O17" s="303">
        <f>'část E náklady'!$J$35</f>
        <v>0</v>
      </c>
      <c r="P17" s="303">
        <f>'část E náklady'!$J$36</f>
        <v>0</v>
      </c>
      <c r="Q17" s="303">
        <f>'část E náklady'!$J$37</f>
        <v>0</v>
      </c>
      <c r="R17" s="303">
        <f>'část E náklady'!$J$38</f>
        <v>0</v>
      </c>
      <c r="S17" s="303">
        <f>'část E náklady'!$J$39</f>
        <v>0</v>
      </c>
      <c r="T17" s="303">
        <f>'část E náklady'!$J$40</f>
        <v>0</v>
      </c>
      <c r="U17" s="303">
        <f>'část E náklady'!$J$41</f>
        <v>0</v>
      </c>
      <c r="V17" s="303">
        <f>'část E náklady'!$J$42</f>
        <v>0</v>
      </c>
      <c r="W17" s="303">
        <f>'část E náklady'!$J$43</f>
        <v>0</v>
      </c>
      <c r="X17" s="303">
        <f>'část E náklady'!$J$44</f>
        <v>0</v>
      </c>
      <c r="Y17" s="303">
        <f>'část E náklady'!$J$45</f>
        <v>0</v>
      </c>
      <c r="Z17" s="303">
        <f>'část E náklady'!$J$46</f>
        <v>0</v>
      </c>
      <c r="AA17" s="303">
        <f>'část E náklady'!$J$47</f>
        <v>0</v>
      </c>
      <c r="AB17" s="303">
        <f>'část E náklady'!$J$48</f>
        <v>0</v>
      </c>
      <c r="AC17" s="303">
        <f>'část E náklady'!$J$49</f>
        <v>0</v>
      </c>
      <c r="AD17" s="303">
        <f>'část E náklady'!$J$50</f>
        <v>0</v>
      </c>
      <c r="AE17" s="303">
        <f>'část E náklady'!$J$51</f>
        <v>0</v>
      </c>
      <c r="AF17" s="303">
        <f>'část E náklady'!$J$52</f>
        <v>0</v>
      </c>
      <c r="AG17" s="303">
        <f>'část E náklady'!$J$53</f>
        <v>0</v>
      </c>
      <c r="AH17" s="303">
        <f>'část E náklady'!$J$54</f>
        <v>0</v>
      </c>
      <c r="AI17" s="303">
        <f>'část E náklady'!$J$55</f>
        <v>0</v>
      </c>
      <c r="AJ17" s="303">
        <f>'část E náklady'!$J$56</f>
        <v>0</v>
      </c>
      <c r="AK17" s="303">
        <f>'část E náklady'!$J$57</f>
        <v>0</v>
      </c>
      <c r="AL17" s="303">
        <f>'část E náklady'!$J$58</f>
        <v>0</v>
      </c>
      <c r="AM17" s="303">
        <f>'část E náklady'!$J$59</f>
        <v>0</v>
      </c>
      <c r="AN17" s="303">
        <f>'část E náklady'!$J$60</f>
        <v>0</v>
      </c>
      <c r="AO17" s="303">
        <f>'část E náklady'!$J$61</f>
        <v>0</v>
      </c>
      <c r="AP17" s="303">
        <f>'část E náklady'!$J$62</f>
        <v>0</v>
      </c>
      <c r="AQ17" s="303">
        <f>'část E náklady'!$J$63</f>
        <v>0</v>
      </c>
      <c r="AR17" s="303">
        <f>'část E náklady'!$J$64</f>
        <v>0</v>
      </c>
      <c r="AS17" s="303">
        <f>'část E náklady'!$J$65</f>
        <v>0</v>
      </c>
      <c r="AT17" s="303">
        <f>'část E náklady'!$J$66</f>
        <v>0</v>
      </c>
      <c r="AU17" s="303">
        <f>'část E náklady'!$J$67</f>
        <v>0</v>
      </c>
      <c r="AV17" s="303">
        <f>'část E náklady'!$J$68</f>
        <v>0</v>
      </c>
      <c r="AW17" s="303">
        <f>'část E náklady'!$J$69</f>
        <v>0</v>
      </c>
      <c r="AX17" s="303">
        <f>'část E náklady'!$J$70</f>
        <v>0</v>
      </c>
      <c r="AY17" s="303">
        <f>'část E náklady'!$J$71</f>
        <v>0</v>
      </c>
      <c r="AZ17" s="303">
        <f>'část E náklady'!$J$72</f>
        <v>0</v>
      </c>
      <c r="BA17" s="303">
        <f>'část E náklady'!$J$73</f>
        <v>0</v>
      </c>
      <c r="BB17" s="303">
        <f>'část E náklady'!$J$74</f>
        <v>0</v>
      </c>
      <c r="BC17" s="303">
        <f>'část E náklady'!$J$75</f>
        <v>0</v>
      </c>
      <c r="BD17" s="303">
        <f>'část E náklady'!$J$76</f>
        <v>0</v>
      </c>
      <c r="BE17" s="303">
        <f>'část E náklady'!$J$77</f>
        <v>0</v>
      </c>
      <c r="BF17" s="303">
        <f>'část E náklady'!$J$78</f>
        <v>0</v>
      </c>
      <c r="BG17" s="303">
        <f>'část E náklady'!$J$79</f>
        <v>0</v>
      </c>
      <c r="BH17" s="303">
        <f>'část E náklady'!$J$80</f>
        <v>0</v>
      </c>
      <c r="BI17" s="303">
        <f>'část E náklady'!$J$81</f>
        <v>0</v>
      </c>
      <c r="BJ17" s="303">
        <f>'část E náklady'!$J$82</f>
        <v>0</v>
      </c>
      <c r="BK17" s="303">
        <f>'část E náklady'!$J$83</f>
        <v>0</v>
      </c>
      <c r="BL17" s="303">
        <f>'část E náklady'!$J$84</f>
        <v>0</v>
      </c>
      <c r="BM17" s="303">
        <f>'část E náklady'!$J$85</f>
        <v>0</v>
      </c>
      <c r="BN17" s="303">
        <f>'část E náklady'!$J$86</f>
        <v>0</v>
      </c>
      <c r="BO17" s="303">
        <f>'část E náklady'!$J$87</f>
        <v>0</v>
      </c>
      <c r="BP17" s="303">
        <f>'část E náklady'!$J$88</f>
        <v>0</v>
      </c>
    </row>
    <row r="18" spans="1:68" s="298" customFormat="1" ht="30" x14ac:dyDescent="0.25">
      <c r="A18" s="340">
        <v>26</v>
      </c>
      <c r="B18" s="313" t="s">
        <v>715</v>
      </c>
      <c r="C18" s="249">
        <f>'úvodní list'!$E$12</f>
        <v>0</v>
      </c>
      <c r="D18" s="249">
        <f>'úvodní list'!$E$13</f>
        <v>0</v>
      </c>
      <c r="E18" s="249">
        <f>'úvodní list'!$E$14</f>
        <v>0</v>
      </c>
      <c r="F18" s="249">
        <f>'úvodní list'!$E$15</f>
        <v>0</v>
      </c>
      <c r="G18" s="249">
        <f>'úvodní list'!$E$16</f>
        <v>0</v>
      </c>
      <c r="H18" s="303">
        <f>'část E náklady'!$H$28</f>
        <v>0</v>
      </c>
      <c r="I18" s="303">
        <f>'část E náklady'!$H$29</f>
        <v>0</v>
      </c>
      <c r="J18" s="303">
        <f>'část E náklady'!$H$30</f>
        <v>0</v>
      </c>
      <c r="K18" s="303">
        <f>'část E náklady'!$H$31</f>
        <v>0</v>
      </c>
      <c r="L18" s="303">
        <f>'část E náklady'!$H$32</f>
        <v>0</v>
      </c>
      <c r="M18" s="303">
        <f>'část E náklady'!$H$33</f>
        <v>0</v>
      </c>
      <c r="N18" s="303">
        <f>'část E náklady'!$H$34</f>
        <v>0</v>
      </c>
      <c r="O18" s="303">
        <f>'část E náklady'!$H$35</f>
        <v>0</v>
      </c>
      <c r="P18" s="303">
        <f>'část E náklady'!$H$36</f>
        <v>0</v>
      </c>
      <c r="Q18" s="303">
        <f>'část E náklady'!$H$37</f>
        <v>0</v>
      </c>
      <c r="R18" s="303">
        <f>'část E náklady'!$H$38</f>
        <v>0</v>
      </c>
      <c r="S18" s="303">
        <f>'část E náklady'!$H$39</f>
        <v>0</v>
      </c>
      <c r="T18" s="303">
        <f>'část E náklady'!$H$40</f>
        <v>0</v>
      </c>
      <c r="U18" s="303">
        <f>'část E náklady'!$H$41</f>
        <v>0</v>
      </c>
      <c r="V18" s="303">
        <f>'část E náklady'!$H$42</f>
        <v>0</v>
      </c>
      <c r="W18" s="303">
        <f>'část E náklady'!$H$43</f>
        <v>0</v>
      </c>
      <c r="X18" s="303">
        <f>'část E náklady'!$H$44</f>
        <v>0</v>
      </c>
      <c r="Y18" s="303">
        <f>'část E náklady'!$H$45</f>
        <v>0</v>
      </c>
      <c r="Z18" s="303">
        <f>'část E náklady'!$H$46</f>
        <v>0</v>
      </c>
      <c r="AA18" s="303">
        <f>'část E náklady'!$H$47</f>
        <v>0</v>
      </c>
      <c r="AB18" s="303">
        <f>'část E náklady'!$H$48</f>
        <v>0</v>
      </c>
      <c r="AC18" s="303">
        <f>'část E náklady'!$H$49</f>
        <v>0</v>
      </c>
      <c r="AD18" s="303">
        <f>'část E náklady'!$H$50</f>
        <v>0</v>
      </c>
      <c r="AE18" s="303">
        <f>'část E náklady'!$H$51</f>
        <v>0</v>
      </c>
      <c r="AF18" s="303">
        <f>'část E náklady'!$H$52</f>
        <v>0</v>
      </c>
      <c r="AG18" s="303">
        <f>'část E náklady'!$H$53</f>
        <v>0</v>
      </c>
      <c r="AH18" s="303">
        <f>'část E náklady'!$H$54</f>
        <v>0</v>
      </c>
      <c r="AI18" s="303">
        <f>'část E náklady'!$H$55</f>
        <v>0</v>
      </c>
      <c r="AJ18" s="303">
        <f>'část E náklady'!$H$56</f>
        <v>0</v>
      </c>
      <c r="AK18" s="303">
        <f>'část E náklady'!$H$57</f>
        <v>0</v>
      </c>
      <c r="AL18" s="303">
        <f>'část E náklady'!$H$58</f>
        <v>0</v>
      </c>
      <c r="AM18" s="303">
        <f>'část E náklady'!$H$59</f>
        <v>0</v>
      </c>
      <c r="AN18" s="303">
        <f>'část E náklady'!$H$60</f>
        <v>0</v>
      </c>
      <c r="AO18" s="303">
        <f>'část E náklady'!$H$61</f>
        <v>0</v>
      </c>
      <c r="AP18" s="303">
        <f>'část E náklady'!$H$62</f>
        <v>0</v>
      </c>
      <c r="AQ18" s="303">
        <f>'část E náklady'!$H$63</f>
        <v>0</v>
      </c>
      <c r="AR18" s="303">
        <f>'část E náklady'!$H$64</f>
        <v>0</v>
      </c>
      <c r="AS18" s="303">
        <f>'část E náklady'!$H$65</f>
        <v>0</v>
      </c>
      <c r="AT18" s="303">
        <f>'část E náklady'!$H$66</f>
        <v>0</v>
      </c>
      <c r="AU18" s="303">
        <f>'část E náklady'!$H$67</f>
        <v>0</v>
      </c>
      <c r="AV18" s="303">
        <f>'část E náklady'!$H$68</f>
        <v>0</v>
      </c>
      <c r="AW18" s="303">
        <f>'část E náklady'!$H$69</f>
        <v>0</v>
      </c>
      <c r="AX18" s="303">
        <f>'část E náklady'!$H$70</f>
        <v>0</v>
      </c>
      <c r="AY18" s="303">
        <f>'část E náklady'!$H$71</f>
        <v>0</v>
      </c>
      <c r="AZ18" s="303">
        <f>'část E náklady'!$H$72</f>
        <v>0</v>
      </c>
      <c r="BA18" s="303">
        <f>'část E náklady'!$H$73</f>
        <v>0</v>
      </c>
      <c r="BB18" s="303">
        <f>'část E náklady'!$H$74</f>
        <v>0</v>
      </c>
      <c r="BC18" s="303">
        <f>'část E náklady'!$H$75</f>
        <v>0</v>
      </c>
      <c r="BD18" s="303">
        <f>'část E náklady'!$H$76</f>
        <v>0</v>
      </c>
      <c r="BE18" s="303">
        <f>'část E náklady'!$H$77</f>
        <v>0</v>
      </c>
      <c r="BF18" s="303">
        <f>'část E náklady'!$H$78</f>
        <v>0</v>
      </c>
      <c r="BG18" s="303">
        <f>'část E náklady'!$H$79</f>
        <v>0</v>
      </c>
      <c r="BH18" s="303">
        <f>'část E náklady'!$H$80</f>
        <v>0</v>
      </c>
      <c r="BI18" s="303">
        <f>'část E náklady'!$H$81</f>
        <v>0</v>
      </c>
      <c r="BJ18" s="303">
        <f>'část E náklady'!$H$82</f>
        <v>0</v>
      </c>
      <c r="BK18" s="303">
        <f>'část E náklady'!$H$83</f>
        <v>0</v>
      </c>
      <c r="BL18" s="303">
        <f>'část E náklady'!$H$84</f>
        <v>0</v>
      </c>
      <c r="BM18" s="303">
        <f>'část E náklady'!$H$85</f>
        <v>0</v>
      </c>
      <c r="BN18" s="303">
        <f>'část E náklady'!$H$86</f>
        <v>0</v>
      </c>
      <c r="BO18" s="303">
        <f>'část E náklady'!$H$87</f>
        <v>0</v>
      </c>
      <c r="BP18" s="303">
        <f>'část E náklady'!$H$88</f>
        <v>0</v>
      </c>
    </row>
    <row r="19" spans="1:68" s="298" customFormat="1" ht="30" x14ac:dyDescent="0.25">
      <c r="A19" s="275" t="s">
        <v>756</v>
      </c>
      <c r="B19" s="313" t="s">
        <v>732</v>
      </c>
      <c r="C19" s="249">
        <f>'úvodní list'!$E$12</f>
        <v>0</v>
      </c>
      <c r="D19" s="249">
        <f>'úvodní list'!$E$13</f>
        <v>0</v>
      </c>
      <c r="E19" s="249">
        <f>'úvodní list'!$E$14</f>
        <v>0</v>
      </c>
      <c r="F19" s="249">
        <f>'úvodní list'!$E$15</f>
        <v>0</v>
      </c>
      <c r="G19" s="249">
        <f>'úvodní list'!$E$16</f>
        <v>0</v>
      </c>
      <c r="H19" s="274" t="s">
        <v>755</v>
      </c>
      <c r="I19" s="310"/>
      <c r="J19" s="310"/>
      <c r="K19" s="310"/>
      <c r="L19" s="310"/>
      <c r="M19" s="310"/>
      <c r="N19" s="310"/>
      <c r="O19" s="310"/>
      <c r="P19" s="310"/>
      <c r="Q19" s="310"/>
      <c r="R19" s="310"/>
      <c r="S19" s="310"/>
      <c r="T19" s="310"/>
      <c r="U19" s="310"/>
      <c r="V19" s="310"/>
      <c r="W19" s="310"/>
      <c r="X19" s="310"/>
      <c r="Y19" s="310"/>
      <c r="Z19" s="310"/>
      <c r="AA19" s="310"/>
      <c r="AB19" s="310"/>
      <c r="AC19" s="310"/>
      <c r="AD19" s="310"/>
      <c r="AE19" s="310"/>
      <c r="AF19" s="310"/>
      <c r="AG19" s="310"/>
      <c r="AH19" s="310"/>
      <c r="AI19" s="310"/>
      <c r="AJ19" s="310"/>
      <c r="AK19" s="310"/>
      <c r="AL19" s="310"/>
      <c r="AM19" s="310"/>
      <c r="AN19" s="310"/>
      <c r="AO19" s="310"/>
      <c r="AP19" s="310"/>
      <c r="AQ19" s="310"/>
      <c r="AR19" s="310"/>
      <c r="AS19" s="310"/>
      <c r="AT19" s="310"/>
      <c r="AU19" s="310"/>
      <c r="AV19" s="310"/>
      <c r="AW19" s="310"/>
      <c r="AX19" s="310"/>
      <c r="AY19" s="310"/>
      <c r="AZ19" s="310"/>
      <c r="BA19" s="310"/>
      <c r="BB19" s="310"/>
      <c r="BC19" s="310"/>
      <c r="BD19" s="310"/>
      <c r="BE19" s="310"/>
      <c r="BF19" s="310"/>
      <c r="BG19" s="310"/>
      <c r="BH19" s="310"/>
      <c r="BI19" s="310"/>
      <c r="BJ19" s="310"/>
      <c r="BK19" s="310"/>
      <c r="BL19" s="310"/>
      <c r="BM19" s="310"/>
      <c r="BN19" s="310"/>
      <c r="BO19" s="310"/>
      <c r="BP19" s="310"/>
    </row>
    <row r="20" spans="1:68" s="298" customFormat="1" x14ac:dyDescent="0.25">
      <c r="A20" s="340">
        <v>35</v>
      </c>
      <c r="B20" s="53" t="s">
        <v>754</v>
      </c>
      <c r="C20" s="249">
        <f>'úvodní list'!$E$12</f>
        <v>0</v>
      </c>
      <c r="D20" s="249">
        <f>'úvodní list'!$E$13</f>
        <v>0</v>
      </c>
      <c r="E20" s="249">
        <f>'úvodní list'!$E$14</f>
        <v>0</v>
      </c>
      <c r="F20" s="249">
        <f>'úvodní list'!$E$15</f>
        <v>0</v>
      </c>
      <c r="G20" s="249">
        <f>'úvodní list'!$E$16</f>
        <v>0</v>
      </c>
      <c r="H20" s="303">
        <f>'část E náklady'!$E$4</f>
        <v>0</v>
      </c>
      <c r="I20" s="303">
        <f>'část E náklady'!$E$5</f>
        <v>0</v>
      </c>
      <c r="J20" s="303">
        <f>'část E náklady'!$E$6</f>
        <v>0</v>
      </c>
      <c r="K20" s="303">
        <f>'část E náklady'!$E$7</f>
        <v>0</v>
      </c>
      <c r="L20" s="303">
        <f>'část E náklady'!$E$8</f>
        <v>0</v>
      </c>
      <c r="M20" s="303">
        <f>'část E náklady'!$E$14</f>
        <v>0</v>
      </c>
      <c r="N20" s="303">
        <f>'část E náklady'!$E$15</f>
        <v>0</v>
      </c>
      <c r="O20" s="303">
        <f>'část E náklady'!$E$16</f>
        <v>0</v>
      </c>
      <c r="P20" s="303">
        <f>'část E náklady'!$E$17</f>
        <v>0</v>
      </c>
      <c r="Q20" s="303">
        <f>'část E náklady'!$E$19</f>
        <v>0</v>
      </c>
      <c r="R20" s="303">
        <f>'část E náklady'!$E$20</f>
        <v>0</v>
      </c>
      <c r="S20" s="303">
        <f>'část E náklady'!$E$21</f>
        <v>0</v>
      </c>
      <c r="T20" s="303">
        <f>'část E náklady'!$E$22</f>
        <v>0</v>
      </c>
      <c r="U20" s="303">
        <f>'část E náklady'!$E$10</f>
        <v>0</v>
      </c>
      <c r="V20" s="303">
        <f>'část E náklady'!$E$11</f>
        <v>0</v>
      </c>
      <c r="W20" s="303">
        <f>'část E náklady'!$E$12</f>
        <v>0</v>
      </c>
      <c r="X20" s="310"/>
      <c r="Y20" s="310"/>
      <c r="Z20" s="310"/>
      <c r="AA20" s="310"/>
      <c r="AB20" s="310"/>
      <c r="AC20" s="310"/>
      <c r="AD20" s="310"/>
      <c r="AE20" s="310"/>
      <c r="AF20" s="310"/>
      <c r="AG20" s="310"/>
      <c r="AH20" s="310"/>
      <c r="AI20" s="310"/>
      <c r="AJ20" s="310"/>
      <c r="AK20" s="310"/>
      <c r="AL20" s="310"/>
      <c r="AM20" s="310"/>
      <c r="AN20" s="310"/>
      <c r="AO20" s="310"/>
      <c r="AP20" s="310"/>
      <c r="AQ20" s="310"/>
      <c r="AR20" s="310"/>
      <c r="AS20" s="310"/>
      <c r="AT20" s="310"/>
      <c r="AU20" s="310"/>
      <c r="AV20" s="310"/>
      <c r="AW20" s="310"/>
      <c r="AX20" s="310"/>
      <c r="AY20" s="310"/>
      <c r="AZ20" s="310"/>
      <c r="BA20" s="310"/>
      <c r="BB20" s="310"/>
      <c r="BC20" s="310"/>
      <c r="BD20" s="310"/>
      <c r="BE20" s="310"/>
      <c r="BF20" s="310"/>
      <c r="BG20" s="310"/>
      <c r="BH20" s="310"/>
      <c r="BI20" s="310"/>
      <c r="BJ20" s="310"/>
      <c r="BK20" s="310"/>
      <c r="BL20" s="310"/>
      <c r="BM20" s="310"/>
      <c r="BN20" s="310"/>
      <c r="BO20" s="310"/>
      <c r="BP20" s="310"/>
    </row>
    <row r="21" spans="1:68" s="307" customFormat="1" ht="30" x14ac:dyDescent="0.25">
      <c r="A21" s="340">
        <v>41</v>
      </c>
      <c r="B21" s="311" t="s">
        <v>752</v>
      </c>
      <c r="C21" s="249">
        <f>'úvodní list'!$E$12</f>
        <v>0</v>
      </c>
      <c r="D21" s="249">
        <f>'úvodní list'!$E$13</f>
        <v>0</v>
      </c>
      <c r="E21" s="249">
        <f>'úvodní list'!$E$14</f>
        <v>0</v>
      </c>
      <c r="F21" s="249">
        <f>'úvodní list'!$E$15</f>
        <v>0</v>
      </c>
      <c r="G21" s="249">
        <f>'úvodní list'!$E$16</f>
        <v>0</v>
      </c>
      <c r="H21" s="303">
        <f>'část F zdroje'!$E$6</f>
        <v>0</v>
      </c>
      <c r="I21" s="303">
        <f>'část F zdroje'!$E$7</f>
        <v>0</v>
      </c>
      <c r="J21" s="303">
        <f>'část F zdroje'!$E$8</f>
        <v>0</v>
      </c>
      <c r="K21" s="303">
        <f>'část F zdroje'!$E$9</f>
        <v>0</v>
      </c>
      <c r="L21" s="303">
        <f>'část F zdroje'!$E$10</f>
        <v>0</v>
      </c>
      <c r="M21" s="303">
        <f>'část F zdroje'!$E$11</f>
        <v>0</v>
      </c>
      <c r="N21" s="303">
        <f>'část F zdroje'!$E$12</f>
        <v>0</v>
      </c>
      <c r="O21" s="303">
        <f>'část F zdroje'!$E$13</f>
        <v>0</v>
      </c>
      <c r="P21" s="303">
        <f>'část F zdroje'!$E$14</f>
        <v>0</v>
      </c>
      <c r="Q21" s="303">
        <f>'část F zdroje'!$E$15</f>
        <v>0</v>
      </c>
      <c r="R21" s="303">
        <f>'část F zdroje'!$E$16</f>
        <v>0</v>
      </c>
      <c r="S21" s="303">
        <f>'část F zdroje'!$E$17</f>
        <v>0</v>
      </c>
      <c r="T21" s="303">
        <f>'část F zdroje'!$E$18</f>
        <v>0</v>
      </c>
      <c r="U21" s="303">
        <f>'část F zdroje'!$E$19</f>
        <v>0</v>
      </c>
      <c r="V21" s="303">
        <f>'část F zdroje'!$E$20</f>
        <v>0</v>
      </c>
      <c r="W21" s="303">
        <f>'část F zdroje'!$E$21</f>
        <v>0</v>
      </c>
      <c r="X21" s="303">
        <f>'část F zdroje'!$E$22</f>
        <v>0</v>
      </c>
      <c r="Y21" s="303">
        <f>'část F zdroje'!$E$23</f>
        <v>0</v>
      </c>
      <c r="Z21" s="303">
        <f>'část F zdroje'!$E$24</f>
        <v>0</v>
      </c>
      <c r="AA21" s="303">
        <f>'část F zdroje'!$E$25</f>
        <v>0</v>
      </c>
      <c r="AB21" s="303">
        <f>'část F zdroje'!$E$26</f>
        <v>0</v>
      </c>
      <c r="AC21" s="303">
        <f>'část F zdroje'!$E$27</f>
        <v>0</v>
      </c>
      <c r="AD21" s="312"/>
      <c r="AE21" s="312"/>
      <c r="AF21" s="312"/>
      <c r="AG21" s="312"/>
      <c r="AH21" s="312"/>
      <c r="AI21" s="312"/>
      <c r="AJ21" s="312"/>
      <c r="AK21" s="312"/>
      <c r="AL21" s="312"/>
      <c r="AM21" s="312"/>
      <c r="AN21" s="312"/>
      <c r="AO21" s="312"/>
      <c r="AP21" s="312"/>
      <c r="AQ21" s="312"/>
      <c r="AR21" s="312"/>
      <c r="AS21" s="312"/>
      <c r="AT21" s="312"/>
      <c r="AU21" s="312"/>
      <c r="AV21" s="312"/>
      <c r="AW21" s="312"/>
      <c r="AX21" s="312"/>
      <c r="AY21" s="312"/>
      <c r="AZ21" s="312"/>
      <c r="BA21" s="312"/>
      <c r="BB21" s="312"/>
      <c r="BC21" s="312"/>
      <c r="BD21" s="312"/>
      <c r="BE21" s="312"/>
      <c r="BF21" s="312"/>
      <c r="BG21" s="312"/>
      <c r="BH21" s="312"/>
      <c r="BI21" s="312"/>
      <c r="BJ21" s="312"/>
      <c r="BK21" s="312"/>
      <c r="BL21" s="312"/>
      <c r="BM21" s="312"/>
      <c r="BN21" s="312"/>
      <c r="BO21" s="312"/>
      <c r="BP21" s="312"/>
    </row>
    <row r="22" spans="1:68" s="298" customFormat="1" ht="60" x14ac:dyDescent="0.25">
      <c r="A22" s="340">
        <v>42</v>
      </c>
      <c r="B22" s="53" t="s">
        <v>753</v>
      </c>
      <c r="C22" s="249">
        <f>'úvodní list'!$E$12</f>
        <v>0</v>
      </c>
      <c r="D22" s="249">
        <f>'úvodní list'!$E$13</f>
        <v>0</v>
      </c>
      <c r="E22" s="249">
        <f>'úvodní list'!$E$14</f>
        <v>0</v>
      </c>
      <c r="F22" s="249">
        <f>'úvodní list'!$E$15</f>
        <v>0</v>
      </c>
      <c r="G22" s="249">
        <f>'úvodní list'!$E$16</f>
        <v>0</v>
      </c>
      <c r="H22" s="303">
        <f>'část F zdroje'!$F$6</f>
        <v>0</v>
      </c>
      <c r="I22" s="303">
        <f>'část F zdroje'!$F$7</f>
        <v>0</v>
      </c>
      <c r="J22" s="303">
        <f>'část F zdroje'!$F$8</f>
        <v>0</v>
      </c>
      <c r="K22" s="303">
        <f>'část F zdroje'!$F$9</f>
        <v>0</v>
      </c>
      <c r="L22" s="303">
        <f>'část F zdroje'!$F$10</f>
        <v>0</v>
      </c>
      <c r="M22" s="303">
        <f>'část F zdroje'!$F$11</f>
        <v>0</v>
      </c>
      <c r="N22" s="303">
        <f>'část F zdroje'!$F$12</f>
        <v>0</v>
      </c>
      <c r="O22" s="303">
        <f>'část F zdroje'!$F$13</f>
        <v>0</v>
      </c>
      <c r="P22" s="303">
        <f>'část F zdroje'!$F$14</f>
        <v>0</v>
      </c>
      <c r="Q22" s="303">
        <f>'část F zdroje'!$F$15</f>
        <v>0</v>
      </c>
      <c r="R22" s="303">
        <f>'část F zdroje'!$F$16</f>
        <v>0</v>
      </c>
      <c r="S22" s="303">
        <f>'část F zdroje'!$F$17</f>
        <v>0</v>
      </c>
      <c r="T22" s="303">
        <f>'část F zdroje'!$F$18</f>
        <v>0</v>
      </c>
      <c r="U22" s="303">
        <f>'část F zdroje'!$F$19</f>
        <v>0</v>
      </c>
      <c r="V22" s="303">
        <f>'část F zdroje'!$F$20</f>
        <v>0</v>
      </c>
      <c r="W22" s="303">
        <f>'část F zdroje'!$F$21</f>
        <v>0</v>
      </c>
      <c r="X22" s="303">
        <f>'část F zdroje'!$F$22</f>
        <v>0</v>
      </c>
      <c r="Y22" s="303">
        <f>'část F zdroje'!$F$23</f>
        <v>0</v>
      </c>
      <c r="Z22" s="303">
        <f>'část F zdroje'!$F$24</f>
        <v>0</v>
      </c>
      <c r="AA22" s="303">
        <f>'část F zdroje'!$F$25</f>
        <v>0</v>
      </c>
      <c r="AB22" s="303">
        <f>'část F zdroje'!$F$26</f>
        <v>0</v>
      </c>
      <c r="AC22" s="303">
        <f>'část F zdroje'!$F$27</f>
        <v>0</v>
      </c>
      <c r="AD22" s="310"/>
      <c r="AE22" s="310"/>
      <c r="AF22" s="310"/>
      <c r="AG22" s="310"/>
      <c r="AH22" s="310"/>
      <c r="AI22" s="310"/>
      <c r="AJ22" s="310"/>
      <c r="AK22" s="310"/>
      <c r="AL22" s="310"/>
      <c r="AM22" s="310"/>
      <c r="AN22" s="310"/>
      <c r="AO22" s="310"/>
      <c r="AP22" s="310"/>
      <c r="AQ22" s="310"/>
      <c r="AR22" s="310"/>
      <c r="AS22" s="310"/>
      <c r="AT22" s="310"/>
      <c r="AU22" s="310"/>
      <c r="AV22" s="310"/>
      <c r="AW22" s="310"/>
      <c r="AX22" s="310"/>
      <c r="AY22" s="310"/>
      <c r="AZ22" s="310"/>
      <c r="BA22" s="310"/>
      <c r="BB22" s="310"/>
      <c r="BC22" s="310"/>
      <c r="BD22" s="310"/>
      <c r="BE22" s="310"/>
      <c r="BF22" s="310"/>
      <c r="BG22" s="310"/>
      <c r="BH22" s="310"/>
      <c r="BI22" s="310"/>
      <c r="BJ22" s="310"/>
      <c r="BK22" s="310"/>
      <c r="BL22" s="310"/>
      <c r="BM22" s="310"/>
      <c r="BN22" s="310"/>
      <c r="BO22" s="310"/>
      <c r="BP22" s="310"/>
    </row>
    <row r="23" spans="1:68" s="298" customFormat="1" ht="30.75" customHeight="1" x14ac:dyDescent="0.25">
      <c r="A23" s="235">
        <v>51</v>
      </c>
      <c r="B23" s="308" t="s">
        <v>547</v>
      </c>
      <c r="C23" s="249">
        <f>'úvodní list'!$E$12</f>
        <v>0</v>
      </c>
      <c r="D23" s="249">
        <f>'úvodní list'!$E$13</f>
        <v>0</v>
      </c>
      <c r="E23" s="249">
        <f>'úvodní list'!$E$14</f>
        <v>0</v>
      </c>
      <c r="F23" s="249">
        <f>'úvodní list'!$E$15</f>
        <v>0</v>
      </c>
      <c r="G23" s="249">
        <f>'úvodní list'!$E$16</f>
        <v>0</v>
      </c>
      <c r="H23" s="303">
        <f>'část B ind_AT_péče'!$E$6</f>
        <v>0</v>
      </c>
      <c r="I23" s="303">
        <f>'část B ind_AT_péče'!$E$7</f>
        <v>0</v>
      </c>
      <c r="J23" s="303">
        <f>'část B ind_AT_péče'!$E$8</f>
        <v>0</v>
      </c>
      <c r="K23" s="303">
        <f>'část B ind_AT_péče'!$E$9</f>
        <v>0</v>
      </c>
      <c r="L23" s="303">
        <f>'část B ind_AT_péče'!$E$10</f>
        <v>0</v>
      </c>
      <c r="M23" s="303">
        <f>'část B ind_AT_péče'!$E$11</f>
        <v>0</v>
      </c>
      <c r="N23" s="309">
        <f>'část B ind_AT_péče'!$E$12</f>
        <v>0</v>
      </c>
      <c r="O23" s="303">
        <f>'část B ind_AT_péče'!$E$13</f>
        <v>0</v>
      </c>
      <c r="P23" s="303">
        <f>'část B ind_AT_péče'!E14</f>
        <v>0</v>
      </c>
      <c r="Q23" s="303">
        <f>'část B ind_AT_péče'!$F$6</f>
        <v>0</v>
      </c>
      <c r="R23" s="303">
        <f>'část B ind_AT_péče'!$F$7</f>
        <v>0</v>
      </c>
      <c r="S23" s="303">
        <f>'část B ind_AT_péče'!$F$8</f>
        <v>0</v>
      </c>
      <c r="T23" s="303">
        <f>'část B ind_AT_péče'!$F$9</f>
        <v>0</v>
      </c>
      <c r="U23" s="303">
        <f>'část B ind_AT_péče'!$F$10</f>
        <v>0</v>
      </c>
      <c r="V23" s="303">
        <f>'část B ind_AT_péče'!$F$11</f>
        <v>0</v>
      </c>
      <c r="W23" s="309">
        <f>'část B ind_AT_péče'!$F$12</f>
        <v>0</v>
      </c>
      <c r="X23" s="303">
        <f>'část B ind_AT_péče'!$F$13</f>
        <v>0</v>
      </c>
      <c r="Y23" s="303">
        <f>'část B ind_AT_péče'!$F$14</f>
        <v>0</v>
      </c>
      <c r="Z23" s="303">
        <f>'část B ind_AT_péče'!$G$6</f>
        <v>0</v>
      </c>
      <c r="AA23" s="303">
        <f>'část B ind_AT_péče'!$G$7</f>
        <v>0</v>
      </c>
      <c r="AB23" s="303">
        <f>'část B ind_AT_péče'!$G$8</f>
        <v>0</v>
      </c>
      <c r="AC23" s="303">
        <f>'část B ind_AT_péče'!$G$9</f>
        <v>0</v>
      </c>
      <c r="AD23" s="303">
        <f>'část B ind_AT_péče'!$G$10</f>
        <v>0</v>
      </c>
      <c r="AE23" s="303">
        <f>'část B ind_AT_péče'!$G$11</f>
        <v>0</v>
      </c>
      <c r="AF23" s="309">
        <f>'část B ind_AT_péče'!$G$12</f>
        <v>0</v>
      </c>
      <c r="AG23" s="303">
        <f>'část B ind_AT_péče'!$G$13</f>
        <v>0</v>
      </c>
      <c r="AH23" s="303">
        <f>'část B ind_AT_péče'!$G$14</f>
        <v>0</v>
      </c>
      <c r="AI23" s="303">
        <f>'část B ind_AT_péče'!$H$6</f>
        <v>0</v>
      </c>
      <c r="AJ23" s="303">
        <f>'část B ind_AT_péče'!$H$7</f>
        <v>0</v>
      </c>
      <c r="AK23" s="303">
        <f>'část B ind_AT_péče'!$H$8</f>
        <v>0</v>
      </c>
      <c r="AL23" s="303">
        <f>'část B ind_AT_péče'!$H$9</f>
        <v>0</v>
      </c>
      <c r="AM23" s="303">
        <f>'část B ind_AT_péče'!$H$10</f>
        <v>0</v>
      </c>
      <c r="AN23" s="303">
        <f>'část B ind_AT_péče'!$H$11</f>
        <v>0</v>
      </c>
      <c r="AO23" s="309">
        <f>'část B ind_AT_péče'!$H$12</f>
        <v>0</v>
      </c>
      <c r="AP23" s="303">
        <f>'část B ind_AT_péče'!$H$13</f>
        <v>0</v>
      </c>
      <c r="AQ23" s="303">
        <f>'část B ind_AT_péče'!$H$14</f>
        <v>0</v>
      </c>
      <c r="AR23" s="303">
        <f>'část B ind_AT_péče'!$I$6</f>
        <v>0</v>
      </c>
      <c r="AS23" s="303">
        <f>'část B ind_AT_péče'!$I$7</f>
        <v>0</v>
      </c>
      <c r="AT23" s="303">
        <f>'část B ind_AT_péče'!$I$8</f>
        <v>0</v>
      </c>
      <c r="AU23" s="310"/>
      <c r="AV23" s="310"/>
      <c r="AW23" s="310"/>
      <c r="AX23" s="310"/>
      <c r="AY23" s="310"/>
      <c r="AZ23" s="310"/>
      <c r="BA23" s="310"/>
      <c r="BB23" s="310"/>
      <c r="BC23" s="310"/>
      <c r="BD23" s="310"/>
      <c r="BE23" s="310"/>
      <c r="BF23" s="310"/>
      <c r="BG23" s="310"/>
      <c r="BH23" s="310"/>
      <c r="BI23" s="310"/>
      <c r="BJ23" s="310"/>
      <c r="BK23" s="310"/>
      <c r="BL23" s="310"/>
      <c r="BM23" s="310"/>
      <c r="BN23" s="310"/>
      <c r="BO23" s="310"/>
      <c r="BP23" s="310"/>
    </row>
    <row r="24" spans="1:68" s="298" customFormat="1" ht="30" x14ac:dyDescent="0.25">
      <c r="A24" s="235" t="s">
        <v>733</v>
      </c>
      <c r="B24" s="305" t="s">
        <v>751</v>
      </c>
      <c r="C24" s="249">
        <f>'úvodní list'!$E$12</f>
        <v>0</v>
      </c>
      <c r="D24" s="249">
        <f>'úvodní list'!$E$13</f>
        <v>0</v>
      </c>
      <c r="E24" s="249">
        <f>'úvodní list'!$E$14</f>
        <v>0</v>
      </c>
      <c r="F24" s="249">
        <f>'úvodní list'!$E$15</f>
        <v>0</v>
      </c>
      <c r="G24" s="249">
        <f>'úvodní list'!$E$16</f>
        <v>0</v>
      </c>
      <c r="H24" s="335">
        <f>'část B ind_AT_péče'!$E$34</f>
        <v>0</v>
      </c>
      <c r="I24" s="335">
        <f>'část B ind_AT_péče'!$E$35</f>
        <v>0</v>
      </c>
      <c r="J24" s="335">
        <f>'část B ind_AT_péče'!$E$36</f>
        <v>0</v>
      </c>
      <c r="K24" s="335">
        <f>'část B ind_AT_péče'!$E$37</f>
        <v>0</v>
      </c>
      <c r="L24" s="335">
        <f>'část B ind_AT_péče'!$E$38</f>
        <v>0</v>
      </c>
      <c r="M24" s="303"/>
      <c r="N24" s="303"/>
      <c r="O24" s="336"/>
      <c r="P24" s="336"/>
      <c r="Q24" s="335">
        <f>'část B ind_AT_péče'!$F$34</f>
        <v>0</v>
      </c>
      <c r="R24" s="335">
        <f>'část B ind_AT_péče'!$F$35</f>
        <v>0</v>
      </c>
      <c r="S24" s="335">
        <f>'část B ind_AT_péče'!$F$36</f>
        <v>0</v>
      </c>
      <c r="T24" s="335">
        <f>'část B ind_AT_péče'!$F$37</f>
        <v>0</v>
      </c>
      <c r="U24" s="335">
        <f>'část B ind_AT_péče'!$F$38</f>
        <v>0</v>
      </c>
      <c r="V24" s="303"/>
      <c r="W24" s="303"/>
      <c r="X24" s="303"/>
      <c r="Y24" s="303"/>
      <c r="Z24" s="303"/>
      <c r="AA24" s="303"/>
      <c r="AB24" s="303"/>
      <c r="AC24" s="303"/>
      <c r="AD24" s="303"/>
      <c r="AE24" s="303"/>
      <c r="AF24" s="303"/>
      <c r="AG24" s="336"/>
      <c r="AH24" s="336"/>
      <c r="AI24" s="335">
        <f>'část B ind_AT_péče'!$H$34</f>
        <v>0</v>
      </c>
      <c r="AJ24" s="335">
        <f>'část B ind_AT_péče'!$H$35</f>
        <v>0</v>
      </c>
      <c r="AK24" s="335">
        <f>'část B ind_AT_péče'!$H$36</f>
        <v>0</v>
      </c>
      <c r="AL24" s="335">
        <f>'část B ind_AT_péče'!$H$37</f>
        <v>0</v>
      </c>
      <c r="AM24" s="335">
        <f>'část B ind_AT_péče'!$H$38</f>
        <v>0</v>
      </c>
      <c r="AN24" s="303"/>
      <c r="AO24" s="303"/>
      <c r="AP24" s="303"/>
      <c r="AQ24" s="303"/>
      <c r="AR24" s="335">
        <f>'část B ind_AT_péče'!$I$34</f>
        <v>0</v>
      </c>
      <c r="AS24" s="335">
        <f>'část B ind_AT_péče'!$I$35</f>
        <v>0</v>
      </c>
      <c r="AT24" s="335">
        <f>'část B ind_AT_péče'!$I$36</f>
        <v>0</v>
      </c>
      <c r="AU24" s="310"/>
      <c r="AV24" s="310"/>
      <c r="AW24" s="310"/>
      <c r="AX24" s="310"/>
      <c r="AY24" s="310"/>
      <c r="AZ24" s="310"/>
      <c r="BA24" s="310"/>
      <c r="BB24" s="310"/>
      <c r="BC24" s="310"/>
      <c r="BD24" s="310"/>
      <c r="BE24" s="310"/>
      <c r="BF24" s="310"/>
      <c r="BG24" s="310"/>
      <c r="BH24" s="310"/>
      <c r="BI24" s="310"/>
      <c r="BJ24" s="310"/>
      <c r="BK24" s="310"/>
      <c r="BL24" s="310"/>
      <c r="BM24" s="310"/>
      <c r="BN24" s="310"/>
      <c r="BO24" s="310"/>
      <c r="BP24" s="310"/>
    </row>
    <row r="25" spans="1:68" s="298" customFormat="1" ht="33" customHeight="1" x14ac:dyDescent="0.25">
      <c r="A25" s="235">
        <v>56</v>
      </c>
      <c r="B25" s="304" t="s">
        <v>547</v>
      </c>
      <c r="C25" s="249">
        <f>'úvodní list'!$E$12</f>
        <v>0</v>
      </c>
      <c r="D25" s="249">
        <f>'úvodní list'!$E$13</f>
        <v>0</v>
      </c>
      <c r="E25" s="249">
        <f>'úvodní list'!$E$14</f>
        <v>0</v>
      </c>
      <c r="F25" s="249">
        <f>'úvodní list'!$E$15</f>
        <v>0</v>
      </c>
      <c r="G25" s="249">
        <f>'úvodní list'!$E$16</f>
        <v>0</v>
      </c>
      <c r="H25" s="303">
        <f>'část B ind_AT_péče'!$E$19</f>
        <v>0</v>
      </c>
      <c r="I25" s="303">
        <f>'část B ind_AT_péče'!$E$20</f>
        <v>0</v>
      </c>
      <c r="J25" s="303">
        <f>'část B ind_AT_péče'!$E$21</f>
        <v>0</v>
      </c>
      <c r="K25" s="303">
        <f>'část B ind_AT_péče'!$E$22</f>
        <v>0</v>
      </c>
      <c r="L25" s="303">
        <f>'část B ind_AT_péče'!$E$23</f>
        <v>0</v>
      </c>
      <c r="M25" s="303">
        <f>'část B ind_AT_péče'!$E$24</f>
        <v>0</v>
      </c>
      <c r="N25" s="303">
        <f>'část B ind_AT_péče'!$F$19</f>
        <v>0</v>
      </c>
      <c r="O25" s="303">
        <f>'část B ind_AT_péče'!$F$20</f>
        <v>0</v>
      </c>
      <c r="P25" s="303">
        <f>'část B ind_AT_péče'!$F$21</f>
        <v>0</v>
      </c>
      <c r="Q25" s="303">
        <f>'část B ind_AT_péče'!$F$22</f>
        <v>0</v>
      </c>
      <c r="R25" s="303">
        <f>'část B ind_AT_péče'!$F$23</f>
        <v>0</v>
      </c>
      <c r="S25" s="303">
        <f>'část B ind_AT_péče'!$F$24</f>
        <v>0</v>
      </c>
      <c r="T25" s="303">
        <f>'část B ind_AT_péče'!$G$19</f>
        <v>0</v>
      </c>
      <c r="U25" s="303">
        <f>'část B ind_AT_péče'!$G$20</f>
        <v>0</v>
      </c>
      <c r="V25" s="303">
        <f>'část B ind_AT_péče'!$G$21</f>
        <v>0</v>
      </c>
      <c r="W25" s="303">
        <f>'část B ind_AT_péče'!$G$22</f>
        <v>0</v>
      </c>
      <c r="X25" s="303">
        <f>'část B ind_AT_péče'!$G$23</f>
        <v>0</v>
      </c>
      <c r="Y25" s="303">
        <f>'část B ind_AT_péče'!$G$24</f>
        <v>0</v>
      </c>
      <c r="Z25" s="303">
        <f>'část B ind_AT_péče'!$H$19</f>
        <v>0</v>
      </c>
      <c r="AA25" s="303">
        <f>'část B ind_AT_péče'!$H$20</f>
        <v>0</v>
      </c>
      <c r="AB25" s="303">
        <f>'část B ind_AT_péče'!$H$21</f>
        <v>0</v>
      </c>
      <c r="AC25" s="303">
        <f>'část B ind_AT_péče'!$H$22</f>
        <v>0</v>
      </c>
      <c r="AD25" s="303">
        <f>'část B ind_AT_péče'!$H$23</f>
        <v>0</v>
      </c>
      <c r="AE25" s="303">
        <f>'část B ind_AT_péče'!$H$24</f>
        <v>0</v>
      </c>
      <c r="AF25" s="310"/>
      <c r="AG25" s="310"/>
      <c r="AH25" s="310"/>
      <c r="AI25" s="310"/>
      <c r="AJ25" s="310"/>
      <c r="AK25" s="310"/>
      <c r="AL25" s="310"/>
      <c r="AM25" s="310"/>
      <c r="AN25" s="310"/>
      <c r="AO25" s="310"/>
      <c r="AP25" s="310"/>
      <c r="AQ25" s="310"/>
      <c r="AR25" s="310"/>
      <c r="AS25" s="310"/>
      <c r="AT25" s="310"/>
      <c r="AU25" s="310"/>
      <c r="AV25" s="310"/>
      <c r="AW25" s="310"/>
      <c r="AX25" s="310"/>
      <c r="AY25" s="310"/>
      <c r="AZ25" s="310"/>
      <c r="BA25" s="310"/>
      <c r="BB25" s="310"/>
      <c r="BC25" s="310"/>
      <c r="BD25" s="310"/>
      <c r="BE25" s="310"/>
      <c r="BF25" s="310"/>
      <c r="BG25" s="310"/>
      <c r="BH25" s="310"/>
      <c r="BI25" s="310"/>
      <c r="BJ25" s="310"/>
      <c r="BK25" s="310"/>
      <c r="BL25" s="310"/>
      <c r="BM25" s="310"/>
      <c r="BN25" s="310"/>
      <c r="BO25" s="310"/>
      <c r="BP25" s="310"/>
    </row>
    <row r="26" spans="1:68" s="298" customFormat="1" ht="33" customHeight="1" x14ac:dyDescent="0.25">
      <c r="A26" s="235">
        <v>56</v>
      </c>
      <c r="B26" s="304" t="s">
        <v>747</v>
      </c>
      <c r="C26" s="249">
        <f>'úvodní list'!$E$12</f>
        <v>0</v>
      </c>
      <c r="D26" s="249">
        <f>'úvodní list'!$E$13</f>
        <v>0</v>
      </c>
      <c r="E26" s="249">
        <f>'úvodní list'!$E$14</f>
        <v>0</v>
      </c>
      <c r="F26" s="249">
        <f>'úvodní list'!$E$15</f>
        <v>0</v>
      </c>
      <c r="G26" s="249">
        <f>'úvodní list'!$E$16</f>
        <v>0</v>
      </c>
      <c r="H26" s="303">
        <f>'část B ind_AT_prev'!$E$18</f>
        <v>0</v>
      </c>
      <c r="I26" s="303">
        <f>'část B ind_AT_prev'!$E$19</f>
        <v>0</v>
      </c>
      <c r="J26" s="303">
        <f>'část B ind_AT_prev'!$E$20</f>
        <v>0</v>
      </c>
      <c r="K26" s="303">
        <f>'část B ind_AT_prev'!$E$21</f>
        <v>0</v>
      </c>
      <c r="L26" s="303">
        <f>'část B ind_AT_prev'!$E$22</f>
        <v>0</v>
      </c>
      <c r="M26" s="303">
        <f>'část B ind_AT_prev'!$E$23</f>
        <v>0</v>
      </c>
      <c r="N26" s="303">
        <f>'část B ind_AT_prev'!$F$18</f>
        <v>0</v>
      </c>
      <c r="O26" s="303">
        <f>'část B ind_AT_prev'!$F$19</f>
        <v>0</v>
      </c>
      <c r="P26" s="303">
        <f>'část B ind_AT_prev'!$F$20</f>
        <v>0</v>
      </c>
      <c r="Q26" s="303">
        <f>'část B ind_AT_prev'!$F$21</f>
        <v>0</v>
      </c>
      <c r="R26" s="303">
        <f>'část B ind_AT_prev'!$F$22</f>
        <v>0</v>
      </c>
      <c r="S26" s="303">
        <f>'část B ind_AT_prev'!$F$23</f>
        <v>0</v>
      </c>
      <c r="T26" s="303">
        <f>'část B ind_AT_prev'!$G$18</f>
        <v>0</v>
      </c>
      <c r="U26" s="303">
        <f>'část B ind_AT_prev'!$G$19</f>
        <v>0</v>
      </c>
      <c r="V26" s="303">
        <f>'část B ind_AT_prev'!$G$20</f>
        <v>0</v>
      </c>
      <c r="W26" s="303">
        <f>'část B ind_AT_prev'!$G$21</f>
        <v>0</v>
      </c>
      <c r="X26" s="303">
        <f>'část B ind_AT_prev'!$G$22</f>
        <v>0</v>
      </c>
      <c r="Y26" s="303">
        <f>'část B ind_AT_prev'!$G$23</f>
        <v>0</v>
      </c>
      <c r="Z26" s="303">
        <f>'část B ind_AT_prev'!$H$18</f>
        <v>0</v>
      </c>
      <c r="AA26" s="303">
        <f>'část B ind_AT_prev'!$H$19</f>
        <v>0</v>
      </c>
      <c r="AB26" s="303">
        <f>'část B ind_AT_prev'!$H$20</f>
        <v>0</v>
      </c>
      <c r="AC26" s="303">
        <f>'část B ind_AT_prev'!$H$21</f>
        <v>0</v>
      </c>
      <c r="AD26" s="303">
        <f>'část B ind_AT_prev'!$H$22</f>
        <v>0</v>
      </c>
      <c r="AE26" s="303">
        <f>'část B ind_AT_prev'!$H$23</f>
        <v>0</v>
      </c>
      <c r="AF26" s="310"/>
      <c r="AG26" s="310"/>
      <c r="AH26" s="310"/>
      <c r="AI26" s="310"/>
      <c r="AJ26" s="310"/>
      <c r="AK26" s="310"/>
      <c r="AL26" s="310"/>
      <c r="AM26" s="310"/>
      <c r="AN26" s="310"/>
      <c r="AO26" s="310"/>
      <c r="AP26" s="310"/>
      <c r="AQ26" s="310"/>
      <c r="AR26" s="310"/>
      <c r="AS26" s="310"/>
      <c r="AT26" s="310"/>
      <c r="AU26" s="310"/>
      <c r="AV26" s="310"/>
      <c r="AW26" s="310"/>
      <c r="AX26" s="310"/>
      <c r="AY26" s="310"/>
      <c r="AZ26" s="310"/>
      <c r="BA26" s="310"/>
      <c r="BB26" s="310"/>
      <c r="BC26" s="310"/>
      <c r="BD26" s="310"/>
      <c r="BE26" s="310"/>
      <c r="BF26" s="310"/>
      <c r="BG26" s="310"/>
      <c r="BH26" s="310"/>
      <c r="BI26" s="310"/>
      <c r="BJ26" s="310"/>
      <c r="BK26" s="310"/>
      <c r="BL26" s="310"/>
      <c r="BM26" s="310"/>
      <c r="BN26" s="310"/>
      <c r="BO26" s="310"/>
      <c r="BP26" s="310"/>
    </row>
    <row r="27" spans="1:68" s="298" customFormat="1" ht="33" customHeight="1" x14ac:dyDescent="0.25">
      <c r="A27" s="235">
        <v>56</v>
      </c>
      <c r="B27" s="306" t="s">
        <v>771</v>
      </c>
      <c r="C27" s="249">
        <f>'úvodní list'!$E$12</f>
        <v>0</v>
      </c>
      <c r="D27" s="249">
        <f>'úvodní list'!$E$13</f>
        <v>0</v>
      </c>
      <c r="E27" s="249">
        <f>'úvodní list'!$E$14</f>
        <v>0</v>
      </c>
      <c r="F27" s="249">
        <f>'úvodní list'!$E$15</f>
        <v>0</v>
      </c>
      <c r="G27" s="249">
        <f>'úvodní list'!$E$16</f>
        <v>0</v>
      </c>
      <c r="H27" s="303">
        <f>'část B ind_P_péče'!$E$16</f>
        <v>0</v>
      </c>
      <c r="I27" s="303">
        <f>'část B ind_P_péče'!$E$17</f>
        <v>0</v>
      </c>
      <c r="J27" s="303">
        <f>'část B ind_P_péče'!$E$18</f>
        <v>0</v>
      </c>
      <c r="K27" s="303">
        <f>'část B ind_P_péče'!$E$19</f>
        <v>0</v>
      </c>
      <c r="L27" s="303">
        <f>'část B ind_P_péče'!$E$20</f>
        <v>0</v>
      </c>
      <c r="M27" s="303">
        <f>'část B ind_P_péče'!$E$21</f>
        <v>0</v>
      </c>
      <c r="N27" s="303">
        <f>'část B ind_P_péče'!$F$16</f>
        <v>0</v>
      </c>
      <c r="O27" s="303">
        <f>'část B ind_P_péče'!$F$17</f>
        <v>0</v>
      </c>
      <c r="P27" s="303">
        <f>'část B ind_P_péče'!$F$18</f>
        <v>0</v>
      </c>
      <c r="Q27" s="303">
        <f>'část B ind_P_péče'!$F$19</f>
        <v>0</v>
      </c>
      <c r="R27" s="303">
        <f>'část B ind_P_péče'!$F$20</f>
        <v>0</v>
      </c>
      <c r="S27" s="303">
        <f>'část B ind_P_péče'!$F$21</f>
        <v>0</v>
      </c>
      <c r="T27" s="303">
        <f>'část B ind_P_péče'!$G$16</f>
        <v>0</v>
      </c>
      <c r="U27" s="303">
        <f>'část B ind_P_péče'!$G$17</f>
        <v>0</v>
      </c>
      <c r="V27" s="303">
        <f>'část B ind_P_péče'!$G$18</f>
        <v>0</v>
      </c>
      <c r="W27" s="303">
        <f>'část B ind_P_péče'!$G$19</f>
        <v>0</v>
      </c>
      <c r="X27" s="303">
        <f>'část B ind_P_péče'!$G$20</f>
        <v>0</v>
      </c>
      <c r="Y27" s="303">
        <f>'část B ind_P_péče'!$G$21</f>
        <v>0</v>
      </c>
      <c r="Z27" s="303">
        <f>'část B ind_P_péče'!$H$16</f>
        <v>0</v>
      </c>
      <c r="AA27" s="303">
        <f>'část B ind_P_péče'!$H$17</f>
        <v>0</v>
      </c>
      <c r="AB27" s="303">
        <f>'část B ind_P_péče'!$H$18</f>
        <v>0</v>
      </c>
      <c r="AC27" s="303">
        <f>'část B ind_P_péče'!$H$19</f>
        <v>0</v>
      </c>
      <c r="AD27" s="303">
        <f>'část B ind_P_péče'!$H$20</f>
        <v>0</v>
      </c>
      <c r="AE27" s="303">
        <f>'část B ind_P_péče'!$H$21</f>
        <v>0</v>
      </c>
      <c r="AF27" s="310"/>
      <c r="AG27" s="310"/>
      <c r="AH27" s="310"/>
      <c r="AI27" s="310"/>
      <c r="AJ27" s="310"/>
      <c r="AK27" s="310"/>
      <c r="AL27" s="310"/>
      <c r="AM27" s="310"/>
      <c r="AN27" s="310"/>
      <c r="AO27" s="310"/>
      <c r="AP27" s="310"/>
      <c r="AQ27" s="310"/>
      <c r="AR27" s="310"/>
      <c r="AS27" s="310"/>
      <c r="AT27" s="310"/>
      <c r="AU27" s="310"/>
      <c r="AV27" s="310"/>
      <c r="AW27" s="310"/>
      <c r="AX27" s="310"/>
      <c r="AY27" s="310"/>
      <c r="AZ27" s="310"/>
      <c r="BA27" s="310"/>
      <c r="BB27" s="310"/>
      <c r="BC27" s="310"/>
      <c r="BD27" s="310"/>
      <c r="BE27" s="310"/>
      <c r="BF27" s="310"/>
      <c r="BG27" s="310"/>
      <c r="BH27" s="310"/>
      <c r="BI27" s="310"/>
      <c r="BJ27" s="310"/>
      <c r="BK27" s="310"/>
      <c r="BL27" s="310"/>
      <c r="BM27" s="310"/>
      <c r="BN27" s="310"/>
      <c r="BO27" s="310"/>
      <c r="BP27" s="310"/>
    </row>
    <row r="28" spans="1:68" s="298" customFormat="1" ht="30" x14ac:dyDescent="0.25">
      <c r="A28" s="235" t="s">
        <v>734</v>
      </c>
      <c r="B28" s="305" t="s">
        <v>751</v>
      </c>
      <c r="C28" s="249">
        <f>'úvodní list'!$E$12</f>
        <v>0</v>
      </c>
      <c r="D28" s="249">
        <f>'úvodní list'!$E$13</f>
        <v>0</v>
      </c>
      <c r="E28" s="249">
        <f>'úvodní list'!$E$14</f>
        <v>0</v>
      </c>
      <c r="F28" s="249">
        <f>'úvodní list'!$E$15</f>
        <v>0</v>
      </c>
      <c r="G28" s="249">
        <f>'úvodní list'!$E$16</f>
        <v>0</v>
      </c>
      <c r="H28" s="303">
        <f>'část B ind_AT_péče'!$E$43</f>
        <v>0</v>
      </c>
      <c r="I28" s="303">
        <f>'část B ind_AT_péče'!$E$44</f>
        <v>0</v>
      </c>
      <c r="J28" s="303">
        <f>'část B ind_AT_péče'!$E$45</f>
        <v>0</v>
      </c>
      <c r="K28" s="303">
        <f>'část B ind_AT_péče'!$E$46</f>
        <v>0</v>
      </c>
      <c r="L28" s="303">
        <f>'část B ind_AT_péče'!$E$47</f>
        <v>0</v>
      </c>
      <c r="M28" s="303">
        <f>'část B ind_AT_péče'!$E$48</f>
        <v>0</v>
      </c>
      <c r="N28" s="303">
        <f>'část B ind_AT_péče'!$F$43</f>
        <v>0</v>
      </c>
      <c r="O28" s="303">
        <f>'část B ind_AT_péče'!$F$44</f>
        <v>0</v>
      </c>
      <c r="P28" s="303">
        <f>'část B ind_AT_péče'!$F$45</f>
        <v>0</v>
      </c>
      <c r="Q28" s="303">
        <f>'část B ind_AT_péče'!$F$46</f>
        <v>0</v>
      </c>
      <c r="R28" s="303">
        <f>'část B ind_AT_péče'!$F$47</f>
        <v>0</v>
      </c>
      <c r="S28" s="303">
        <f>'část B ind_AT_péče'!$F$48</f>
        <v>0</v>
      </c>
      <c r="T28" s="303">
        <f>'část B ind_AT_péče'!$G$43</f>
        <v>0</v>
      </c>
      <c r="U28" s="303">
        <f>'část B ind_AT_péče'!$G$44</f>
        <v>0</v>
      </c>
      <c r="V28" s="303">
        <f>'část B ind_AT_péče'!$G$45</f>
        <v>0</v>
      </c>
      <c r="W28" s="303">
        <f>'část B ind_AT_péče'!$G$46</f>
        <v>0</v>
      </c>
      <c r="X28" s="303">
        <f>'část B ind_AT_péče'!$G$47</f>
        <v>0</v>
      </c>
      <c r="Y28" s="303">
        <f>'část B ind_AT_péče'!$G$48</f>
        <v>0</v>
      </c>
      <c r="Z28" s="303">
        <f>'část B ind_AT_péče'!$H$43</f>
        <v>0</v>
      </c>
      <c r="AA28" s="303">
        <f>'část B ind_AT_péče'!$H$44</f>
        <v>0</v>
      </c>
      <c r="AB28" s="303">
        <f>'část B ind_AT_péče'!$H$45</f>
        <v>0</v>
      </c>
      <c r="AC28" s="303">
        <f>'část B ind_AT_péče'!$H$46</f>
        <v>0</v>
      </c>
      <c r="AD28" s="303">
        <f>'část B ind_AT_péče'!$H$47</f>
        <v>0</v>
      </c>
      <c r="AE28" s="303">
        <f>'část B ind_AT_péče'!$H$48</f>
        <v>0</v>
      </c>
      <c r="AF28" s="310"/>
      <c r="AG28" s="310"/>
      <c r="AH28" s="310"/>
      <c r="AI28" s="310"/>
      <c r="AJ28" s="310"/>
      <c r="AK28" s="310"/>
      <c r="AL28" s="310"/>
      <c r="AM28" s="310"/>
      <c r="AN28" s="310"/>
      <c r="AO28" s="310"/>
      <c r="AP28" s="310"/>
      <c r="AQ28" s="310"/>
      <c r="AR28" s="310"/>
      <c r="AS28" s="310"/>
      <c r="AT28" s="310"/>
      <c r="AU28" s="310"/>
      <c r="AV28" s="310"/>
      <c r="AW28" s="310"/>
      <c r="AX28" s="310"/>
      <c r="AY28" s="310"/>
      <c r="AZ28" s="310"/>
      <c r="BA28" s="310"/>
      <c r="BB28" s="310"/>
      <c r="BC28" s="310"/>
      <c r="BD28" s="310"/>
      <c r="BE28" s="310"/>
      <c r="BF28" s="310"/>
      <c r="BG28" s="310"/>
      <c r="BH28" s="310"/>
      <c r="BI28" s="310"/>
      <c r="BJ28" s="310"/>
      <c r="BK28" s="310"/>
      <c r="BL28" s="310"/>
      <c r="BM28" s="310"/>
      <c r="BN28" s="310"/>
      <c r="BO28" s="310"/>
      <c r="BP28" s="310"/>
    </row>
    <row r="29" spans="1:68" s="298" customFormat="1" ht="30" x14ac:dyDescent="0.25">
      <c r="A29" s="235" t="s">
        <v>757</v>
      </c>
      <c r="B29" s="305" t="s">
        <v>750</v>
      </c>
      <c r="C29" s="249">
        <f>'úvodní list'!$E$12</f>
        <v>0</v>
      </c>
      <c r="D29" s="249">
        <f>'úvodní list'!$E$13</f>
        <v>0</v>
      </c>
      <c r="E29" s="249">
        <f>'úvodní list'!$E$14</f>
        <v>0</v>
      </c>
      <c r="F29" s="249">
        <f>'úvodní list'!$E$15</f>
        <v>0</v>
      </c>
      <c r="G29" s="249">
        <f>'úvodní list'!$E$16</f>
        <v>0</v>
      </c>
      <c r="H29" s="303">
        <f>'část B ind_AT_prev'!$E$43</f>
        <v>0</v>
      </c>
      <c r="I29" s="303">
        <f>'část B ind_AT_prev'!$E$44</f>
        <v>0</v>
      </c>
      <c r="J29" s="303">
        <f>'část B ind_AT_prev'!$E$45</f>
        <v>0</v>
      </c>
      <c r="K29" s="303">
        <f>'část B ind_AT_prev'!$E$46</f>
        <v>0</v>
      </c>
      <c r="L29" s="303">
        <f>'část B ind_AT_prev'!$E$47</f>
        <v>0</v>
      </c>
      <c r="M29" s="303">
        <f>'část B ind_AT_prev'!$E$48</f>
        <v>0</v>
      </c>
      <c r="N29" s="303">
        <f>'část B ind_AT_prev'!$F$43</f>
        <v>0</v>
      </c>
      <c r="O29" s="303">
        <f>'část B ind_AT_prev'!$F$44</f>
        <v>0</v>
      </c>
      <c r="P29" s="303">
        <f>'část B ind_AT_prev'!$F$45</f>
        <v>0</v>
      </c>
      <c r="Q29" s="303">
        <f>'část B ind_AT_prev'!$F$46</f>
        <v>0</v>
      </c>
      <c r="R29" s="303">
        <f>'část B ind_AT_prev'!$F$47</f>
        <v>0</v>
      </c>
      <c r="S29" s="303">
        <f>'část B ind_AT_prev'!$F$48</f>
        <v>0</v>
      </c>
      <c r="T29" s="303">
        <f>'část B ind_AT_prev'!$G$43</f>
        <v>0</v>
      </c>
      <c r="U29" s="303">
        <f>'část B ind_AT_prev'!$G$44</f>
        <v>0</v>
      </c>
      <c r="V29" s="303">
        <f>'část B ind_AT_prev'!$G$45</f>
        <v>0</v>
      </c>
      <c r="W29" s="303">
        <f>'část B ind_AT_prev'!$G$46</f>
        <v>0</v>
      </c>
      <c r="X29" s="303">
        <f>'část B ind_AT_prev'!$G$47</f>
        <v>0</v>
      </c>
      <c r="Y29" s="303">
        <f>'část B ind_AT_prev'!$G$48</f>
        <v>0</v>
      </c>
      <c r="Z29" s="303">
        <f>'část B ind_AT_prev'!$H$43</f>
        <v>0</v>
      </c>
      <c r="AA29" s="303">
        <f>'část B ind_AT_prev'!$H$44</f>
        <v>0</v>
      </c>
      <c r="AB29" s="303">
        <f>'část B ind_AT_prev'!$H$45</f>
        <v>0</v>
      </c>
      <c r="AC29" s="303">
        <f>'část B ind_AT_prev'!$H$46</f>
        <v>0</v>
      </c>
      <c r="AD29" s="303">
        <f>'část B ind_AT_prev'!$H$47</f>
        <v>0</v>
      </c>
      <c r="AE29" s="303">
        <f>'část B ind_AT_prev'!$H$48</f>
        <v>0</v>
      </c>
      <c r="AF29" s="310"/>
      <c r="AG29" s="310"/>
      <c r="AH29" s="310"/>
      <c r="AI29" s="310"/>
      <c r="AJ29" s="310"/>
      <c r="AK29" s="310"/>
      <c r="AL29" s="310"/>
      <c r="AM29" s="310"/>
      <c r="AN29" s="310"/>
      <c r="AO29" s="310"/>
      <c r="AP29" s="310"/>
      <c r="AQ29" s="310"/>
      <c r="AR29" s="310"/>
      <c r="AS29" s="310"/>
      <c r="AT29" s="310"/>
      <c r="AU29" s="310"/>
      <c r="AV29" s="310"/>
      <c r="AW29" s="310"/>
      <c r="AX29" s="310"/>
      <c r="AY29" s="310"/>
      <c r="AZ29" s="310"/>
      <c r="BA29" s="310"/>
      <c r="BB29" s="310"/>
      <c r="BC29" s="310"/>
      <c r="BD29" s="310"/>
      <c r="BE29" s="310"/>
      <c r="BF29" s="310"/>
      <c r="BG29" s="310"/>
      <c r="BH29" s="310"/>
      <c r="BI29" s="310"/>
      <c r="BJ29" s="310"/>
      <c r="BK29" s="310"/>
      <c r="BL29" s="310"/>
      <c r="BM29" s="310"/>
      <c r="BN29" s="310"/>
      <c r="BO29" s="310"/>
      <c r="BP29" s="310"/>
    </row>
    <row r="30" spans="1:68" s="298" customFormat="1" ht="34.5" customHeight="1" x14ac:dyDescent="0.25">
      <c r="A30" s="273">
        <v>61</v>
      </c>
      <c r="B30" s="304" t="s">
        <v>747</v>
      </c>
      <c r="C30" s="249">
        <f>'úvodní list'!$E$12</f>
        <v>0</v>
      </c>
      <c r="D30" s="249">
        <f>'úvodní list'!$E$13</f>
        <v>0</v>
      </c>
      <c r="E30" s="249">
        <f>'úvodní list'!$E$14</f>
        <v>0</v>
      </c>
      <c r="F30" s="249">
        <f>'úvodní list'!$E$15</f>
        <v>0</v>
      </c>
      <c r="G30" s="249">
        <f>'úvodní list'!$E$16</f>
        <v>0</v>
      </c>
      <c r="H30" s="303">
        <f>'část B ind_AT_prev'!$E$6</f>
        <v>0</v>
      </c>
      <c r="I30" s="303">
        <f>'část B ind_AT_prev'!$E$7</f>
        <v>0</v>
      </c>
      <c r="J30" s="303">
        <f>'část B ind_AT_prev'!$E$8</f>
        <v>0</v>
      </c>
      <c r="K30" s="303">
        <f>'část B ind_AT_prev'!$E$9</f>
        <v>0</v>
      </c>
      <c r="L30" s="303">
        <f>'část B ind_AT_prev'!$E$10</f>
        <v>0</v>
      </c>
      <c r="M30" s="336"/>
      <c r="N30" s="303">
        <f>'část B ind_AT_prev'!$E$11</f>
        <v>0</v>
      </c>
      <c r="O30" s="303">
        <f>'část B ind_AT_prev'!$E$12</f>
        <v>0</v>
      </c>
      <c r="P30" s="303">
        <f>'část B ind_AT_prev'!$E$13</f>
        <v>0</v>
      </c>
      <c r="Q30" s="303">
        <f>'část B ind_AT_prev'!$F$6</f>
        <v>0</v>
      </c>
      <c r="R30" s="303">
        <f>'část B ind_AT_prev'!$F$7</f>
        <v>0</v>
      </c>
      <c r="S30" s="303">
        <f>'část B ind_AT_prev'!$F$8</f>
        <v>0</v>
      </c>
      <c r="T30" s="303">
        <f>'část B ind_AT_prev'!$F$9</f>
        <v>0</v>
      </c>
      <c r="U30" s="303">
        <f>'část B ind_AT_prev'!$F$10</f>
        <v>0</v>
      </c>
      <c r="V30" s="336"/>
      <c r="W30" s="303">
        <f>'část B ind_AT_prev'!$F$11</f>
        <v>0</v>
      </c>
      <c r="X30" s="303">
        <f>'část B ind_AT_prev'!$F$12</f>
        <v>0</v>
      </c>
      <c r="Y30" s="303">
        <f>'část B ind_AT_prev'!$F$13</f>
        <v>0</v>
      </c>
      <c r="Z30" s="303">
        <f>'část B ind_AT_prev'!$G$6</f>
        <v>0</v>
      </c>
      <c r="AA30" s="303">
        <f>'část B ind_AT_prev'!$G$7</f>
        <v>0</v>
      </c>
      <c r="AB30" s="303">
        <f>'část B ind_AT_prev'!$G$8</f>
        <v>0</v>
      </c>
      <c r="AC30" s="303">
        <f>'část B ind_AT_prev'!$G$9</f>
        <v>0</v>
      </c>
      <c r="AD30" s="303">
        <f>'část B ind_AT_prev'!$G$10</f>
        <v>0</v>
      </c>
      <c r="AE30" s="336"/>
      <c r="AF30" s="303">
        <f>'část B ind_AT_prev'!$G$11</f>
        <v>0</v>
      </c>
      <c r="AG30" s="303">
        <f>'část B ind_AT_prev'!$G$12</f>
        <v>0</v>
      </c>
      <c r="AH30" s="303">
        <f>'část B ind_AT_prev'!$G$13</f>
        <v>0</v>
      </c>
      <c r="AI30" s="303">
        <f>'část B ind_AT_prev'!$H$6</f>
        <v>0</v>
      </c>
      <c r="AJ30" s="303">
        <f>'část B ind_AT_prev'!$H$7</f>
        <v>0</v>
      </c>
      <c r="AK30" s="303">
        <f>'část B ind_AT_prev'!$H$8</f>
        <v>0</v>
      </c>
      <c r="AL30" s="303">
        <f>'část B ind_AT_prev'!$H$9</f>
        <v>0</v>
      </c>
      <c r="AM30" s="303">
        <f>'část B ind_AT_prev'!$H$10</f>
        <v>0</v>
      </c>
      <c r="AN30" s="336"/>
      <c r="AO30" s="303">
        <f>'část B ind_AT_prev'!$H$11</f>
        <v>0</v>
      </c>
      <c r="AP30" s="303">
        <f>'část B ind_AT_prev'!$H$12</f>
        <v>0</v>
      </c>
      <c r="AQ30" s="303">
        <f>'část B ind_AT_prev'!$H$13</f>
        <v>0</v>
      </c>
      <c r="AR30" s="303">
        <f>'část B ind_AT_prev'!$I$6</f>
        <v>0</v>
      </c>
      <c r="AS30" s="303">
        <f>'část B ind_AT_prev'!$I$7</f>
        <v>0</v>
      </c>
      <c r="AT30" s="303">
        <f>'část B ind_AT_prev'!$I$8</f>
        <v>0</v>
      </c>
      <c r="AU30" s="303">
        <f>'část B ind_AT_prev'!$I$9</f>
        <v>0</v>
      </c>
      <c r="AV30" s="303">
        <f>'část B ind_AT_prev'!$I$10</f>
        <v>0</v>
      </c>
      <c r="AW30" s="310"/>
      <c r="AX30" s="310"/>
      <c r="AY30" s="310"/>
      <c r="AZ30" s="310"/>
      <c r="BA30" s="310"/>
      <c r="BB30" s="310"/>
      <c r="BC30" s="310"/>
      <c r="BD30" s="310"/>
      <c r="BE30" s="310"/>
      <c r="BF30" s="310"/>
      <c r="BG30" s="310"/>
      <c r="BH30" s="310"/>
      <c r="BI30" s="310"/>
      <c r="BJ30" s="310"/>
      <c r="BK30" s="310"/>
      <c r="BL30" s="310"/>
      <c r="BM30" s="310"/>
      <c r="BN30" s="310"/>
      <c r="BO30" s="310"/>
      <c r="BP30" s="310"/>
    </row>
    <row r="31" spans="1:68" s="298" customFormat="1" ht="30" x14ac:dyDescent="0.25">
      <c r="A31" s="273" t="s">
        <v>748</v>
      </c>
      <c r="B31" s="305" t="s">
        <v>750</v>
      </c>
      <c r="C31" s="249">
        <f>'úvodní list'!$E$12</f>
        <v>0</v>
      </c>
      <c r="D31" s="249">
        <f>'úvodní list'!$E$13</f>
        <v>0</v>
      </c>
      <c r="E31" s="249">
        <f>'úvodní list'!$E$14</f>
        <v>0</v>
      </c>
      <c r="F31" s="249">
        <f>'úvodní list'!$E$15</f>
        <v>0</v>
      </c>
      <c r="G31" s="249">
        <f>'úvodní list'!$E$16</f>
        <v>0</v>
      </c>
      <c r="H31" s="303">
        <f>'část B ind_AT_prev'!$E$32</f>
        <v>0</v>
      </c>
      <c r="I31" s="303">
        <f>'část B ind_AT_prev'!$E$33</f>
        <v>0</v>
      </c>
      <c r="J31" s="303">
        <f>'část B ind_AT_prev'!$E$34</f>
        <v>0</v>
      </c>
      <c r="K31" s="336"/>
      <c r="L31" s="336"/>
      <c r="M31" s="303">
        <f>'část B ind_AT_prev'!$E$35</f>
        <v>0</v>
      </c>
      <c r="N31" s="303">
        <f>'část B ind_AT_prev'!$E$36</f>
        <v>0</v>
      </c>
      <c r="O31" s="303">
        <f>'část B ind_AT_prev'!$E$37</f>
        <v>0</v>
      </c>
      <c r="P31" s="303">
        <f>'část B ind_AT_prev'!$E$38</f>
        <v>0</v>
      </c>
      <c r="Q31" s="303">
        <f>'část B ind_AT_prev'!$F$32</f>
        <v>0</v>
      </c>
      <c r="R31" s="303">
        <f>'část B ind_AT_prev'!$F$33</f>
        <v>0</v>
      </c>
      <c r="S31" s="303">
        <f>'část B ind_AT_prev'!$F$34</f>
        <v>0</v>
      </c>
      <c r="T31" s="336"/>
      <c r="U31" s="336"/>
      <c r="V31" s="303">
        <f>'část B ind_AT_prev'!$F$35</f>
        <v>0</v>
      </c>
      <c r="W31" s="303">
        <f>'část B ind_AT_prev'!$F$36</f>
        <v>0</v>
      </c>
      <c r="X31" s="303">
        <f>'část B ind_AT_prev'!$F$37</f>
        <v>0</v>
      </c>
      <c r="Y31" s="303">
        <f>'část B ind_AT_prev'!$F$38</f>
        <v>0</v>
      </c>
      <c r="Z31" s="336"/>
      <c r="AA31" s="336"/>
      <c r="AB31" s="336"/>
      <c r="AC31" s="336"/>
      <c r="AD31" s="336"/>
      <c r="AE31" s="336"/>
      <c r="AF31" s="336"/>
      <c r="AG31" s="336"/>
      <c r="AH31" s="336"/>
      <c r="AI31" s="303">
        <f>'část B ind_AT_prev'!$H$32</f>
        <v>0</v>
      </c>
      <c r="AJ31" s="303">
        <f>'část B ind_AT_prev'!$H$33</f>
        <v>0</v>
      </c>
      <c r="AK31" s="303">
        <f>'část B ind_AT_prev'!$H$34</f>
        <v>0</v>
      </c>
      <c r="AL31" s="336"/>
      <c r="AM31" s="336"/>
      <c r="AN31" s="303">
        <f>'část B ind_AT_prev'!$H$35</f>
        <v>0</v>
      </c>
      <c r="AO31" s="303">
        <f>'část B ind_AT_prev'!$H$36</f>
        <v>0</v>
      </c>
      <c r="AP31" s="303">
        <f>'část B ind_AT_prev'!$H$37</f>
        <v>0</v>
      </c>
      <c r="AQ31" s="303">
        <f>'část B ind_AT_prev'!$H$38</f>
        <v>0</v>
      </c>
      <c r="AR31" s="336">
        <f>'část B ind_AT_prev'!$I$32</f>
        <v>0</v>
      </c>
      <c r="AS31" s="336">
        <f>'část B ind_AT_prev'!$I$33</f>
        <v>0</v>
      </c>
      <c r="AT31" s="336">
        <f>'část B ind_AT_prev'!$I$34</f>
        <v>0</v>
      </c>
      <c r="AU31" s="336"/>
      <c r="AV31" s="336"/>
      <c r="AW31" s="310"/>
      <c r="AX31" s="310"/>
      <c r="AY31" s="310"/>
      <c r="AZ31" s="310"/>
      <c r="BA31" s="310"/>
      <c r="BB31" s="310"/>
      <c r="BC31" s="310"/>
      <c r="BD31" s="310"/>
      <c r="BE31" s="310"/>
      <c r="BF31" s="310"/>
      <c r="BG31" s="310"/>
      <c r="BH31" s="310"/>
      <c r="BI31" s="310"/>
      <c r="BJ31" s="310"/>
      <c r="BK31" s="310"/>
      <c r="BL31" s="310"/>
      <c r="BM31" s="310"/>
      <c r="BN31" s="310"/>
      <c r="BO31" s="310"/>
      <c r="BP31" s="310"/>
    </row>
    <row r="32" spans="1:68" s="298" customFormat="1" ht="30.75" customHeight="1" x14ac:dyDescent="0.25">
      <c r="A32" s="235">
        <v>66</v>
      </c>
      <c r="B32" s="306" t="s">
        <v>771</v>
      </c>
      <c r="C32" s="249">
        <f>'úvodní list'!$E$12</f>
        <v>0</v>
      </c>
      <c r="D32" s="249">
        <f>'úvodní list'!$E$13</f>
        <v>0</v>
      </c>
      <c r="E32" s="249">
        <f>'úvodní list'!$E$14</f>
        <v>0</v>
      </c>
      <c r="F32" s="249">
        <f>'úvodní list'!$E$15</f>
        <v>0</v>
      </c>
      <c r="G32" s="249">
        <f>'úvodní list'!$E$16</f>
        <v>0</v>
      </c>
      <c r="H32" s="303">
        <f>'část B ind_P_péče'!$E$6</f>
        <v>0</v>
      </c>
      <c r="I32" s="303">
        <f>'část B ind_P_péče'!$E$7</f>
        <v>0</v>
      </c>
      <c r="J32" s="303">
        <f>'část B ind_P_péče'!$E$8</f>
        <v>0</v>
      </c>
      <c r="K32" s="303">
        <f>'část B ind_P_péče'!$E$9</f>
        <v>0</v>
      </c>
      <c r="L32" s="303">
        <f>'část B ind_P_péče'!$E$10</f>
        <v>0</v>
      </c>
      <c r="M32" s="303">
        <f>'část B ind_P_péče'!$E$11</f>
        <v>0</v>
      </c>
      <c r="N32" s="303">
        <f>'část B ind_P_péče'!$F$6</f>
        <v>0</v>
      </c>
      <c r="O32" s="303">
        <f>'část B ind_P_péče'!$F$7</f>
        <v>0</v>
      </c>
      <c r="P32" s="303">
        <f>'část B ind_P_péče'!$F$8</f>
        <v>0</v>
      </c>
      <c r="Q32" s="303">
        <f>'část B ind_P_péče'!$F$9</f>
        <v>0</v>
      </c>
      <c r="R32" s="303">
        <f>'část B ind_P_péče'!$F$10</f>
        <v>0</v>
      </c>
      <c r="S32" s="303">
        <f>'část B ind_P_péče'!$F$11</f>
        <v>0</v>
      </c>
      <c r="T32" s="303">
        <f>'část B ind_P_péče'!$G$6</f>
        <v>0</v>
      </c>
      <c r="U32" s="303">
        <f>'část B ind_P_péče'!$G$7</f>
        <v>0</v>
      </c>
      <c r="V32" s="303">
        <f>'část B ind_P_péče'!$G$8</f>
        <v>0</v>
      </c>
      <c r="W32" s="303">
        <f>'část B ind_P_péče'!$G$9</f>
        <v>0</v>
      </c>
      <c r="X32" s="303">
        <f>'část B ind_P_péče'!$G$10</f>
        <v>0</v>
      </c>
      <c r="Y32" s="303">
        <f>'část B ind_P_péče'!$G$11</f>
        <v>0</v>
      </c>
      <c r="Z32" s="336">
        <f>'část B ind_P_péče'!$H$6</f>
        <v>0</v>
      </c>
      <c r="AA32" s="336">
        <f>'část B ind_P_péče'!$H$7</f>
        <v>0</v>
      </c>
      <c r="AB32" s="336">
        <f>'část B ind_P_péče'!$H$8</f>
        <v>0</v>
      </c>
      <c r="AC32" s="303">
        <f>'část B ind_P_péče'!$H$9</f>
        <v>0</v>
      </c>
      <c r="AD32" s="303">
        <f>'část B ind_P_péče'!$H$10</f>
        <v>0</v>
      </c>
      <c r="AE32" s="303">
        <f>'část B ind_P_péče'!$H$11</f>
        <v>0</v>
      </c>
      <c r="AF32" s="303">
        <f>'část B ind_P_péče'!$I$6</f>
        <v>0</v>
      </c>
      <c r="AG32" s="303">
        <f>'část B ind_P_péče'!$I$7</f>
        <v>0</v>
      </c>
      <c r="AH32" s="303">
        <f>'část B ind_P_péče'!$I$8</f>
        <v>0</v>
      </c>
      <c r="AI32" s="303">
        <f>'část B ind_P_péče'!$I$9</f>
        <v>0</v>
      </c>
      <c r="AJ32" s="303">
        <f>'část B ind_P_péče'!$I$10</f>
        <v>0</v>
      </c>
      <c r="AK32" s="303">
        <f>'část B ind_P_péče'!$I$11</f>
        <v>0</v>
      </c>
      <c r="AL32" s="310"/>
      <c r="AM32" s="310"/>
      <c r="AN32" s="310"/>
      <c r="AO32" s="310"/>
      <c r="AP32" s="312"/>
      <c r="AQ32" s="310"/>
      <c r="AR32" s="310"/>
      <c r="AS32" s="310"/>
      <c r="AT32" s="310"/>
      <c r="AU32" s="310"/>
      <c r="AV32" s="310"/>
      <c r="AW32" s="310"/>
      <c r="AX32" s="310"/>
      <c r="AY32" s="310"/>
      <c r="AZ32" s="310"/>
      <c r="BA32" s="310"/>
      <c r="BB32" s="310"/>
      <c r="BC32" s="310"/>
      <c r="BD32" s="310"/>
      <c r="BE32" s="310"/>
      <c r="BF32" s="310"/>
      <c r="BG32" s="310"/>
      <c r="BH32" s="310"/>
      <c r="BI32" s="310"/>
      <c r="BJ32" s="310"/>
      <c r="BK32" s="310"/>
      <c r="BL32" s="310"/>
      <c r="BM32" s="310"/>
      <c r="BN32" s="310"/>
      <c r="BO32" s="310"/>
      <c r="BP32" s="310"/>
    </row>
    <row r="33" spans="1:142" s="298" customFormat="1" ht="31.5" customHeight="1" x14ac:dyDescent="0.25">
      <c r="A33" s="235">
        <v>71</v>
      </c>
      <c r="B33" s="304" t="s">
        <v>776</v>
      </c>
      <c r="C33" s="249">
        <f>'úvodní list'!$E$12</f>
        <v>0</v>
      </c>
      <c r="D33" s="249">
        <f>'úvodní list'!$E$13</f>
        <v>0</v>
      </c>
      <c r="E33" s="249">
        <f>'úvodní list'!$E$14</f>
        <v>0</v>
      </c>
      <c r="F33" s="249">
        <f>'úvodní list'!$E$15</f>
        <v>0</v>
      </c>
      <c r="G33" s="249">
        <f>'úvodní list'!$E$16</f>
        <v>0</v>
      </c>
      <c r="H33" s="303">
        <f>'část B ind_P_prev'!$E$6</f>
        <v>0</v>
      </c>
      <c r="I33" s="303">
        <f>'část B ind_P_prev'!$E$7</f>
        <v>0</v>
      </c>
      <c r="J33" s="303">
        <f>'část B ind_P_prev'!$E$8</f>
        <v>0</v>
      </c>
      <c r="K33" s="303">
        <f>'část B ind_P_prev'!$E$9</f>
        <v>0</v>
      </c>
      <c r="L33" s="303">
        <f>'část B ind_P_prev'!$E$10</f>
        <v>0</v>
      </c>
      <c r="M33" s="303">
        <f>'část B ind_P_prev'!$E$11</f>
        <v>0</v>
      </c>
      <c r="N33" s="303">
        <f>'část B ind_P_prev'!$E$12</f>
        <v>0</v>
      </c>
      <c r="O33" s="303">
        <f>'část B ind_P_prev'!$F$6</f>
        <v>0</v>
      </c>
      <c r="P33" s="303">
        <f>'část B ind_P_prev'!$F$7</f>
        <v>0</v>
      </c>
      <c r="Q33" s="303">
        <f>'část B ind_P_prev'!$F$8</f>
        <v>0</v>
      </c>
      <c r="R33" s="303">
        <f>'část B ind_P_prev'!$F$9</f>
        <v>0</v>
      </c>
      <c r="S33" s="303">
        <f>'část B ind_P_prev'!$F$10</f>
        <v>0</v>
      </c>
      <c r="T33" s="303">
        <f>'část B ind_P_prev'!$F$11</f>
        <v>0</v>
      </c>
      <c r="U33" s="303">
        <f>'část B ind_P_prev'!$F$12</f>
        <v>0</v>
      </c>
      <c r="V33" s="303">
        <f>'část B ind_P_prev'!$G$6</f>
        <v>0</v>
      </c>
      <c r="W33" s="303">
        <f>'část B ind_P_prev'!$G$7</f>
        <v>0</v>
      </c>
      <c r="X33" s="303">
        <f>'část B ind_P_prev'!$G$8</f>
        <v>0</v>
      </c>
      <c r="Y33" s="303">
        <f>'část B ind_P_prev'!$G$9</f>
        <v>0</v>
      </c>
      <c r="Z33" s="303">
        <f>'část B ind_P_prev'!$G$10</f>
        <v>0</v>
      </c>
      <c r="AA33" s="303">
        <f>'část B ind_P_prev'!$G$11</f>
        <v>0</v>
      </c>
      <c r="AB33" s="303">
        <f>'část B ind_P_prev'!$G$12</f>
        <v>0</v>
      </c>
      <c r="AC33" s="303">
        <f>'část B ind_P_prev'!$H$6</f>
        <v>0</v>
      </c>
      <c r="AD33" s="303">
        <f>'část B ind_P_prev'!$H$7</f>
        <v>0</v>
      </c>
      <c r="AE33" s="303">
        <f>'část B ind_P_prev'!$H$8</f>
        <v>0</v>
      </c>
      <c r="AF33" s="303">
        <f>'část B ind_P_prev'!$H$9</f>
        <v>0</v>
      </c>
      <c r="AG33" s="303">
        <f>'část B ind_P_prev'!$H$10</f>
        <v>0</v>
      </c>
      <c r="AH33" s="303">
        <f>'část B ind_P_prev'!$H$11</f>
        <v>0</v>
      </c>
      <c r="AI33" s="303">
        <f>'část B ind_P_prev'!$H$12</f>
        <v>0</v>
      </c>
      <c r="AJ33" s="303">
        <f>'část B ind_P_prev'!$I$6</f>
        <v>0</v>
      </c>
      <c r="AK33" s="303">
        <f>'část B ind_P_prev'!$I$7</f>
        <v>0</v>
      </c>
      <c r="AL33" s="303">
        <f>'část B ind_P_prev'!$I$8</f>
        <v>0</v>
      </c>
      <c r="AM33" s="303">
        <f>'část B ind_P_prev'!$I$9</f>
        <v>0</v>
      </c>
      <c r="AN33" s="303">
        <f>'část B ind_P_prev'!$I$10</f>
        <v>0</v>
      </c>
      <c r="AO33" s="303">
        <f>'část B ind_P_prev'!$I$11</f>
        <v>0</v>
      </c>
      <c r="AP33" s="303">
        <f>'část B ind_P_prev'!$I$12</f>
        <v>0</v>
      </c>
      <c r="AQ33" s="310"/>
      <c r="AR33" s="310"/>
      <c r="AS33" s="310"/>
      <c r="AT33" s="310"/>
      <c r="AU33" s="310"/>
      <c r="AV33" s="310"/>
      <c r="AW33" s="310"/>
      <c r="AX33" s="310"/>
      <c r="AY33" s="310"/>
      <c r="AZ33" s="310"/>
      <c r="BA33" s="310"/>
      <c r="BB33" s="310"/>
      <c r="BC33" s="310"/>
      <c r="BD33" s="310"/>
      <c r="BE33" s="310"/>
      <c r="BF33" s="310"/>
      <c r="BG33" s="310"/>
      <c r="BH33" s="310"/>
      <c r="BI33" s="310"/>
      <c r="BJ33" s="310"/>
      <c r="BK33" s="310"/>
      <c r="BL33" s="310"/>
      <c r="BM33" s="310"/>
      <c r="BN33" s="310"/>
      <c r="BO33" s="310"/>
      <c r="BP33" s="310"/>
    </row>
    <row r="34" spans="1:142" s="298" customFormat="1" ht="31.5" customHeight="1" x14ac:dyDescent="0.25">
      <c r="A34" s="340" t="s">
        <v>778</v>
      </c>
      <c r="B34" s="341" t="s">
        <v>777</v>
      </c>
      <c r="C34" s="249">
        <f>'úvodní list'!$E$12</f>
        <v>0</v>
      </c>
      <c r="D34" s="249">
        <f>'úvodní list'!$E$13</f>
        <v>0</v>
      </c>
      <c r="E34" s="249">
        <f>'úvodní list'!$E$14</f>
        <v>0</v>
      </c>
      <c r="F34" s="249">
        <f>'úvodní list'!$E$15</f>
        <v>0</v>
      </c>
      <c r="G34" s="249">
        <f>'úvodní list'!$E$16</f>
        <v>0</v>
      </c>
      <c r="H34" s="303">
        <f>'část B ind_P_prev'!$E$22</f>
        <v>0</v>
      </c>
      <c r="I34" s="303">
        <f>'část B ind_P_prev'!$E$23</f>
        <v>0</v>
      </c>
      <c r="J34" s="303">
        <f>'část B ind_P_prev'!$E$24</f>
        <v>0</v>
      </c>
      <c r="K34" s="303">
        <f>'část B ind_P_prev'!$E$25</f>
        <v>0</v>
      </c>
      <c r="L34" s="303">
        <f>'část B ind_P_prev'!$E$26</f>
        <v>0</v>
      </c>
      <c r="M34" s="303">
        <f>'část B ind_P_prev'!$E$27</f>
        <v>0</v>
      </c>
      <c r="N34" s="303">
        <f>'část B ind_P_prev'!$E$28</f>
        <v>0</v>
      </c>
      <c r="O34" s="303">
        <f>'část B ind_P_prev'!$F$22</f>
        <v>0</v>
      </c>
      <c r="P34" s="303">
        <f>'část B ind_P_prev'!$F$23</f>
        <v>0</v>
      </c>
      <c r="Q34" s="303">
        <f>'část B ind_P_prev'!$F$24</f>
        <v>0</v>
      </c>
      <c r="R34" s="303">
        <f>'část B ind_P_prev'!$F$25</f>
        <v>0</v>
      </c>
      <c r="S34" s="303">
        <f>'část B ind_P_prev'!$F$26</f>
        <v>0</v>
      </c>
      <c r="T34" s="303">
        <f>'část B ind_P_prev'!$F$27</f>
        <v>0</v>
      </c>
      <c r="U34" s="303">
        <f>'část B ind_P_prev'!$F$28</f>
        <v>0</v>
      </c>
      <c r="V34" s="303"/>
      <c r="W34" s="303"/>
      <c r="X34" s="303"/>
      <c r="Y34" s="303"/>
      <c r="Z34" s="303"/>
      <c r="AA34" s="303"/>
      <c r="AB34" s="303"/>
      <c r="AC34" s="303">
        <f>'část B ind_P_prev'!$H$22</f>
        <v>0</v>
      </c>
      <c r="AD34" s="303">
        <f>'část B ind_P_prev'!$H$23</f>
        <v>0</v>
      </c>
      <c r="AE34" s="303">
        <f>'část B ind_P_prev'!$H$24</f>
        <v>0</v>
      </c>
      <c r="AF34" s="303">
        <f>'část B ind_P_prev'!$H$25</f>
        <v>0</v>
      </c>
      <c r="AG34" s="303">
        <f>'část B ind_P_prev'!$H$26</f>
        <v>0</v>
      </c>
      <c r="AH34" s="303">
        <f>'část B ind_P_prev'!$H$27</f>
        <v>0</v>
      </c>
      <c r="AI34" s="303">
        <f>'část B ind_P_prev'!$H$28</f>
        <v>0</v>
      </c>
      <c r="AJ34" s="303">
        <f>'část B ind_P_prev'!$I$22</f>
        <v>0</v>
      </c>
      <c r="AK34" s="303">
        <f>'část B ind_P_prev'!$I$23</f>
        <v>0</v>
      </c>
      <c r="AL34" s="303">
        <f>'část B ind_P_prev'!$I$24</f>
        <v>0</v>
      </c>
      <c r="AM34" s="303">
        <f>'část B ind_P_prev'!$I$25</f>
        <v>0</v>
      </c>
      <c r="AN34" s="303">
        <f>'část B ind_P_prev'!$I$26</f>
        <v>0</v>
      </c>
      <c r="AO34" s="303">
        <f>'část B ind_P_prev'!$I$27</f>
        <v>0</v>
      </c>
      <c r="AP34" s="303">
        <f>'část B ind_P_prev'!$I$28</f>
        <v>0</v>
      </c>
      <c r="AQ34" s="310"/>
      <c r="AR34" s="310"/>
      <c r="AS34" s="310"/>
      <c r="AT34" s="310"/>
      <c r="AU34" s="310"/>
      <c r="AV34" s="310"/>
      <c r="AW34" s="310"/>
      <c r="AX34" s="310"/>
      <c r="AY34" s="310"/>
      <c r="AZ34" s="310"/>
      <c r="BA34" s="310"/>
      <c r="BB34" s="310"/>
      <c r="BC34" s="310"/>
      <c r="BD34" s="310"/>
      <c r="BE34" s="310"/>
      <c r="BF34" s="310"/>
      <c r="BG34" s="310"/>
      <c r="BH34" s="310"/>
      <c r="BI34" s="310"/>
      <c r="BJ34" s="310"/>
      <c r="BK34" s="310"/>
      <c r="BL34" s="310"/>
      <c r="BM34" s="310"/>
      <c r="BN34" s="310"/>
      <c r="BO34" s="310"/>
      <c r="BP34" s="310"/>
    </row>
    <row r="35" spans="1:142" s="248" customFormat="1" ht="105.75" customHeight="1" x14ac:dyDescent="0.25">
      <c r="A35" s="339">
        <v>80</v>
      </c>
      <c r="B35" s="311" t="s">
        <v>570</v>
      </c>
      <c r="C35" s="337"/>
      <c r="D35" s="337"/>
      <c r="E35" s="337"/>
      <c r="F35" s="337"/>
      <c r="G35" s="337"/>
      <c r="H35" s="250" t="str">
        <f>'část G obce'!$B$6</f>
        <v xml:space="preserve">       </v>
      </c>
      <c r="I35" s="250" t="str">
        <f>'část G obce'!$B$7</f>
        <v xml:space="preserve">       </v>
      </c>
      <c r="J35" s="250" t="str">
        <f>'část G obce'!$B$8</f>
        <v xml:space="preserve">       </v>
      </c>
      <c r="K35" s="250" t="str">
        <f>'část G obce'!$B$9</f>
        <v xml:space="preserve">       </v>
      </c>
      <c r="L35" s="250" t="str">
        <f>'část G obce'!$B$10</f>
        <v xml:space="preserve">       </v>
      </c>
      <c r="M35" s="250" t="str">
        <f>'část G obce'!$B$11</f>
        <v xml:space="preserve">       </v>
      </c>
      <c r="N35" s="250" t="str">
        <f>'část G obce'!$B$12</f>
        <v xml:space="preserve">       </v>
      </c>
      <c r="O35" s="250" t="str">
        <f>'část G obce'!$B$13</f>
        <v xml:space="preserve">       </v>
      </c>
      <c r="P35" s="250" t="str">
        <f>'část G obce'!$B$14</f>
        <v xml:space="preserve">       </v>
      </c>
      <c r="Q35" s="250" t="str">
        <f>'část G obce'!$B$15</f>
        <v xml:space="preserve">       </v>
      </c>
      <c r="R35" s="250" t="str">
        <f>'část G obce'!$B$16</f>
        <v xml:space="preserve">       </v>
      </c>
      <c r="S35" s="250" t="str">
        <f>'část G obce'!$B$17</f>
        <v xml:space="preserve">       </v>
      </c>
      <c r="T35" s="250" t="str">
        <f>'část G obce'!$B$18</f>
        <v xml:space="preserve">       </v>
      </c>
      <c r="U35" s="250" t="str">
        <f>'část G obce'!$B$19</f>
        <v xml:space="preserve">       </v>
      </c>
      <c r="V35" s="250" t="str">
        <f>'část G obce'!$B$20</f>
        <v xml:space="preserve">       </v>
      </c>
      <c r="W35" s="250" t="str">
        <f>'část G obce'!$B$21</f>
        <v xml:space="preserve">       </v>
      </c>
      <c r="X35" s="250" t="str">
        <f>'část G obce'!$B$22</f>
        <v xml:space="preserve">       </v>
      </c>
      <c r="Y35" s="250" t="str">
        <f>'část G obce'!$B$23</f>
        <v xml:space="preserve">       </v>
      </c>
      <c r="Z35" s="250" t="str">
        <f>'část G obce'!$B$24</f>
        <v xml:space="preserve">       </v>
      </c>
      <c r="AA35" s="250" t="str">
        <f>'část G obce'!$B$25</f>
        <v xml:space="preserve">       </v>
      </c>
      <c r="AB35" s="250" t="str">
        <f>'část G obce'!$B$26</f>
        <v xml:space="preserve">       </v>
      </c>
      <c r="AC35" s="250" t="str">
        <f>'část G obce'!$B$27</f>
        <v xml:space="preserve">       </v>
      </c>
      <c r="AD35" s="250" t="str">
        <f>'část G obce'!$B$28</f>
        <v xml:space="preserve">       </v>
      </c>
      <c r="AE35" s="250" t="str">
        <f>'část G obce'!$B$29</f>
        <v xml:space="preserve">       </v>
      </c>
      <c r="AF35" s="250" t="str">
        <f>T('část G obce'!$B$30)</f>
        <v/>
      </c>
      <c r="AG35" s="250" t="str">
        <f>T('část G obce'!$B$31)</f>
        <v/>
      </c>
      <c r="AH35" s="250" t="str">
        <f>T('část G obce'!$B$32)</f>
        <v/>
      </c>
      <c r="AI35" s="338"/>
      <c r="AJ35" s="338"/>
      <c r="AK35" s="338"/>
      <c r="AL35" s="338"/>
      <c r="AM35" s="338"/>
      <c r="AN35" s="338"/>
      <c r="AO35" s="338"/>
      <c r="AP35" s="338"/>
      <c r="AQ35" s="338"/>
      <c r="AR35" s="338"/>
      <c r="AS35" s="338"/>
      <c r="AT35" s="338"/>
      <c r="AU35" s="338"/>
      <c r="AV35" s="338"/>
      <c r="AW35" s="338"/>
      <c r="AX35" s="338"/>
      <c r="AY35" s="338"/>
      <c r="AZ35" s="338"/>
      <c r="BA35" s="338"/>
      <c r="BB35" s="338"/>
      <c r="BC35" s="338"/>
      <c r="BD35" s="338"/>
      <c r="BE35" s="338"/>
      <c r="BF35" s="338"/>
      <c r="BG35" s="338"/>
      <c r="BH35" s="338"/>
      <c r="BI35" s="338"/>
      <c r="BJ35" s="338"/>
      <c r="BK35" s="338"/>
      <c r="BL35" s="338"/>
      <c r="BM35" s="338"/>
      <c r="BN35" s="338"/>
      <c r="BO35" s="338"/>
      <c r="BP35" s="338"/>
      <c r="BQ35" s="246"/>
      <c r="BR35" s="246"/>
      <c r="BS35" s="246"/>
      <c r="BT35" s="246"/>
      <c r="BU35" s="246"/>
      <c r="BV35" s="246"/>
      <c r="BW35" s="246"/>
      <c r="BX35" s="246"/>
      <c r="BY35" s="246"/>
      <c r="BZ35" s="246"/>
      <c r="CA35" s="246"/>
      <c r="CB35" s="246"/>
      <c r="CC35" s="246"/>
      <c r="CD35" s="246"/>
      <c r="CE35" s="246"/>
      <c r="CF35" s="246"/>
      <c r="CG35" s="246"/>
      <c r="CH35" s="246"/>
      <c r="CI35" s="246"/>
      <c r="CJ35" s="246"/>
      <c r="CK35" s="246"/>
      <c r="CL35" s="246"/>
      <c r="CM35" s="246"/>
      <c r="CN35" s="246"/>
      <c r="CO35" s="246"/>
      <c r="CP35" s="246"/>
      <c r="CQ35" s="246"/>
      <c r="CR35" s="246"/>
      <c r="CS35" s="246"/>
      <c r="CT35" s="246"/>
      <c r="CU35" s="246"/>
      <c r="CV35" s="246"/>
      <c r="CW35" s="246"/>
      <c r="CX35" s="246"/>
      <c r="CY35" s="246"/>
      <c r="CZ35" s="246"/>
      <c r="DA35" s="246"/>
      <c r="DB35" s="246"/>
      <c r="DC35" s="246"/>
      <c r="DD35" s="246"/>
      <c r="DE35" s="246"/>
      <c r="DF35" s="246"/>
      <c r="DG35" s="246"/>
      <c r="DH35" s="246"/>
      <c r="DI35" s="246"/>
      <c r="DJ35" s="246"/>
      <c r="DK35" s="246"/>
      <c r="DL35" s="246"/>
      <c r="DM35" s="246"/>
      <c r="DN35" s="246"/>
      <c r="DO35" s="246"/>
      <c r="DP35" s="246"/>
      <c r="DQ35" s="246"/>
      <c r="DR35" s="246"/>
      <c r="DS35" s="246"/>
      <c r="DT35" s="246"/>
      <c r="DU35" s="246"/>
      <c r="DV35" s="246"/>
      <c r="DW35" s="246"/>
      <c r="DX35" s="246"/>
      <c r="DY35" s="246"/>
      <c r="DZ35" s="246"/>
      <c r="EA35" s="246"/>
      <c r="EB35" s="246"/>
      <c r="EC35" s="246"/>
      <c r="ED35" s="246"/>
      <c r="EE35" s="246"/>
      <c r="EF35" s="246"/>
      <c r="EG35" s="246"/>
      <c r="EH35" s="246"/>
      <c r="EI35" s="246"/>
      <c r="EJ35" s="246"/>
      <c r="EK35" s="246"/>
      <c r="EL35" s="247"/>
    </row>
    <row r="36" spans="1:142" s="298" customFormat="1" x14ac:dyDescent="0.25">
      <c r="A36" s="340">
        <v>81</v>
      </c>
      <c r="B36" s="282" t="s">
        <v>571</v>
      </c>
      <c r="C36" s="249">
        <f>'úvodní list'!$E$12</f>
        <v>0</v>
      </c>
      <c r="D36" s="249">
        <f>'úvodní list'!$E$13</f>
        <v>0</v>
      </c>
      <c r="E36" s="249">
        <f>'úvodní list'!$E$14</f>
        <v>0</v>
      </c>
      <c r="F36" s="249">
        <f>'úvodní list'!$E$15</f>
        <v>0</v>
      </c>
      <c r="G36" s="249">
        <f>'úvodní list'!$E$16</f>
        <v>0</v>
      </c>
      <c r="H36" s="249">
        <f>'část G obce'!$C$6</f>
        <v>0</v>
      </c>
      <c r="I36" s="249">
        <f>'část G obce'!$C$7</f>
        <v>0</v>
      </c>
      <c r="J36" s="249">
        <f>'část G obce'!$C$8</f>
        <v>0</v>
      </c>
      <c r="K36" s="249">
        <f>'část G obce'!$C$9</f>
        <v>0</v>
      </c>
      <c r="L36" s="249">
        <f>'část G obce'!$C$10</f>
        <v>0</v>
      </c>
      <c r="M36" s="249">
        <f>'část G obce'!$C$11</f>
        <v>0</v>
      </c>
      <c r="N36" s="249">
        <f>'část G obce'!$C$12</f>
        <v>0</v>
      </c>
      <c r="O36" s="249">
        <f>'část G obce'!$C$13</f>
        <v>0</v>
      </c>
      <c r="P36" s="249">
        <f>'část G obce'!$C$14</f>
        <v>0</v>
      </c>
      <c r="Q36" s="249">
        <f>'část G obce'!$C$15</f>
        <v>0</v>
      </c>
      <c r="R36" s="249">
        <f>'část G obce'!$C$16</f>
        <v>0</v>
      </c>
      <c r="S36" s="249">
        <f>'část G obce'!$C$17</f>
        <v>0</v>
      </c>
      <c r="T36" s="249">
        <f>'část G obce'!$C$18</f>
        <v>0</v>
      </c>
      <c r="U36" s="249">
        <f>'část G obce'!$C$19</f>
        <v>0</v>
      </c>
      <c r="V36" s="249">
        <f>'část G obce'!$C$20</f>
        <v>0</v>
      </c>
      <c r="W36" s="249">
        <f>'část G obce'!$C$21</f>
        <v>0</v>
      </c>
      <c r="X36" s="249">
        <f>'část G obce'!$C$22</f>
        <v>0</v>
      </c>
      <c r="Y36" s="249">
        <f>'část G obce'!$C$23</f>
        <v>0</v>
      </c>
      <c r="Z36" s="249">
        <f>'část G obce'!$C$24</f>
        <v>0</v>
      </c>
      <c r="AA36" s="249">
        <f>'část G obce'!$C$25</f>
        <v>0</v>
      </c>
      <c r="AB36" s="249">
        <f>'část G obce'!$C$26</f>
        <v>0</v>
      </c>
      <c r="AC36" s="249">
        <f>'část G obce'!$C$27</f>
        <v>0</v>
      </c>
      <c r="AD36" s="249">
        <f>'část G obce'!$C$28</f>
        <v>0</v>
      </c>
      <c r="AE36" s="249">
        <f>'část G obce'!$C$29</f>
        <v>0</v>
      </c>
      <c r="AF36" s="249">
        <f>'část G obce'!$C$30</f>
        <v>0</v>
      </c>
      <c r="AG36" s="249">
        <f>'část G obce'!$C$31</f>
        <v>0</v>
      </c>
      <c r="AH36" s="249">
        <f>'část G obce'!$C$32</f>
        <v>0</v>
      </c>
      <c r="AI36" s="103"/>
      <c r="AJ36" s="103"/>
      <c r="AK36" s="103"/>
      <c r="AL36" s="103"/>
      <c r="AM36" s="103"/>
      <c r="AN36" s="103"/>
      <c r="AO36" s="103"/>
      <c r="AP36" s="103"/>
      <c r="AQ36" s="103"/>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3"/>
      <c r="BQ36" s="103"/>
      <c r="BR36" s="103"/>
      <c r="BS36" s="103"/>
      <c r="BT36" s="103"/>
      <c r="BU36" s="103"/>
      <c r="BV36" s="103"/>
      <c r="BW36" s="103"/>
      <c r="BX36" s="103"/>
      <c r="BY36" s="103"/>
      <c r="BZ36" s="103"/>
      <c r="CA36" s="103"/>
      <c r="CB36" s="103"/>
      <c r="CC36" s="103"/>
      <c r="CD36" s="103"/>
      <c r="CE36" s="103"/>
      <c r="CF36" s="103"/>
      <c r="CG36" s="103"/>
      <c r="CH36" s="103"/>
      <c r="CI36" s="103"/>
      <c r="CJ36" s="103"/>
      <c r="CK36" s="103"/>
      <c r="CL36" s="103"/>
      <c r="CM36" s="103"/>
      <c r="CN36" s="103"/>
      <c r="CO36" s="103"/>
      <c r="CP36" s="103"/>
      <c r="CQ36" s="103"/>
      <c r="CR36" s="103"/>
      <c r="CS36" s="103"/>
      <c r="CT36" s="103"/>
      <c r="CU36" s="103"/>
      <c r="CV36" s="103"/>
      <c r="CW36" s="103"/>
      <c r="CX36" s="103"/>
      <c r="CY36" s="103"/>
      <c r="CZ36" s="103"/>
      <c r="DA36" s="103"/>
      <c r="DB36" s="103"/>
      <c r="DC36" s="103"/>
      <c r="DD36" s="103"/>
      <c r="DE36" s="103"/>
      <c r="DF36" s="103"/>
      <c r="DG36" s="103"/>
      <c r="DH36" s="103"/>
      <c r="DI36" s="103"/>
      <c r="DJ36" s="103"/>
      <c r="DK36" s="103"/>
      <c r="DL36" s="103"/>
      <c r="DM36" s="103"/>
      <c r="DN36" s="103"/>
      <c r="DO36" s="103"/>
      <c r="DP36" s="103"/>
      <c r="DQ36" s="103"/>
      <c r="DR36" s="103"/>
      <c r="DS36" s="103"/>
      <c r="DT36" s="103"/>
      <c r="DU36" s="103"/>
      <c r="DV36" s="103"/>
      <c r="DW36" s="103"/>
      <c r="DX36" s="103"/>
      <c r="DY36" s="103"/>
      <c r="DZ36" s="103"/>
      <c r="EA36" s="103"/>
      <c r="EB36" s="103"/>
      <c r="EC36" s="103"/>
      <c r="ED36" s="103"/>
      <c r="EE36" s="103"/>
      <c r="EF36" s="103"/>
      <c r="EG36" s="103"/>
      <c r="EH36" s="103"/>
      <c r="EI36" s="103"/>
      <c r="EJ36" s="103"/>
      <c r="EK36" s="103"/>
      <c r="EL36" s="103"/>
    </row>
    <row r="37" spans="1:142" s="298" customFormat="1" x14ac:dyDescent="0.25">
      <c r="A37" s="340">
        <v>82</v>
      </c>
      <c r="B37" s="282" t="s">
        <v>572</v>
      </c>
      <c r="C37" s="249">
        <f>'úvodní list'!$E$12</f>
        <v>0</v>
      </c>
      <c r="D37" s="249">
        <f>'úvodní list'!$E$13</f>
        <v>0</v>
      </c>
      <c r="E37" s="249">
        <f>'úvodní list'!$E$14</f>
        <v>0</v>
      </c>
      <c r="F37" s="249">
        <f>'úvodní list'!$E$15</f>
        <v>0</v>
      </c>
      <c r="G37" s="249">
        <f>'úvodní list'!$E$16</f>
        <v>0</v>
      </c>
      <c r="H37" s="303">
        <f>'část G obce'!$D$6</f>
        <v>0</v>
      </c>
      <c r="I37" s="303">
        <f>'část G obce'!$D$7</f>
        <v>0</v>
      </c>
      <c r="J37" s="303">
        <f>'část G obce'!$D$8</f>
        <v>0</v>
      </c>
      <c r="K37" s="303">
        <f>'část G obce'!$D$9</f>
        <v>0</v>
      </c>
      <c r="L37" s="303">
        <f>'část G obce'!$D$10</f>
        <v>0</v>
      </c>
      <c r="M37" s="303">
        <f>'část G obce'!$D$11</f>
        <v>0</v>
      </c>
      <c r="N37" s="303">
        <f>'část G obce'!$D$12</f>
        <v>0</v>
      </c>
      <c r="O37" s="303">
        <f>'část G obce'!$D$13</f>
        <v>0</v>
      </c>
      <c r="P37" s="303">
        <f>'část G obce'!$D$14</f>
        <v>0</v>
      </c>
      <c r="Q37" s="303">
        <f>'část G obce'!$D$15</f>
        <v>0</v>
      </c>
      <c r="R37" s="303">
        <f>'část G obce'!$D$16</f>
        <v>0</v>
      </c>
      <c r="S37" s="303">
        <f>'část G obce'!$D$17</f>
        <v>0</v>
      </c>
      <c r="T37" s="303">
        <f>'část G obce'!$D$18</f>
        <v>0</v>
      </c>
      <c r="U37" s="303">
        <f>'část G obce'!$D$19</f>
        <v>0</v>
      </c>
      <c r="V37" s="303">
        <f>'část G obce'!$D$20</f>
        <v>0</v>
      </c>
      <c r="W37" s="303">
        <f>'část G obce'!$D$21</f>
        <v>0</v>
      </c>
      <c r="X37" s="303">
        <f>'část G obce'!$D$22</f>
        <v>0</v>
      </c>
      <c r="Y37" s="303">
        <f>'část G obce'!$D$23</f>
        <v>0</v>
      </c>
      <c r="Z37" s="303">
        <f>'část G obce'!$D$24</f>
        <v>0</v>
      </c>
      <c r="AA37" s="303">
        <f>'část G obce'!$D$25</f>
        <v>0</v>
      </c>
      <c r="AB37" s="303">
        <f>'část G obce'!$D$26</f>
        <v>0</v>
      </c>
      <c r="AC37" s="303">
        <f>'část G obce'!$D$27</f>
        <v>0</v>
      </c>
      <c r="AD37" s="303">
        <f>'část G obce'!$D$28</f>
        <v>0</v>
      </c>
      <c r="AE37" s="303">
        <f>'část G obce'!$D$29</f>
        <v>0</v>
      </c>
      <c r="AF37" s="303">
        <f>'část G obce'!$D$30</f>
        <v>0</v>
      </c>
      <c r="AG37" s="303">
        <f>'část G obce'!$D$31</f>
        <v>0</v>
      </c>
      <c r="AH37" s="303">
        <f>'část G obce'!$D$32</f>
        <v>0</v>
      </c>
      <c r="AI37" s="103"/>
      <c r="AJ37" s="103"/>
      <c r="AK37" s="103"/>
      <c r="AL37" s="103"/>
      <c r="AM37" s="103"/>
      <c r="AN37" s="103"/>
      <c r="AO37" s="103"/>
      <c r="AP37" s="103"/>
      <c r="AQ37" s="103"/>
      <c r="AR37" s="103"/>
      <c r="AS37" s="103"/>
      <c r="AT37" s="103"/>
      <c r="AU37" s="103"/>
      <c r="AV37" s="103"/>
      <c r="AW37" s="103"/>
      <c r="AX37" s="103"/>
      <c r="AY37" s="103"/>
      <c r="AZ37" s="103"/>
      <c r="BA37" s="103"/>
      <c r="BB37" s="103"/>
      <c r="BC37" s="103"/>
      <c r="BD37" s="103"/>
      <c r="BE37" s="103"/>
      <c r="BF37" s="103"/>
      <c r="BG37" s="103"/>
      <c r="BH37" s="103"/>
      <c r="BI37" s="103"/>
      <c r="BJ37" s="103"/>
      <c r="BK37" s="103"/>
      <c r="BL37" s="103"/>
      <c r="BM37" s="103"/>
      <c r="BN37" s="103"/>
      <c r="BO37" s="103"/>
      <c r="BP37" s="103"/>
      <c r="BQ37" s="103"/>
      <c r="BR37" s="103"/>
      <c r="BS37" s="103"/>
      <c r="BT37" s="103"/>
      <c r="BU37" s="103"/>
      <c r="BV37" s="103"/>
      <c r="BW37" s="103"/>
      <c r="BX37" s="103"/>
      <c r="BY37" s="103"/>
      <c r="BZ37" s="103"/>
      <c r="CA37" s="103"/>
      <c r="CB37" s="103"/>
      <c r="CC37" s="103"/>
      <c r="CD37" s="103"/>
      <c r="CE37" s="103"/>
      <c r="CF37" s="103"/>
      <c r="CG37" s="103"/>
      <c r="CH37" s="103"/>
      <c r="CI37" s="103"/>
      <c r="CJ37" s="103"/>
      <c r="CK37" s="103"/>
      <c r="CL37" s="103"/>
      <c r="CM37" s="103"/>
      <c r="CN37" s="103"/>
      <c r="CO37" s="103"/>
      <c r="CP37" s="103"/>
      <c r="CQ37" s="103"/>
      <c r="CR37" s="103"/>
      <c r="CS37" s="103"/>
      <c r="CT37" s="103"/>
      <c r="CU37" s="103"/>
      <c r="CV37" s="103"/>
      <c r="CW37" s="103"/>
      <c r="CX37" s="103"/>
      <c r="CY37" s="103"/>
      <c r="CZ37" s="103"/>
      <c r="DA37" s="103"/>
      <c r="DB37" s="103"/>
      <c r="DC37" s="103"/>
      <c r="DD37" s="103"/>
      <c r="DE37" s="103"/>
      <c r="DF37" s="103"/>
      <c r="DG37" s="103"/>
      <c r="DH37" s="103"/>
      <c r="DI37" s="103"/>
      <c r="DJ37" s="103"/>
      <c r="DK37" s="103"/>
      <c r="DL37" s="103"/>
      <c r="DM37" s="103"/>
      <c r="DN37" s="103"/>
      <c r="DO37" s="103"/>
      <c r="DP37" s="103"/>
      <c r="DQ37" s="103"/>
      <c r="DR37" s="103"/>
      <c r="DS37" s="103"/>
      <c r="DT37" s="103"/>
      <c r="DU37" s="103"/>
      <c r="DV37" s="103"/>
      <c r="DW37" s="103"/>
      <c r="DX37" s="103"/>
      <c r="DY37" s="103"/>
      <c r="DZ37" s="103"/>
      <c r="EA37" s="103"/>
      <c r="EB37" s="103"/>
      <c r="EC37" s="103"/>
      <c r="ED37" s="103"/>
      <c r="EE37" s="103"/>
      <c r="EF37" s="103"/>
      <c r="EG37" s="103"/>
      <c r="EH37" s="103"/>
      <c r="EI37" s="103"/>
      <c r="EJ37" s="103"/>
      <c r="EK37" s="103"/>
      <c r="EL37" s="103"/>
    </row>
  </sheetData>
  <sheetProtection algorithmName="SHA-512" hashValue="diCowt++StKJsPvXGiA7U+P0pTbe1JuMg/XzdBMGlR253smZ7Q5DS1ZavJ2N+ZW/LFS3i5O4Wgv5F+0w8cX3Gw==" saltValue="a9kguXb4apX7pLiO4eFa7g==" spinCount="100000" sheet="1" objects="1" scenarios="1"/>
  <pageMargins left="0.7" right="0.7" top="0.78740157499999996" bottom="0.78740157499999996"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J45"/>
  <sheetViews>
    <sheetView workbookViewId="0">
      <selection activeCell="V29" sqref="V29"/>
    </sheetView>
  </sheetViews>
  <sheetFormatPr defaultRowHeight="14.25" x14ac:dyDescent="0.2"/>
  <cols>
    <col min="1" max="16384" width="9.140625" style="1"/>
  </cols>
  <sheetData>
    <row r="1" spans="1:10" ht="54.75" customHeight="1" x14ac:dyDescent="0.25">
      <c r="A1" s="468" t="s">
        <v>364</v>
      </c>
      <c r="B1" s="468"/>
      <c r="C1" s="468"/>
      <c r="D1" s="468"/>
      <c r="E1" s="468"/>
      <c r="F1" s="468"/>
      <c r="G1" s="468"/>
      <c r="H1" s="468"/>
      <c r="I1" s="468"/>
      <c r="J1" s="14"/>
    </row>
    <row r="3" spans="1:10" x14ac:dyDescent="0.2">
      <c r="A3" s="469"/>
      <c r="B3" s="469"/>
      <c r="C3" s="469"/>
      <c r="D3" s="469"/>
      <c r="E3" s="469"/>
      <c r="F3" s="469"/>
      <c r="G3" s="469"/>
      <c r="H3" s="469"/>
      <c r="I3" s="469"/>
      <c r="J3" s="10"/>
    </row>
    <row r="4" spans="1:10" x14ac:dyDescent="0.2">
      <c r="A4" s="469"/>
      <c r="B4" s="469"/>
      <c r="C4" s="469"/>
      <c r="D4" s="469"/>
      <c r="E4" s="469"/>
      <c r="F4" s="469"/>
      <c r="G4" s="469"/>
      <c r="H4" s="469"/>
      <c r="I4" s="469"/>
      <c r="J4" s="10"/>
    </row>
    <row r="5" spans="1:10" x14ac:dyDescent="0.2">
      <c r="A5" s="469"/>
      <c r="B5" s="469"/>
      <c r="C5" s="469"/>
      <c r="D5" s="469"/>
      <c r="E5" s="469"/>
      <c r="F5" s="469"/>
      <c r="G5" s="469"/>
      <c r="H5" s="469"/>
      <c r="I5" s="469"/>
      <c r="J5" s="10"/>
    </row>
    <row r="6" spans="1:10" x14ac:dyDescent="0.2">
      <c r="A6" s="469"/>
      <c r="B6" s="469"/>
      <c r="C6" s="469"/>
      <c r="D6" s="469"/>
      <c r="E6" s="469"/>
      <c r="F6" s="469"/>
      <c r="G6" s="469"/>
      <c r="H6" s="469"/>
      <c r="I6" s="469"/>
      <c r="J6" s="10"/>
    </row>
    <row r="7" spans="1:10" x14ac:dyDescent="0.2">
      <c r="A7" s="469"/>
      <c r="B7" s="469"/>
      <c r="C7" s="469"/>
      <c r="D7" s="469"/>
      <c r="E7" s="469"/>
      <c r="F7" s="469"/>
      <c r="G7" s="469"/>
      <c r="H7" s="469"/>
      <c r="I7" s="469"/>
      <c r="J7" s="10"/>
    </row>
    <row r="8" spans="1:10" x14ac:dyDescent="0.2">
      <c r="A8" s="469"/>
      <c r="B8" s="469"/>
      <c r="C8" s="469"/>
      <c r="D8" s="469"/>
      <c r="E8" s="469"/>
      <c r="F8" s="469"/>
      <c r="G8" s="469"/>
      <c r="H8" s="469"/>
      <c r="I8" s="469"/>
      <c r="J8" s="10"/>
    </row>
    <row r="9" spans="1:10" x14ac:dyDescent="0.2">
      <c r="A9" s="469"/>
      <c r="B9" s="469"/>
      <c r="C9" s="469"/>
      <c r="D9" s="469"/>
      <c r="E9" s="469"/>
      <c r="F9" s="469"/>
      <c r="G9" s="469"/>
      <c r="H9" s="469"/>
      <c r="I9" s="469"/>
      <c r="J9" s="10"/>
    </row>
    <row r="10" spans="1:10" x14ac:dyDescent="0.2">
      <c r="A10" s="469"/>
      <c r="B10" s="469"/>
      <c r="C10" s="469"/>
      <c r="D10" s="469"/>
      <c r="E10" s="469"/>
      <c r="F10" s="469"/>
      <c r="G10" s="469"/>
      <c r="H10" s="469"/>
      <c r="I10" s="469"/>
      <c r="J10" s="10"/>
    </row>
    <row r="11" spans="1:10" x14ac:dyDescent="0.2">
      <c r="A11" s="469"/>
      <c r="B11" s="469"/>
      <c r="C11" s="469"/>
      <c r="D11" s="469"/>
      <c r="E11" s="469"/>
      <c r="F11" s="469"/>
      <c r="G11" s="469"/>
      <c r="H11" s="469"/>
      <c r="I11" s="469"/>
      <c r="J11" s="10"/>
    </row>
    <row r="12" spans="1:10" x14ac:dyDescent="0.2">
      <c r="A12" s="469"/>
      <c r="B12" s="469"/>
      <c r="C12" s="469"/>
      <c r="D12" s="469"/>
      <c r="E12" s="469"/>
      <c r="F12" s="469"/>
      <c r="G12" s="469"/>
      <c r="H12" s="469"/>
      <c r="I12" s="469"/>
      <c r="J12" s="10"/>
    </row>
    <row r="13" spans="1:10" x14ac:dyDescent="0.2">
      <c r="A13" s="469"/>
      <c r="B13" s="469"/>
      <c r="C13" s="469"/>
      <c r="D13" s="469"/>
      <c r="E13" s="469"/>
      <c r="F13" s="469"/>
      <c r="G13" s="469"/>
      <c r="H13" s="469"/>
      <c r="I13" s="469"/>
      <c r="J13" s="10"/>
    </row>
    <row r="14" spans="1:10" x14ac:dyDescent="0.2">
      <c r="A14" s="469"/>
      <c r="B14" s="469"/>
      <c r="C14" s="469"/>
      <c r="D14" s="469"/>
      <c r="E14" s="469"/>
      <c r="F14" s="469"/>
      <c r="G14" s="469"/>
      <c r="H14" s="469"/>
      <c r="I14" s="469"/>
      <c r="J14" s="10"/>
    </row>
    <row r="15" spans="1:10" x14ac:dyDescent="0.2">
      <c r="A15" s="469"/>
      <c r="B15" s="469"/>
      <c r="C15" s="469"/>
      <c r="D15" s="469"/>
      <c r="E15" s="469"/>
      <c r="F15" s="469"/>
      <c r="G15" s="469"/>
      <c r="H15" s="469"/>
      <c r="I15" s="469"/>
      <c r="J15" s="10"/>
    </row>
    <row r="16" spans="1:10" x14ac:dyDescent="0.2">
      <c r="A16" s="469"/>
      <c r="B16" s="469"/>
      <c r="C16" s="469"/>
      <c r="D16" s="469"/>
      <c r="E16" s="469"/>
      <c r="F16" s="469"/>
      <c r="G16" s="469"/>
      <c r="H16" s="469"/>
      <c r="I16" s="469"/>
      <c r="J16" s="10"/>
    </row>
    <row r="17" spans="1:10" x14ac:dyDescent="0.2">
      <c r="A17" s="469"/>
      <c r="B17" s="469"/>
      <c r="C17" s="469"/>
      <c r="D17" s="469"/>
      <c r="E17" s="469"/>
      <c r="F17" s="469"/>
      <c r="G17" s="469"/>
      <c r="H17" s="469"/>
      <c r="I17" s="469"/>
      <c r="J17" s="10"/>
    </row>
    <row r="18" spans="1:10" x14ac:dyDescent="0.2">
      <c r="A18" s="469"/>
      <c r="B18" s="469"/>
      <c r="C18" s="469"/>
      <c r="D18" s="469"/>
      <c r="E18" s="469"/>
      <c r="F18" s="469"/>
      <c r="G18" s="469"/>
      <c r="H18" s="469"/>
      <c r="I18" s="469"/>
      <c r="J18" s="10"/>
    </row>
    <row r="19" spans="1:10" x14ac:dyDescent="0.2">
      <c r="A19" s="469"/>
      <c r="B19" s="469"/>
      <c r="C19" s="469"/>
      <c r="D19" s="469"/>
      <c r="E19" s="469"/>
      <c r="F19" s="469"/>
      <c r="G19" s="469"/>
      <c r="H19" s="469"/>
      <c r="I19" s="469"/>
      <c r="J19" s="10"/>
    </row>
    <row r="20" spans="1:10" x14ac:dyDescent="0.2">
      <c r="A20" s="469"/>
      <c r="B20" s="469"/>
      <c r="C20" s="469"/>
      <c r="D20" s="469"/>
      <c r="E20" s="469"/>
      <c r="F20" s="469"/>
      <c r="G20" s="469"/>
      <c r="H20" s="469"/>
      <c r="I20" s="469"/>
      <c r="J20" s="10"/>
    </row>
    <row r="21" spans="1:10" x14ac:dyDescent="0.2">
      <c r="A21" s="469"/>
      <c r="B21" s="469"/>
      <c r="C21" s="469"/>
      <c r="D21" s="469"/>
      <c r="E21" s="469"/>
      <c r="F21" s="469"/>
      <c r="G21" s="469"/>
      <c r="H21" s="469"/>
      <c r="I21" s="469"/>
      <c r="J21" s="10"/>
    </row>
    <row r="22" spans="1:10" x14ac:dyDescent="0.2">
      <c r="A22" s="469"/>
      <c r="B22" s="469"/>
      <c r="C22" s="469"/>
      <c r="D22" s="469"/>
      <c r="E22" s="469"/>
      <c r="F22" s="469"/>
      <c r="G22" s="469"/>
      <c r="H22" s="469"/>
      <c r="I22" s="469"/>
      <c r="J22" s="10"/>
    </row>
    <row r="23" spans="1:10" x14ac:dyDescent="0.2">
      <c r="A23" s="469"/>
      <c r="B23" s="469"/>
      <c r="C23" s="469"/>
      <c r="D23" s="469"/>
      <c r="E23" s="469"/>
      <c r="F23" s="469"/>
      <c r="G23" s="469"/>
      <c r="H23" s="469"/>
      <c r="I23" s="469"/>
      <c r="J23" s="10"/>
    </row>
    <row r="24" spans="1:10" x14ac:dyDescent="0.2">
      <c r="A24" s="469"/>
      <c r="B24" s="469"/>
      <c r="C24" s="469"/>
      <c r="D24" s="469"/>
      <c r="E24" s="469"/>
      <c r="F24" s="469"/>
      <c r="G24" s="469"/>
      <c r="H24" s="469"/>
      <c r="I24" s="469"/>
      <c r="J24" s="10"/>
    </row>
    <row r="25" spans="1:10" x14ac:dyDescent="0.2">
      <c r="A25" s="469"/>
      <c r="B25" s="469"/>
      <c r="C25" s="469"/>
      <c r="D25" s="469"/>
      <c r="E25" s="469"/>
      <c r="F25" s="469"/>
      <c r="G25" s="469"/>
      <c r="H25" s="469"/>
      <c r="I25" s="469"/>
      <c r="J25" s="10"/>
    </row>
    <row r="26" spans="1:10" x14ac:dyDescent="0.2">
      <c r="A26" s="469"/>
      <c r="B26" s="469"/>
      <c r="C26" s="469"/>
      <c r="D26" s="469"/>
      <c r="E26" s="469"/>
      <c r="F26" s="469"/>
      <c r="G26" s="469"/>
      <c r="H26" s="469"/>
      <c r="I26" s="469"/>
      <c r="J26" s="10"/>
    </row>
    <row r="27" spans="1:10" x14ac:dyDescent="0.2">
      <c r="A27" s="469"/>
      <c r="B27" s="469"/>
      <c r="C27" s="469"/>
      <c r="D27" s="469"/>
      <c r="E27" s="469"/>
      <c r="F27" s="469"/>
      <c r="G27" s="469"/>
      <c r="H27" s="469"/>
      <c r="I27" s="469"/>
      <c r="J27" s="10"/>
    </row>
    <row r="28" spans="1:10" x14ac:dyDescent="0.2">
      <c r="A28" s="469"/>
      <c r="B28" s="469"/>
      <c r="C28" s="469"/>
      <c r="D28" s="469"/>
      <c r="E28" s="469"/>
      <c r="F28" s="469"/>
      <c r="G28" s="469"/>
      <c r="H28" s="469"/>
      <c r="I28" s="469"/>
      <c r="J28" s="10"/>
    </row>
    <row r="29" spans="1:10" x14ac:dyDescent="0.2">
      <c r="A29" s="469"/>
      <c r="B29" s="469"/>
      <c r="C29" s="469"/>
      <c r="D29" s="469"/>
      <c r="E29" s="469"/>
      <c r="F29" s="469"/>
      <c r="G29" s="469"/>
      <c r="H29" s="469"/>
      <c r="I29" s="469"/>
      <c r="J29" s="10"/>
    </row>
    <row r="30" spans="1:10" x14ac:dyDescent="0.2">
      <c r="A30" s="469"/>
      <c r="B30" s="469"/>
      <c r="C30" s="469"/>
      <c r="D30" s="469"/>
      <c r="E30" s="469"/>
      <c r="F30" s="469"/>
      <c r="G30" s="469"/>
      <c r="H30" s="469"/>
      <c r="I30" s="469"/>
      <c r="J30" s="10"/>
    </row>
    <row r="31" spans="1:10" x14ac:dyDescent="0.2">
      <c r="A31" s="469"/>
      <c r="B31" s="469"/>
      <c r="C31" s="469"/>
      <c r="D31" s="469"/>
      <c r="E31" s="469"/>
      <c r="F31" s="469"/>
      <c r="G31" s="469"/>
      <c r="H31" s="469"/>
      <c r="I31" s="469"/>
      <c r="J31" s="10"/>
    </row>
    <row r="32" spans="1:10" x14ac:dyDescent="0.2">
      <c r="A32" s="469"/>
      <c r="B32" s="469"/>
      <c r="C32" s="469"/>
      <c r="D32" s="469"/>
      <c r="E32" s="469"/>
      <c r="F32" s="469"/>
      <c r="G32" s="469"/>
      <c r="H32" s="469"/>
      <c r="I32" s="469"/>
      <c r="J32" s="10"/>
    </row>
    <row r="33" spans="1:10" x14ac:dyDescent="0.2">
      <c r="A33" s="469"/>
      <c r="B33" s="469"/>
      <c r="C33" s="469"/>
      <c r="D33" s="469"/>
      <c r="E33" s="469"/>
      <c r="F33" s="469"/>
      <c r="G33" s="469"/>
      <c r="H33" s="469"/>
      <c r="I33" s="469"/>
      <c r="J33" s="10"/>
    </row>
    <row r="34" spans="1:10" x14ac:dyDescent="0.2">
      <c r="A34" s="469"/>
      <c r="B34" s="469"/>
      <c r="C34" s="469"/>
      <c r="D34" s="469"/>
      <c r="E34" s="469"/>
      <c r="F34" s="469"/>
      <c r="G34" s="469"/>
      <c r="H34" s="469"/>
      <c r="I34" s="469"/>
      <c r="J34" s="10"/>
    </row>
    <row r="35" spans="1:10" x14ac:dyDescent="0.2">
      <c r="A35" s="469"/>
      <c r="B35" s="469"/>
      <c r="C35" s="469"/>
      <c r="D35" s="469"/>
      <c r="E35" s="469"/>
      <c r="F35" s="469"/>
      <c r="G35" s="469"/>
      <c r="H35" s="469"/>
      <c r="I35" s="469"/>
      <c r="J35" s="10"/>
    </row>
    <row r="36" spans="1:10" x14ac:dyDescent="0.2">
      <c r="A36" s="469"/>
      <c r="B36" s="469"/>
      <c r="C36" s="469"/>
      <c r="D36" s="469"/>
      <c r="E36" s="469"/>
      <c r="F36" s="469"/>
      <c r="G36" s="469"/>
      <c r="H36" s="469"/>
      <c r="I36" s="469"/>
      <c r="J36" s="10"/>
    </row>
    <row r="37" spans="1:10" x14ac:dyDescent="0.2">
      <c r="A37" s="469"/>
      <c r="B37" s="469"/>
      <c r="C37" s="469"/>
      <c r="D37" s="469"/>
      <c r="E37" s="469"/>
      <c r="F37" s="469"/>
      <c r="G37" s="469"/>
      <c r="H37" s="469"/>
      <c r="I37" s="469"/>
      <c r="J37" s="10"/>
    </row>
    <row r="38" spans="1:10" x14ac:dyDescent="0.2">
      <c r="A38" s="469"/>
      <c r="B38" s="469"/>
      <c r="C38" s="469"/>
      <c r="D38" s="469"/>
      <c r="E38" s="469"/>
      <c r="F38" s="469"/>
      <c r="G38" s="469"/>
      <c r="H38" s="469"/>
      <c r="I38" s="469"/>
      <c r="J38" s="10"/>
    </row>
    <row r="39" spans="1:10" x14ac:dyDescent="0.2">
      <c r="A39" s="469"/>
      <c r="B39" s="469"/>
      <c r="C39" s="469"/>
      <c r="D39" s="469"/>
      <c r="E39" s="469"/>
      <c r="F39" s="469"/>
      <c r="G39" s="469"/>
      <c r="H39" s="469"/>
      <c r="I39" s="469"/>
      <c r="J39" s="10"/>
    </row>
    <row r="40" spans="1:10" x14ac:dyDescent="0.2">
      <c r="A40" s="469"/>
      <c r="B40" s="469"/>
      <c r="C40" s="469"/>
      <c r="D40" s="469"/>
      <c r="E40" s="469"/>
      <c r="F40" s="469"/>
      <c r="G40" s="469"/>
      <c r="H40" s="469"/>
      <c r="I40" s="469"/>
      <c r="J40" s="10"/>
    </row>
    <row r="41" spans="1:10" x14ac:dyDescent="0.2">
      <c r="A41" s="469"/>
      <c r="B41" s="469"/>
      <c r="C41" s="469"/>
      <c r="D41" s="469"/>
      <c r="E41" s="469"/>
      <c r="F41" s="469"/>
      <c r="G41" s="469"/>
      <c r="H41" s="469"/>
      <c r="I41" s="469"/>
      <c r="J41" s="10"/>
    </row>
    <row r="42" spans="1:10" x14ac:dyDescent="0.2">
      <c r="A42" s="469"/>
      <c r="B42" s="469"/>
      <c r="C42" s="469"/>
      <c r="D42" s="469"/>
      <c r="E42" s="469"/>
      <c r="F42" s="469"/>
      <c r="G42" s="469"/>
      <c r="H42" s="469"/>
      <c r="I42" s="469"/>
      <c r="J42" s="10"/>
    </row>
    <row r="43" spans="1:10" x14ac:dyDescent="0.2">
      <c r="A43" s="469"/>
      <c r="B43" s="469"/>
      <c r="C43" s="469"/>
      <c r="D43" s="469"/>
      <c r="E43" s="469"/>
      <c r="F43" s="469"/>
      <c r="G43" s="469"/>
      <c r="H43" s="469"/>
      <c r="I43" s="469"/>
      <c r="J43" s="10"/>
    </row>
    <row r="44" spans="1:10" x14ac:dyDescent="0.2">
      <c r="A44" s="469"/>
      <c r="B44" s="469"/>
      <c r="C44" s="469"/>
      <c r="D44" s="469"/>
      <c r="E44" s="469"/>
      <c r="F44" s="469"/>
      <c r="G44" s="469"/>
      <c r="H44" s="469"/>
      <c r="I44" s="469"/>
      <c r="J44" s="10"/>
    </row>
    <row r="45" spans="1:10" x14ac:dyDescent="0.2">
      <c r="A45" s="469"/>
      <c r="B45" s="469"/>
      <c r="C45" s="469"/>
      <c r="D45" s="469"/>
      <c r="E45" s="469"/>
      <c r="F45" s="469"/>
      <c r="G45" s="469"/>
      <c r="H45" s="469"/>
      <c r="I45" s="469"/>
      <c r="J45" s="10"/>
    </row>
  </sheetData>
  <sheetProtection password="8D29" sheet="1" objects="1" scenarios="1"/>
  <mergeCells count="2">
    <mergeCell ref="A1:I1"/>
    <mergeCell ref="A3:I45"/>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tabColor rgb="FF00B050"/>
  </sheetPr>
  <dimension ref="A1:U52"/>
  <sheetViews>
    <sheetView topLeftCell="A29" workbookViewId="0">
      <selection activeCell="N42" sqref="N42"/>
    </sheetView>
  </sheetViews>
  <sheetFormatPr defaultRowHeight="14.25" x14ac:dyDescent="0.2"/>
  <cols>
    <col min="1" max="4" width="10.28515625" style="15" customWidth="1"/>
    <col min="5" max="9" width="11.7109375" style="15" customWidth="1"/>
    <col min="10" max="10" width="4.7109375" style="15" customWidth="1"/>
    <col min="11" max="11" width="9.140625" style="15" customWidth="1"/>
    <col min="12" max="16384" width="9.140625" style="15"/>
  </cols>
  <sheetData>
    <row r="1" spans="1:21" ht="60" hidden="1" customHeight="1" x14ac:dyDescent="0.25">
      <c r="A1" s="493" t="s">
        <v>557</v>
      </c>
      <c r="B1" s="494"/>
      <c r="C1" s="494"/>
      <c r="D1" s="494"/>
      <c r="E1" s="494"/>
      <c r="F1" s="494"/>
      <c r="G1" s="494"/>
      <c r="H1" s="487"/>
      <c r="I1" s="487"/>
      <c r="J1" s="347"/>
    </row>
    <row r="2" spans="1:21" ht="13.5" hidden="1" customHeight="1" x14ac:dyDescent="0.25">
      <c r="A2" s="231"/>
      <c r="B2" s="232"/>
      <c r="C2" s="232"/>
      <c r="D2" s="232"/>
      <c r="E2" s="232"/>
      <c r="F2" s="232"/>
      <c r="G2" s="232"/>
      <c r="H2" s="233"/>
      <c r="I2" s="233"/>
      <c r="J2" s="347"/>
    </row>
    <row r="3" spans="1:21" ht="43.5" hidden="1" customHeight="1" x14ac:dyDescent="0.25">
      <c r="A3" s="486" t="s">
        <v>558</v>
      </c>
      <c r="B3" s="487"/>
      <c r="C3" s="487"/>
      <c r="D3" s="487"/>
      <c r="E3" s="487"/>
      <c r="F3" s="487"/>
      <c r="G3" s="487"/>
      <c r="H3" s="487"/>
      <c r="I3" s="487"/>
      <c r="J3" s="347"/>
    </row>
    <row r="4" spans="1:21" ht="14.25" hidden="1" customHeight="1" x14ac:dyDescent="0.2"/>
    <row r="5" spans="1:21" ht="89.25" hidden="1" customHeight="1" x14ac:dyDescent="0.2">
      <c r="A5" s="488" t="s">
        <v>39</v>
      </c>
      <c r="B5" s="488"/>
      <c r="C5" s="488"/>
      <c r="D5" s="488"/>
      <c r="E5" s="163" t="s">
        <v>559</v>
      </c>
      <c r="F5" s="163" t="s">
        <v>560</v>
      </c>
      <c r="G5" s="163" t="s">
        <v>561</v>
      </c>
      <c r="H5" s="163" t="s">
        <v>562</v>
      </c>
      <c r="I5" s="154" t="s">
        <v>563</v>
      </c>
      <c r="J5" s="383"/>
      <c r="K5" s="392" t="s">
        <v>803</v>
      </c>
      <c r="L5" s="491" t="s">
        <v>807</v>
      </c>
      <c r="M5" s="492"/>
      <c r="N5" s="492"/>
      <c r="O5" s="492"/>
      <c r="P5" s="492"/>
      <c r="Q5" s="492"/>
      <c r="R5" s="492"/>
      <c r="S5" s="492"/>
      <c r="T5" s="492"/>
      <c r="U5" s="492"/>
    </row>
    <row r="6" spans="1:21" ht="14.25" hidden="1" customHeight="1" x14ac:dyDescent="0.2">
      <c r="A6" s="484" t="s">
        <v>49</v>
      </c>
      <c r="B6" s="484"/>
      <c r="C6" s="484"/>
      <c r="D6" s="484"/>
      <c r="E6" s="254"/>
      <c r="F6" s="255"/>
      <c r="G6" s="254"/>
      <c r="H6" s="256">
        <f>E6+F6+G6</f>
        <v>0</v>
      </c>
      <c r="I6" s="263"/>
      <c r="J6" s="381"/>
      <c r="K6" s="387">
        <f t="shared" ref="K6:K8" si="0">H6</f>
        <v>0</v>
      </c>
      <c r="L6" s="380"/>
    </row>
    <row r="7" spans="1:21" ht="14.25" hidden="1" customHeight="1" x14ac:dyDescent="0.2">
      <c r="A7" s="484" t="s">
        <v>50</v>
      </c>
      <c r="B7" s="448"/>
      <c r="C7" s="448"/>
      <c r="D7" s="448"/>
      <c r="E7" s="254"/>
      <c r="F7" s="255"/>
      <c r="G7" s="254"/>
      <c r="H7" s="256">
        <f>E7+F7+G7</f>
        <v>0</v>
      </c>
      <c r="I7" s="263"/>
      <c r="J7" s="381"/>
      <c r="K7" s="387">
        <f t="shared" si="0"/>
        <v>0</v>
      </c>
    </row>
    <row r="8" spans="1:21" ht="14.25" hidden="1" customHeight="1" x14ac:dyDescent="0.2">
      <c r="A8" s="484" t="s">
        <v>40</v>
      </c>
      <c r="B8" s="484"/>
      <c r="C8" s="484"/>
      <c r="D8" s="484"/>
      <c r="E8" s="254"/>
      <c r="F8" s="255"/>
      <c r="G8" s="254"/>
      <c r="H8" s="386">
        <f>G24</f>
        <v>0</v>
      </c>
      <c r="I8" s="263"/>
      <c r="J8" s="381"/>
      <c r="K8" s="388">
        <f t="shared" si="0"/>
        <v>0</v>
      </c>
    </row>
    <row r="9" spans="1:21" ht="29.25" hidden="1" customHeight="1" x14ac:dyDescent="0.2">
      <c r="A9" s="484" t="s">
        <v>410</v>
      </c>
      <c r="B9" s="484"/>
      <c r="C9" s="484"/>
      <c r="D9" s="484"/>
      <c r="E9" s="254"/>
      <c r="F9" s="255"/>
      <c r="G9" s="254"/>
      <c r="H9" s="256">
        <f t="shared" ref="H9:H14" si="1">E9+F9+G9</f>
        <v>0</v>
      </c>
      <c r="I9" s="264"/>
      <c r="J9" s="385"/>
    </row>
    <row r="10" spans="1:21" ht="30" hidden="1" customHeight="1" x14ac:dyDescent="0.2">
      <c r="A10" s="484" t="s">
        <v>411</v>
      </c>
      <c r="B10" s="484"/>
      <c r="C10" s="484"/>
      <c r="D10" s="484"/>
      <c r="E10" s="254"/>
      <c r="F10" s="255"/>
      <c r="G10" s="254"/>
      <c r="H10" s="256">
        <f t="shared" si="1"/>
        <v>0</v>
      </c>
      <c r="I10" s="264"/>
      <c r="J10" s="385"/>
    </row>
    <row r="11" spans="1:21" ht="28.5" hidden="1" customHeight="1" x14ac:dyDescent="0.2">
      <c r="A11" s="484" t="s">
        <v>405</v>
      </c>
      <c r="B11" s="484"/>
      <c r="C11" s="484"/>
      <c r="D11" s="484"/>
      <c r="E11" s="254"/>
      <c r="F11" s="255"/>
      <c r="G11" s="254"/>
      <c r="H11" s="256">
        <f t="shared" si="1"/>
        <v>0</v>
      </c>
      <c r="I11" s="264"/>
      <c r="J11" s="385"/>
    </row>
    <row r="12" spans="1:21" ht="28.5" hidden="1" customHeight="1" x14ac:dyDescent="0.2">
      <c r="A12" s="484" t="s">
        <v>564</v>
      </c>
      <c r="B12" s="484"/>
      <c r="C12" s="484"/>
      <c r="D12" s="484"/>
      <c r="E12" s="255"/>
      <c r="F12" s="255"/>
      <c r="G12" s="255"/>
      <c r="H12" s="256">
        <f t="shared" si="1"/>
        <v>0</v>
      </c>
      <c r="I12" s="264"/>
      <c r="J12" s="385"/>
    </row>
    <row r="13" spans="1:21" ht="28.5" hidden="1" customHeight="1" x14ac:dyDescent="0.25">
      <c r="A13" s="484" t="s">
        <v>408</v>
      </c>
      <c r="B13" s="489"/>
      <c r="C13" s="489"/>
      <c r="D13" s="489"/>
      <c r="E13" s="254"/>
      <c r="F13" s="255"/>
      <c r="G13" s="254"/>
      <c r="H13" s="256">
        <f t="shared" si="1"/>
        <v>0</v>
      </c>
      <c r="I13" s="264"/>
      <c r="J13" s="385"/>
    </row>
    <row r="14" spans="1:21" ht="28.5" hidden="1" customHeight="1" x14ac:dyDescent="0.25">
      <c r="A14" s="484" t="s">
        <v>412</v>
      </c>
      <c r="B14" s="489"/>
      <c r="C14" s="489"/>
      <c r="D14" s="489"/>
      <c r="E14" s="255"/>
      <c r="F14" s="255"/>
      <c r="G14" s="255"/>
      <c r="H14" s="256">
        <f t="shared" si="1"/>
        <v>0</v>
      </c>
      <c r="I14" s="264"/>
      <c r="J14" s="385"/>
    </row>
    <row r="15" spans="1:21" ht="14.25" hidden="1" customHeight="1" x14ac:dyDescent="0.2"/>
    <row r="16" spans="1:21" ht="35.25" hidden="1" customHeight="1" x14ac:dyDescent="0.25">
      <c r="A16" s="473" t="s">
        <v>41</v>
      </c>
      <c r="B16" s="474"/>
      <c r="C16" s="474"/>
      <c r="D16" s="474"/>
      <c r="E16" s="421"/>
      <c r="F16" s="421"/>
      <c r="G16" s="485"/>
      <c r="H16" s="485"/>
      <c r="I16" s="485"/>
      <c r="J16" s="277"/>
    </row>
    <row r="17" spans="1:12" ht="14.25" hidden="1" customHeight="1" x14ac:dyDescent="0.2"/>
    <row r="18" spans="1:12" ht="38.25" hidden="1" customHeight="1" x14ac:dyDescent="0.2">
      <c r="A18" s="478" t="s">
        <v>365</v>
      </c>
      <c r="B18" s="479"/>
      <c r="C18" s="479"/>
      <c r="D18" s="480"/>
      <c r="E18" s="163" t="s">
        <v>450</v>
      </c>
      <c r="F18" s="163" t="s">
        <v>42</v>
      </c>
      <c r="G18" s="163" t="s">
        <v>43</v>
      </c>
      <c r="H18" s="163" t="s">
        <v>44</v>
      </c>
    </row>
    <row r="19" spans="1:12" ht="14.25" hidden="1" customHeight="1" x14ac:dyDescent="0.2">
      <c r="A19" s="481" t="s">
        <v>45</v>
      </c>
      <c r="B19" s="482"/>
      <c r="C19" s="482"/>
      <c r="D19" s="483"/>
      <c r="E19" s="259"/>
      <c r="F19" s="260"/>
      <c r="G19" s="261">
        <f>E19+F19</f>
        <v>0</v>
      </c>
      <c r="H19" s="262">
        <f>IF($G$24=0,0,G19/$G$24)</f>
        <v>0</v>
      </c>
    </row>
    <row r="20" spans="1:12" ht="14.25" hidden="1" customHeight="1" x14ac:dyDescent="0.2">
      <c r="A20" s="481" t="s">
        <v>46</v>
      </c>
      <c r="B20" s="482"/>
      <c r="C20" s="482"/>
      <c r="D20" s="483"/>
      <c r="E20" s="259"/>
      <c r="F20" s="260"/>
      <c r="G20" s="261">
        <f>E20+F20</f>
        <v>0</v>
      </c>
      <c r="H20" s="262">
        <f>IF($G$24=0,0,G20/$G$24)</f>
        <v>0</v>
      </c>
    </row>
    <row r="21" spans="1:12" ht="14.25" hidden="1" customHeight="1" x14ac:dyDescent="0.2">
      <c r="A21" s="481" t="s">
        <v>47</v>
      </c>
      <c r="B21" s="482"/>
      <c r="C21" s="482"/>
      <c r="D21" s="483"/>
      <c r="E21" s="259"/>
      <c r="F21" s="260"/>
      <c r="G21" s="261">
        <f>E21+F21</f>
        <v>0</v>
      </c>
      <c r="H21" s="262">
        <f>IF($G$24=0,0,G21/$G$24)</f>
        <v>0</v>
      </c>
    </row>
    <row r="22" spans="1:12" ht="14.25" hidden="1" customHeight="1" x14ac:dyDescent="0.2">
      <c r="A22" s="481" t="s">
        <v>48</v>
      </c>
      <c r="B22" s="482"/>
      <c r="C22" s="482"/>
      <c r="D22" s="483"/>
      <c r="E22" s="259"/>
      <c r="F22" s="260"/>
      <c r="G22" s="261">
        <f>E22+F22</f>
        <v>0</v>
      </c>
      <c r="H22" s="262">
        <f>IF($G$24=0,0,G22/$G$24)</f>
        <v>0</v>
      </c>
    </row>
    <row r="23" spans="1:12" ht="14.25" hidden="1" customHeight="1" x14ac:dyDescent="0.2">
      <c r="A23" s="481" t="s">
        <v>366</v>
      </c>
      <c r="B23" s="482"/>
      <c r="C23" s="482"/>
      <c r="D23" s="483"/>
      <c r="E23" s="259"/>
      <c r="F23" s="260"/>
      <c r="G23" s="261">
        <f>E23+F23</f>
        <v>0</v>
      </c>
      <c r="H23" s="262">
        <f>IF($G$24=0,0,G23/$G$24)</f>
        <v>0</v>
      </c>
    </row>
    <row r="24" spans="1:12" ht="14.25" hidden="1" customHeight="1" x14ac:dyDescent="0.2">
      <c r="A24" s="470" t="s">
        <v>43</v>
      </c>
      <c r="B24" s="471"/>
      <c r="C24" s="471"/>
      <c r="D24" s="472"/>
      <c r="E24" s="261">
        <f>SUM(E19:E23)</f>
        <v>0</v>
      </c>
      <c r="F24" s="261">
        <f>SUM(F19:F23)</f>
        <v>0</v>
      </c>
      <c r="G24" s="261">
        <f>SUM(G19:G23)</f>
        <v>0</v>
      </c>
      <c r="H24" s="262">
        <f>SUM(H19:H23)</f>
        <v>0</v>
      </c>
    </row>
    <row r="25" spans="1:12" ht="14.25" hidden="1" customHeight="1" x14ac:dyDescent="0.2"/>
    <row r="26" spans="1:12" ht="35.25" hidden="1" customHeight="1" x14ac:dyDescent="0.2">
      <c r="A26" s="473" t="s">
        <v>41</v>
      </c>
      <c r="B26" s="474"/>
      <c r="C26" s="474"/>
      <c r="D26" s="474"/>
      <c r="E26" s="420"/>
      <c r="F26" s="420"/>
      <c r="G26" s="420"/>
      <c r="H26" s="490"/>
    </row>
    <row r="27" spans="1:12" ht="14.25" hidden="1" customHeight="1" x14ac:dyDescent="0.2"/>
    <row r="28" spans="1:12" ht="14.25" hidden="1" customHeight="1" x14ac:dyDescent="0.2"/>
    <row r="29" spans="1:12" ht="88.5" customHeight="1" x14ac:dyDescent="0.25">
      <c r="A29" s="493" t="s">
        <v>766</v>
      </c>
      <c r="B29" s="494"/>
      <c r="C29" s="494"/>
      <c r="D29" s="494"/>
      <c r="E29" s="494"/>
      <c r="F29" s="494"/>
      <c r="G29" s="494"/>
      <c r="H29" s="487"/>
      <c r="I29" s="219"/>
      <c r="J29" s="219"/>
      <c r="K29" s="219"/>
      <c r="L29" s="219"/>
    </row>
    <row r="30" spans="1:12" x14ac:dyDescent="0.2">
      <c r="L30" s="219"/>
    </row>
    <row r="31" spans="1:12" ht="30" customHeight="1" x14ac:dyDescent="0.25">
      <c r="A31" s="486" t="s">
        <v>722</v>
      </c>
      <c r="B31" s="487"/>
      <c r="C31" s="487"/>
      <c r="D31" s="487"/>
      <c r="E31" s="487"/>
      <c r="F31" s="487"/>
      <c r="G31" s="487"/>
      <c r="L31" s="219"/>
    </row>
    <row r="32" spans="1:12" x14ac:dyDescent="0.2">
      <c r="L32" s="219"/>
    </row>
    <row r="33" spans="1:21" ht="102" x14ac:dyDescent="0.2">
      <c r="A33" s="488" t="s">
        <v>39</v>
      </c>
      <c r="B33" s="488"/>
      <c r="C33" s="488"/>
      <c r="D33" s="488"/>
      <c r="E33" s="234" t="s">
        <v>559</v>
      </c>
      <c r="F33" s="234" t="s">
        <v>723</v>
      </c>
      <c r="G33" s="244"/>
      <c r="H33" s="234" t="s">
        <v>743</v>
      </c>
      <c r="I33" s="348" t="s">
        <v>724</v>
      </c>
      <c r="J33" s="383"/>
      <c r="K33" s="392" t="s">
        <v>803</v>
      </c>
      <c r="L33" s="491" t="s">
        <v>807</v>
      </c>
      <c r="M33" s="492"/>
      <c r="N33" s="492"/>
      <c r="O33" s="492"/>
      <c r="P33" s="492"/>
      <c r="Q33" s="492"/>
      <c r="R33" s="492"/>
      <c r="S33" s="492"/>
      <c r="T33" s="492"/>
      <c r="U33" s="492"/>
    </row>
    <row r="34" spans="1:21" x14ac:dyDescent="0.2">
      <c r="A34" s="484" t="s">
        <v>49</v>
      </c>
      <c r="B34" s="484"/>
      <c r="C34" s="484"/>
      <c r="D34" s="484"/>
      <c r="E34" s="254"/>
      <c r="F34" s="255"/>
      <c r="G34" s="256"/>
      <c r="H34" s="256">
        <f>E34+F34</f>
        <v>0</v>
      </c>
      <c r="I34" s="255"/>
      <c r="J34" s="384"/>
      <c r="K34" s="387">
        <f t="shared" ref="K34:K36" si="2">H34</f>
        <v>0</v>
      </c>
      <c r="L34" s="219"/>
    </row>
    <row r="35" spans="1:21" x14ac:dyDescent="0.2">
      <c r="A35" s="484" t="s">
        <v>50</v>
      </c>
      <c r="B35" s="448"/>
      <c r="C35" s="448"/>
      <c r="D35" s="448"/>
      <c r="E35" s="254"/>
      <c r="F35" s="255"/>
      <c r="G35" s="256"/>
      <c r="H35" s="256">
        <f>E35+F35</f>
        <v>0</v>
      </c>
      <c r="I35" s="255"/>
      <c r="J35" s="384"/>
      <c r="K35" s="387">
        <f t="shared" si="2"/>
        <v>0</v>
      </c>
      <c r="L35" s="219"/>
    </row>
    <row r="36" spans="1:21" x14ac:dyDescent="0.2">
      <c r="A36" s="484" t="s">
        <v>40</v>
      </c>
      <c r="B36" s="484"/>
      <c r="C36" s="484"/>
      <c r="D36" s="484"/>
      <c r="E36" s="254"/>
      <c r="F36" s="255"/>
      <c r="G36" s="256"/>
      <c r="H36" s="256">
        <f>G48</f>
        <v>0</v>
      </c>
      <c r="I36" s="255"/>
      <c r="J36" s="384"/>
      <c r="K36" s="387">
        <f t="shared" si="2"/>
        <v>0</v>
      </c>
      <c r="L36" s="219"/>
    </row>
    <row r="37" spans="1:21" x14ac:dyDescent="0.2">
      <c r="A37" s="484" t="s">
        <v>721</v>
      </c>
      <c r="B37" s="484"/>
      <c r="C37" s="484"/>
      <c r="D37" s="484"/>
      <c r="E37" s="254"/>
      <c r="F37" s="255"/>
      <c r="G37" s="256"/>
      <c r="H37" s="256">
        <f>E37+F37</f>
        <v>0</v>
      </c>
      <c r="I37" s="256"/>
      <c r="J37" s="382"/>
      <c r="L37" s="219"/>
    </row>
    <row r="38" spans="1:21" x14ac:dyDescent="0.2">
      <c r="A38" s="484" t="s">
        <v>725</v>
      </c>
      <c r="B38" s="484"/>
      <c r="C38" s="484"/>
      <c r="D38" s="484"/>
      <c r="E38" s="254"/>
      <c r="F38" s="255"/>
      <c r="G38" s="256"/>
      <c r="H38" s="256">
        <f>E38+F38</f>
        <v>0</v>
      </c>
      <c r="I38" s="256"/>
      <c r="J38" s="382"/>
      <c r="L38" s="219"/>
    </row>
    <row r="39" spans="1:21" x14ac:dyDescent="0.2">
      <c r="L39" s="219"/>
    </row>
    <row r="40" spans="1:21" ht="29.25" customHeight="1" x14ac:dyDescent="0.25">
      <c r="A40" s="473" t="s">
        <v>41</v>
      </c>
      <c r="B40" s="474"/>
      <c r="C40" s="474"/>
      <c r="D40" s="474"/>
      <c r="E40" s="421"/>
      <c r="F40" s="421"/>
      <c r="G40" s="485"/>
      <c r="H40" s="485"/>
      <c r="L40" s="219"/>
    </row>
    <row r="41" spans="1:21" x14ac:dyDescent="0.2">
      <c r="L41" s="219"/>
    </row>
    <row r="42" spans="1:21" ht="38.25" x14ac:dyDescent="0.2">
      <c r="A42" s="478" t="s">
        <v>365</v>
      </c>
      <c r="B42" s="479"/>
      <c r="C42" s="479"/>
      <c r="D42" s="480"/>
      <c r="E42" s="271" t="s">
        <v>450</v>
      </c>
      <c r="F42" s="271" t="s">
        <v>42</v>
      </c>
      <c r="G42" s="271" t="s">
        <v>43</v>
      </c>
      <c r="H42" s="271" t="s">
        <v>44</v>
      </c>
      <c r="L42" s="219"/>
    </row>
    <row r="43" spans="1:21" x14ac:dyDescent="0.2">
      <c r="A43" s="481" t="s">
        <v>45</v>
      </c>
      <c r="B43" s="482"/>
      <c r="C43" s="482"/>
      <c r="D43" s="483"/>
      <c r="E43" s="257"/>
      <c r="F43" s="257"/>
      <c r="G43" s="258">
        <f>SUM(E43:F43)</f>
        <v>0</v>
      </c>
      <c r="H43" s="18">
        <f>IF($G$48=0,0,G43/$G$48)</f>
        <v>0</v>
      </c>
      <c r="L43" s="219"/>
    </row>
    <row r="44" spans="1:21" x14ac:dyDescent="0.2">
      <c r="A44" s="481" t="s">
        <v>46</v>
      </c>
      <c r="B44" s="482"/>
      <c r="C44" s="482"/>
      <c r="D44" s="483"/>
      <c r="E44" s="257"/>
      <c r="F44" s="257"/>
      <c r="G44" s="258">
        <f>SUM(E44:F44)</f>
        <v>0</v>
      </c>
      <c r="H44" s="18">
        <f>IF($G$48=0,0,G44/$G$48)</f>
        <v>0</v>
      </c>
      <c r="L44" s="219"/>
    </row>
    <row r="45" spans="1:21" x14ac:dyDescent="0.2">
      <c r="A45" s="481" t="s">
        <v>47</v>
      </c>
      <c r="B45" s="482"/>
      <c r="C45" s="482"/>
      <c r="D45" s="483"/>
      <c r="E45" s="257"/>
      <c r="F45" s="257"/>
      <c r="G45" s="258">
        <f>SUM(E45:F45)</f>
        <v>0</v>
      </c>
      <c r="H45" s="18">
        <f>IF($G$48=0,0,G45/$G$48)</f>
        <v>0</v>
      </c>
      <c r="L45" s="219"/>
    </row>
    <row r="46" spans="1:21" x14ac:dyDescent="0.2">
      <c r="A46" s="481" t="s">
        <v>48</v>
      </c>
      <c r="B46" s="482"/>
      <c r="C46" s="482"/>
      <c r="D46" s="483"/>
      <c r="E46" s="257"/>
      <c r="F46" s="257"/>
      <c r="G46" s="258">
        <f>SUM(E46:F46)</f>
        <v>0</v>
      </c>
      <c r="H46" s="18">
        <f>IF($G$48=0,0,G46/$G$48)</f>
        <v>0</v>
      </c>
      <c r="L46" s="219"/>
    </row>
    <row r="47" spans="1:21" x14ac:dyDescent="0.2">
      <c r="A47" s="481" t="s">
        <v>366</v>
      </c>
      <c r="B47" s="482"/>
      <c r="C47" s="482"/>
      <c r="D47" s="483"/>
      <c r="E47" s="257"/>
      <c r="F47" s="257"/>
      <c r="G47" s="258">
        <f>SUM(E47:F47)</f>
        <v>0</v>
      </c>
      <c r="H47" s="18">
        <f>IF($G$48=0,0,G47/$G$48)</f>
        <v>0</v>
      </c>
      <c r="L47" s="219"/>
    </row>
    <row r="48" spans="1:21" x14ac:dyDescent="0.2">
      <c r="A48" s="470" t="s">
        <v>43</v>
      </c>
      <c r="B48" s="471"/>
      <c r="C48" s="471"/>
      <c r="D48" s="472"/>
      <c r="E48" s="258">
        <f>SUM(E43:E47)</f>
        <v>0</v>
      </c>
      <c r="F48" s="258">
        <f>SUM(F43:F47)</f>
        <v>0</v>
      </c>
      <c r="G48" s="258">
        <f>SUM(G43:G47)</f>
        <v>0</v>
      </c>
      <c r="H48" s="18">
        <f>SUM(H43:H47)</f>
        <v>0</v>
      </c>
      <c r="L48" s="219"/>
    </row>
    <row r="49" spans="1:12" x14ac:dyDescent="0.2">
      <c r="L49" s="219"/>
    </row>
    <row r="50" spans="1:12" ht="27.75" customHeight="1" x14ac:dyDescent="0.2">
      <c r="A50" s="473" t="s">
        <v>41</v>
      </c>
      <c r="B50" s="474"/>
      <c r="C50" s="474"/>
      <c r="D50" s="474"/>
      <c r="E50" s="475"/>
      <c r="F50" s="476"/>
      <c r="G50" s="476"/>
      <c r="H50" s="477"/>
      <c r="L50" s="219"/>
    </row>
    <row r="51" spans="1:12" x14ac:dyDescent="0.2">
      <c r="L51" s="219"/>
    </row>
    <row r="52" spans="1:12" x14ac:dyDescent="0.2">
      <c r="L52" s="219"/>
    </row>
  </sheetData>
  <sheetProtection algorithmName="SHA-512" hashValue="WwOFeLR1r5SxxZ6TisqqHi3EUwTvauZ/dxJRm1WsIvqj6pHIy1qvqucJ7WyCAFRbBXDfJiuJaF+17SvaGub3Yw==" saltValue="t3f7hrFsXQLfMFNqYj9W+g==" spinCount="100000" sheet="1" objects="1" scenarios="1"/>
  <mergeCells count="44">
    <mergeCell ref="L5:U5"/>
    <mergeCell ref="L33:U33"/>
    <mergeCell ref="A29:H29"/>
    <mergeCell ref="A1:I1"/>
    <mergeCell ref="A3:I3"/>
    <mergeCell ref="A12:D12"/>
    <mergeCell ref="A7:D7"/>
    <mergeCell ref="A18:D18"/>
    <mergeCell ref="E16:I16"/>
    <mergeCell ref="A16:D16"/>
    <mergeCell ref="A10:D10"/>
    <mergeCell ref="A11:D11"/>
    <mergeCell ref="A8:D8"/>
    <mergeCell ref="A9:D9"/>
    <mergeCell ref="A13:D13"/>
    <mergeCell ref="A5:D5"/>
    <mergeCell ref="A6:D6"/>
    <mergeCell ref="A14:D14"/>
    <mergeCell ref="E26:H26"/>
    <mergeCell ref="A22:D22"/>
    <mergeCell ref="A23:D23"/>
    <mergeCell ref="A24:D24"/>
    <mergeCell ref="A19:D19"/>
    <mergeCell ref="A26:D26"/>
    <mergeCell ref="A20:D20"/>
    <mergeCell ref="A21:D21"/>
    <mergeCell ref="A31:G31"/>
    <mergeCell ref="A33:D33"/>
    <mergeCell ref="A34:D34"/>
    <mergeCell ref="A35:D35"/>
    <mergeCell ref="A36:D36"/>
    <mergeCell ref="A37:D37"/>
    <mergeCell ref="A38:D38"/>
    <mergeCell ref="A40:D40"/>
    <mergeCell ref="E40:H40"/>
    <mergeCell ref="A47:D47"/>
    <mergeCell ref="A48:D48"/>
    <mergeCell ref="A50:D50"/>
    <mergeCell ref="E50:H50"/>
    <mergeCell ref="A42:D42"/>
    <mergeCell ref="A43:D43"/>
    <mergeCell ref="A44:D44"/>
    <mergeCell ref="A45:D45"/>
    <mergeCell ref="A46:D46"/>
  </mergeCells>
  <conditionalFormatting sqref="K34">
    <cfRule type="cellIs" dxfId="694" priority="11" operator="greaterThan">
      <formula>$I$34</formula>
    </cfRule>
  </conditionalFormatting>
  <conditionalFormatting sqref="K35">
    <cfRule type="cellIs" dxfId="693" priority="10" operator="greaterThan">
      <formula>$I$35</formula>
    </cfRule>
  </conditionalFormatting>
  <conditionalFormatting sqref="K36">
    <cfRule type="cellIs" dxfId="692" priority="7" operator="lessThan">
      <formula>$E$36</formula>
    </cfRule>
    <cfRule type="cellIs" dxfId="691" priority="8" operator="lessThan">
      <formula>$F$36</formula>
    </cfRule>
    <cfRule type="cellIs" dxfId="690" priority="9" operator="greaterThan">
      <formula>$I$36</formula>
    </cfRule>
  </conditionalFormatting>
  <conditionalFormatting sqref="K6">
    <cfRule type="cellIs" dxfId="689" priority="6" operator="greaterThan">
      <formula>$I$6</formula>
    </cfRule>
  </conditionalFormatting>
  <conditionalFormatting sqref="K7">
    <cfRule type="cellIs" dxfId="688" priority="5" operator="greaterThan">
      <formula>$I$7</formula>
    </cfRule>
  </conditionalFormatting>
  <conditionalFormatting sqref="K8">
    <cfRule type="cellIs" dxfId="687" priority="1" operator="lessThan">
      <formula>$G$8</formula>
    </cfRule>
    <cfRule type="cellIs" dxfId="686" priority="2" operator="lessThan">
      <formula>$F$8</formula>
    </cfRule>
    <cfRule type="cellIs" dxfId="685" priority="3" operator="lessThan">
      <formula>$E$8</formula>
    </cfRule>
    <cfRule type="cellIs" dxfId="684" priority="4" operator="greaterThan">
      <formula>$I$8</formula>
    </cfRule>
  </conditionalFormatting>
  <dataValidations count="2">
    <dataValidation type="whole" operator="greaterThanOrEqual" allowBlank="1" showInputMessage="1" showErrorMessage="1" error="zadejte celé číslo větší nebo rovné 0" prompt="zadejte celé číslo větší nebo rovné 0" sqref="E43:F47 E36:F36 I36:J36 E8:G8 I8:J8 E11:G11 E14:G14 E19:F23">
      <formula1>0</formula1>
    </dataValidation>
    <dataValidation type="decimal" operator="greaterThanOrEqual" allowBlank="1" showInputMessage="1" showErrorMessage="1" error="zadejte číslo větší nebo rovné 0" prompt="zadejte číslo větší nebo rovné 0" sqref="I6:J7 E37:F38 E34:F35 I34:J35 E6:G7 E9:G10 E12:G13">
      <formula1>0</formula1>
    </dataValidation>
  </dataValidations>
  <pageMargins left="0.70866141732283472" right="0.70866141732283472" top="0.78740157480314965" bottom="0.78740157480314965" header="0.31496062992125984" footer="0.31496062992125984"/>
  <pageSetup paperSize="9" orientation="landscape" r:id="rId1"/>
  <ignoredErrors>
    <ignoredError sqref="H8"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tabColor rgb="FF00B050"/>
  </sheetPr>
  <dimension ref="A1:U50"/>
  <sheetViews>
    <sheetView topLeftCell="A30" workbookViewId="0">
      <selection activeCell="G34" sqref="G34"/>
    </sheetView>
  </sheetViews>
  <sheetFormatPr defaultRowHeight="15" x14ac:dyDescent="0.25"/>
  <cols>
    <col min="1" max="4" width="9" customWidth="1"/>
    <col min="5" max="9" width="11.7109375" customWidth="1"/>
    <col min="10" max="10" width="4.7109375" style="50" customWidth="1"/>
    <col min="11" max="11" width="11.7109375" style="394" customWidth="1"/>
    <col min="12" max="21" width="11.7109375" customWidth="1"/>
  </cols>
  <sheetData>
    <row r="1" spans="1:19" ht="74.25" hidden="1" customHeight="1" x14ac:dyDescent="0.25">
      <c r="A1" s="493" t="s">
        <v>557</v>
      </c>
      <c r="B1" s="494"/>
      <c r="C1" s="494"/>
      <c r="D1" s="494"/>
      <c r="E1" s="494"/>
      <c r="F1" s="494"/>
      <c r="G1" s="494"/>
      <c r="H1" s="487"/>
      <c r="I1" s="487"/>
      <c r="J1" s="351"/>
    </row>
    <row r="2" spans="1:19" hidden="1" x14ac:dyDescent="0.25">
      <c r="A2" s="15"/>
      <c r="B2" s="15"/>
      <c r="C2" s="15"/>
      <c r="D2" s="15"/>
      <c r="E2" s="15"/>
      <c r="F2" s="15"/>
      <c r="G2" s="15"/>
      <c r="H2" s="15"/>
      <c r="I2" s="15"/>
      <c r="J2" s="219"/>
    </row>
    <row r="3" spans="1:19" ht="89.25" hidden="1" customHeight="1" x14ac:dyDescent="0.25">
      <c r="A3" s="486" t="s">
        <v>735</v>
      </c>
      <c r="B3" s="495"/>
      <c r="C3" s="495"/>
      <c r="D3" s="495"/>
      <c r="E3" s="495"/>
      <c r="F3" s="495"/>
      <c r="G3" s="495"/>
      <c r="H3" s="487"/>
      <c r="I3" s="487"/>
      <c r="J3" s="351"/>
    </row>
    <row r="4" spans="1:19" hidden="1" x14ac:dyDescent="0.25">
      <c r="A4" s="15"/>
      <c r="B4" s="15"/>
      <c r="C4" s="15"/>
      <c r="D4" s="15"/>
      <c r="E4" s="15"/>
      <c r="F4" s="15"/>
      <c r="G4" s="15"/>
      <c r="H4" s="15"/>
      <c r="I4" s="15"/>
      <c r="J4" s="219"/>
    </row>
    <row r="5" spans="1:19" ht="89.25" hidden="1" x14ac:dyDescent="0.25">
      <c r="A5" s="488" t="s">
        <v>39</v>
      </c>
      <c r="B5" s="488"/>
      <c r="C5" s="488"/>
      <c r="D5" s="488"/>
      <c r="E5" s="328" t="s">
        <v>559</v>
      </c>
      <c r="F5" s="328" t="s">
        <v>560</v>
      </c>
      <c r="G5" s="328" t="s">
        <v>561</v>
      </c>
      <c r="H5" s="328" t="s">
        <v>562</v>
      </c>
      <c r="I5" s="329" t="s">
        <v>563</v>
      </c>
      <c r="J5" s="383"/>
      <c r="K5" s="392" t="s">
        <v>803</v>
      </c>
      <c r="L5" s="499" t="s">
        <v>806</v>
      </c>
      <c r="M5" s="500"/>
      <c r="N5" s="500"/>
      <c r="O5" s="500"/>
      <c r="P5" s="500"/>
      <c r="Q5" s="500"/>
      <c r="R5" s="500"/>
      <c r="S5" s="500"/>
    </row>
    <row r="6" spans="1:19" ht="29.25" hidden="1" customHeight="1" x14ac:dyDescent="0.25">
      <c r="A6" s="484" t="s">
        <v>50</v>
      </c>
      <c r="B6" s="484"/>
      <c r="C6" s="484"/>
      <c r="D6" s="484"/>
      <c r="E6" s="267"/>
      <c r="F6" s="267"/>
      <c r="G6" s="265"/>
      <c r="H6" s="266">
        <f>E6+F6+G6</f>
        <v>0</v>
      </c>
      <c r="I6" s="216"/>
      <c r="J6" s="390"/>
      <c r="K6" s="393">
        <f t="shared" ref="K6:K10" si="0">H6</f>
        <v>0</v>
      </c>
    </row>
    <row r="7" spans="1:19" hidden="1" x14ac:dyDescent="0.25">
      <c r="A7" s="484" t="s">
        <v>49</v>
      </c>
      <c r="B7" s="484"/>
      <c r="C7" s="484"/>
      <c r="D7" s="484"/>
      <c r="E7" s="267"/>
      <c r="F7" s="267"/>
      <c r="G7" s="265"/>
      <c r="H7" s="266">
        <f>E7+F7+G7</f>
        <v>0</v>
      </c>
      <c r="I7" s="216"/>
      <c r="J7" s="390"/>
      <c r="K7" s="393">
        <f t="shared" si="0"/>
        <v>0</v>
      </c>
    </row>
    <row r="8" spans="1:19" ht="45" hidden="1" customHeight="1" x14ac:dyDescent="0.25">
      <c r="A8" s="484" t="s">
        <v>736</v>
      </c>
      <c r="B8" s="484"/>
      <c r="C8" s="484"/>
      <c r="D8" s="484"/>
      <c r="E8" s="267"/>
      <c r="F8" s="267"/>
      <c r="G8" s="265"/>
      <c r="H8" s="265"/>
      <c r="I8" s="216"/>
      <c r="J8" s="390"/>
      <c r="K8" s="393">
        <f t="shared" si="0"/>
        <v>0</v>
      </c>
    </row>
    <row r="9" spans="1:19" ht="30" hidden="1" customHeight="1" x14ac:dyDescent="0.25">
      <c r="A9" s="484" t="s">
        <v>737</v>
      </c>
      <c r="B9" s="484"/>
      <c r="C9" s="484"/>
      <c r="D9" s="484"/>
      <c r="E9" s="267"/>
      <c r="F9" s="267"/>
      <c r="G9" s="265"/>
      <c r="H9" s="266">
        <f>E9+F9+G9</f>
        <v>0</v>
      </c>
      <c r="I9" s="216"/>
      <c r="J9" s="390"/>
      <c r="K9" s="393">
        <f t="shared" si="0"/>
        <v>0</v>
      </c>
    </row>
    <row r="10" spans="1:19" hidden="1" x14ac:dyDescent="0.25">
      <c r="A10" s="484" t="s">
        <v>738</v>
      </c>
      <c r="B10" s="484"/>
      <c r="C10" s="484"/>
      <c r="D10" s="484"/>
      <c r="E10" s="267"/>
      <c r="F10" s="267"/>
      <c r="G10" s="265"/>
      <c r="H10" s="265"/>
      <c r="I10" s="216"/>
      <c r="J10" s="390"/>
      <c r="K10" s="393">
        <f t="shared" si="0"/>
        <v>0</v>
      </c>
    </row>
    <row r="11" spans="1:19" hidden="1" x14ac:dyDescent="0.25">
      <c r="A11" s="484" t="s">
        <v>721</v>
      </c>
      <c r="B11" s="484"/>
      <c r="C11" s="484"/>
      <c r="D11" s="484"/>
      <c r="E11" s="216"/>
      <c r="F11" s="216"/>
      <c r="G11" s="216"/>
      <c r="H11" s="268">
        <f>E11+F11+G11</f>
        <v>0</v>
      </c>
      <c r="I11" s="268"/>
      <c r="J11" s="391"/>
    </row>
    <row r="12" spans="1:19" hidden="1" x14ac:dyDescent="0.25">
      <c r="A12" s="484" t="s">
        <v>739</v>
      </c>
      <c r="B12" s="484"/>
      <c r="C12" s="484"/>
      <c r="D12" s="484"/>
      <c r="E12" s="216"/>
      <c r="F12" s="216"/>
      <c r="G12" s="216"/>
      <c r="H12" s="268">
        <f>E12+F12+G12</f>
        <v>0</v>
      </c>
      <c r="I12" s="268"/>
      <c r="J12" s="391"/>
    </row>
    <row r="13" spans="1:19" hidden="1" x14ac:dyDescent="0.25">
      <c r="A13" s="484" t="s">
        <v>740</v>
      </c>
      <c r="B13" s="484"/>
      <c r="C13" s="484"/>
      <c r="D13" s="484"/>
      <c r="E13" s="216"/>
      <c r="F13" s="216"/>
      <c r="G13" s="216"/>
      <c r="H13" s="268">
        <f>E13+F13+G13</f>
        <v>0</v>
      </c>
      <c r="I13" s="268"/>
      <c r="J13" s="391"/>
    </row>
    <row r="14" spans="1:19" hidden="1" x14ac:dyDescent="0.25">
      <c r="A14" s="15"/>
      <c r="B14" s="15"/>
      <c r="C14" s="15"/>
      <c r="D14" s="15"/>
      <c r="E14" s="15"/>
      <c r="F14" s="15"/>
      <c r="G14" s="15"/>
      <c r="H14" s="15"/>
      <c r="I14" s="15"/>
      <c r="J14" s="219"/>
    </row>
    <row r="15" spans="1:19" hidden="1" x14ac:dyDescent="0.25">
      <c r="A15" s="413" t="s">
        <v>41</v>
      </c>
      <c r="B15" s="414"/>
      <c r="C15" s="414"/>
      <c r="D15" s="414"/>
      <c r="E15" s="421"/>
      <c r="F15" s="421"/>
      <c r="G15" s="485"/>
      <c r="H15" s="485"/>
      <c r="I15" s="485"/>
      <c r="J15" s="284"/>
    </row>
    <row r="16" spans="1:19" hidden="1" x14ac:dyDescent="0.25">
      <c r="A16" s="24"/>
      <c r="B16" s="25"/>
      <c r="C16" s="25"/>
      <c r="D16" s="25"/>
      <c r="E16" s="276"/>
      <c r="F16" s="276"/>
      <c r="G16" s="277"/>
      <c r="H16" s="277"/>
      <c r="I16" s="277"/>
      <c r="J16" s="284"/>
    </row>
    <row r="17" spans="1:21" ht="38.25" hidden="1" x14ac:dyDescent="0.25">
      <c r="A17" s="496" t="s">
        <v>741</v>
      </c>
      <c r="B17" s="497"/>
      <c r="C17" s="497"/>
      <c r="D17" s="498"/>
      <c r="E17" s="328" t="s">
        <v>450</v>
      </c>
      <c r="F17" s="328" t="s">
        <v>42</v>
      </c>
      <c r="G17" s="328" t="s">
        <v>43</v>
      </c>
      <c r="H17" s="328" t="s">
        <v>44</v>
      </c>
    </row>
    <row r="18" spans="1:21" hidden="1" x14ac:dyDescent="0.25">
      <c r="A18" s="481" t="s">
        <v>45</v>
      </c>
      <c r="B18" s="482"/>
      <c r="C18" s="482"/>
      <c r="D18" s="483"/>
      <c r="E18" s="216"/>
      <c r="F18" s="216"/>
      <c r="G18" s="17">
        <f>SUM(E18:F18)</f>
        <v>0</v>
      </c>
      <c r="H18" s="18">
        <f>IF($G$23=0,0,G18/$G$23)</f>
        <v>0</v>
      </c>
    </row>
    <row r="19" spans="1:21" hidden="1" x14ac:dyDescent="0.25">
      <c r="A19" s="481" t="s">
        <v>46</v>
      </c>
      <c r="B19" s="482"/>
      <c r="C19" s="482"/>
      <c r="D19" s="483"/>
      <c r="E19" s="216"/>
      <c r="F19" s="216"/>
      <c r="G19" s="17">
        <f>SUM(E19:F19)</f>
        <v>0</v>
      </c>
      <c r="H19" s="18">
        <f>IF($G$23=0,0,G19/$G$23)</f>
        <v>0</v>
      </c>
    </row>
    <row r="20" spans="1:21" hidden="1" x14ac:dyDescent="0.25">
      <c r="A20" s="481" t="s">
        <v>47</v>
      </c>
      <c r="B20" s="482"/>
      <c r="C20" s="482"/>
      <c r="D20" s="483"/>
      <c r="E20" s="216"/>
      <c r="F20" s="216"/>
      <c r="G20" s="17">
        <f>SUM(E20:F20)</f>
        <v>0</v>
      </c>
      <c r="H20" s="18">
        <f>IF($G$23=0,0,G20/$G$23)</f>
        <v>0</v>
      </c>
    </row>
    <row r="21" spans="1:21" hidden="1" x14ac:dyDescent="0.25">
      <c r="A21" s="481" t="s">
        <v>48</v>
      </c>
      <c r="B21" s="482"/>
      <c r="C21" s="482"/>
      <c r="D21" s="483"/>
      <c r="E21" s="216"/>
      <c r="F21" s="216"/>
      <c r="G21" s="17">
        <f>SUM(E21:F21)</f>
        <v>0</v>
      </c>
      <c r="H21" s="18">
        <f>IF($G$23=0,0,G21/$G$23)</f>
        <v>0</v>
      </c>
    </row>
    <row r="22" spans="1:21" hidden="1" x14ac:dyDescent="0.25">
      <c r="A22" s="481" t="s">
        <v>366</v>
      </c>
      <c r="B22" s="482"/>
      <c r="C22" s="482"/>
      <c r="D22" s="483"/>
      <c r="E22" s="216"/>
      <c r="F22" s="216"/>
      <c r="G22" s="17">
        <f>SUM(E22:F22)</f>
        <v>0</v>
      </c>
      <c r="H22" s="18">
        <f>IF($G$23=0,0,G22/$G$23)</f>
        <v>0</v>
      </c>
    </row>
    <row r="23" spans="1:21" hidden="1" x14ac:dyDescent="0.25">
      <c r="A23" s="470" t="s">
        <v>43</v>
      </c>
      <c r="B23" s="471"/>
      <c r="C23" s="471"/>
      <c r="D23" s="472"/>
      <c r="E23" s="17">
        <f>SUM(E18:E22)</f>
        <v>0</v>
      </c>
      <c r="F23" s="17">
        <f>SUM(F18:F22)</f>
        <v>0</v>
      </c>
      <c r="G23" s="17">
        <f>SUM(G18:G22)</f>
        <v>0</v>
      </c>
      <c r="H23" s="18">
        <f>SUM(H18:H22)</f>
        <v>0</v>
      </c>
    </row>
    <row r="24" spans="1:21" hidden="1" x14ac:dyDescent="0.25">
      <c r="A24" s="15"/>
      <c r="B24" s="15"/>
      <c r="C24" s="15"/>
      <c r="D24" s="15"/>
      <c r="E24" s="15"/>
      <c r="F24" s="15"/>
      <c r="G24" s="15"/>
      <c r="H24" s="15"/>
    </row>
    <row r="25" spans="1:21" hidden="1" x14ac:dyDescent="0.25">
      <c r="A25" s="413" t="s">
        <v>41</v>
      </c>
      <c r="B25" s="414"/>
      <c r="C25" s="414"/>
      <c r="D25" s="414"/>
      <c r="E25" s="475"/>
      <c r="F25" s="476"/>
      <c r="G25" s="476"/>
      <c r="H25" s="477"/>
    </row>
    <row r="26" spans="1:21" hidden="1" x14ac:dyDescent="0.25"/>
    <row r="27" spans="1:21" ht="85.5" customHeight="1" x14ac:dyDescent="0.25">
      <c r="A27" s="493" t="s">
        <v>766</v>
      </c>
      <c r="B27" s="494"/>
      <c r="C27" s="494"/>
      <c r="D27" s="494"/>
      <c r="E27" s="494"/>
      <c r="F27" s="494"/>
      <c r="G27" s="494"/>
      <c r="H27" s="487"/>
      <c r="I27" s="50"/>
      <c r="K27" s="395"/>
    </row>
    <row r="29" spans="1:21" ht="60.75" customHeight="1" x14ac:dyDescent="0.25">
      <c r="A29" s="486" t="s">
        <v>742</v>
      </c>
      <c r="B29" s="495"/>
      <c r="C29" s="495"/>
      <c r="D29" s="495"/>
      <c r="E29" s="495"/>
      <c r="F29" s="495"/>
      <c r="G29" s="495"/>
      <c r="H29" s="15"/>
    </row>
    <row r="30" spans="1:21" x14ac:dyDescent="0.25">
      <c r="A30" s="15"/>
      <c r="B30" s="15"/>
      <c r="C30" s="15"/>
      <c r="D30" s="15"/>
      <c r="E30" s="15"/>
      <c r="F30" s="15"/>
      <c r="G30" s="15"/>
      <c r="H30" s="15"/>
    </row>
    <row r="31" spans="1:21" ht="102" x14ac:dyDescent="0.25">
      <c r="A31" s="488" t="s">
        <v>39</v>
      </c>
      <c r="B31" s="488"/>
      <c r="C31" s="488"/>
      <c r="D31" s="488"/>
      <c r="E31" s="271" t="s">
        <v>559</v>
      </c>
      <c r="F31" s="271" t="s">
        <v>723</v>
      </c>
      <c r="G31" s="271"/>
      <c r="H31" s="271" t="s">
        <v>743</v>
      </c>
      <c r="I31" s="154" t="s">
        <v>724</v>
      </c>
      <c r="J31" s="383"/>
      <c r="K31" s="392" t="s">
        <v>803</v>
      </c>
      <c r="L31" s="499" t="s">
        <v>805</v>
      </c>
      <c r="M31" s="500"/>
      <c r="N31" s="500"/>
      <c r="O31" s="500"/>
      <c r="P31" s="500"/>
      <c r="Q31" s="500"/>
      <c r="R31" s="500"/>
      <c r="S31" s="500"/>
      <c r="T31" s="349"/>
      <c r="U31" s="349"/>
    </row>
    <row r="32" spans="1:21" x14ac:dyDescent="0.25">
      <c r="A32" s="484" t="s">
        <v>50</v>
      </c>
      <c r="B32" s="484"/>
      <c r="C32" s="484"/>
      <c r="D32" s="484"/>
      <c r="E32" s="267"/>
      <c r="F32" s="267"/>
      <c r="G32" s="266"/>
      <c r="H32" s="266">
        <f>E32+F32</f>
        <v>0</v>
      </c>
      <c r="I32" s="267"/>
      <c r="J32" s="389"/>
      <c r="K32" s="393">
        <f t="shared" ref="K32:K34" si="1">H32</f>
        <v>0</v>
      </c>
    </row>
    <row r="33" spans="1:11" x14ac:dyDescent="0.25">
      <c r="A33" s="484" t="s">
        <v>49</v>
      </c>
      <c r="B33" s="484"/>
      <c r="C33" s="484"/>
      <c r="D33" s="484"/>
      <c r="E33" s="267"/>
      <c r="F33" s="267"/>
      <c r="G33" s="266"/>
      <c r="H33" s="266">
        <f t="shared" ref="H33:H38" si="2">E33+F33</f>
        <v>0</v>
      </c>
      <c r="I33" s="267"/>
      <c r="J33" s="389"/>
      <c r="K33" s="393">
        <f t="shared" si="1"/>
        <v>0</v>
      </c>
    </row>
    <row r="34" spans="1:11" x14ac:dyDescent="0.25">
      <c r="A34" s="484" t="s">
        <v>40</v>
      </c>
      <c r="B34" s="484"/>
      <c r="C34" s="484"/>
      <c r="D34" s="484"/>
      <c r="E34" s="267"/>
      <c r="F34" s="267"/>
      <c r="G34" s="266"/>
      <c r="H34" s="265"/>
      <c r="I34" s="267"/>
      <c r="J34" s="389"/>
      <c r="K34" s="393">
        <f t="shared" si="1"/>
        <v>0</v>
      </c>
    </row>
    <row r="35" spans="1:11" x14ac:dyDescent="0.25">
      <c r="A35" s="484" t="s">
        <v>721</v>
      </c>
      <c r="B35" s="484"/>
      <c r="C35" s="484"/>
      <c r="D35" s="484"/>
      <c r="E35" s="216"/>
      <c r="F35" s="216"/>
      <c r="G35" s="268"/>
      <c r="H35" s="266">
        <f t="shared" si="2"/>
        <v>0</v>
      </c>
      <c r="I35" s="268"/>
      <c r="J35" s="391"/>
    </row>
    <row r="36" spans="1:11" ht="30" customHeight="1" x14ac:dyDescent="0.25">
      <c r="A36" s="484" t="s">
        <v>744</v>
      </c>
      <c r="B36" s="484"/>
      <c r="C36" s="484"/>
      <c r="D36" s="484"/>
      <c r="E36" s="216"/>
      <c r="F36" s="216"/>
      <c r="G36" s="268"/>
      <c r="H36" s="266">
        <f t="shared" si="2"/>
        <v>0</v>
      </c>
      <c r="I36" s="268"/>
      <c r="J36" s="391"/>
    </row>
    <row r="37" spans="1:11" ht="45" customHeight="1" x14ac:dyDescent="0.25">
      <c r="A37" s="484" t="s">
        <v>745</v>
      </c>
      <c r="B37" s="484"/>
      <c r="C37" s="484"/>
      <c r="D37" s="484"/>
      <c r="E37" s="216"/>
      <c r="F37" s="216"/>
      <c r="G37" s="268"/>
      <c r="H37" s="266">
        <f t="shared" si="2"/>
        <v>0</v>
      </c>
      <c r="I37" s="268"/>
      <c r="J37" s="391"/>
    </row>
    <row r="38" spans="1:11" ht="45" customHeight="1" x14ac:dyDescent="0.25">
      <c r="A38" s="484" t="s">
        <v>746</v>
      </c>
      <c r="B38" s="484"/>
      <c r="C38" s="484"/>
      <c r="D38" s="484"/>
      <c r="E38" s="216"/>
      <c r="F38" s="216"/>
      <c r="G38" s="268"/>
      <c r="H38" s="266">
        <f t="shared" si="2"/>
        <v>0</v>
      </c>
      <c r="I38" s="268"/>
      <c r="J38" s="391"/>
    </row>
    <row r="39" spans="1:11" x14ac:dyDescent="0.25">
      <c r="A39" s="15"/>
      <c r="B39" s="15"/>
      <c r="C39" s="15"/>
      <c r="D39" s="15"/>
      <c r="E39" s="15"/>
      <c r="F39" s="15"/>
      <c r="G39" s="15"/>
      <c r="H39" s="15"/>
    </row>
    <row r="40" spans="1:11" x14ac:dyDescent="0.25">
      <c r="A40" s="413" t="s">
        <v>41</v>
      </c>
      <c r="B40" s="414"/>
      <c r="C40" s="414"/>
      <c r="D40" s="414"/>
      <c r="E40" s="421"/>
      <c r="F40" s="421"/>
      <c r="G40" s="485"/>
      <c r="H40" s="485"/>
    </row>
    <row r="41" spans="1:11" s="50" customFormat="1" x14ac:dyDescent="0.25">
      <c r="A41" s="24"/>
      <c r="B41" s="25"/>
      <c r="C41" s="25"/>
      <c r="D41" s="25"/>
      <c r="E41" s="283"/>
      <c r="F41" s="283"/>
      <c r="G41" s="284"/>
      <c r="H41" s="284"/>
      <c r="K41" s="395"/>
    </row>
    <row r="42" spans="1:11" ht="38.25" x14ac:dyDescent="0.25">
      <c r="A42" s="488" t="s">
        <v>741</v>
      </c>
      <c r="B42" s="501"/>
      <c r="C42" s="501"/>
      <c r="D42" s="501"/>
      <c r="E42" s="271" t="s">
        <v>450</v>
      </c>
      <c r="F42" s="271" t="s">
        <v>42</v>
      </c>
      <c r="G42" s="271" t="s">
        <v>43</v>
      </c>
      <c r="H42" s="271" t="s">
        <v>44</v>
      </c>
    </row>
    <row r="43" spans="1:11" x14ac:dyDescent="0.25">
      <c r="A43" s="481" t="s">
        <v>45</v>
      </c>
      <c r="B43" s="482"/>
      <c r="C43" s="482"/>
      <c r="D43" s="483"/>
      <c r="E43" s="216"/>
      <c r="F43" s="216"/>
      <c r="G43" s="17">
        <f>SUM(E43:F43)</f>
        <v>0</v>
      </c>
      <c r="H43" s="18">
        <f>IF($G$48=0,0,G43/$G$48)</f>
        <v>0</v>
      </c>
    </row>
    <row r="44" spans="1:11" x14ac:dyDescent="0.25">
      <c r="A44" s="481" t="s">
        <v>46</v>
      </c>
      <c r="B44" s="482"/>
      <c r="C44" s="482"/>
      <c r="D44" s="483"/>
      <c r="E44" s="216"/>
      <c r="F44" s="216"/>
      <c r="G44" s="17">
        <f>SUM(E44:F44)</f>
        <v>0</v>
      </c>
      <c r="H44" s="18">
        <f>IF($G$48=0,0,G44/$G$48)</f>
        <v>0</v>
      </c>
    </row>
    <row r="45" spans="1:11" x14ac:dyDescent="0.25">
      <c r="A45" s="481" t="s">
        <v>47</v>
      </c>
      <c r="B45" s="482"/>
      <c r="C45" s="482"/>
      <c r="D45" s="483"/>
      <c r="E45" s="216"/>
      <c r="F45" s="216"/>
      <c r="G45" s="17">
        <f>SUM(E45:F45)</f>
        <v>0</v>
      </c>
      <c r="H45" s="18">
        <f>IF($G$48=0,0,G45/$G$48)</f>
        <v>0</v>
      </c>
    </row>
    <row r="46" spans="1:11" x14ac:dyDescent="0.25">
      <c r="A46" s="481" t="s">
        <v>48</v>
      </c>
      <c r="B46" s="482"/>
      <c r="C46" s="482"/>
      <c r="D46" s="483"/>
      <c r="E46" s="216"/>
      <c r="F46" s="216"/>
      <c r="G46" s="17">
        <f>SUM(E46:F46)</f>
        <v>0</v>
      </c>
      <c r="H46" s="18">
        <f>IF($G$48=0,0,G46/$G$48)</f>
        <v>0</v>
      </c>
    </row>
    <row r="47" spans="1:11" x14ac:dyDescent="0.25">
      <c r="A47" s="481" t="s">
        <v>366</v>
      </c>
      <c r="B47" s="482"/>
      <c r="C47" s="482"/>
      <c r="D47" s="483"/>
      <c r="E47" s="216"/>
      <c r="F47" s="216"/>
      <c r="G47" s="17">
        <f>SUM(E47:F47)</f>
        <v>0</v>
      </c>
      <c r="H47" s="18">
        <f>IF($G$48=0,0,G47/$G$48)</f>
        <v>0</v>
      </c>
    </row>
    <row r="48" spans="1:11" x14ac:dyDescent="0.25">
      <c r="A48" s="470" t="s">
        <v>43</v>
      </c>
      <c r="B48" s="471"/>
      <c r="C48" s="471"/>
      <c r="D48" s="472"/>
      <c r="E48" s="17">
        <f>SUM(E43:E47)</f>
        <v>0</v>
      </c>
      <c r="F48" s="17">
        <f>SUM(F43:F47)</f>
        <v>0</v>
      </c>
      <c r="G48" s="17">
        <f>SUM(G43:G47)</f>
        <v>0</v>
      </c>
      <c r="H48" s="18">
        <f>SUM(H43:H47)</f>
        <v>0</v>
      </c>
    </row>
    <row r="49" spans="1:8" x14ac:dyDescent="0.25">
      <c r="A49" s="15"/>
      <c r="B49" s="15"/>
      <c r="C49" s="15"/>
      <c r="D49" s="15"/>
      <c r="E49" s="15"/>
      <c r="F49" s="15"/>
      <c r="G49" s="15"/>
      <c r="H49" s="15"/>
    </row>
    <row r="50" spans="1:8" x14ac:dyDescent="0.25">
      <c r="A50" s="413" t="s">
        <v>41</v>
      </c>
      <c r="B50" s="414"/>
      <c r="C50" s="414"/>
      <c r="D50" s="414"/>
      <c r="E50" s="475"/>
      <c r="F50" s="476"/>
      <c r="G50" s="476"/>
      <c r="H50" s="477"/>
    </row>
  </sheetData>
  <sheetProtection algorithmName="SHA-512" hashValue="1uUq/hguk+Q03HnOkZFIjbyePUwjoQ//09cqsN55fdahddVJjBozKlMcR9IJeIFaSPy/2FQyvFsmp/WyYgXRpw==" saltValue="8wTaGMDTieRd5rJwx24Y/g==" spinCount="100000" sheet="1" objects="1" scenarios="1"/>
  <mergeCells count="45">
    <mergeCell ref="L31:S31"/>
    <mergeCell ref="L5:S5"/>
    <mergeCell ref="E50:H50"/>
    <mergeCell ref="A38:D38"/>
    <mergeCell ref="A40:D40"/>
    <mergeCell ref="E40:H40"/>
    <mergeCell ref="A42:D42"/>
    <mergeCell ref="A43:D43"/>
    <mergeCell ref="A44:D44"/>
    <mergeCell ref="A45:D45"/>
    <mergeCell ref="A46:D46"/>
    <mergeCell ref="A47:D47"/>
    <mergeCell ref="A48:D48"/>
    <mergeCell ref="A50:D50"/>
    <mergeCell ref="A37:D37"/>
    <mergeCell ref="A22:D22"/>
    <mergeCell ref="A23:D23"/>
    <mergeCell ref="A25:D25"/>
    <mergeCell ref="E25:H25"/>
    <mergeCell ref="A29:G29"/>
    <mergeCell ref="A31:D31"/>
    <mergeCell ref="A27:H27"/>
    <mergeCell ref="A32:D32"/>
    <mergeCell ref="A33:D33"/>
    <mergeCell ref="A34:D34"/>
    <mergeCell ref="A35:D35"/>
    <mergeCell ref="A36:D36"/>
    <mergeCell ref="E15:I15"/>
    <mergeCell ref="A17:D17"/>
    <mergeCell ref="A18:D18"/>
    <mergeCell ref="A19:D19"/>
    <mergeCell ref="A20:D20"/>
    <mergeCell ref="A21:D21"/>
    <mergeCell ref="A9:D9"/>
    <mergeCell ref="A10:D10"/>
    <mergeCell ref="A11:D11"/>
    <mergeCell ref="A12:D12"/>
    <mergeCell ref="A13:D13"/>
    <mergeCell ref="A15:D15"/>
    <mergeCell ref="A8:D8"/>
    <mergeCell ref="A1:I1"/>
    <mergeCell ref="A3:I3"/>
    <mergeCell ref="A5:D5"/>
    <mergeCell ref="A6:D6"/>
    <mergeCell ref="A7:D7"/>
  </mergeCells>
  <conditionalFormatting sqref="K6">
    <cfRule type="cellIs" dxfId="683" priority="18" operator="greaterThan">
      <formula>$I$6</formula>
    </cfRule>
  </conditionalFormatting>
  <conditionalFormatting sqref="K7">
    <cfRule type="cellIs" dxfId="682" priority="17" operator="greaterThan">
      <formula>$I$7</formula>
    </cfRule>
  </conditionalFormatting>
  <conditionalFormatting sqref="K8">
    <cfRule type="cellIs" dxfId="681" priority="11" operator="lessThan">
      <formula>$E$8</formula>
    </cfRule>
    <cfRule type="cellIs" dxfId="680" priority="12" operator="lessThan">
      <formula>$F$8</formula>
    </cfRule>
    <cfRule type="cellIs" dxfId="679" priority="13" operator="lessThan">
      <formula>$G$8</formula>
    </cfRule>
    <cfRule type="cellIs" dxfId="678" priority="16" operator="greaterThan">
      <formula>$I$8</formula>
    </cfRule>
  </conditionalFormatting>
  <conditionalFormatting sqref="K9">
    <cfRule type="cellIs" dxfId="677" priority="15" operator="greaterThan">
      <formula>$I$9</formula>
    </cfRule>
  </conditionalFormatting>
  <conditionalFormatting sqref="K10">
    <cfRule type="cellIs" dxfId="676" priority="14" operator="greaterThan">
      <formula>$I$10</formula>
    </cfRule>
  </conditionalFormatting>
  <conditionalFormatting sqref="K32">
    <cfRule type="cellIs" dxfId="675" priority="5" operator="greaterThan">
      <formula>$I$32</formula>
    </cfRule>
  </conditionalFormatting>
  <conditionalFormatting sqref="K33">
    <cfRule type="cellIs" dxfId="674" priority="4" operator="greaterThan">
      <formula>$I$33</formula>
    </cfRule>
  </conditionalFormatting>
  <conditionalFormatting sqref="K34">
    <cfRule type="cellIs" dxfId="673" priority="1" operator="lessThan">
      <formula>$E$34</formula>
    </cfRule>
    <cfRule type="cellIs" dxfId="672" priority="2" operator="lessThan">
      <formula>$F$34</formula>
    </cfRule>
    <cfRule type="cellIs" dxfId="671" priority="3" operator="greaterThan">
      <formula>$I$34</formula>
    </cfRule>
  </conditionalFormatting>
  <dataValidations count="6">
    <dataValidation type="decimal" operator="greaterThanOrEqual" allowBlank="1" showInputMessage="1" showErrorMessage="1" error="číslo musí být větší nebo rovné 0" sqref="J32:J34 J6:J10 E35:F35">
      <formula1>0</formula1>
    </dataValidation>
    <dataValidation type="whole" operator="greaterThanOrEqual" allowBlank="1" showInputMessage="1" showErrorMessage="1" error="zadejte celé číslo větší nebo rovné 0" sqref="E43:F47">
      <formula1>0</formula1>
    </dataValidation>
    <dataValidation type="decimal" operator="greaterThanOrEqual" allowBlank="1" showInputMessage="1" showErrorMessage="1" error="zadejte číslo větší nebo rovné 0" sqref="E6:G7 I6:I7 E10:I10 E11:G11 E32:F33 I32:I33 E36:F36">
      <formula1>0</formula1>
    </dataValidation>
    <dataValidation type="whole" operator="greaterThanOrEqual" allowBlank="1" showInputMessage="1" showErrorMessage="1" error="zadejte číslo větší nebo rovné 0" sqref="E9:G9">
      <formula1>0</formula1>
    </dataValidation>
    <dataValidation type="whole" operator="greaterThanOrEqual" allowBlank="1" showInputMessage="1" showErrorMessage="1" error="zadejte celé číslo větší nebo rovné 0" sqref="I9 E8:I8 E12:G13 E18:F22 H34:I34 E37:F38">
      <formula1>0</formula1>
    </dataValidation>
    <dataValidation type="whole" operator="greaterThanOrEqual" allowBlank="1" showInputMessage="1" showErrorMessage="1" error="zadejte celé číslo větší nebo rovné 0" sqref="E34:F34">
      <formula1>0</formula1>
    </dataValidation>
  </dataValidations>
  <pageMargins left="0.7" right="0.7" top="0.78740157499999996" bottom="0.78740157499999996"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dimension ref="A1:S34"/>
  <sheetViews>
    <sheetView workbookViewId="0">
      <selection activeCell="N21" sqref="N21"/>
    </sheetView>
  </sheetViews>
  <sheetFormatPr defaultRowHeight="15" x14ac:dyDescent="0.25"/>
  <cols>
    <col min="5" max="9" width="11.7109375" customWidth="1"/>
    <col min="10" max="10" width="4.7109375" customWidth="1"/>
    <col min="11" max="11" width="9.140625" style="394"/>
    <col min="13" max="13" width="9.140625" customWidth="1"/>
  </cols>
  <sheetData>
    <row r="1" spans="1:19" ht="59.25" customHeight="1" x14ac:dyDescent="0.25">
      <c r="A1" s="493" t="s">
        <v>758</v>
      </c>
      <c r="B1" s="494"/>
      <c r="C1" s="494"/>
      <c r="D1" s="494"/>
      <c r="E1" s="494"/>
      <c r="F1" s="494"/>
      <c r="G1" s="494"/>
      <c r="H1" s="487"/>
      <c r="I1" s="487"/>
      <c r="L1" s="50"/>
      <c r="M1" s="400"/>
      <c r="N1" s="50"/>
      <c r="O1" s="50"/>
    </row>
    <row r="2" spans="1:19" x14ac:dyDescent="0.25">
      <c r="A2" s="15"/>
      <c r="B2" s="15"/>
      <c r="C2" s="15"/>
      <c r="D2" s="15"/>
      <c r="E2" s="15"/>
      <c r="F2" s="15"/>
      <c r="G2" s="15"/>
      <c r="H2" s="15"/>
      <c r="I2" s="15"/>
    </row>
    <row r="3" spans="1:19" ht="60" customHeight="1" x14ac:dyDescent="0.25">
      <c r="A3" s="486" t="s">
        <v>759</v>
      </c>
      <c r="B3" s="487"/>
      <c r="C3" s="487"/>
      <c r="D3" s="487"/>
      <c r="E3" s="487"/>
      <c r="F3" s="487"/>
      <c r="G3" s="487"/>
      <c r="H3" s="487"/>
      <c r="I3" s="487"/>
    </row>
    <row r="4" spans="1:19" x14ac:dyDescent="0.25">
      <c r="A4" s="15"/>
      <c r="B4" s="15"/>
      <c r="C4" s="15"/>
      <c r="D4" s="15"/>
      <c r="E4" s="15"/>
      <c r="F4" s="15"/>
      <c r="G4" s="15"/>
      <c r="H4" s="15"/>
      <c r="I4" s="15"/>
    </row>
    <row r="5" spans="1:19" ht="89.25" customHeight="1" x14ac:dyDescent="0.25">
      <c r="A5" s="488" t="s">
        <v>39</v>
      </c>
      <c r="B5" s="488"/>
      <c r="C5" s="488"/>
      <c r="D5" s="488"/>
      <c r="E5" s="271" t="s">
        <v>559</v>
      </c>
      <c r="F5" s="271" t="s">
        <v>560</v>
      </c>
      <c r="G5" s="271" t="s">
        <v>561</v>
      </c>
      <c r="H5" s="271" t="s">
        <v>562</v>
      </c>
      <c r="I5" s="154" t="s">
        <v>563</v>
      </c>
      <c r="K5" s="392" t="s">
        <v>803</v>
      </c>
      <c r="L5" s="502" t="s">
        <v>808</v>
      </c>
      <c r="M5" s="503"/>
      <c r="N5" s="503"/>
      <c r="O5" s="503"/>
      <c r="P5" s="503"/>
      <c r="Q5" s="503"/>
      <c r="R5" s="503"/>
      <c r="S5" s="503"/>
    </row>
    <row r="6" spans="1:19" x14ac:dyDescent="0.25">
      <c r="A6" s="484" t="s">
        <v>760</v>
      </c>
      <c r="B6" s="484"/>
      <c r="C6" s="484"/>
      <c r="D6" s="484"/>
      <c r="E6" s="269"/>
      <c r="F6" s="272"/>
      <c r="G6" s="269"/>
      <c r="H6" s="269"/>
      <c r="I6" s="269"/>
      <c r="K6" s="393">
        <f t="shared" ref="K6:K9" si="0">H6</f>
        <v>0</v>
      </c>
      <c r="L6" s="504"/>
      <c r="M6" s="505"/>
      <c r="N6" s="505"/>
      <c r="O6" s="505"/>
      <c r="P6" s="505"/>
      <c r="Q6" s="505"/>
      <c r="R6" s="505"/>
      <c r="S6" s="505"/>
    </row>
    <row r="7" spans="1:19" x14ac:dyDescent="0.25">
      <c r="A7" s="484" t="s">
        <v>761</v>
      </c>
      <c r="B7" s="484"/>
      <c r="C7" s="484"/>
      <c r="D7" s="484"/>
      <c r="E7" s="269"/>
      <c r="F7" s="272"/>
      <c r="G7" s="269"/>
      <c r="H7" s="270">
        <f>E7+F7+G7</f>
        <v>0</v>
      </c>
      <c r="I7" s="269"/>
      <c r="K7" s="393">
        <f t="shared" si="0"/>
        <v>0</v>
      </c>
      <c r="L7" s="504"/>
      <c r="M7" s="505"/>
      <c r="N7" s="505"/>
      <c r="O7" s="505"/>
      <c r="P7" s="505"/>
      <c r="Q7" s="505"/>
      <c r="R7" s="505"/>
      <c r="S7" s="505"/>
    </row>
    <row r="8" spans="1:19" x14ac:dyDescent="0.25">
      <c r="A8" s="484" t="s">
        <v>762</v>
      </c>
      <c r="B8" s="484"/>
      <c r="C8" s="484"/>
      <c r="D8" s="484"/>
      <c r="E8" s="270">
        <f>E6*E7</f>
        <v>0</v>
      </c>
      <c r="F8" s="270">
        <f>F6*F7</f>
        <v>0</v>
      </c>
      <c r="G8" s="270">
        <f>G6*G7</f>
        <v>0</v>
      </c>
      <c r="H8" s="379">
        <f>H6*H7</f>
        <v>0</v>
      </c>
      <c r="I8" s="270">
        <f>I6*I7</f>
        <v>0</v>
      </c>
      <c r="K8" s="393">
        <f t="shared" si="0"/>
        <v>0</v>
      </c>
      <c r="L8" s="504"/>
      <c r="M8" s="505"/>
      <c r="N8" s="505"/>
      <c r="O8" s="505"/>
      <c r="P8" s="505"/>
      <c r="Q8" s="505"/>
      <c r="R8" s="505"/>
      <c r="S8" s="505"/>
    </row>
    <row r="9" spans="1:19" x14ac:dyDescent="0.25">
      <c r="A9" s="484" t="s">
        <v>763</v>
      </c>
      <c r="B9" s="484"/>
      <c r="C9" s="484"/>
      <c r="D9" s="484"/>
      <c r="E9" s="269"/>
      <c r="F9" s="272"/>
      <c r="G9" s="269"/>
      <c r="H9" s="379">
        <f>E9+F9+G9</f>
        <v>0</v>
      </c>
      <c r="I9" s="269"/>
      <c r="K9" s="393">
        <f t="shared" si="0"/>
        <v>0</v>
      </c>
      <c r="L9" s="504"/>
      <c r="M9" s="505"/>
      <c r="N9" s="505"/>
      <c r="O9" s="505"/>
      <c r="P9" s="505"/>
      <c r="Q9" s="505"/>
      <c r="R9" s="505"/>
      <c r="S9" s="505"/>
    </row>
    <row r="10" spans="1:19" x14ac:dyDescent="0.25">
      <c r="A10" s="484" t="s">
        <v>764</v>
      </c>
      <c r="B10" s="484"/>
      <c r="C10" s="484"/>
      <c r="D10" s="484"/>
      <c r="E10" s="285">
        <f>IF(E8=0,0,E9/E8)</f>
        <v>0</v>
      </c>
      <c r="F10" s="285">
        <f>IF(F8=0,0,F9/F8)</f>
        <v>0</v>
      </c>
      <c r="G10" s="285">
        <f>IF(G8=0,0,G9/G8)</f>
        <v>0</v>
      </c>
      <c r="H10" s="285">
        <f>IF(H8=0,0,H9/H8)</f>
        <v>0</v>
      </c>
      <c r="I10" s="285">
        <f>IF(I8=0,0,I9/I8)</f>
        <v>0</v>
      </c>
      <c r="K10" s="397"/>
      <c r="L10" s="504"/>
      <c r="M10" s="505"/>
      <c r="N10" s="505"/>
      <c r="O10" s="505"/>
      <c r="P10" s="505"/>
      <c r="Q10" s="505"/>
      <c r="R10" s="505"/>
      <c r="S10" s="505"/>
    </row>
    <row r="11" spans="1:19" x14ac:dyDescent="0.25">
      <c r="A11" s="484" t="s">
        <v>40</v>
      </c>
      <c r="B11" s="484"/>
      <c r="C11" s="484"/>
      <c r="D11" s="484"/>
      <c r="E11" s="269"/>
      <c r="F11" s="272"/>
      <c r="G11" s="269"/>
      <c r="H11" s="286">
        <f>G21</f>
        <v>0</v>
      </c>
      <c r="I11" s="269"/>
      <c r="K11" s="399">
        <f>$H$11</f>
        <v>0</v>
      </c>
      <c r="L11" s="504"/>
      <c r="M11" s="505"/>
      <c r="N11" s="505"/>
      <c r="O11" s="505"/>
      <c r="P11" s="505"/>
      <c r="Q11" s="505"/>
      <c r="R11" s="505"/>
      <c r="S11" s="505"/>
    </row>
    <row r="12" spans="1:19" x14ac:dyDescent="0.25">
      <c r="A12" s="15"/>
      <c r="B12" s="15"/>
      <c r="C12" s="15"/>
      <c r="D12" s="15"/>
      <c r="E12" s="15"/>
      <c r="F12" s="15"/>
      <c r="G12" s="15"/>
      <c r="H12" s="15"/>
      <c r="I12" s="15"/>
    </row>
    <row r="13" spans="1:19" x14ac:dyDescent="0.25">
      <c r="A13" s="481" t="s">
        <v>41</v>
      </c>
      <c r="B13" s="482"/>
      <c r="C13" s="482"/>
      <c r="D13" s="483"/>
      <c r="E13" s="421"/>
      <c r="F13" s="421"/>
      <c r="G13" s="485"/>
      <c r="H13" s="485"/>
      <c r="I13" s="485"/>
      <c r="M13" s="222"/>
    </row>
    <row r="14" spans="1:19" x14ac:dyDescent="0.25">
      <c r="A14" s="15"/>
      <c r="B14" s="15"/>
      <c r="C14" s="15"/>
      <c r="D14" s="15"/>
      <c r="E14" s="15"/>
      <c r="F14" s="15"/>
      <c r="G14" s="15"/>
      <c r="H14" s="15"/>
      <c r="I14" s="15"/>
    </row>
    <row r="15" spans="1:19" ht="38.25" x14ac:dyDescent="0.25">
      <c r="A15" s="478" t="s">
        <v>365</v>
      </c>
      <c r="B15" s="479"/>
      <c r="C15" s="479"/>
      <c r="D15" s="480"/>
      <c r="E15" s="271" t="s">
        <v>450</v>
      </c>
      <c r="F15" s="271" t="s">
        <v>42</v>
      </c>
      <c r="G15" s="271" t="s">
        <v>43</v>
      </c>
      <c r="H15" s="271" t="s">
        <v>44</v>
      </c>
      <c r="I15" s="15"/>
    </row>
    <row r="16" spans="1:19" x14ac:dyDescent="0.25">
      <c r="A16" s="481" t="s">
        <v>45</v>
      </c>
      <c r="B16" s="482"/>
      <c r="C16" s="482"/>
      <c r="D16" s="483"/>
      <c r="E16" s="287"/>
      <c r="F16" s="295"/>
      <c r="G16" s="288">
        <f>E16+F16</f>
        <v>0</v>
      </c>
      <c r="H16" s="18">
        <f>IF($G$21=0,0,G16/$G$21)</f>
        <v>0</v>
      </c>
      <c r="I16" s="15"/>
    </row>
    <row r="17" spans="1:13" x14ac:dyDescent="0.25">
      <c r="A17" s="481" t="s">
        <v>46</v>
      </c>
      <c r="B17" s="482"/>
      <c r="C17" s="482"/>
      <c r="D17" s="483"/>
      <c r="E17" s="287"/>
      <c r="F17" s="295"/>
      <c r="G17" s="288">
        <f>E17+F17</f>
        <v>0</v>
      </c>
      <c r="H17" s="18">
        <f>IF($G$21=0,0,G17/$G$21)</f>
        <v>0</v>
      </c>
      <c r="I17" s="15"/>
      <c r="M17" s="15"/>
    </row>
    <row r="18" spans="1:13" x14ac:dyDescent="0.25">
      <c r="A18" s="481" t="s">
        <v>47</v>
      </c>
      <c r="B18" s="482"/>
      <c r="C18" s="482"/>
      <c r="D18" s="483"/>
      <c r="E18" s="287"/>
      <c r="F18" s="295"/>
      <c r="G18" s="288">
        <f>E18+F18</f>
        <v>0</v>
      </c>
      <c r="H18" s="18">
        <f>IF($G$21=0,0,G18/$G$21)</f>
        <v>0</v>
      </c>
      <c r="I18" s="15"/>
    </row>
    <row r="19" spans="1:13" x14ac:dyDescent="0.25">
      <c r="A19" s="481" t="s">
        <v>48</v>
      </c>
      <c r="B19" s="482"/>
      <c r="C19" s="482"/>
      <c r="D19" s="483"/>
      <c r="E19" s="287"/>
      <c r="F19" s="295"/>
      <c r="G19" s="288">
        <f>E19+F19</f>
        <v>0</v>
      </c>
      <c r="H19" s="18">
        <f>IF($G$21=0,0,G19/$G$21)</f>
        <v>0</v>
      </c>
      <c r="I19" s="15"/>
    </row>
    <row r="20" spans="1:13" x14ac:dyDescent="0.25">
      <c r="A20" s="481" t="s">
        <v>366</v>
      </c>
      <c r="B20" s="482"/>
      <c r="C20" s="482"/>
      <c r="D20" s="483"/>
      <c r="E20" s="287"/>
      <c r="F20" s="295"/>
      <c r="G20" s="288">
        <f>E20+F20</f>
        <v>0</v>
      </c>
      <c r="H20" s="18">
        <f>IF($G$21=0,0,G20/$G$21)</f>
        <v>0</v>
      </c>
      <c r="I20" s="15"/>
    </row>
    <row r="21" spans="1:13" x14ac:dyDescent="0.25">
      <c r="A21" s="470" t="s">
        <v>43</v>
      </c>
      <c r="B21" s="471"/>
      <c r="C21" s="471"/>
      <c r="D21" s="472"/>
      <c r="E21" s="288">
        <f>SUM(E16:E20)</f>
        <v>0</v>
      </c>
      <c r="F21" s="288">
        <f>F16+F17+F18+F19+F20</f>
        <v>0</v>
      </c>
      <c r="G21" s="288">
        <f>SUM(G16:G20)</f>
        <v>0</v>
      </c>
      <c r="H21" s="18">
        <f>SUM(H16:H20)</f>
        <v>0</v>
      </c>
      <c r="I21" s="15"/>
    </row>
    <row r="22" spans="1:13" x14ac:dyDescent="0.25">
      <c r="A22" s="15"/>
      <c r="B22" s="15"/>
      <c r="C22" s="15"/>
      <c r="D22" s="15"/>
      <c r="E22" s="15"/>
      <c r="F22" s="15"/>
      <c r="G22" s="15"/>
      <c r="H22" s="15"/>
      <c r="I22" s="15"/>
    </row>
    <row r="23" spans="1:13" x14ac:dyDescent="0.25">
      <c r="A23" s="413" t="s">
        <v>41</v>
      </c>
      <c r="B23" s="414"/>
      <c r="C23" s="414"/>
      <c r="D23" s="414"/>
      <c r="E23" s="420"/>
      <c r="F23" s="420"/>
      <c r="G23" s="420"/>
      <c r="H23" s="490"/>
      <c r="I23" s="15"/>
    </row>
    <row r="24" spans="1:13" x14ac:dyDescent="0.25">
      <c r="A24" s="15"/>
      <c r="B24" s="15"/>
      <c r="C24" s="15"/>
      <c r="D24" s="15"/>
      <c r="E24" s="15"/>
      <c r="F24" s="15"/>
      <c r="G24" s="15"/>
      <c r="H24" s="15"/>
      <c r="I24" s="15"/>
    </row>
    <row r="25" spans="1:13" ht="38.25" x14ac:dyDescent="0.25">
      <c r="A25" s="488" t="s">
        <v>765</v>
      </c>
      <c r="B25" s="506"/>
      <c r="C25" s="506"/>
      <c r="D25" s="506"/>
      <c r="E25" s="271" t="s">
        <v>760</v>
      </c>
      <c r="F25" s="271" t="s">
        <v>44</v>
      </c>
      <c r="G25" s="289"/>
      <c r="H25" s="290"/>
      <c r="I25" s="289"/>
    </row>
    <row r="26" spans="1:13" x14ac:dyDescent="0.25">
      <c r="A26" s="481" t="s">
        <v>45</v>
      </c>
      <c r="B26" s="482"/>
      <c r="C26" s="482"/>
      <c r="D26" s="483"/>
      <c r="E26" s="296">
        <f>$H$6*H16</f>
        <v>0</v>
      </c>
      <c r="F26" s="297">
        <f>IF($E$31=0,0,E26/$E$31)</f>
        <v>0</v>
      </c>
      <c r="G26" s="293"/>
      <c r="H26" s="294"/>
      <c r="I26" s="293"/>
    </row>
    <row r="27" spans="1:13" x14ac:dyDescent="0.25">
      <c r="A27" s="481" t="s">
        <v>46</v>
      </c>
      <c r="B27" s="482"/>
      <c r="C27" s="482"/>
      <c r="D27" s="483"/>
      <c r="E27" s="296">
        <f>$H$6*H17</f>
        <v>0</v>
      </c>
      <c r="F27" s="297">
        <f>IF($E$31=0,0,E27/$E$31)</f>
        <v>0</v>
      </c>
      <c r="G27" s="293"/>
      <c r="H27" s="294"/>
      <c r="I27" s="293"/>
    </row>
    <row r="28" spans="1:13" x14ac:dyDescent="0.25">
      <c r="A28" s="481" t="s">
        <v>47</v>
      </c>
      <c r="B28" s="482"/>
      <c r="C28" s="482"/>
      <c r="D28" s="483"/>
      <c r="E28" s="296">
        <f>$H$6*H18</f>
        <v>0</v>
      </c>
      <c r="F28" s="297">
        <f>IF($E$31=0,0,E28/$E$31)</f>
        <v>0</v>
      </c>
      <c r="G28" s="293"/>
      <c r="H28" s="294"/>
      <c r="I28" s="293"/>
    </row>
    <row r="29" spans="1:13" x14ac:dyDescent="0.25">
      <c r="A29" s="481" t="s">
        <v>48</v>
      </c>
      <c r="B29" s="482"/>
      <c r="C29" s="482"/>
      <c r="D29" s="483"/>
      <c r="E29" s="296">
        <f>$H$6*H19</f>
        <v>0</v>
      </c>
      <c r="F29" s="297">
        <f>IF($E$31=0,0,E29/$E$31)</f>
        <v>0</v>
      </c>
      <c r="G29" s="293"/>
      <c r="H29" s="294"/>
      <c r="I29" s="293"/>
    </row>
    <row r="30" spans="1:13" x14ac:dyDescent="0.25">
      <c r="A30" s="481" t="s">
        <v>366</v>
      </c>
      <c r="B30" s="482"/>
      <c r="C30" s="482"/>
      <c r="D30" s="483"/>
      <c r="E30" s="296">
        <f>$H$6*H20</f>
        <v>0</v>
      </c>
      <c r="F30" s="297">
        <f>IF($E$31=0,0,E30/$E$31)</f>
        <v>0</v>
      </c>
      <c r="G30" s="293"/>
      <c r="H30" s="294"/>
      <c r="I30" s="293"/>
    </row>
    <row r="31" spans="1:13" x14ac:dyDescent="0.25">
      <c r="A31" s="470" t="s">
        <v>43</v>
      </c>
      <c r="B31" s="471"/>
      <c r="C31" s="471"/>
      <c r="D31" s="472"/>
      <c r="E31" s="291">
        <f>SUM(E26:E30)</f>
        <v>0</v>
      </c>
      <c r="F31" s="292">
        <f>SUM(F26:F30)</f>
        <v>0</v>
      </c>
      <c r="G31" s="293"/>
      <c r="H31" s="294"/>
      <c r="I31" s="293"/>
    </row>
    <row r="32" spans="1:13" x14ac:dyDescent="0.25">
      <c r="A32" s="15"/>
      <c r="B32" s="15"/>
      <c r="C32" s="15"/>
      <c r="D32" s="15"/>
      <c r="E32" s="15"/>
      <c r="F32" s="15"/>
      <c r="G32" s="15"/>
      <c r="H32" s="15"/>
      <c r="I32" s="15"/>
    </row>
    <row r="33" spans="1:13" x14ac:dyDescent="0.25">
      <c r="A33" s="413" t="s">
        <v>41</v>
      </c>
      <c r="B33" s="414"/>
      <c r="C33" s="414"/>
      <c r="D33" s="414"/>
      <c r="E33" s="420"/>
      <c r="F33" s="420"/>
      <c r="G33" s="420"/>
      <c r="H33" s="490"/>
      <c r="I33" s="15"/>
    </row>
    <row r="34" spans="1:13" x14ac:dyDescent="0.25">
      <c r="M34" s="222"/>
    </row>
  </sheetData>
  <sheetProtection algorithmName="SHA-512" hashValue="SdiZJxzOniG869sprdM1rUho+zGM6Bl6/grF9odHld3Vxx5TC3fVEipoavIHbrn06ktVa3SIXsq1/sSSml/KWQ==" saltValue="YYkKTPGSbQvnkMmuY1r8ng==" spinCount="100000" sheet="1" objects="1" scenarios="1"/>
  <mergeCells count="30">
    <mergeCell ref="A33:D33"/>
    <mergeCell ref="E33:H33"/>
    <mergeCell ref="E23:H23"/>
    <mergeCell ref="A25:D25"/>
    <mergeCell ref="A26:D26"/>
    <mergeCell ref="A27:D27"/>
    <mergeCell ref="A29:D29"/>
    <mergeCell ref="A28:D28"/>
    <mergeCell ref="A18:D18"/>
    <mergeCell ref="A19:D19"/>
    <mergeCell ref="A20:D20"/>
    <mergeCell ref="A30:D30"/>
    <mergeCell ref="A31:D31"/>
    <mergeCell ref="A21:D21"/>
    <mergeCell ref="A23:D23"/>
    <mergeCell ref="L5:S11"/>
    <mergeCell ref="A16:D16"/>
    <mergeCell ref="A17:D17"/>
    <mergeCell ref="A15:D15"/>
    <mergeCell ref="A1:I1"/>
    <mergeCell ref="A3:I3"/>
    <mergeCell ref="A5:D5"/>
    <mergeCell ref="A6:D6"/>
    <mergeCell ref="A7:D7"/>
    <mergeCell ref="A8:D8"/>
    <mergeCell ref="A9:D9"/>
    <mergeCell ref="A10:D10"/>
    <mergeCell ref="A11:D11"/>
    <mergeCell ref="A13:D13"/>
    <mergeCell ref="E13:I13"/>
  </mergeCells>
  <conditionalFormatting sqref="K6">
    <cfRule type="cellIs" dxfId="670" priority="17" operator="greaterThan">
      <formula>$I$6</formula>
    </cfRule>
  </conditionalFormatting>
  <conditionalFormatting sqref="K7">
    <cfRule type="cellIs" dxfId="669" priority="16" operator="greaterThan">
      <formula>$I$7</formula>
    </cfRule>
  </conditionalFormatting>
  <conditionalFormatting sqref="K9">
    <cfRule type="expression" dxfId="668" priority="6">
      <formula>$I$9&gt;$I$8</formula>
    </cfRule>
    <cfRule type="expression" dxfId="667" priority="7">
      <formula>$H$9&gt;$H$8</formula>
    </cfRule>
    <cfRule type="expression" dxfId="666" priority="8">
      <formula>$G$9&gt;$G$8</formula>
    </cfRule>
    <cfRule type="expression" dxfId="665" priority="9">
      <formula>$F$9&gt;$F$8</formula>
    </cfRule>
    <cfRule type="expression" dxfId="664" priority="10">
      <formula>$E$9&gt;$E$8</formula>
    </cfRule>
    <cfRule type="cellIs" dxfId="663" priority="15" operator="greaterThan">
      <formula>$I$9</formula>
    </cfRule>
  </conditionalFormatting>
  <conditionalFormatting sqref="K11">
    <cfRule type="expression" dxfId="662" priority="11">
      <formula>$H$11&lt;$G$11</formula>
    </cfRule>
    <cfRule type="expression" dxfId="661" priority="12">
      <formula>$H$11&lt;$F$11</formula>
    </cfRule>
    <cfRule type="expression" dxfId="660" priority="13">
      <formula>$H$11&lt;$E$11</formula>
    </cfRule>
    <cfRule type="cellIs" dxfId="659" priority="14" operator="greaterThan">
      <formula>$I$11</formula>
    </cfRule>
  </conditionalFormatting>
  <conditionalFormatting sqref="E10">
    <cfRule type="cellIs" dxfId="658" priority="5" operator="greaterThan">
      <formula>1</formula>
    </cfRule>
  </conditionalFormatting>
  <conditionalFormatting sqref="F10">
    <cfRule type="cellIs" dxfId="657" priority="4" operator="greaterThan">
      <formula>1</formula>
    </cfRule>
  </conditionalFormatting>
  <conditionalFormatting sqref="G10">
    <cfRule type="cellIs" dxfId="656" priority="3" operator="greaterThan">
      <formula>1</formula>
    </cfRule>
  </conditionalFormatting>
  <conditionalFormatting sqref="H10">
    <cfRule type="cellIs" dxfId="655" priority="2" operator="greaterThan">
      <formula>1</formula>
    </cfRule>
  </conditionalFormatting>
  <conditionalFormatting sqref="I10">
    <cfRule type="cellIs" dxfId="654" priority="1" operator="greaterThan">
      <formula>1</formula>
    </cfRule>
  </conditionalFormatting>
  <dataValidations count="2">
    <dataValidation type="decimal" operator="greaterThanOrEqual" allowBlank="1" showInputMessage="1" showErrorMessage="1" error="zadejte číslo větší nebo rovné 0" sqref="E7:G7 I7 E9:I9">
      <formula1>0</formula1>
    </dataValidation>
    <dataValidation type="whole" operator="greaterThanOrEqual" allowBlank="1" showInputMessage="1" showErrorMessage="1" error="zadejte celé číslo větší nebo rovné 0" sqref="E16:F20 E6:I6 E11:G11 I11">
      <formula1>0</formula1>
    </dataValidation>
  </dataValidations>
  <pageMargins left="0.7" right="0.7" top="0.78740157499999996" bottom="0.78740157499999996"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3"/>
  <dimension ref="A1:T30"/>
  <sheetViews>
    <sheetView topLeftCell="A17" workbookViewId="0">
      <selection activeCell="G39" sqref="G39"/>
    </sheetView>
  </sheetViews>
  <sheetFormatPr defaultRowHeight="15" x14ac:dyDescent="0.25"/>
  <cols>
    <col min="5" max="9" width="11.7109375" customWidth="1"/>
    <col min="10" max="10" width="4.7109375" style="394" customWidth="1"/>
    <col min="11" max="20" width="9.140625" style="394"/>
  </cols>
  <sheetData>
    <row r="1" spans="1:19" ht="60" hidden="1" customHeight="1" x14ac:dyDescent="0.25">
      <c r="A1" s="493" t="s">
        <v>557</v>
      </c>
      <c r="B1" s="494"/>
      <c r="C1" s="494"/>
      <c r="D1" s="494"/>
      <c r="E1" s="494"/>
      <c r="F1" s="494"/>
      <c r="G1" s="494"/>
      <c r="H1" s="487"/>
      <c r="I1" s="487"/>
    </row>
    <row r="2" spans="1:19" hidden="1" x14ac:dyDescent="0.25">
      <c r="A2" s="15"/>
      <c r="B2" s="15"/>
      <c r="C2" s="15"/>
      <c r="D2" s="15"/>
      <c r="E2" s="15"/>
      <c r="F2" s="15"/>
      <c r="G2" s="15"/>
      <c r="H2" s="15"/>
      <c r="I2" s="15"/>
    </row>
    <row r="3" spans="1:19" ht="45.75" hidden="1" customHeight="1" x14ac:dyDescent="0.25">
      <c r="A3" s="486" t="s">
        <v>773</v>
      </c>
      <c r="B3" s="495"/>
      <c r="C3" s="495"/>
      <c r="D3" s="495"/>
      <c r="E3" s="495"/>
      <c r="F3" s="495"/>
      <c r="G3" s="495"/>
      <c r="H3" s="487"/>
      <c r="I3" s="487"/>
    </row>
    <row r="4" spans="1:19" hidden="1" x14ac:dyDescent="0.25">
      <c r="A4" s="15"/>
      <c r="B4" s="15"/>
      <c r="C4" s="15"/>
      <c r="D4" s="15"/>
      <c r="E4" s="15"/>
      <c r="F4" s="15"/>
      <c r="G4" s="15"/>
      <c r="H4" s="15"/>
      <c r="I4" s="15"/>
    </row>
    <row r="5" spans="1:19" ht="89.25" hidden="1" x14ac:dyDescent="0.25">
      <c r="A5" s="488" t="s">
        <v>39</v>
      </c>
      <c r="B5" s="488"/>
      <c r="C5" s="488"/>
      <c r="D5" s="488"/>
      <c r="E5" s="271" t="s">
        <v>559</v>
      </c>
      <c r="F5" s="271" t="s">
        <v>560</v>
      </c>
      <c r="G5" s="271" t="s">
        <v>561</v>
      </c>
      <c r="H5" s="271" t="s">
        <v>562</v>
      </c>
      <c r="I5" s="154" t="s">
        <v>563</v>
      </c>
      <c r="K5" s="392" t="s">
        <v>803</v>
      </c>
      <c r="L5" s="507" t="s">
        <v>804</v>
      </c>
      <c r="M5" s="503"/>
      <c r="N5" s="503"/>
      <c r="O5" s="503"/>
      <c r="P5" s="503"/>
      <c r="Q5" s="503"/>
      <c r="R5" s="503"/>
      <c r="S5" s="503"/>
    </row>
    <row r="6" spans="1:19" hidden="1" x14ac:dyDescent="0.25">
      <c r="A6" s="484" t="s">
        <v>760</v>
      </c>
      <c r="B6" s="484"/>
      <c r="C6" s="484"/>
      <c r="D6" s="484"/>
      <c r="E6" s="269"/>
      <c r="F6" s="272"/>
      <c r="G6" s="269"/>
      <c r="H6" s="269"/>
      <c r="I6" s="216"/>
      <c r="K6" s="393">
        <f t="shared" ref="K6:K8" si="0">H6</f>
        <v>0</v>
      </c>
      <c r="L6" s="508"/>
      <c r="M6" s="505"/>
      <c r="N6" s="505"/>
      <c r="O6" s="505"/>
      <c r="P6" s="505"/>
      <c r="Q6" s="505"/>
      <c r="R6" s="505"/>
      <c r="S6" s="505"/>
    </row>
    <row r="7" spans="1:19" hidden="1" x14ac:dyDescent="0.25">
      <c r="A7" s="484" t="s">
        <v>761</v>
      </c>
      <c r="B7" s="484"/>
      <c r="C7" s="484"/>
      <c r="D7" s="484"/>
      <c r="E7" s="269"/>
      <c r="F7" s="272"/>
      <c r="G7" s="269"/>
      <c r="H7" s="270">
        <f>E7+F7+G7</f>
        <v>0</v>
      </c>
      <c r="I7" s="216"/>
      <c r="K7" s="393">
        <f t="shared" si="0"/>
        <v>0</v>
      </c>
      <c r="L7" s="508"/>
      <c r="M7" s="505"/>
      <c r="N7" s="505"/>
      <c r="O7" s="505"/>
      <c r="P7" s="505"/>
      <c r="Q7" s="505"/>
      <c r="R7" s="505"/>
      <c r="S7" s="505"/>
    </row>
    <row r="8" spans="1:19" hidden="1" x14ac:dyDescent="0.25">
      <c r="A8" s="484" t="s">
        <v>762</v>
      </c>
      <c r="B8" s="484"/>
      <c r="C8" s="484"/>
      <c r="D8" s="484"/>
      <c r="E8" s="270">
        <f>E6*E7</f>
        <v>0</v>
      </c>
      <c r="F8" s="270">
        <f>F6*F7</f>
        <v>0</v>
      </c>
      <c r="G8" s="270">
        <f>G6*G7</f>
        <v>0</v>
      </c>
      <c r="H8" s="270">
        <f>H6*H7</f>
        <v>0</v>
      </c>
      <c r="I8" s="270">
        <f>I6*I7</f>
        <v>0</v>
      </c>
      <c r="K8" s="393">
        <f t="shared" si="0"/>
        <v>0</v>
      </c>
      <c r="L8" s="508"/>
      <c r="M8" s="505"/>
      <c r="N8" s="505"/>
      <c r="O8" s="505"/>
      <c r="P8" s="505"/>
      <c r="Q8" s="505"/>
      <c r="R8" s="505"/>
      <c r="S8" s="505"/>
    </row>
    <row r="9" spans="1:19" hidden="1" x14ac:dyDescent="0.25">
      <c r="A9" s="484" t="s">
        <v>763</v>
      </c>
      <c r="B9" s="484"/>
      <c r="C9" s="484"/>
      <c r="D9" s="484"/>
      <c r="E9" s="269"/>
      <c r="F9" s="272"/>
      <c r="G9" s="269"/>
      <c r="H9" s="379">
        <f>E9+F9+G9</f>
        <v>0</v>
      </c>
      <c r="I9" s="216"/>
      <c r="K9" s="397"/>
      <c r="L9" s="508"/>
      <c r="M9" s="505"/>
      <c r="N9" s="505"/>
      <c r="O9" s="505"/>
      <c r="P9" s="505"/>
      <c r="Q9" s="505"/>
      <c r="R9" s="505"/>
      <c r="S9" s="505"/>
    </row>
    <row r="10" spans="1:19" hidden="1" x14ac:dyDescent="0.25">
      <c r="A10" s="484" t="s">
        <v>764</v>
      </c>
      <c r="B10" s="448"/>
      <c r="C10" s="448"/>
      <c r="D10" s="448"/>
      <c r="E10" s="285">
        <f>IF(E8=0,0,E9/E8)</f>
        <v>0</v>
      </c>
      <c r="F10" s="285">
        <f>IF(F8=0,0,F9/F8)</f>
        <v>0</v>
      </c>
      <c r="G10" s="285">
        <f>IF(G8=0,0,G9/G8)</f>
        <v>0</v>
      </c>
      <c r="H10" s="285">
        <f>IF(H8=0,0,H9/H8)</f>
        <v>0</v>
      </c>
      <c r="I10" s="285">
        <f>IF(I8=0,0,I9/I8)</f>
        <v>0</v>
      </c>
      <c r="K10" s="396">
        <f>H10</f>
        <v>0</v>
      </c>
      <c r="L10" s="508"/>
      <c r="M10" s="505"/>
      <c r="N10" s="505"/>
      <c r="O10" s="505"/>
      <c r="P10" s="505"/>
      <c r="Q10" s="505"/>
      <c r="R10" s="505"/>
      <c r="S10" s="505"/>
    </row>
    <row r="11" spans="1:19" hidden="1" x14ac:dyDescent="0.25">
      <c r="A11" s="484" t="s">
        <v>40</v>
      </c>
      <c r="B11" s="484"/>
      <c r="C11" s="484"/>
      <c r="D11" s="484"/>
      <c r="E11" s="269"/>
      <c r="F11" s="272"/>
      <c r="G11" s="269"/>
      <c r="H11" s="269"/>
      <c r="I11" s="216"/>
      <c r="K11" s="393">
        <f>$H$11</f>
        <v>0</v>
      </c>
      <c r="L11" s="508"/>
      <c r="M11" s="505"/>
      <c r="N11" s="505"/>
      <c r="O11" s="505"/>
      <c r="P11" s="505"/>
      <c r="Q11" s="505"/>
      <c r="R11" s="505"/>
      <c r="S11" s="505"/>
    </row>
    <row r="12" spans="1:19" hidden="1" x14ac:dyDescent="0.25">
      <c r="A12" s="484" t="s">
        <v>739</v>
      </c>
      <c r="B12" s="484"/>
      <c r="C12" s="484"/>
      <c r="D12" s="484"/>
      <c r="E12" s="269"/>
      <c r="F12" s="272"/>
      <c r="G12" s="269"/>
      <c r="H12" s="270">
        <f>E12+F12+G12</f>
        <v>0</v>
      </c>
      <c r="I12" s="268"/>
    </row>
    <row r="13" spans="1:19" hidden="1" x14ac:dyDescent="0.25">
      <c r="A13" s="15"/>
      <c r="B13" s="15"/>
      <c r="C13" s="15"/>
      <c r="D13" s="15"/>
      <c r="E13" s="15"/>
      <c r="F13" s="15"/>
      <c r="G13" s="15"/>
      <c r="H13" s="15"/>
      <c r="I13" s="15"/>
    </row>
    <row r="14" spans="1:19" hidden="1" x14ac:dyDescent="0.25">
      <c r="A14" s="413" t="s">
        <v>41</v>
      </c>
      <c r="B14" s="414"/>
      <c r="C14" s="414"/>
      <c r="D14" s="414"/>
      <c r="E14" s="421"/>
      <c r="F14" s="421"/>
      <c r="G14" s="485"/>
      <c r="H14" s="485"/>
      <c r="I14" s="485"/>
    </row>
    <row r="15" spans="1:19" hidden="1" x14ac:dyDescent="0.25">
      <c r="A15" s="15"/>
      <c r="B15" s="15"/>
      <c r="C15" s="15"/>
      <c r="D15" s="15"/>
      <c r="E15" s="15"/>
      <c r="F15" s="15"/>
      <c r="G15" s="15"/>
      <c r="H15" s="15"/>
      <c r="I15" s="15"/>
    </row>
    <row r="16" spans="1:19" hidden="1" x14ac:dyDescent="0.25"/>
    <row r="17" spans="1:19" ht="88.5" customHeight="1" x14ac:dyDescent="0.25">
      <c r="A17" s="493" t="s">
        <v>766</v>
      </c>
      <c r="B17" s="494"/>
      <c r="C17" s="494"/>
      <c r="D17" s="494"/>
      <c r="E17" s="494"/>
      <c r="F17" s="494"/>
      <c r="G17" s="494"/>
      <c r="H17" s="487"/>
    </row>
    <row r="18" spans="1:19" x14ac:dyDescent="0.25">
      <c r="A18" s="15"/>
      <c r="B18" s="15"/>
      <c r="C18" s="15"/>
      <c r="D18" s="15"/>
      <c r="E18" s="15"/>
      <c r="F18" s="15"/>
      <c r="G18" s="15"/>
      <c r="H18" s="15"/>
    </row>
    <row r="19" spans="1:19" ht="30" customHeight="1" x14ac:dyDescent="0.25">
      <c r="A19" s="486" t="s">
        <v>775</v>
      </c>
      <c r="B19" s="495"/>
      <c r="C19" s="495"/>
      <c r="D19" s="495"/>
      <c r="E19" s="495"/>
      <c r="F19" s="495"/>
      <c r="G19" s="495"/>
      <c r="H19" s="487"/>
    </row>
    <row r="20" spans="1:19" x14ac:dyDescent="0.25">
      <c r="A20" s="15"/>
      <c r="B20" s="15"/>
      <c r="C20" s="15"/>
      <c r="D20" s="15"/>
      <c r="E20" s="15"/>
      <c r="F20" s="15"/>
      <c r="G20" s="15"/>
      <c r="H20" s="15"/>
    </row>
    <row r="21" spans="1:19" ht="102" x14ac:dyDescent="0.25">
      <c r="A21" s="488" t="s">
        <v>39</v>
      </c>
      <c r="B21" s="488"/>
      <c r="C21" s="488"/>
      <c r="D21" s="488"/>
      <c r="E21" s="271" t="s">
        <v>559</v>
      </c>
      <c r="F21" s="271" t="s">
        <v>723</v>
      </c>
      <c r="G21" s="271"/>
      <c r="H21" s="271" t="s">
        <v>743</v>
      </c>
      <c r="I21" s="154" t="s">
        <v>724</v>
      </c>
      <c r="K21" s="392" t="s">
        <v>803</v>
      </c>
      <c r="L21" s="507" t="s">
        <v>822</v>
      </c>
      <c r="M21" s="503"/>
      <c r="N21" s="503"/>
      <c r="O21" s="503"/>
      <c r="P21" s="503"/>
      <c r="Q21" s="503"/>
      <c r="R21" s="503"/>
      <c r="S21" s="503"/>
    </row>
    <row r="22" spans="1:19" x14ac:dyDescent="0.25">
      <c r="A22" s="484" t="s">
        <v>760</v>
      </c>
      <c r="B22" s="484"/>
      <c r="C22" s="484"/>
      <c r="D22" s="484"/>
      <c r="E22" s="269"/>
      <c r="F22" s="272"/>
      <c r="G22" s="270"/>
      <c r="H22" s="269"/>
      <c r="I22" s="269"/>
      <c r="K22" s="393">
        <f t="shared" ref="K22:K27" si="1">H22</f>
        <v>0</v>
      </c>
      <c r="L22" s="508"/>
      <c r="M22" s="505"/>
      <c r="N22" s="505"/>
      <c r="O22" s="505"/>
      <c r="P22" s="505"/>
      <c r="Q22" s="505"/>
      <c r="R22" s="505"/>
      <c r="S22" s="505"/>
    </row>
    <row r="23" spans="1:19" x14ac:dyDescent="0.25">
      <c r="A23" s="484" t="s">
        <v>761</v>
      </c>
      <c r="B23" s="484"/>
      <c r="C23" s="484"/>
      <c r="D23" s="484"/>
      <c r="E23" s="269"/>
      <c r="F23" s="272"/>
      <c r="G23" s="270"/>
      <c r="H23" s="270">
        <f>E23+F23</f>
        <v>0</v>
      </c>
      <c r="I23" s="272"/>
      <c r="K23" s="393">
        <f t="shared" si="1"/>
        <v>0</v>
      </c>
      <c r="L23" s="508"/>
      <c r="M23" s="505"/>
      <c r="N23" s="505"/>
      <c r="O23" s="505"/>
      <c r="P23" s="505"/>
      <c r="Q23" s="505"/>
      <c r="R23" s="505"/>
      <c r="S23" s="505"/>
    </row>
    <row r="24" spans="1:19" x14ac:dyDescent="0.25">
      <c r="A24" s="484" t="s">
        <v>762</v>
      </c>
      <c r="B24" s="484"/>
      <c r="C24" s="484"/>
      <c r="D24" s="484"/>
      <c r="E24" s="270">
        <f>E22*E23</f>
        <v>0</v>
      </c>
      <c r="F24" s="270">
        <f>F22*F23</f>
        <v>0</v>
      </c>
      <c r="G24" s="270"/>
      <c r="H24" s="270">
        <f>H22*H23</f>
        <v>0</v>
      </c>
      <c r="I24" s="270">
        <f>I22*I23</f>
        <v>0</v>
      </c>
      <c r="K24" s="393">
        <f t="shared" si="1"/>
        <v>0</v>
      </c>
      <c r="L24" s="508"/>
      <c r="M24" s="505"/>
      <c r="N24" s="505"/>
      <c r="O24" s="505"/>
      <c r="P24" s="505"/>
      <c r="Q24" s="505"/>
      <c r="R24" s="505"/>
      <c r="S24" s="505"/>
    </row>
    <row r="25" spans="1:19" x14ac:dyDescent="0.25">
      <c r="A25" s="484" t="s">
        <v>763</v>
      </c>
      <c r="B25" s="484"/>
      <c r="C25" s="484"/>
      <c r="D25" s="484"/>
      <c r="E25" s="269"/>
      <c r="F25" s="272"/>
      <c r="G25" s="270"/>
      <c r="H25" s="379">
        <f>E25+F25</f>
        <v>0</v>
      </c>
      <c r="I25" s="269"/>
      <c r="K25" s="393">
        <f t="shared" si="1"/>
        <v>0</v>
      </c>
      <c r="L25" s="508"/>
      <c r="M25" s="505"/>
      <c r="N25" s="505"/>
      <c r="O25" s="505"/>
      <c r="P25" s="505"/>
      <c r="Q25" s="505"/>
      <c r="R25" s="505"/>
      <c r="S25" s="505"/>
    </row>
    <row r="26" spans="1:19" x14ac:dyDescent="0.25">
      <c r="A26" s="484" t="s">
        <v>764</v>
      </c>
      <c r="B26" s="448"/>
      <c r="C26" s="448"/>
      <c r="D26" s="448"/>
      <c r="E26" s="285">
        <f>IF(E24=0,0,E25/E24)</f>
        <v>0</v>
      </c>
      <c r="F26" s="285">
        <f>IF(F24=0,0,F25/F24)</f>
        <v>0</v>
      </c>
      <c r="G26" s="285"/>
      <c r="H26" s="285">
        <f>IF(H24=0,0,H25/H24)</f>
        <v>0</v>
      </c>
      <c r="I26" s="285">
        <f>IF(I24=0,0,I25/I24)</f>
        <v>0</v>
      </c>
      <c r="K26" s="396">
        <f t="shared" si="1"/>
        <v>0</v>
      </c>
      <c r="L26" s="508"/>
      <c r="M26" s="505"/>
      <c r="N26" s="505"/>
      <c r="O26" s="505"/>
      <c r="P26" s="505"/>
      <c r="Q26" s="505"/>
      <c r="R26" s="505"/>
      <c r="S26" s="505"/>
    </row>
    <row r="27" spans="1:19" x14ac:dyDescent="0.25">
      <c r="A27" s="484" t="s">
        <v>40</v>
      </c>
      <c r="B27" s="484"/>
      <c r="C27" s="484"/>
      <c r="D27" s="484"/>
      <c r="E27" s="269"/>
      <c r="F27" s="272"/>
      <c r="G27" s="270"/>
      <c r="H27" s="269"/>
      <c r="I27" s="269"/>
      <c r="K27" s="393">
        <f t="shared" si="1"/>
        <v>0</v>
      </c>
      <c r="L27" s="508"/>
      <c r="M27" s="505"/>
      <c r="N27" s="505"/>
      <c r="O27" s="505"/>
      <c r="P27" s="505"/>
      <c r="Q27" s="505"/>
      <c r="R27" s="505"/>
      <c r="S27" s="505"/>
    </row>
    <row r="28" spans="1:19" x14ac:dyDescent="0.25">
      <c r="A28" s="484" t="s">
        <v>739</v>
      </c>
      <c r="B28" s="484"/>
      <c r="C28" s="484"/>
      <c r="D28" s="484"/>
      <c r="E28" s="269"/>
      <c r="F28" s="272"/>
      <c r="G28" s="270"/>
      <c r="H28" s="270">
        <f>E28+F28</f>
        <v>0</v>
      </c>
      <c r="I28" s="270"/>
    </row>
    <row r="29" spans="1:19" x14ac:dyDescent="0.25">
      <c r="A29" s="15"/>
      <c r="B29" s="15"/>
      <c r="C29" s="15"/>
      <c r="D29" s="15"/>
      <c r="E29" s="15"/>
      <c r="F29" s="15"/>
      <c r="G29" s="15"/>
      <c r="H29" s="15"/>
    </row>
    <row r="30" spans="1:19" x14ac:dyDescent="0.25">
      <c r="A30" s="413" t="s">
        <v>41</v>
      </c>
      <c r="B30" s="414"/>
      <c r="C30" s="414"/>
      <c r="D30" s="414"/>
      <c r="E30" s="421"/>
      <c r="F30" s="421"/>
      <c r="G30" s="485"/>
      <c r="H30" s="485"/>
    </row>
  </sheetData>
  <sheetProtection algorithmName="SHA-512" hashValue="b3wTFPqt6DGWA8/Hr9PnXIKiV446edT1ygxWYJJe+LOIDCh7gSWlJHEBxOLXZY+vDyW4eTDwROGq7GTdfyZBZg==" saltValue="tpVWmCxIvio6QCiyfKZCIw==" spinCount="100000" sheet="1" objects="1" scenarios="1"/>
  <mergeCells count="26">
    <mergeCell ref="E30:H30"/>
    <mergeCell ref="A17:H17"/>
    <mergeCell ref="A19:H19"/>
    <mergeCell ref="A21:D21"/>
    <mergeCell ref="A22:D22"/>
    <mergeCell ref="A23:D23"/>
    <mergeCell ref="A24:D24"/>
    <mergeCell ref="A25:D25"/>
    <mergeCell ref="A26:D26"/>
    <mergeCell ref="A27:D27"/>
    <mergeCell ref="A28:D28"/>
    <mergeCell ref="A30:D30"/>
    <mergeCell ref="A1:I1"/>
    <mergeCell ref="A3:I3"/>
    <mergeCell ref="A5:D5"/>
    <mergeCell ref="A6:D6"/>
    <mergeCell ref="A7:D7"/>
    <mergeCell ref="A10:D10"/>
    <mergeCell ref="A11:D11"/>
    <mergeCell ref="A12:D12"/>
    <mergeCell ref="A14:D14"/>
    <mergeCell ref="L21:S27"/>
    <mergeCell ref="L5:S11"/>
    <mergeCell ref="E14:I14"/>
    <mergeCell ref="A8:D8"/>
    <mergeCell ref="A9:D9"/>
  </mergeCells>
  <conditionalFormatting sqref="E10:I10">
    <cfRule type="cellIs" dxfId="653" priority="53" operator="greaterThan">
      <formula>1</formula>
    </cfRule>
  </conditionalFormatting>
  <conditionalFormatting sqref="K9">
    <cfRule type="expression" dxfId="652" priority="42">
      <formula>$H$9&gt;$I$9</formula>
    </cfRule>
    <cfRule type="expression" dxfId="651" priority="46">
      <formula>$I$8&lt;$I$9</formula>
    </cfRule>
    <cfRule type="expression" dxfId="650" priority="47">
      <formula>$H$8&lt;$H$9</formula>
    </cfRule>
    <cfRule type="expression" dxfId="649" priority="48">
      <formula>$G$8&lt;$G$9</formula>
    </cfRule>
    <cfRule type="expression" dxfId="648" priority="49">
      <formula>$F$8&lt;$F$9</formula>
    </cfRule>
    <cfRule type="expression" dxfId="647" priority="50">
      <formula>$E$8&lt;$E$9</formula>
    </cfRule>
  </conditionalFormatting>
  <conditionalFormatting sqref="K6">
    <cfRule type="cellIs" dxfId="646" priority="39" operator="greaterThan">
      <formula>$I$6</formula>
    </cfRule>
  </conditionalFormatting>
  <conditionalFormatting sqref="K7">
    <cfRule type="cellIs" dxfId="645" priority="38" operator="greaterThan">
      <formula>$I$7</formula>
    </cfRule>
  </conditionalFormatting>
  <conditionalFormatting sqref="K8">
    <cfRule type="cellIs" dxfId="644" priority="37" operator="greaterThan">
      <formula>$I$8</formula>
    </cfRule>
  </conditionalFormatting>
  <conditionalFormatting sqref="K10">
    <cfRule type="cellIs" dxfId="643" priority="33" operator="greaterThan">
      <formula>$I$10</formula>
    </cfRule>
  </conditionalFormatting>
  <conditionalFormatting sqref="K11">
    <cfRule type="cellIs" dxfId="642" priority="26" operator="lessThan">
      <formula>$G$11</formula>
    </cfRule>
    <cfRule type="cellIs" dxfId="641" priority="27" operator="lessThan">
      <formula>$F$11</formula>
    </cfRule>
    <cfRule type="cellIs" dxfId="640" priority="28" operator="lessThan">
      <formula>$E$11</formula>
    </cfRule>
    <cfRule type="cellIs" dxfId="639" priority="29" operator="greaterThan">
      <formula>$I$11</formula>
    </cfRule>
  </conditionalFormatting>
  <conditionalFormatting sqref="H26">
    <cfRule type="cellIs" dxfId="638" priority="2" operator="greaterThan">
      <formula>1</formula>
    </cfRule>
    <cfRule type="cellIs" dxfId="637" priority="21" operator="greaterThan">
      <formula>$I$26</formula>
    </cfRule>
  </conditionalFormatting>
  <conditionalFormatting sqref="K22">
    <cfRule type="cellIs" dxfId="636" priority="17" operator="greaterThan">
      <formula>$I$22</formula>
    </cfRule>
  </conditionalFormatting>
  <conditionalFormatting sqref="K23">
    <cfRule type="cellIs" dxfId="635" priority="16" operator="greaterThan">
      <formula>$I$23</formula>
    </cfRule>
  </conditionalFormatting>
  <conditionalFormatting sqref="K24">
    <cfRule type="cellIs" dxfId="634" priority="15" operator="greaterThan">
      <formula>$I$24</formula>
    </cfRule>
  </conditionalFormatting>
  <conditionalFormatting sqref="K25">
    <cfRule type="expression" dxfId="633" priority="7">
      <formula>$I$25&gt;$I$24</formula>
    </cfRule>
    <cfRule type="expression" dxfId="632" priority="8">
      <formula>$F$25&gt;$F$24</formula>
    </cfRule>
    <cfRule type="expression" dxfId="631" priority="9">
      <formula>$E$25&gt;$E$24</formula>
    </cfRule>
    <cfRule type="cellIs" dxfId="630" priority="14" operator="greaterThan">
      <formula>$I$25</formula>
    </cfRule>
  </conditionalFormatting>
  <conditionalFormatting sqref="K26">
    <cfRule type="cellIs" dxfId="629" priority="13" operator="greaterThan">
      <formula>$I$26</formula>
    </cfRule>
  </conditionalFormatting>
  <conditionalFormatting sqref="K27">
    <cfRule type="expression" dxfId="628" priority="5">
      <formula>$H$27&lt;$F$27</formula>
    </cfRule>
    <cfRule type="expression" dxfId="627" priority="6">
      <formula>$H$27&lt;$E$27</formula>
    </cfRule>
    <cfRule type="cellIs" dxfId="626" priority="12" operator="greaterThan">
      <formula>$I$27</formula>
    </cfRule>
  </conditionalFormatting>
  <conditionalFormatting sqref="E26">
    <cfRule type="cellIs" dxfId="625" priority="4" operator="greaterThan">
      <formula>1</formula>
    </cfRule>
  </conditionalFormatting>
  <conditionalFormatting sqref="F26">
    <cfRule type="cellIs" dxfId="624" priority="3" operator="greaterThan">
      <formula>1</formula>
    </cfRule>
  </conditionalFormatting>
  <conditionalFormatting sqref="I26">
    <cfRule type="cellIs" dxfId="623" priority="1" operator="greaterThan">
      <formula>1</formula>
    </cfRule>
  </conditionalFormatting>
  <dataValidations count="3">
    <dataValidation type="whole" operator="greaterThanOrEqual" allowBlank="1" showInputMessage="1" showErrorMessage="1" error="zadejte celé číslo větší nebo rovné 0" sqref="E6:I6 E11:I11 E12:G12 E22:I22 E27:I27 E28:F28">
      <formula1>0</formula1>
    </dataValidation>
    <dataValidation type="decimal" operator="greaterThanOrEqual" allowBlank="1" showInputMessage="1" showErrorMessage="1" error="zadejte číslo větší nebo rovné 0" sqref="E7:G7 I7 E9:G9 I9 E23:F23 I23 I25">
      <formula1>0</formula1>
    </dataValidation>
    <dataValidation type="decimal" operator="greaterThanOrEqual" allowBlank="1" showInputMessage="1" showErrorMessage="1" error="zadejte celé číslo větší nebo rovné 0" sqref="E25:F25">
      <formula1>0</formula1>
    </dataValidation>
  </dataValidations>
  <pageMargins left="0.7" right="0.7" top="0.78740157499999996" bottom="0.78740157499999996"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W176"/>
  <sheetViews>
    <sheetView topLeftCell="A11" workbookViewId="0">
      <selection activeCell="G28" sqref="G28:J28"/>
    </sheetView>
  </sheetViews>
  <sheetFormatPr defaultRowHeight="14.25" x14ac:dyDescent="0.2"/>
  <cols>
    <col min="1" max="1" width="4.5703125" style="15" customWidth="1"/>
    <col min="2" max="2" width="47.140625" style="15" customWidth="1"/>
    <col min="3" max="14" width="4.7109375" style="15" customWidth="1"/>
    <col min="15" max="16" width="9.140625" style="15"/>
    <col min="17" max="17" width="0" style="15" hidden="1" customWidth="1"/>
    <col min="18" max="18" width="75.5703125" style="15" hidden="1" customWidth="1"/>
    <col min="19" max="19" width="9.140625" style="15"/>
    <col min="20" max="20" width="14.7109375" style="15" customWidth="1"/>
    <col min="21" max="21" width="14.85546875" style="15" customWidth="1"/>
    <col min="22" max="16384" width="9.140625" style="15"/>
  </cols>
  <sheetData>
    <row r="1" spans="1:23" ht="75.75" hidden="1" customHeight="1" x14ac:dyDescent="0.2">
      <c r="A1" s="513" t="s">
        <v>565</v>
      </c>
      <c r="B1" s="514"/>
      <c r="C1" s="514"/>
      <c r="D1" s="514"/>
      <c r="E1" s="514"/>
      <c r="F1" s="514"/>
      <c r="G1" s="515"/>
      <c r="H1" s="515"/>
      <c r="R1" s="240"/>
    </row>
    <row r="2" spans="1:23" ht="75.75" customHeight="1" x14ac:dyDescent="0.25">
      <c r="A2" s="486" t="s">
        <v>779</v>
      </c>
      <c r="B2" s="509"/>
      <c r="C2" s="509"/>
      <c r="D2" s="509"/>
      <c r="E2" s="509"/>
      <c r="F2" s="509"/>
      <c r="G2" s="424"/>
      <c r="H2" s="424"/>
      <c r="Q2" s="316" t="s">
        <v>749</v>
      </c>
      <c r="R2" s="240"/>
    </row>
    <row r="3" spans="1:23" x14ac:dyDescent="0.2">
      <c r="R3" s="240"/>
    </row>
    <row r="4" spans="1:23" ht="29.25" customHeight="1" x14ac:dyDescent="0.2">
      <c r="A4" s="488" t="s">
        <v>367</v>
      </c>
      <c r="B4" s="518"/>
      <c r="C4" s="519">
        <f>'část B ind_P_prev'!H27</f>
        <v>0</v>
      </c>
      <c r="D4" s="520"/>
      <c r="E4" s="520"/>
      <c r="F4" s="521"/>
      <c r="H4" s="219"/>
      <c r="I4" s="378"/>
      <c r="J4" s="665"/>
      <c r="K4" s="665"/>
      <c r="L4" s="665"/>
      <c r="M4" s="665"/>
      <c r="N4" s="665"/>
      <c r="O4" s="665"/>
      <c r="P4" s="665"/>
      <c r="Q4" s="665"/>
      <c r="R4" s="666"/>
      <c r="S4" s="219"/>
    </row>
    <row r="5" spans="1:23" x14ac:dyDescent="0.2">
      <c r="R5" s="240"/>
      <c r="T5" s="488" t="s">
        <v>803</v>
      </c>
      <c r="U5" s="532"/>
    </row>
    <row r="6" spans="1:23" x14ac:dyDescent="0.2">
      <c r="A6" s="516" t="s">
        <v>403</v>
      </c>
      <c r="B6" s="517"/>
      <c r="C6" s="517"/>
      <c r="D6" s="517"/>
      <c r="R6" s="240"/>
      <c r="T6" s="533" t="s">
        <v>809</v>
      </c>
      <c r="U6" s="533" t="s">
        <v>810</v>
      </c>
    </row>
    <row r="7" spans="1:23" x14ac:dyDescent="0.2">
      <c r="R7" s="240"/>
      <c r="T7" s="534"/>
      <c r="U7" s="534"/>
    </row>
    <row r="8" spans="1:23" ht="84.75" customHeight="1" x14ac:dyDescent="0.2">
      <c r="A8" s="252" t="s">
        <v>185</v>
      </c>
      <c r="B8" s="244" t="s">
        <v>244</v>
      </c>
      <c r="C8" s="478" t="s">
        <v>820</v>
      </c>
      <c r="D8" s="522"/>
      <c r="E8" s="522"/>
      <c r="F8" s="523"/>
      <c r="G8" s="478" t="s">
        <v>821</v>
      </c>
      <c r="H8" s="522"/>
      <c r="I8" s="522"/>
      <c r="J8" s="523"/>
      <c r="K8" s="478" t="s">
        <v>727</v>
      </c>
      <c r="L8" s="522"/>
      <c r="M8" s="522"/>
      <c r="N8" s="523"/>
      <c r="O8" s="478" t="s">
        <v>216</v>
      </c>
      <c r="P8" s="523"/>
      <c r="R8" s="240"/>
      <c r="T8" s="534"/>
      <c r="U8" s="534"/>
      <c r="W8" s="403"/>
    </row>
    <row r="9" spans="1:23" ht="15" x14ac:dyDescent="0.25">
      <c r="A9" s="12" t="s">
        <v>186</v>
      </c>
      <c r="B9" s="529" t="s">
        <v>382</v>
      </c>
      <c r="C9" s="530"/>
      <c r="D9" s="530"/>
      <c r="E9" s="530"/>
      <c r="F9" s="530"/>
      <c r="G9" s="530"/>
      <c r="H9" s="530"/>
      <c r="I9" s="530"/>
      <c r="J9" s="530"/>
      <c r="K9" s="530"/>
      <c r="L9" s="530"/>
      <c r="M9" s="530"/>
      <c r="N9" s="530"/>
      <c r="O9" s="530"/>
      <c r="P9" s="531"/>
      <c r="R9" s="240"/>
      <c r="T9" s="535"/>
      <c r="U9" s="536"/>
    </row>
    <row r="10" spans="1:23" ht="15" x14ac:dyDescent="0.25">
      <c r="A10" s="16" t="s">
        <v>187</v>
      </c>
      <c r="B10" s="253"/>
      <c r="C10" s="510"/>
      <c r="D10" s="511"/>
      <c r="E10" s="511"/>
      <c r="F10" s="512"/>
      <c r="G10" s="510"/>
      <c r="H10" s="511"/>
      <c r="I10" s="511"/>
      <c r="J10" s="512"/>
      <c r="K10" s="524">
        <f>IF(C10=0,0,G10/C10)</f>
        <v>0</v>
      </c>
      <c r="L10" s="525"/>
      <c r="M10" s="525"/>
      <c r="N10" s="526"/>
      <c r="O10" s="524">
        <f>IF($C$174=0,0,C10/$C$174)</f>
        <v>0</v>
      </c>
      <c r="P10" s="526" t="e">
        <f>D10/$D$176</f>
        <v>#DIV/0!</v>
      </c>
      <c r="R10" s="240"/>
      <c r="T10" s="404"/>
      <c r="U10" s="404"/>
    </row>
    <row r="11" spans="1:23" ht="15" x14ac:dyDescent="0.25">
      <c r="A11" s="16" t="s">
        <v>188</v>
      </c>
      <c r="B11" s="253"/>
      <c r="C11" s="510"/>
      <c r="D11" s="511"/>
      <c r="E11" s="511"/>
      <c r="F11" s="512"/>
      <c r="G11" s="510"/>
      <c r="H11" s="511"/>
      <c r="I11" s="511"/>
      <c r="J11" s="512"/>
      <c r="K11" s="524">
        <f t="shared" ref="K11:K23" si="0">IF(C11=0,0,G11/C11)</f>
        <v>0</v>
      </c>
      <c r="L11" s="525"/>
      <c r="M11" s="525"/>
      <c r="N11" s="526"/>
      <c r="O11" s="524">
        <f t="shared" ref="O11:O23" si="1">IF($C$174=0,0,C11/$C$174)</f>
        <v>0</v>
      </c>
      <c r="P11" s="526" t="e">
        <f t="shared" ref="P11:P23" si="2">D11/$D$176</f>
        <v>#DIV/0!</v>
      </c>
      <c r="R11" s="240"/>
      <c r="T11" s="404"/>
      <c r="U11" s="404"/>
    </row>
    <row r="12" spans="1:23" ht="15" x14ac:dyDescent="0.25">
      <c r="A12" s="16" t="s">
        <v>189</v>
      </c>
      <c r="B12" s="253"/>
      <c r="C12" s="510"/>
      <c r="D12" s="511"/>
      <c r="E12" s="511"/>
      <c r="F12" s="512"/>
      <c r="G12" s="510"/>
      <c r="H12" s="511"/>
      <c r="I12" s="511"/>
      <c r="J12" s="512"/>
      <c r="K12" s="524">
        <f t="shared" si="0"/>
        <v>0</v>
      </c>
      <c r="L12" s="525"/>
      <c r="M12" s="525"/>
      <c r="N12" s="526"/>
      <c r="O12" s="524">
        <f t="shared" si="1"/>
        <v>0</v>
      </c>
      <c r="P12" s="526" t="e">
        <f t="shared" si="2"/>
        <v>#DIV/0!</v>
      </c>
      <c r="R12" s="241" t="s">
        <v>539</v>
      </c>
      <c r="T12" s="404"/>
      <c r="U12" s="404"/>
    </row>
    <row r="13" spans="1:23" ht="15" x14ac:dyDescent="0.25">
      <c r="A13" s="16" t="s">
        <v>190</v>
      </c>
      <c r="B13" s="253"/>
      <c r="C13" s="510"/>
      <c r="D13" s="511"/>
      <c r="E13" s="511"/>
      <c r="F13" s="512"/>
      <c r="G13" s="510"/>
      <c r="H13" s="511"/>
      <c r="I13" s="511"/>
      <c r="J13" s="512"/>
      <c r="K13" s="524">
        <f t="shared" si="0"/>
        <v>0</v>
      </c>
      <c r="L13" s="525"/>
      <c r="M13" s="525"/>
      <c r="N13" s="526"/>
      <c r="O13" s="524">
        <f t="shared" si="1"/>
        <v>0</v>
      </c>
      <c r="P13" s="526" t="e">
        <f t="shared" si="2"/>
        <v>#DIV/0!</v>
      </c>
      <c r="R13" s="242" t="s">
        <v>540</v>
      </c>
      <c r="T13" s="404"/>
      <c r="U13" s="404"/>
    </row>
    <row r="14" spans="1:23" ht="15" x14ac:dyDescent="0.25">
      <c r="A14" s="16" t="s">
        <v>191</v>
      </c>
      <c r="B14" s="253"/>
      <c r="C14" s="510"/>
      <c r="D14" s="511"/>
      <c r="E14" s="511"/>
      <c r="F14" s="512"/>
      <c r="G14" s="510"/>
      <c r="H14" s="511"/>
      <c r="I14" s="511"/>
      <c r="J14" s="512"/>
      <c r="K14" s="524">
        <f t="shared" si="0"/>
        <v>0</v>
      </c>
      <c r="L14" s="525"/>
      <c r="M14" s="525"/>
      <c r="N14" s="526"/>
      <c r="O14" s="524">
        <f t="shared" si="1"/>
        <v>0</v>
      </c>
      <c r="P14" s="526" t="e">
        <f t="shared" si="2"/>
        <v>#DIV/0!</v>
      </c>
      <c r="R14" s="240" t="s">
        <v>541</v>
      </c>
      <c r="T14" s="404"/>
      <c r="U14" s="404"/>
    </row>
    <row r="15" spans="1:23" ht="15" x14ac:dyDescent="0.25">
      <c r="A15" s="16" t="s">
        <v>217</v>
      </c>
      <c r="B15" s="253"/>
      <c r="C15" s="510"/>
      <c r="D15" s="511"/>
      <c r="E15" s="511"/>
      <c r="F15" s="512"/>
      <c r="G15" s="510"/>
      <c r="H15" s="511"/>
      <c r="I15" s="511"/>
      <c r="J15" s="512"/>
      <c r="K15" s="524">
        <f t="shared" si="0"/>
        <v>0</v>
      </c>
      <c r="L15" s="525"/>
      <c r="M15" s="525"/>
      <c r="N15" s="526"/>
      <c r="O15" s="524">
        <f t="shared" si="1"/>
        <v>0</v>
      </c>
      <c r="P15" s="526" t="e">
        <f t="shared" si="2"/>
        <v>#DIV/0!</v>
      </c>
      <c r="R15" s="240" t="s">
        <v>542</v>
      </c>
      <c r="T15" s="404"/>
      <c r="U15" s="404"/>
    </row>
    <row r="16" spans="1:23" ht="15" x14ac:dyDescent="0.25">
      <c r="A16" s="16" t="s">
        <v>218</v>
      </c>
      <c r="B16" s="253"/>
      <c r="C16" s="510"/>
      <c r="D16" s="511"/>
      <c r="E16" s="511"/>
      <c r="F16" s="512"/>
      <c r="G16" s="510"/>
      <c r="H16" s="511"/>
      <c r="I16" s="511"/>
      <c r="J16" s="512"/>
      <c r="K16" s="524">
        <f t="shared" si="0"/>
        <v>0</v>
      </c>
      <c r="L16" s="525"/>
      <c r="M16" s="525"/>
      <c r="N16" s="526"/>
      <c r="O16" s="524">
        <f t="shared" si="1"/>
        <v>0</v>
      </c>
      <c r="P16" s="526" t="e">
        <f t="shared" si="2"/>
        <v>#DIV/0!</v>
      </c>
      <c r="R16" s="240" t="s">
        <v>728</v>
      </c>
      <c r="T16" s="404"/>
      <c r="U16" s="404"/>
    </row>
    <row r="17" spans="1:21" ht="15" x14ac:dyDescent="0.25">
      <c r="A17" s="16" t="s">
        <v>219</v>
      </c>
      <c r="B17" s="253"/>
      <c r="C17" s="510"/>
      <c r="D17" s="511"/>
      <c r="E17" s="511"/>
      <c r="F17" s="512"/>
      <c r="G17" s="510"/>
      <c r="H17" s="511"/>
      <c r="I17" s="511"/>
      <c r="J17" s="512"/>
      <c r="K17" s="524">
        <f t="shared" si="0"/>
        <v>0</v>
      </c>
      <c r="L17" s="525"/>
      <c r="M17" s="525"/>
      <c r="N17" s="526"/>
      <c r="O17" s="524">
        <f t="shared" si="1"/>
        <v>0</v>
      </c>
      <c r="P17" s="526" t="e">
        <f t="shared" si="2"/>
        <v>#DIV/0!</v>
      </c>
      <c r="R17" s="240" t="s">
        <v>729</v>
      </c>
      <c r="T17" s="404"/>
      <c r="U17" s="404"/>
    </row>
    <row r="18" spans="1:21" ht="15" x14ac:dyDescent="0.25">
      <c r="A18" s="16" t="s">
        <v>220</v>
      </c>
      <c r="B18" s="253"/>
      <c r="C18" s="510"/>
      <c r="D18" s="511"/>
      <c r="E18" s="511"/>
      <c r="F18" s="512"/>
      <c r="G18" s="510"/>
      <c r="H18" s="511"/>
      <c r="I18" s="511"/>
      <c r="J18" s="512"/>
      <c r="K18" s="524">
        <f t="shared" si="0"/>
        <v>0</v>
      </c>
      <c r="L18" s="525"/>
      <c r="M18" s="525"/>
      <c r="N18" s="526"/>
      <c r="O18" s="524">
        <f t="shared" si="1"/>
        <v>0</v>
      </c>
      <c r="P18" s="526" t="e">
        <f t="shared" si="2"/>
        <v>#DIV/0!</v>
      </c>
      <c r="R18" s="240" t="s">
        <v>731</v>
      </c>
      <c r="T18" s="404"/>
      <c r="U18" s="404"/>
    </row>
    <row r="19" spans="1:21" ht="15" x14ac:dyDescent="0.25">
      <c r="A19" s="16" t="s">
        <v>221</v>
      </c>
      <c r="B19" s="253"/>
      <c r="C19" s="510"/>
      <c r="D19" s="511"/>
      <c r="E19" s="511"/>
      <c r="F19" s="512"/>
      <c r="G19" s="510"/>
      <c r="H19" s="511"/>
      <c r="I19" s="511"/>
      <c r="J19" s="512"/>
      <c r="K19" s="524">
        <f t="shared" si="0"/>
        <v>0</v>
      </c>
      <c r="L19" s="525"/>
      <c r="M19" s="525"/>
      <c r="N19" s="526"/>
      <c r="O19" s="524">
        <f t="shared" si="1"/>
        <v>0</v>
      </c>
      <c r="P19" s="526" t="e">
        <f t="shared" si="2"/>
        <v>#DIV/0!</v>
      </c>
      <c r="R19" s="240"/>
      <c r="T19" s="404"/>
      <c r="U19" s="404"/>
    </row>
    <row r="20" spans="1:21" ht="15" x14ac:dyDescent="0.25">
      <c r="A20" s="16" t="s">
        <v>222</v>
      </c>
      <c r="B20" s="253"/>
      <c r="C20" s="510"/>
      <c r="D20" s="511"/>
      <c r="E20" s="511"/>
      <c r="F20" s="512"/>
      <c r="G20" s="510"/>
      <c r="H20" s="511"/>
      <c r="I20" s="511"/>
      <c r="J20" s="512"/>
      <c r="K20" s="524">
        <f t="shared" si="0"/>
        <v>0</v>
      </c>
      <c r="L20" s="525"/>
      <c r="M20" s="525"/>
      <c r="N20" s="526"/>
      <c r="O20" s="524">
        <f t="shared" si="1"/>
        <v>0</v>
      </c>
      <c r="P20" s="526" t="e">
        <f t="shared" si="2"/>
        <v>#DIV/0!</v>
      </c>
      <c r="R20" s="240"/>
      <c r="T20" s="404"/>
      <c r="U20" s="404"/>
    </row>
    <row r="21" spans="1:21" ht="15" x14ac:dyDescent="0.25">
      <c r="A21" s="16" t="s">
        <v>223</v>
      </c>
      <c r="B21" s="253"/>
      <c r="C21" s="510"/>
      <c r="D21" s="511"/>
      <c r="E21" s="511"/>
      <c r="F21" s="512"/>
      <c r="G21" s="510"/>
      <c r="H21" s="511"/>
      <c r="I21" s="511"/>
      <c r="J21" s="512"/>
      <c r="K21" s="524">
        <f t="shared" si="0"/>
        <v>0</v>
      </c>
      <c r="L21" s="525"/>
      <c r="M21" s="525"/>
      <c r="N21" s="526"/>
      <c r="O21" s="524">
        <f t="shared" si="1"/>
        <v>0</v>
      </c>
      <c r="P21" s="526" t="e">
        <f t="shared" si="2"/>
        <v>#DIV/0!</v>
      </c>
      <c r="R21" s="240"/>
      <c r="T21" s="404"/>
      <c r="U21" s="404"/>
    </row>
    <row r="22" spans="1:21" ht="15" x14ac:dyDescent="0.25">
      <c r="A22" s="16" t="s">
        <v>224</v>
      </c>
      <c r="B22" s="253"/>
      <c r="C22" s="510"/>
      <c r="D22" s="511"/>
      <c r="E22" s="511"/>
      <c r="F22" s="512"/>
      <c r="G22" s="510"/>
      <c r="H22" s="511"/>
      <c r="I22" s="511"/>
      <c r="J22" s="512"/>
      <c r="K22" s="524">
        <f t="shared" si="0"/>
        <v>0</v>
      </c>
      <c r="L22" s="525"/>
      <c r="M22" s="525"/>
      <c r="N22" s="526"/>
      <c r="O22" s="524">
        <f t="shared" si="1"/>
        <v>0</v>
      </c>
      <c r="P22" s="526" t="e">
        <f t="shared" si="2"/>
        <v>#DIV/0!</v>
      </c>
      <c r="R22" s="240" t="s">
        <v>730</v>
      </c>
      <c r="T22" s="404"/>
      <c r="U22" s="404"/>
    </row>
    <row r="23" spans="1:21" ht="15" x14ac:dyDescent="0.25">
      <c r="A23" s="16" t="s">
        <v>225</v>
      </c>
      <c r="B23" s="253"/>
      <c r="C23" s="510"/>
      <c r="D23" s="511"/>
      <c r="E23" s="511"/>
      <c r="F23" s="512"/>
      <c r="G23" s="510"/>
      <c r="H23" s="511"/>
      <c r="I23" s="511"/>
      <c r="J23" s="512"/>
      <c r="K23" s="524">
        <f t="shared" si="0"/>
        <v>0</v>
      </c>
      <c r="L23" s="525"/>
      <c r="M23" s="525"/>
      <c r="N23" s="526"/>
      <c r="O23" s="524">
        <f t="shared" si="1"/>
        <v>0</v>
      </c>
      <c r="P23" s="526" t="e">
        <f t="shared" si="2"/>
        <v>#DIV/0!</v>
      </c>
      <c r="R23" s="240"/>
      <c r="T23" s="404"/>
      <c r="U23" s="404"/>
    </row>
    <row r="24" spans="1:21" ht="15" x14ac:dyDescent="0.25">
      <c r="A24" s="11" t="s">
        <v>192</v>
      </c>
      <c r="B24" s="529" t="s">
        <v>383</v>
      </c>
      <c r="C24" s="530"/>
      <c r="D24" s="530"/>
      <c r="E24" s="530"/>
      <c r="F24" s="530"/>
      <c r="G24" s="530"/>
      <c r="H24" s="530"/>
      <c r="I24" s="530"/>
      <c r="J24" s="530"/>
      <c r="K24" s="530"/>
      <c r="L24" s="530"/>
      <c r="M24" s="530"/>
      <c r="N24" s="530"/>
      <c r="O24" s="530"/>
      <c r="P24" s="531"/>
      <c r="R24" s="240"/>
      <c r="T24" s="365"/>
      <c r="U24" s="365"/>
    </row>
    <row r="25" spans="1:21" ht="15" x14ac:dyDescent="0.25">
      <c r="A25" s="16" t="s">
        <v>193</v>
      </c>
      <c r="B25" s="245"/>
      <c r="C25" s="510"/>
      <c r="D25" s="511"/>
      <c r="E25" s="511"/>
      <c r="F25" s="512"/>
      <c r="G25" s="510"/>
      <c r="H25" s="511"/>
      <c r="I25" s="511"/>
      <c r="J25" s="512"/>
      <c r="K25" s="524">
        <f t="shared" ref="K25:K38" si="3">IF(C25=0,0,G25/C25)</f>
        <v>0</v>
      </c>
      <c r="L25" s="525"/>
      <c r="M25" s="525"/>
      <c r="N25" s="526"/>
      <c r="O25" s="524">
        <f t="shared" ref="O25:O38" si="4">IF($C$174=0,0,C25/$C$174)</f>
        <v>0</v>
      </c>
      <c r="P25" s="526" t="e">
        <f t="shared" ref="P25:P38" si="5">D25/$D$176</f>
        <v>#DIV/0!</v>
      </c>
      <c r="R25" s="240"/>
      <c r="T25" s="404"/>
      <c r="U25" s="404"/>
    </row>
    <row r="26" spans="1:21" ht="15" x14ac:dyDescent="0.25">
      <c r="A26" s="16" t="s">
        <v>194</v>
      </c>
      <c r="B26" s="245"/>
      <c r="C26" s="510"/>
      <c r="D26" s="511"/>
      <c r="E26" s="511"/>
      <c r="F26" s="512"/>
      <c r="G26" s="510"/>
      <c r="H26" s="511"/>
      <c r="I26" s="511"/>
      <c r="J26" s="512"/>
      <c r="K26" s="524">
        <f t="shared" si="3"/>
        <v>0</v>
      </c>
      <c r="L26" s="525"/>
      <c r="M26" s="525"/>
      <c r="N26" s="526"/>
      <c r="O26" s="524">
        <f t="shared" si="4"/>
        <v>0</v>
      </c>
      <c r="P26" s="526" t="e">
        <f t="shared" si="5"/>
        <v>#DIV/0!</v>
      </c>
      <c r="R26" s="240"/>
      <c r="T26" s="404"/>
      <c r="U26" s="404"/>
    </row>
    <row r="27" spans="1:21" ht="15" x14ac:dyDescent="0.25">
      <c r="A27" s="16" t="s">
        <v>195</v>
      </c>
      <c r="B27" s="245"/>
      <c r="C27" s="510"/>
      <c r="D27" s="511"/>
      <c r="E27" s="511"/>
      <c r="F27" s="512"/>
      <c r="G27" s="510"/>
      <c r="H27" s="511"/>
      <c r="I27" s="511"/>
      <c r="J27" s="512"/>
      <c r="K27" s="524">
        <f t="shared" si="3"/>
        <v>0</v>
      </c>
      <c r="L27" s="525"/>
      <c r="M27" s="525"/>
      <c r="N27" s="526"/>
      <c r="O27" s="524">
        <f t="shared" si="4"/>
        <v>0</v>
      </c>
      <c r="P27" s="526" t="e">
        <f t="shared" si="5"/>
        <v>#DIV/0!</v>
      </c>
      <c r="R27" s="240"/>
      <c r="T27" s="404"/>
      <c r="U27" s="404"/>
    </row>
    <row r="28" spans="1:21" ht="15" x14ac:dyDescent="0.25">
      <c r="A28" s="16" t="s">
        <v>196</v>
      </c>
      <c r="B28" s="245"/>
      <c r="C28" s="510"/>
      <c r="D28" s="511"/>
      <c r="E28" s="511"/>
      <c r="F28" s="512"/>
      <c r="G28" s="510"/>
      <c r="H28" s="511"/>
      <c r="I28" s="511"/>
      <c r="J28" s="512"/>
      <c r="K28" s="524">
        <f t="shared" si="3"/>
        <v>0</v>
      </c>
      <c r="L28" s="525"/>
      <c r="M28" s="525"/>
      <c r="N28" s="526"/>
      <c r="O28" s="524">
        <f t="shared" si="4"/>
        <v>0</v>
      </c>
      <c r="P28" s="526" t="e">
        <f t="shared" si="5"/>
        <v>#DIV/0!</v>
      </c>
      <c r="R28" s="240"/>
      <c r="T28" s="404"/>
      <c r="U28" s="404"/>
    </row>
    <row r="29" spans="1:21" ht="15" x14ac:dyDescent="0.25">
      <c r="A29" s="16" t="s">
        <v>197</v>
      </c>
      <c r="B29" s="245"/>
      <c r="C29" s="510"/>
      <c r="D29" s="511"/>
      <c r="E29" s="511"/>
      <c r="F29" s="512"/>
      <c r="G29" s="510"/>
      <c r="H29" s="511"/>
      <c r="I29" s="511"/>
      <c r="J29" s="512"/>
      <c r="K29" s="524">
        <f t="shared" si="3"/>
        <v>0</v>
      </c>
      <c r="L29" s="525"/>
      <c r="M29" s="525"/>
      <c r="N29" s="526"/>
      <c r="O29" s="524">
        <f t="shared" si="4"/>
        <v>0</v>
      </c>
      <c r="P29" s="526" t="e">
        <f t="shared" si="5"/>
        <v>#DIV/0!</v>
      </c>
      <c r="R29" s="240"/>
      <c r="T29" s="404"/>
      <c r="U29" s="404"/>
    </row>
    <row r="30" spans="1:21" ht="15" x14ac:dyDescent="0.25">
      <c r="A30" s="11" t="s">
        <v>226</v>
      </c>
      <c r="B30" s="245"/>
      <c r="C30" s="510"/>
      <c r="D30" s="511"/>
      <c r="E30" s="511"/>
      <c r="F30" s="512"/>
      <c r="G30" s="510"/>
      <c r="H30" s="511"/>
      <c r="I30" s="511"/>
      <c r="J30" s="512"/>
      <c r="K30" s="524">
        <f t="shared" si="3"/>
        <v>0</v>
      </c>
      <c r="L30" s="525"/>
      <c r="M30" s="525"/>
      <c r="N30" s="526"/>
      <c r="O30" s="524">
        <f t="shared" si="4"/>
        <v>0</v>
      </c>
      <c r="P30" s="526" t="e">
        <f t="shared" si="5"/>
        <v>#DIV/0!</v>
      </c>
      <c r="R30" s="240"/>
      <c r="T30" s="404"/>
      <c r="U30" s="404"/>
    </row>
    <row r="31" spans="1:21" ht="15" x14ac:dyDescent="0.25">
      <c r="A31" s="11" t="s">
        <v>227</v>
      </c>
      <c r="B31" s="245"/>
      <c r="C31" s="510"/>
      <c r="D31" s="511"/>
      <c r="E31" s="511"/>
      <c r="F31" s="512"/>
      <c r="G31" s="510"/>
      <c r="H31" s="511"/>
      <c r="I31" s="511"/>
      <c r="J31" s="512"/>
      <c r="K31" s="524">
        <f t="shared" si="3"/>
        <v>0</v>
      </c>
      <c r="L31" s="525"/>
      <c r="M31" s="525"/>
      <c r="N31" s="526"/>
      <c r="O31" s="524">
        <f t="shared" si="4"/>
        <v>0</v>
      </c>
      <c r="P31" s="526" t="e">
        <f t="shared" si="5"/>
        <v>#DIV/0!</v>
      </c>
      <c r="R31" s="240"/>
      <c r="T31" s="404"/>
      <c r="U31" s="404"/>
    </row>
    <row r="32" spans="1:21" ht="15" x14ac:dyDescent="0.25">
      <c r="A32" s="11" t="s">
        <v>228</v>
      </c>
      <c r="B32" s="245"/>
      <c r="C32" s="510"/>
      <c r="D32" s="511"/>
      <c r="E32" s="511"/>
      <c r="F32" s="512"/>
      <c r="G32" s="510"/>
      <c r="H32" s="511"/>
      <c r="I32" s="511"/>
      <c r="J32" s="512"/>
      <c r="K32" s="524">
        <f t="shared" si="3"/>
        <v>0</v>
      </c>
      <c r="L32" s="525"/>
      <c r="M32" s="525"/>
      <c r="N32" s="526"/>
      <c r="O32" s="524">
        <f t="shared" si="4"/>
        <v>0</v>
      </c>
      <c r="P32" s="526" t="e">
        <f t="shared" si="5"/>
        <v>#DIV/0!</v>
      </c>
      <c r="R32" s="240"/>
      <c r="T32" s="404"/>
      <c r="U32" s="404"/>
    </row>
    <row r="33" spans="1:21" ht="15" x14ac:dyDescent="0.25">
      <c r="A33" s="11" t="s">
        <v>229</v>
      </c>
      <c r="B33" s="245"/>
      <c r="C33" s="510"/>
      <c r="D33" s="511"/>
      <c r="E33" s="511"/>
      <c r="F33" s="512"/>
      <c r="G33" s="510"/>
      <c r="H33" s="511"/>
      <c r="I33" s="511"/>
      <c r="J33" s="512"/>
      <c r="K33" s="524">
        <f t="shared" si="3"/>
        <v>0</v>
      </c>
      <c r="L33" s="525"/>
      <c r="M33" s="525"/>
      <c r="N33" s="526"/>
      <c r="O33" s="524">
        <f t="shared" si="4"/>
        <v>0</v>
      </c>
      <c r="P33" s="526" t="e">
        <f t="shared" si="5"/>
        <v>#DIV/0!</v>
      </c>
      <c r="R33" s="240"/>
      <c r="T33" s="404"/>
      <c r="U33" s="404"/>
    </row>
    <row r="34" spans="1:21" ht="15" x14ac:dyDescent="0.25">
      <c r="A34" s="16" t="s">
        <v>230</v>
      </c>
      <c r="B34" s="243"/>
      <c r="C34" s="510"/>
      <c r="D34" s="511"/>
      <c r="E34" s="511"/>
      <c r="F34" s="512"/>
      <c r="G34" s="510"/>
      <c r="H34" s="511"/>
      <c r="I34" s="511"/>
      <c r="J34" s="512"/>
      <c r="K34" s="524">
        <f t="shared" si="3"/>
        <v>0</v>
      </c>
      <c r="L34" s="525"/>
      <c r="M34" s="525"/>
      <c r="N34" s="526"/>
      <c r="O34" s="524">
        <f t="shared" si="4"/>
        <v>0</v>
      </c>
      <c r="P34" s="526" t="e">
        <f t="shared" si="5"/>
        <v>#DIV/0!</v>
      </c>
      <c r="R34" s="240"/>
      <c r="T34" s="404"/>
      <c r="U34" s="404"/>
    </row>
    <row r="35" spans="1:21" ht="15" x14ac:dyDescent="0.25">
      <c r="A35" s="16" t="s">
        <v>231</v>
      </c>
      <c r="B35" s="243"/>
      <c r="C35" s="510"/>
      <c r="D35" s="511"/>
      <c r="E35" s="511"/>
      <c r="F35" s="512"/>
      <c r="G35" s="510"/>
      <c r="H35" s="511"/>
      <c r="I35" s="511"/>
      <c r="J35" s="512"/>
      <c r="K35" s="524">
        <f t="shared" si="3"/>
        <v>0</v>
      </c>
      <c r="L35" s="525"/>
      <c r="M35" s="525"/>
      <c r="N35" s="526"/>
      <c r="O35" s="524">
        <f t="shared" si="4"/>
        <v>0</v>
      </c>
      <c r="P35" s="526" t="e">
        <f t="shared" si="5"/>
        <v>#DIV/0!</v>
      </c>
      <c r="R35" s="240"/>
      <c r="T35" s="404"/>
      <c r="U35" s="404"/>
    </row>
    <row r="36" spans="1:21" ht="15" x14ac:dyDescent="0.25">
      <c r="A36" s="16" t="s">
        <v>232</v>
      </c>
      <c r="B36" s="243"/>
      <c r="C36" s="510"/>
      <c r="D36" s="511"/>
      <c r="E36" s="511"/>
      <c r="F36" s="512"/>
      <c r="G36" s="510"/>
      <c r="H36" s="511"/>
      <c r="I36" s="511"/>
      <c r="J36" s="512"/>
      <c r="K36" s="524">
        <f t="shared" si="3"/>
        <v>0</v>
      </c>
      <c r="L36" s="525"/>
      <c r="M36" s="525"/>
      <c r="N36" s="526"/>
      <c r="O36" s="524">
        <f t="shared" si="4"/>
        <v>0</v>
      </c>
      <c r="P36" s="526" t="e">
        <f t="shared" si="5"/>
        <v>#DIV/0!</v>
      </c>
      <c r="R36" s="240"/>
      <c r="T36" s="404"/>
      <c r="U36" s="404"/>
    </row>
    <row r="37" spans="1:21" ht="15" x14ac:dyDescent="0.25">
      <c r="A37" s="16" t="s">
        <v>233</v>
      </c>
      <c r="B37" s="243"/>
      <c r="C37" s="510"/>
      <c r="D37" s="511"/>
      <c r="E37" s="511"/>
      <c r="F37" s="512"/>
      <c r="G37" s="510"/>
      <c r="H37" s="511"/>
      <c r="I37" s="511"/>
      <c r="J37" s="512"/>
      <c r="K37" s="524">
        <f t="shared" si="3"/>
        <v>0</v>
      </c>
      <c r="L37" s="525"/>
      <c r="M37" s="525"/>
      <c r="N37" s="526"/>
      <c r="O37" s="524">
        <f t="shared" si="4"/>
        <v>0</v>
      </c>
      <c r="P37" s="526" t="e">
        <f t="shared" si="5"/>
        <v>#DIV/0!</v>
      </c>
      <c r="R37" s="240"/>
      <c r="T37" s="404"/>
      <c r="U37" s="404"/>
    </row>
    <row r="38" spans="1:21" ht="15" x14ac:dyDescent="0.25">
      <c r="A38" s="16" t="s">
        <v>234</v>
      </c>
      <c r="B38" s="243"/>
      <c r="C38" s="510"/>
      <c r="D38" s="511"/>
      <c r="E38" s="511"/>
      <c r="F38" s="512"/>
      <c r="G38" s="510"/>
      <c r="H38" s="511"/>
      <c r="I38" s="511"/>
      <c r="J38" s="512"/>
      <c r="K38" s="524">
        <f t="shared" si="3"/>
        <v>0</v>
      </c>
      <c r="L38" s="525"/>
      <c r="M38" s="525"/>
      <c r="N38" s="526"/>
      <c r="O38" s="524">
        <f t="shared" si="4"/>
        <v>0</v>
      </c>
      <c r="P38" s="526" t="e">
        <f t="shared" si="5"/>
        <v>#DIV/0!</v>
      </c>
      <c r="R38" s="240"/>
      <c r="T38" s="404"/>
      <c r="U38" s="404"/>
    </row>
    <row r="39" spans="1:21" ht="15" x14ac:dyDescent="0.25">
      <c r="A39" s="11" t="s">
        <v>198</v>
      </c>
      <c r="B39" s="529" t="s">
        <v>384</v>
      </c>
      <c r="C39" s="530"/>
      <c r="D39" s="530"/>
      <c r="E39" s="530"/>
      <c r="F39" s="530"/>
      <c r="G39" s="530"/>
      <c r="H39" s="530"/>
      <c r="I39" s="530"/>
      <c r="J39" s="530"/>
      <c r="K39" s="530"/>
      <c r="L39" s="530"/>
      <c r="M39" s="530"/>
      <c r="N39" s="530"/>
      <c r="O39" s="530"/>
      <c r="P39" s="531"/>
      <c r="R39" s="240"/>
      <c r="T39" s="365"/>
      <c r="U39" s="365"/>
    </row>
    <row r="40" spans="1:21" ht="15" x14ac:dyDescent="0.25">
      <c r="A40" s="16" t="s">
        <v>199</v>
      </c>
      <c r="B40" s="245"/>
      <c r="C40" s="510"/>
      <c r="D40" s="511"/>
      <c r="E40" s="511"/>
      <c r="F40" s="512"/>
      <c r="G40" s="510"/>
      <c r="H40" s="511"/>
      <c r="I40" s="511"/>
      <c r="J40" s="512"/>
      <c r="K40" s="524">
        <f t="shared" ref="K40:K53" si="6">IF(C40=0,0,G40/C40)</f>
        <v>0</v>
      </c>
      <c r="L40" s="525"/>
      <c r="M40" s="525"/>
      <c r="N40" s="526"/>
      <c r="O40" s="524">
        <f t="shared" ref="O40:O53" si="7">IF($C$174=0,0,C40/$C$174)</f>
        <v>0</v>
      </c>
      <c r="P40" s="526" t="e">
        <f t="shared" ref="P40:P53" si="8">D40/$D$176</f>
        <v>#DIV/0!</v>
      </c>
      <c r="R40" s="240"/>
      <c r="T40" s="404"/>
      <c r="U40" s="404"/>
    </row>
    <row r="41" spans="1:21" ht="15" x14ac:dyDescent="0.25">
      <c r="A41" s="16" t="s">
        <v>200</v>
      </c>
      <c r="B41" s="245"/>
      <c r="C41" s="510"/>
      <c r="D41" s="511"/>
      <c r="E41" s="511"/>
      <c r="F41" s="512"/>
      <c r="G41" s="510"/>
      <c r="H41" s="511"/>
      <c r="I41" s="511"/>
      <c r="J41" s="512"/>
      <c r="K41" s="524">
        <f t="shared" si="6"/>
        <v>0</v>
      </c>
      <c r="L41" s="525"/>
      <c r="M41" s="525"/>
      <c r="N41" s="526"/>
      <c r="O41" s="524">
        <f t="shared" si="7"/>
        <v>0</v>
      </c>
      <c r="P41" s="526" t="e">
        <f t="shared" si="8"/>
        <v>#DIV/0!</v>
      </c>
      <c r="R41" s="240"/>
      <c r="T41" s="404"/>
      <c r="U41" s="404"/>
    </row>
    <row r="42" spans="1:21" ht="15" x14ac:dyDescent="0.25">
      <c r="A42" s="16" t="s">
        <v>201</v>
      </c>
      <c r="B42" s="245"/>
      <c r="C42" s="510"/>
      <c r="D42" s="511"/>
      <c r="E42" s="511"/>
      <c r="F42" s="512"/>
      <c r="G42" s="510"/>
      <c r="H42" s="511"/>
      <c r="I42" s="511"/>
      <c r="J42" s="512"/>
      <c r="K42" s="524">
        <f t="shared" si="6"/>
        <v>0</v>
      </c>
      <c r="L42" s="525"/>
      <c r="M42" s="525"/>
      <c r="N42" s="526"/>
      <c r="O42" s="524">
        <f t="shared" si="7"/>
        <v>0</v>
      </c>
      <c r="P42" s="526" t="e">
        <f t="shared" si="8"/>
        <v>#DIV/0!</v>
      </c>
      <c r="R42" s="240"/>
      <c r="T42" s="404"/>
      <c r="U42" s="404"/>
    </row>
    <row r="43" spans="1:21" ht="15" x14ac:dyDescent="0.25">
      <c r="A43" s="16" t="s">
        <v>202</v>
      </c>
      <c r="B43" s="245"/>
      <c r="C43" s="510"/>
      <c r="D43" s="511"/>
      <c r="E43" s="511"/>
      <c r="F43" s="512"/>
      <c r="G43" s="510"/>
      <c r="H43" s="511"/>
      <c r="I43" s="511"/>
      <c r="J43" s="512"/>
      <c r="K43" s="524">
        <f t="shared" si="6"/>
        <v>0</v>
      </c>
      <c r="L43" s="525"/>
      <c r="M43" s="525"/>
      <c r="N43" s="526"/>
      <c r="O43" s="524">
        <f t="shared" si="7"/>
        <v>0</v>
      </c>
      <c r="P43" s="526" t="e">
        <f t="shared" si="8"/>
        <v>#DIV/0!</v>
      </c>
      <c r="R43" s="240"/>
      <c r="T43" s="404"/>
      <c r="U43" s="404"/>
    </row>
    <row r="44" spans="1:21" ht="15" x14ac:dyDescent="0.25">
      <c r="A44" s="16" t="s">
        <v>203</v>
      </c>
      <c r="B44" s="245"/>
      <c r="C44" s="510"/>
      <c r="D44" s="511"/>
      <c r="E44" s="511"/>
      <c r="F44" s="512"/>
      <c r="G44" s="510"/>
      <c r="H44" s="511"/>
      <c r="I44" s="511"/>
      <c r="J44" s="512"/>
      <c r="K44" s="524">
        <f t="shared" si="6"/>
        <v>0</v>
      </c>
      <c r="L44" s="525"/>
      <c r="M44" s="525"/>
      <c r="N44" s="526"/>
      <c r="O44" s="524">
        <f t="shared" si="7"/>
        <v>0</v>
      </c>
      <c r="P44" s="526" t="e">
        <f t="shared" si="8"/>
        <v>#DIV/0!</v>
      </c>
      <c r="R44" s="240"/>
      <c r="T44" s="404"/>
      <c r="U44" s="404"/>
    </row>
    <row r="45" spans="1:21" ht="15" x14ac:dyDescent="0.25">
      <c r="A45" s="11" t="s">
        <v>235</v>
      </c>
      <c r="B45" s="245"/>
      <c r="C45" s="510"/>
      <c r="D45" s="511"/>
      <c r="E45" s="511"/>
      <c r="F45" s="512"/>
      <c r="G45" s="510"/>
      <c r="H45" s="511"/>
      <c r="I45" s="511"/>
      <c r="J45" s="512"/>
      <c r="K45" s="524">
        <f t="shared" si="6"/>
        <v>0</v>
      </c>
      <c r="L45" s="525"/>
      <c r="M45" s="525"/>
      <c r="N45" s="526"/>
      <c r="O45" s="524">
        <f t="shared" si="7"/>
        <v>0</v>
      </c>
      <c r="P45" s="526" t="e">
        <f t="shared" si="8"/>
        <v>#DIV/0!</v>
      </c>
      <c r="R45" s="240"/>
      <c r="T45" s="404"/>
      <c r="U45" s="404"/>
    </row>
    <row r="46" spans="1:21" ht="15" x14ac:dyDescent="0.25">
      <c r="A46" s="11" t="s">
        <v>236</v>
      </c>
      <c r="B46" s="245"/>
      <c r="C46" s="510"/>
      <c r="D46" s="511"/>
      <c r="E46" s="511"/>
      <c r="F46" s="512"/>
      <c r="G46" s="510"/>
      <c r="H46" s="511"/>
      <c r="I46" s="511"/>
      <c r="J46" s="512"/>
      <c r="K46" s="524">
        <f t="shared" si="6"/>
        <v>0</v>
      </c>
      <c r="L46" s="525"/>
      <c r="M46" s="525"/>
      <c r="N46" s="526"/>
      <c r="O46" s="524">
        <f t="shared" si="7"/>
        <v>0</v>
      </c>
      <c r="P46" s="526" t="e">
        <f t="shared" si="8"/>
        <v>#DIV/0!</v>
      </c>
      <c r="R46" s="240"/>
      <c r="T46" s="404"/>
      <c r="U46" s="404"/>
    </row>
    <row r="47" spans="1:21" ht="15" x14ac:dyDescent="0.25">
      <c r="A47" s="11" t="s">
        <v>237</v>
      </c>
      <c r="B47" s="245"/>
      <c r="C47" s="510"/>
      <c r="D47" s="511"/>
      <c r="E47" s="511"/>
      <c r="F47" s="512"/>
      <c r="G47" s="510"/>
      <c r="H47" s="511"/>
      <c r="I47" s="511"/>
      <c r="J47" s="512"/>
      <c r="K47" s="524">
        <f t="shared" si="6"/>
        <v>0</v>
      </c>
      <c r="L47" s="525"/>
      <c r="M47" s="525"/>
      <c r="N47" s="526"/>
      <c r="O47" s="524">
        <f t="shared" si="7"/>
        <v>0</v>
      </c>
      <c r="P47" s="526" t="e">
        <f t="shared" si="8"/>
        <v>#DIV/0!</v>
      </c>
      <c r="R47" s="240"/>
      <c r="T47" s="404"/>
      <c r="U47" s="404"/>
    </row>
    <row r="48" spans="1:21" ht="15" x14ac:dyDescent="0.25">
      <c r="A48" s="11" t="s">
        <v>238</v>
      </c>
      <c r="B48" s="245"/>
      <c r="C48" s="510"/>
      <c r="D48" s="511"/>
      <c r="E48" s="511"/>
      <c r="F48" s="512"/>
      <c r="G48" s="510"/>
      <c r="H48" s="511"/>
      <c r="I48" s="511"/>
      <c r="J48" s="512"/>
      <c r="K48" s="524">
        <f t="shared" si="6"/>
        <v>0</v>
      </c>
      <c r="L48" s="525"/>
      <c r="M48" s="525"/>
      <c r="N48" s="526"/>
      <c r="O48" s="524">
        <f t="shared" si="7"/>
        <v>0</v>
      </c>
      <c r="P48" s="526" t="e">
        <f t="shared" si="8"/>
        <v>#DIV/0!</v>
      </c>
      <c r="R48" s="240"/>
      <c r="T48" s="404"/>
      <c r="U48" s="404"/>
    </row>
    <row r="49" spans="1:21" ht="15" x14ac:dyDescent="0.25">
      <c r="A49" s="16" t="s">
        <v>239</v>
      </c>
      <c r="B49" s="243"/>
      <c r="C49" s="510"/>
      <c r="D49" s="511"/>
      <c r="E49" s="511"/>
      <c r="F49" s="512"/>
      <c r="G49" s="510"/>
      <c r="H49" s="511"/>
      <c r="I49" s="511"/>
      <c r="J49" s="512"/>
      <c r="K49" s="524">
        <f t="shared" si="6"/>
        <v>0</v>
      </c>
      <c r="L49" s="525"/>
      <c r="M49" s="525"/>
      <c r="N49" s="526"/>
      <c r="O49" s="524">
        <f t="shared" si="7"/>
        <v>0</v>
      </c>
      <c r="P49" s="526" t="e">
        <f t="shared" si="8"/>
        <v>#DIV/0!</v>
      </c>
      <c r="R49" s="240"/>
      <c r="T49" s="404"/>
      <c r="U49" s="404"/>
    </row>
    <row r="50" spans="1:21" ht="15" x14ac:dyDescent="0.25">
      <c r="A50" s="16" t="s">
        <v>240</v>
      </c>
      <c r="B50" s="243"/>
      <c r="C50" s="510"/>
      <c r="D50" s="511"/>
      <c r="E50" s="511"/>
      <c r="F50" s="512"/>
      <c r="G50" s="510"/>
      <c r="H50" s="511"/>
      <c r="I50" s="511"/>
      <c r="J50" s="512"/>
      <c r="K50" s="524">
        <f t="shared" si="6"/>
        <v>0</v>
      </c>
      <c r="L50" s="525"/>
      <c r="M50" s="525"/>
      <c r="N50" s="526"/>
      <c r="O50" s="524">
        <f t="shared" si="7"/>
        <v>0</v>
      </c>
      <c r="P50" s="526" t="e">
        <f t="shared" si="8"/>
        <v>#DIV/0!</v>
      </c>
      <c r="R50" s="240"/>
      <c r="T50" s="404"/>
      <c r="U50" s="404"/>
    </row>
    <row r="51" spans="1:21" ht="15" x14ac:dyDescent="0.25">
      <c r="A51" s="16" t="s">
        <v>241</v>
      </c>
      <c r="B51" s="243"/>
      <c r="C51" s="510"/>
      <c r="D51" s="511"/>
      <c r="E51" s="511"/>
      <c r="F51" s="512"/>
      <c r="G51" s="510"/>
      <c r="H51" s="511"/>
      <c r="I51" s="511"/>
      <c r="J51" s="512"/>
      <c r="K51" s="524">
        <f t="shared" si="6"/>
        <v>0</v>
      </c>
      <c r="L51" s="525"/>
      <c r="M51" s="525"/>
      <c r="N51" s="526"/>
      <c r="O51" s="524">
        <f t="shared" si="7"/>
        <v>0</v>
      </c>
      <c r="P51" s="526" t="e">
        <f t="shared" si="8"/>
        <v>#DIV/0!</v>
      </c>
      <c r="R51" s="240"/>
      <c r="T51" s="404"/>
      <c r="U51" s="404"/>
    </row>
    <row r="52" spans="1:21" ht="15" x14ac:dyDescent="0.25">
      <c r="A52" s="16" t="s">
        <v>242</v>
      </c>
      <c r="B52" s="243"/>
      <c r="C52" s="510"/>
      <c r="D52" s="511"/>
      <c r="E52" s="511"/>
      <c r="F52" s="512"/>
      <c r="G52" s="510"/>
      <c r="H52" s="511"/>
      <c r="I52" s="511"/>
      <c r="J52" s="512"/>
      <c r="K52" s="524">
        <f t="shared" si="6"/>
        <v>0</v>
      </c>
      <c r="L52" s="525"/>
      <c r="M52" s="525"/>
      <c r="N52" s="526"/>
      <c r="O52" s="524">
        <f t="shared" si="7"/>
        <v>0</v>
      </c>
      <c r="P52" s="526" t="e">
        <f t="shared" si="8"/>
        <v>#DIV/0!</v>
      </c>
      <c r="R52" s="240"/>
      <c r="T52" s="404"/>
      <c r="U52" s="404"/>
    </row>
    <row r="53" spans="1:21" ht="15" x14ac:dyDescent="0.25">
      <c r="A53" s="16" t="s">
        <v>243</v>
      </c>
      <c r="B53" s="243"/>
      <c r="C53" s="510"/>
      <c r="D53" s="511"/>
      <c r="E53" s="511"/>
      <c r="F53" s="512"/>
      <c r="G53" s="510"/>
      <c r="H53" s="511"/>
      <c r="I53" s="511"/>
      <c r="J53" s="512"/>
      <c r="K53" s="524">
        <f t="shared" si="6"/>
        <v>0</v>
      </c>
      <c r="L53" s="525"/>
      <c r="M53" s="525"/>
      <c r="N53" s="526"/>
      <c r="O53" s="524">
        <f t="shared" si="7"/>
        <v>0</v>
      </c>
      <c r="P53" s="526" t="e">
        <f t="shared" si="8"/>
        <v>#DIV/0!</v>
      </c>
      <c r="R53" s="240"/>
      <c r="T53" s="404"/>
      <c r="U53" s="404"/>
    </row>
    <row r="54" spans="1:21" ht="15" x14ac:dyDescent="0.25">
      <c r="A54" s="11" t="s">
        <v>204</v>
      </c>
      <c r="B54" s="529" t="s">
        <v>385</v>
      </c>
      <c r="C54" s="530"/>
      <c r="D54" s="530"/>
      <c r="E54" s="530"/>
      <c r="F54" s="530"/>
      <c r="G54" s="530"/>
      <c r="H54" s="530"/>
      <c r="I54" s="530"/>
      <c r="J54" s="530"/>
      <c r="K54" s="530"/>
      <c r="L54" s="530"/>
      <c r="M54" s="530"/>
      <c r="N54" s="530"/>
      <c r="O54" s="530"/>
      <c r="P54" s="531"/>
      <c r="R54" s="240"/>
      <c r="T54" s="365"/>
      <c r="U54" s="365"/>
    </row>
    <row r="55" spans="1:21" ht="15" x14ac:dyDescent="0.25">
      <c r="A55" s="16" t="s">
        <v>205</v>
      </c>
      <c r="B55" s="245"/>
      <c r="C55" s="510"/>
      <c r="D55" s="511"/>
      <c r="E55" s="511"/>
      <c r="F55" s="512"/>
      <c r="G55" s="510"/>
      <c r="H55" s="511"/>
      <c r="I55" s="511"/>
      <c r="J55" s="512"/>
      <c r="K55" s="524">
        <f t="shared" ref="K55:K68" si="9">IF(C55=0,0,G55/C55)</f>
        <v>0</v>
      </c>
      <c r="L55" s="525"/>
      <c r="M55" s="525"/>
      <c r="N55" s="526"/>
      <c r="O55" s="524">
        <f t="shared" ref="O55:O68" si="10">IF($C$174=0,0,C55/$C$174)</f>
        <v>0</v>
      </c>
      <c r="P55" s="526" t="e">
        <f t="shared" ref="P55:P68" si="11">D55/$D$176</f>
        <v>#DIV/0!</v>
      </c>
      <c r="R55" s="240"/>
      <c r="T55" s="404"/>
      <c r="U55" s="404"/>
    </row>
    <row r="56" spans="1:21" ht="15" x14ac:dyDescent="0.25">
      <c r="A56" s="16" t="s">
        <v>206</v>
      </c>
      <c r="B56" s="245"/>
      <c r="C56" s="510"/>
      <c r="D56" s="511"/>
      <c r="E56" s="511"/>
      <c r="F56" s="512"/>
      <c r="G56" s="510"/>
      <c r="H56" s="511"/>
      <c r="I56" s="511"/>
      <c r="J56" s="512"/>
      <c r="K56" s="524">
        <f t="shared" si="9"/>
        <v>0</v>
      </c>
      <c r="L56" s="525"/>
      <c r="M56" s="525"/>
      <c r="N56" s="526"/>
      <c r="O56" s="524">
        <f t="shared" si="10"/>
        <v>0</v>
      </c>
      <c r="P56" s="526" t="e">
        <f t="shared" si="11"/>
        <v>#DIV/0!</v>
      </c>
      <c r="R56" s="240"/>
      <c r="T56" s="404"/>
      <c r="U56" s="404"/>
    </row>
    <row r="57" spans="1:21" ht="15" x14ac:dyDescent="0.25">
      <c r="A57" s="16" t="s">
        <v>207</v>
      </c>
      <c r="B57" s="245"/>
      <c r="C57" s="510"/>
      <c r="D57" s="511"/>
      <c r="E57" s="511"/>
      <c r="F57" s="512"/>
      <c r="G57" s="510"/>
      <c r="H57" s="511"/>
      <c r="I57" s="511"/>
      <c r="J57" s="512"/>
      <c r="K57" s="524">
        <f t="shared" si="9"/>
        <v>0</v>
      </c>
      <c r="L57" s="525"/>
      <c r="M57" s="525"/>
      <c r="N57" s="526"/>
      <c r="O57" s="524">
        <f t="shared" si="10"/>
        <v>0</v>
      </c>
      <c r="P57" s="526" t="e">
        <f t="shared" si="11"/>
        <v>#DIV/0!</v>
      </c>
      <c r="R57" s="240"/>
      <c r="T57" s="404"/>
      <c r="U57" s="404"/>
    </row>
    <row r="58" spans="1:21" ht="15" x14ac:dyDescent="0.25">
      <c r="A58" s="16" t="s">
        <v>208</v>
      </c>
      <c r="B58" s="245"/>
      <c r="C58" s="510"/>
      <c r="D58" s="511"/>
      <c r="E58" s="511"/>
      <c r="F58" s="512"/>
      <c r="G58" s="510"/>
      <c r="H58" s="511"/>
      <c r="I58" s="511"/>
      <c r="J58" s="512"/>
      <c r="K58" s="524">
        <f t="shared" si="9"/>
        <v>0</v>
      </c>
      <c r="L58" s="525"/>
      <c r="M58" s="525"/>
      <c r="N58" s="526"/>
      <c r="O58" s="524">
        <f t="shared" si="10"/>
        <v>0</v>
      </c>
      <c r="P58" s="526" t="e">
        <f t="shared" si="11"/>
        <v>#DIV/0!</v>
      </c>
      <c r="R58" s="240"/>
      <c r="T58" s="404"/>
      <c r="U58" s="404"/>
    </row>
    <row r="59" spans="1:21" ht="15" x14ac:dyDescent="0.25">
      <c r="A59" s="16" t="s">
        <v>209</v>
      </c>
      <c r="B59" s="245"/>
      <c r="C59" s="510"/>
      <c r="D59" s="511"/>
      <c r="E59" s="511"/>
      <c r="F59" s="512"/>
      <c r="G59" s="510"/>
      <c r="H59" s="511"/>
      <c r="I59" s="511"/>
      <c r="J59" s="512"/>
      <c r="K59" s="524">
        <f t="shared" si="9"/>
        <v>0</v>
      </c>
      <c r="L59" s="525"/>
      <c r="M59" s="525"/>
      <c r="N59" s="526"/>
      <c r="O59" s="524">
        <f t="shared" si="10"/>
        <v>0</v>
      </c>
      <c r="P59" s="526" t="e">
        <f t="shared" si="11"/>
        <v>#DIV/0!</v>
      </c>
      <c r="R59" s="240"/>
      <c r="T59" s="404"/>
      <c r="U59" s="404"/>
    </row>
    <row r="60" spans="1:21" ht="15" x14ac:dyDescent="0.25">
      <c r="A60" s="11" t="s">
        <v>245</v>
      </c>
      <c r="B60" s="245"/>
      <c r="C60" s="510"/>
      <c r="D60" s="511"/>
      <c r="E60" s="511"/>
      <c r="F60" s="512"/>
      <c r="G60" s="510"/>
      <c r="H60" s="511"/>
      <c r="I60" s="511"/>
      <c r="J60" s="512"/>
      <c r="K60" s="524">
        <f t="shared" si="9"/>
        <v>0</v>
      </c>
      <c r="L60" s="525"/>
      <c r="M60" s="525"/>
      <c r="N60" s="526"/>
      <c r="O60" s="524">
        <f t="shared" si="10"/>
        <v>0</v>
      </c>
      <c r="P60" s="526" t="e">
        <f t="shared" si="11"/>
        <v>#DIV/0!</v>
      </c>
      <c r="R60" s="240"/>
      <c r="T60" s="404"/>
      <c r="U60" s="404"/>
    </row>
    <row r="61" spans="1:21" ht="15" x14ac:dyDescent="0.25">
      <c r="A61" s="11" t="s">
        <v>246</v>
      </c>
      <c r="B61" s="245"/>
      <c r="C61" s="510"/>
      <c r="D61" s="511"/>
      <c r="E61" s="511"/>
      <c r="F61" s="512"/>
      <c r="G61" s="510"/>
      <c r="H61" s="511"/>
      <c r="I61" s="511"/>
      <c r="J61" s="512"/>
      <c r="K61" s="524">
        <f t="shared" si="9"/>
        <v>0</v>
      </c>
      <c r="L61" s="525"/>
      <c r="M61" s="525"/>
      <c r="N61" s="526"/>
      <c r="O61" s="524">
        <f t="shared" si="10"/>
        <v>0</v>
      </c>
      <c r="P61" s="526" t="e">
        <f t="shared" si="11"/>
        <v>#DIV/0!</v>
      </c>
      <c r="R61" s="240"/>
      <c r="T61" s="404"/>
      <c r="U61" s="404"/>
    </row>
    <row r="62" spans="1:21" ht="15" x14ac:dyDescent="0.25">
      <c r="A62" s="11" t="s">
        <v>247</v>
      </c>
      <c r="B62" s="245"/>
      <c r="C62" s="510"/>
      <c r="D62" s="511"/>
      <c r="E62" s="511"/>
      <c r="F62" s="512"/>
      <c r="G62" s="510"/>
      <c r="H62" s="511"/>
      <c r="I62" s="511"/>
      <c r="J62" s="512"/>
      <c r="K62" s="524">
        <f t="shared" si="9"/>
        <v>0</v>
      </c>
      <c r="L62" s="525"/>
      <c r="M62" s="525"/>
      <c r="N62" s="526"/>
      <c r="O62" s="524">
        <f t="shared" si="10"/>
        <v>0</v>
      </c>
      <c r="P62" s="526" t="e">
        <f t="shared" si="11"/>
        <v>#DIV/0!</v>
      </c>
      <c r="R62" s="240"/>
      <c r="T62" s="404"/>
      <c r="U62" s="404"/>
    </row>
    <row r="63" spans="1:21" ht="15" x14ac:dyDescent="0.25">
      <c r="A63" s="11" t="s">
        <v>248</v>
      </c>
      <c r="B63" s="245"/>
      <c r="C63" s="510"/>
      <c r="D63" s="511"/>
      <c r="E63" s="511"/>
      <c r="F63" s="512"/>
      <c r="G63" s="510"/>
      <c r="H63" s="511"/>
      <c r="I63" s="511"/>
      <c r="J63" s="512"/>
      <c r="K63" s="524">
        <f t="shared" si="9"/>
        <v>0</v>
      </c>
      <c r="L63" s="525"/>
      <c r="M63" s="525"/>
      <c r="N63" s="526"/>
      <c r="O63" s="524">
        <f t="shared" si="10"/>
        <v>0</v>
      </c>
      <c r="P63" s="526" t="e">
        <f t="shared" si="11"/>
        <v>#DIV/0!</v>
      </c>
      <c r="R63" s="240"/>
      <c r="T63" s="404"/>
      <c r="U63" s="404"/>
    </row>
    <row r="64" spans="1:21" ht="15" x14ac:dyDescent="0.25">
      <c r="A64" s="16" t="s">
        <v>249</v>
      </c>
      <c r="B64" s="243"/>
      <c r="C64" s="510"/>
      <c r="D64" s="511"/>
      <c r="E64" s="511"/>
      <c r="F64" s="512"/>
      <c r="G64" s="510"/>
      <c r="H64" s="511"/>
      <c r="I64" s="511"/>
      <c r="J64" s="512"/>
      <c r="K64" s="524">
        <f t="shared" si="9"/>
        <v>0</v>
      </c>
      <c r="L64" s="525"/>
      <c r="M64" s="525"/>
      <c r="N64" s="526"/>
      <c r="O64" s="524">
        <f t="shared" si="10"/>
        <v>0</v>
      </c>
      <c r="P64" s="526" t="e">
        <f t="shared" si="11"/>
        <v>#DIV/0!</v>
      </c>
      <c r="R64" s="240"/>
      <c r="T64" s="404"/>
      <c r="U64" s="404"/>
    </row>
    <row r="65" spans="1:21" ht="15" x14ac:dyDescent="0.25">
      <c r="A65" s="16" t="s">
        <v>250</v>
      </c>
      <c r="B65" s="243"/>
      <c r="C65" s="510"/>
      <c r="D65" s="511"/>
      <c r="E65" s="511"/>
      <c r="F65" s="512"/>
      <c r="G65" s="510"/>
      <c r="H65" s="511"/>
      <c r="I65" s="511"/>
      <c r="J65" s="512"/>
      <c r="K65" s="524">
        <f t="shared" si="9"/>
        <v>0</v>
      </c>
      <c r="L65" s="525"/>
      <c r="M65" s="525"/>
      <c r="N65" s="526"/>
      <c r="O65" s="524">
        <f t="shared" si="10"/>
        <v>0</v>
      </c>
      <c r="P65" s="526" t="e">
        <f t="shared" si="11"/>
        <v>#DIV/0!</v>
      </c>
      <c r="R65" s="240"/>
      <c r="T65" s="404"/>
      <c r="U65" s="404"/>
    </row>
    <row r="66" spans="1:21" ht="15" x14ac:dyDescent="0.25">
      <c r="A66" s="16" t="s">
        <v>251</v>
      </c>
      <c r="B66" s="243"/>
      <c r="C66" s="510"/>
      <c r="D66" s="511"/>
      <c r="E66" s="511"/>
      <c r="F66" s="512"/>
      <c r="G66" s="510"/>
      <c r="H66" s="511"/>
      <c r="I66" s="511"/>
      <c r="J66" s="512"/>
      <c r="K66" s="524">
        <f t="shared" si="9"/>
        <v>0</v>
      </c>
      <c r="L66" s="525"/>
      <c r="M66" s="525"/>
      <c r="N66" s="526"/>
      <c r="O66" s="524">
        <f t="shared" si="10"/>
        <v>0</v>
      </c>
      <c r="P66" s="526" t="e">
        <f t="shared" si="11"/>
        <v>#DIV/0!</v>
      </c>
      <c r="R66" s="240"/>
      <c r="T66" s="404"/>
      <c r="U66" s="404"/>
    </row>
    <row r="67" spans="1:21" ht="15" x14ac:dyDescent="0.25">
      <c r="A67" s="16" t="s">
        <v>252</v>
      </c>
      <c r="B67" s="243"/>
      <c r="C67" s="510"/>
      <c r="D67" s="511"/>
      <c r="E67" s="511"/>
      <c r="F67" s="512"/>
      <c r="G67" s="510"/>
      <c r="H67" s="511"/>
      <c r="I67" s="511"/>
      <c r="J67" s="512"/>
      <c r="K67" s="524">
        <f t="shared" si="9"/>
        <v>0</v>
      </c>
      <c r="L67" s="525"/>
      <c r="M67" s="525"/>
      <c r="N67" s="526"/>
      <c r="O67" s="524">
        <f t="shared" si="10"/>
        <v>0</v>
      </c>
      <c r="P67" s="526" t="e">
        <f t="shared" si="11"/>
        <v>#DIV/0!</v>
      </c>
      <c r="R67" s="240"/>
      <c r="T67" s="404"/>
      <c r="U67" s="404"/>
    </row>
    <row r="68" spans="1:21" ht="15" x14ac:dyDescent="0.25">
      <c r="A68" s="16" t="s">
        <v>253</v>
      </c>
      <c r="B68" s="243"/>
      <c r="C68" s="510"/>
      <c r="D68" s="511"/>
      <c r="E68" s="511"/>
      <c r="F68" s="512"/>
      <c r="G68" s="510"/>
      <c r="H68" s="511"/>
      <c r="I68" s="511"/>
      <c r="J68" s="512"/>
      <c r="K68" s="524">
        <f t="shared" si="9"/>
        <v>0</v>
      </c>
      <c r="L68" s="525"/>
      <c r="M68" s="525"/>
      <c r="N68" s="526"/>
      <c r="O68" s="524">
        <f t="shared" si="10"/>
        <v>0</v>
      </c>
      <c r="P68" s="526" t="e">
        <f t="shared" si="11"/>
        <v>#DIV/0!</v>
      </c>
      <c r="R68" s="240"/>
      <c r="T68" s="404"/>
      <c r="U68" s="404"/>
    </row>
    <row r="69" spans="1:21" ht="15" x14ac:dyDescent="0.25">
      <c r="A69" s="11" t="s">
        <v>210</v>
      </c>
      <c r="B69" s="529" t="s">
        <v>386</v>
      </c>
      <c r="C69" s="530"/>
      <c r="D69" s="530"/>
      <c r="E69" s="530"/>
      <c r="F69" s="530"/>
      <c r="G69" s="530"/>
      <c r="H69" s="530"/>
      <c r="I69" s="530"/>
      <c r="J69" s="530"/>
      <c r="K69" s="530"/>
      <c r="L69" s="530"/>
      <c r="M69" s="530"/>
      <c r="N69" s="530"/>
      <c r="O69" s="530"/>
      <c r="P69" s="531"/>
      <c r="R69" s="240"/>
      <c r="T69" s="365"/>
      <c r="U69" s="365"/>
    </row>
    <row r="70" spans="1:21" ht="15" x14ac:dyDescent="0.25">
      <c r="A70" s="16" t="s">
        <v>211</v>
      </c>
      <c r="B70" s="245"/>
      <c r="C70" s="510"/>
      <c r="D70" s="511"/>
      <c r="E70" s="511"/>
      <c r="F70" s="512"/>
      <c r="G70" s="510"/>
      <c r="H70" s="511"/>
      <c r="I70" s="511"/>
      <c r="J70" s="512"/>
      <c r="K70" s="524">
        <f t="shared" ref="K70:K83" si="12">IF(C70=0,0,G70/C70)</f>
        <v>0</v>
      </c>
      <c r="L70" s="525"/>
      <c r="M70" s="525"/>
      <c r="N70" s="526"/>
      <c r="O70" s="524">
        <f t="shared" ref="O70:O83" si="13">IF($C$174=0,0,C70/$C$174)</f>
        <v>0</v>
      </c>
      <c r="P70" s="526" t="e">
        <f t="shared" ref="P70:P83" si="14">D70/$D$176</f>
        <v>#DIV/0!</v>
      </c>
      <c r="R70" s="240"/>
      <c r="T70" s="404"/>
      <c r="U70" s="404"/>
    </row>
    <row r="71" spans="1:21" ht="15" x14ac:dyDescent="0.25">
      <c r="A71" s="16" t="s">
        <v>212</v>
      </c>
      <c r="B71" s="245"/>
      <c r="C71" s="510"/>
      <c r="D71" s="511"/>
      <c r="E71" s="511"/>
      <c r="F71" s="512"/>
      <c r="G71" s="510"/>
      <c r="H71" s="511"/>
      <c r="I71" s="511"/>
      <c r="J71" s="512"/>
      <c r="K71" s="524">
        <f t="shared" si="12"/>
        <v>0</v>
      </c>
      <c r="L71" s="525"/>
      <c r="M71" s="525"/>
      <c r="N71" s="526"/>
      <c r="O71" s="524">
        <f t="shared" si="13"/>
        <v>0</v>
      </c>
      <c r="P71" s="526" t="e">
        <f t="shared" si="14"/>
        <v>#DIV/0!</v>
      </c>
      <c r="R71" s="240"/>
      <c r="T71" s="404"/>
      <c r="U71" s="404"/>
    </row>
    <row r="72" spans="1:21" ht="15" x14ac:dyDescent="0.25">
      <c r="A72" s="16" t="s">
        <v>213</v>
      </c>
      <c r="B72" s="245"/>
      <c r="C72" s="510"/>
      <c r="D72" s="511"/>
      <c r="E72" s="511"/>
      <c r="F72" s="512"/>
      <c r="G72" s="510"/>
      <c r="H72" s="511"/>
      <c r="I72" s="511"/>
      <c r="J72" s="512"/>
      <c r="K72" s="524">
        <f t="shared" si="12"/>
        <v>0</v>
      </c>
      <c r="L72" s="525"/>
      <c r="M72" s="525"/>
      <c r="N72" s="526"/>
      <c r="O72" s="524">
        <f t="shared" si="13"/>
        <v>0</v>
      </c>
      <c r="P72" s="526" t="e">
        <f t="shared" si="14"/>
        <v>#DIV/0!</v>
      </c>
      <c r="R72" s="240"/>
      <c r="T72" s="404"/>
      <c r="U72" s="404"/>
    </row>
    <row r="73" spans="1:21" ht="15" x14ac:dyDescent="0.25">
      <c r="A73" s="16" t="s">
        <v>214</v>
      </c>
      <c r="B73" s="245"/>
      <c r="C73" s="510"/>
      <c r="D73" s="511"/>
      <c r="E73" s="511"/>
      <c r="F73" s="512"/>
      <c r="G73" s="510"/>
      <c r="H73" s="511"/>
      <c r="I73" s="511"/>
      <c r="J73" s="512"/>
      <c r="K73" s="524">
        <f t="shared" si="12"/>
        <v>0</v>
      </c>
      <c r="L73" s="525"/>
      <c r="M73" s="525"/>
      <c r="N73" s="526"/>
      <c r="O73" s="524">
        <f t="shared" si="13"/>
        <v>0</v>
      </c>
      <c r="P73" s="526" t="e">
        <f t="shared" si="14"/>
        <v>#DIV/0!</v>
      </c>
      <c r="R73" s="240"/>
      <c r="T73" s="404"/>
      <c r="U73" s="404"/>
    </row>
    <row r="74" spans="1:21" ht="15" x14ac:dyDescent="0.25">
      <c r="A74" s="16" t="s">
        <v>215</v>
      </c>
      <c r="B74" s="245"/>
      <c r="C74" s="510"/>
      <c r="D74" s="511"/>
      <c r="E74" s="511"/>
      <c r="F74" s="512"/>
      <c r="G74" s="510"/>
      <c r="H74" s="511"/>
      <c r="I74" s="511"/>
      <c r="J74" s="512"/>
      <c r="K74" s="524">
        <f t="shared" si="12"/>
        <v>0</v>
      </c>
      <c r="L74" s="525"/>
      <c r="M74" s="525"/>
      <c r="N74" s="526"/>
      <c r="O74" s="524">
        <f t="shared" si="13"/>
        <v>0</v>
      </c>
      <c r="P74" s="526" t="e">
        <f t="shared" si="14"/>
        <v>#DIV/0!</v>
      </c>
      <c r="R74" s="240"/>
      <c r="T74" s="404"/>
      <c r="U74" s="404"/>
    </row>
    <row r="75" spans="1:21" ht="15" x14ac:dyDescent="0.25">
      <c r="A75" s="11" t="s">
        <v>254</v>
      </c>
      <c r="B75" s="245"/>
      <c r="C75" s="510"/>
      <c r="D75" s="511"/>
      <c r="E75" s="511"/>
      <c r="F75" s="512"/>
      <c r="G75" s="510"/>
      <c r="H75" s="511"/>
      <c r="I75" s="511"/>
      <c r="J75" s="512"/>
      <c r="K75" s="524">
        <f t="shared" si="12"/>
        <v>0</v>
      </c>
      <c r="L75" s="525"/>
      <c r="M75" s="525"/>
      <c r="N75" s="526"/>
      <c r="O75" s="524">
        <f t="shared" si="13"/>
        <v>0</v>
      </c>
      <c r="P75" s="526" t="e">
        <f t="shared" si="14"/>
        <v>#DIV/0!</v>
      </c>
      <c r="R75" s="240"/>
      <c r="T75" s="404"/>
      <c r="U75" s="404"/>
    </row>
    <row r="76" spans="1:21" ht="15" x14ac:dyDescent="0.25">
      <c r="A76" s="11" t="s">
        <v>255</v>
      </c>
      <c r="B76" s="245"/>
      <c r="C76" s="510"/>
      <c r="D76" s="511"/>
      <c r="E76" s="511"/>
      <c r="F76" s="512"/>
      <c r="G76" s="510"/>
      <c r="H76" s="511"/>
      <c r="I76" s="511"/>
      <c r="J76" s="512"/>
      <c r="K76" s="524">
        <f t="shared" si="12"/>
        <v>0</v>
      </c>
      <c r="L76" s="525"/>
      <c r="M76" s="525"/>
      <c r="N76" s="526"/>
      <c r="O76" s="524">
        <f t="shared" si="13"/>
        <v>0</v>
      </c>
      <c r="P76" s="526" t="e">
        <f t="shared" si="14"/>
        <v>#DIV/0!</v>
      </c>
      <c r="R76" s="240"/>
      <c r="T76" s="404"/>
      <c r="U76" s="404"/>
    </row>
    <row r="77" spans="1:21" ht="15" x14ac:dyDescent="0.25">
      <c r="A77" s="11" t="s">
        <v>256</v>
      </c>
      <c r="B77" s="245"/>
      <c r="C77" s="510"/>
      <c r="D77" s="511"/>
      <c r="E77" s="511"/>
      <c r="F77" s="512"/>
      <c r="G77" s="510"/>
      <c r="H77" s="511"/>
      <c r="I77" s="511"/>
      <c r="J77" s="512"/>
      <c r="K77" s="524">
        <f t="shared" si="12"/>
        <v>0</v>
      </c>
      <c r="L77" s="525"/>
      <c r="M77" s="525"/>
      <c r="N77" s="526"/>
      <c r="O77" s="524">
        <f t="shared" si="13"/>
        <v>0</v>
      </c>
      <c r="P77" s="526" t="e">
        <f t="shared" si="14"/>
        <v>#DIV/0!</v>
      </c>
      <c r="R77" s="240"/>
      <c r="T77" s="404"/>
      <c r="U77" s="404"/>
    </row>
    <row r="78" spans="1:21" ht="15" x14ac:dyDescent="0.25">
      <c r="A78" s="11" t="s">
        <v>257</v>
      </c>
      <c r="B78" s="245"/>
      <c r="C78" s="510"/>
      <c r="D78" s="511"/>
      <c r="E78" s="511"/>
      <c r="F78" s="512"/>
      <c r="G78" s="510"/>
      <c r="H78" s="511"/>
      <c r="I78" s="511"/>
      <c r="J78" s="512"/>
      <c r="K78" s="524">
        <f t="shared" si="12"/>
        <v>0</v>
      </c>
      <c r="L78" s="525"/>
      <c r="M78" s="525"/>
      <c r="N78" s="526"/>
      <c r="O78" s="524">
        <f t="shared" si="13"/>
        <v>0</v>
      </c>
      <c r="P78" s="526" t="e">
        <f t="shared" si="14"/>
        <v>#DIV/0!</v>
      </c>
      <c r="R78" s="240"/>
      <c r="T78" s="404"/>
      <c r="U78" s="404"/>
    </row>
    <row r="79" spans="1:21" ht="15" x14ac:dyDescent="0.25">
      <c r="A79" s="16" t="s">
        <v>258</v>
      </c>
      <c r="B79" s="243"/>
      <c r="C79" s="510"/>
      <c r="D79" s="511"/>
      <c r="E79" s="511"/>
      <c r="F79" s="512"/>
      <c r="G79" s="510"/>
      <c r="H79" s="511"/>
      <c r="I79" s="511"/>
      <c r="J79" s="512"/>
      <c r="K79" s="524">
        <f t="shared" si="12"/>
        <v>0</v>
      </c>
      <c r="L79" s="525"/>
      <c r="M79" s="525"/>
      <c r="N79" s="526"/>
      <c r="O79" s="524">
        <f t="shared" si="13"/>
        <v>0</v>
      </c>
      <c r="P79" s="526" t="e">
        <f t="shared" si="14"/>
        <v>#DIV/0!</v>
      </c>
      <c r="R79" s="240"/>
      <c r="T79" s="404"/>
      <c r="U79" s="404"/>
    </row>
    <row r="80" spans="1:21" ht="15" x14ac:dyDescent="0.25">
      <c r="A80" s="16" t="s">
        <v>259</v>
      </c>
      <c r="B80" s="243"/>
      <c r="C80" s="510"/>
      <c r="D80" s="511"/>
      <c r="E80" s="511"/>
      <c r="F80" s="512"/>
      <c r="G80" s="510"/>
      <c r="H80" s="511"/>
      <c r="I80" s="511"/>
      <c r="J80" s="512"/>
      <c r="K80" s="524">
        <f t="shared" si="12"/>
        <v>0</v>
      </c>
      <c r="L80" s="525"/>
      <c r="M80" s="525"/>
      <c r="N80" s="526"/>
      <c r="O80" s="524">
        <f t="shared" si="13"/>
        <v>0</v>
      </c>
      <c r="P80" s="526" t="e">
        <f t="shared" si="14"/>
        <v>#DIV/0!</v>
      </c>
      <c r="R80" s="240"/>
      <c r="T80" s="404"/>
      <c r="U80" s="404"/>
    </row>
    <row r="81" spans="1:21" ht="15" x14ac:dyDescent="0.25">
      <c r="A81" s="16" t="s">
        <v>260</v>
      </c>
      <c r="B81" s="243"/>
      <c r="C81" s="510"/>
      <c r="D81" s="511"/>
      <c r="E81" s="511"/>
      <c r="F81" s="512"/>
      <c r="G81" s="510"/>
      <c r="H81" s="511"/>
      <c r="I81" s="511"/>
      <c r="J81" s="512"/>
      <c r="K81" s="524">
        <f t="shared" si="12"/>
        <v>0</v>
      </c>
      <c r="L81" s="525"/>
      <c r="M81" s="525"/>
      <c r="N81" s="526"/>
      <c r="O81" s="524">
        <f t="shared" si="13"/>
        <v>0</v>
      </c>
      <c r="P81" s="526" t="e">
        <f t="shared" si="14"/>
        <v>#DIV/0!</v>
      </c>
      <c r="R81" s="240"/>
      <c r="T81" s="404"/>
      <c r="U81" s="404"/>
    </row>
    <row r="82" spans="1:21" ht="15" x14ac:dyDescent="0.25">
      <c r="A82" s="16" t="s">
        <v>261</v>
      </c>
      <c r="B82" s="243"/>
      <c r="C82" s="510"/>
      <c r="D82" s="511"/>
      <c r="E82" s="511"/>
      <c r="F82" s="512"/>
      <c r="G82" s="510"/>
      <c r="H82" s="511"/>
      <c r="I82" s="511"/>
      <c r="J82" s="512"/>
      <c r="K82" s="524">
        <f t="shared" si="12"/>
        <v>0</v>
      </c>
      <c r="L82" s="525"/>
      <c r="M82" s="525"/>
      <c r="N82" s="526"/>
      <c r="O82" s="524">
        <f t="shared" si="13"/>
        <v>0</v>
      </c>
      <c r="P82" s="526" t="e">
        <f t="shared" si="14"/>
        <v>#DIV/0!</v>
      </c>
      <c r="R82" s="240"/>
      <c r="T82" s="404"/>
      <c r="U82" s="404"/>
    </row>
    <row r="83" spans="1:21" ht="15" x14ac:dyDescent="0.25">
      <c r="A83" s="16" t="s">
        <v>262</v>
      </c>
      <c r="B83" s="243"/>
      <c r="C83" s="510"/>
      <c r="D83" s="511"/>
      <c r="E83" s="511"/>
      <c r="F83" s="512"/>
      <c r="G83" s="510"/>
      <c r="H83" s="511"/>
      <c r="I83" s="511"/>
      <c r="J83" s="512"/>
      <c r="K83" s="524">
        <f t="shared" si="12"/>
        <v>0</v>
      </c>
      <c r="L83" s="525"/>
      <c r="M83" s="525"/>
      <c r="N83" s="526"/>
      <c r="O83" s="524">
        <f t="shared" si="13"/>
        <v>0</v>
      </c>
      <c r="P83" s="526" t="e">
        <f t="shared" si="14"/>
        <v>#DIV/0!</v>
      </c>
      <c r="R83" s="240"/>
      <c r="T83" s="404"/>
      <c r="U83" s="404"/>
    </row>
    <row r="84" spans="1:21" ht="15" x14ac:dyDescent="0.25">
      <c r="A84" s="11" t="s">
        <v>263</v>
      </c>
      <c r="B84" s="529" t="s">
        <v>387</v>
      </c>
      <c r="C84" s="530"/>
      <c r="D84" s="530"/>
      <c r="E84" s="530"/>
      <c r="F84" s="530"/>
      <c r="G84" s="530"/>
      <c r="H84" s="530"/>
      <c r="I84" s="530"/>
      <c r="J84" s="530"/>
      <c r="K84" s="530"/>
      <c r="L84" s="530"/>
      <c r="M84" s="530"/>
      <c r="N84" s="530"/>
      <c r="O84" s="530"/>
      <c r="P84" s="531"/>
      <c r="R84" s="240"/>
      <c r="T84" s="365"/>
      <c r="U84" s="365"/>
    </row>
    <row r="85" spans="1:21" ht="15" x14ac:dyDescent="0.25">
      <c r="A85" s="16" t="s">
        <v>264</v>
      </c>
      <c r="B85" s="245"/>
      <c r="C85" s="510"/>
      <c r="D85" s="511"/>
      <c r="E85" s="511"/>
      <c r="F85" s="512"/>
      <c r="G85" s="510"/>
      <c r="H85" s="511"/>
      <c r="I85" s="511"/>
      <c r="J85" s="512"/>
      <c r="K85" s="524">
        <f t="shared" ref="K85:K98" si="15">IF(C85=0,0,G85/C85)</f>
        <v>0</v>
      </c>
      <c r="L85" s="525"/>
      <c r="M85" s="525"/>
      <c r="N85" s="526"/>
      <c r="O85" s="524">
        <f t="shared" ref="O85:O98" si="16">IF($C$174=0,0,C85/$C$174)</f>
        <v>0</v>
      </c>
      <c r="P85" s="526" t="e">
        <f t="shared" ref="P85:P98" si="17">D85/$D$176</f>
        <v>#DIV/0!</v>
      </c>
      <c r="R85" s="240"/>
      <c r="T85" s="404"/>
      <c r="U85" s="404"/>
    </row>
    <row r="86" spans="1:21" ht="15" x14ac:dyDescent="0.25">
      <c r="A86" s="16" t="s">
        <v>265</v>
      </c>
      <c r="B86" s="245"/>
      <c r="C86" s="510"/>
      <c r="D86" s="511"/>
      <c r="E86" s="511"/>
      <c r="F86" s="512"/>
      <c r="G86" s="510"/>
      <c r="H86" s="511"/>
      <c r="I86" s="511"/>
      <c r="J86" s="512"/>
      <c r="K86" s="524">
        <f t="shared" si="15"/>
        <v>0</v>
      </c>
      <c r="L86" s="525"/>
      <c r="M86" s="525"/>
      <c r="N86" s="526"/>
      <c r="O86" s="524">
        <f t="shared" si="16"/>
        <v>0</v>
      </c>
      <c r="P86" s="526" t="e">
        <f t="shared" si="17"/>
        <v>#DIV/0!</v>
      </c>
      <c r="R86" s="240"/>
      <c r="T86" s="404"/>
      <c r="U86" s="404"/>
    </row>
    <row r="87" spans="1:21" ht="15" x14ac:dyDescent="0.25">
      <c r="A87" s="16" t="s">
        <v>266</v>
      </c>
      <c r="B87" s="245"/>
      <c r="C87" s="510"/>
      <c r="D87" s="511"/>
      <c r="E87" s="511"/>
      <c r="F87" s="512"/>
      <c r="G87" s="510"/>
      <c r="H87" s="511"/>
      <c r="I87" s="511"/>
      <c r="J87" s="512"/>
      <c r="K87" s="524">
        <f t="shared" si="15"/>
        <v>0</v>
      </c>
      <c r="L87" s="525"/>
      <c r="M87" s="525"/>
      <c r="N87" s="526"/>
      <c r="O87" s="524">
        <f t="shared" si="16"/>
        <v>0</v>
      </c>
      <c r="P87" s="526" t="e">
        <f t="shared" si="17"/>
        <v>#DIV/0!</v>
      </c>
      <c r="R87" s="240"/>
      <c r="T87" s="404"/>
      <c r="U87" s="404"/>
    </row>
    <row r="88" spans="1:21" ht="15" x14ac:dyDescent="0.25">
      <c r="A88" s="16" t="s">
        <v>267</v>
      </c>
      <c r="B88" s="245"/>
      <c r="C88" s="510"/>
      <c r="D88" s="511"/>
      <c r="E88" s="511"/>
      <c r="F88" s="512"/>
      <c r="G88" s="510"/>
      <c r="H88" s="511"/>
      <c r="I88" s="511"/>
      <c r="J88" s="512"/>
      <c r="K88" s="524">
        <f t="shared" si="15"/>
        <v>0</v>
      </c>
      <c r="L88" s="525"/>
      <c r="M88" s="525"/>
      <c r="N88" s="526"/>
      <c r="O88" s="524">
        <f t="shared" si="16"/>
        <v>0</v>
      </c>
      <c r="P88" s="526" t="e">
        <f t="shared" si="17"/>
        <v>#DIV/0!</v>
      </c>
      <c r="R88" s="240"/>
      <c r="T88" s="404"/>
      <c r="U88" s="404"/>
    </row>
    <row r="89" spans="1:21" ht="15" x14ac:dyDescent="0.25">
      <c r="A89" s="16" t="s">
        <v>268</v>
      </c>
      <c r="B89" s="245"/>
      <c r="C89" s="510"/>
      <c r="D89" s="511"/>
      <c r="E89" s="511"/>
      <c r="F89" s="512"/>
      <c r="G89" s="510"/>
      <c r="H89" s="511"/>
      <c r="I89" s="511"/>
      <c r="J89" s="512"/>
      <c r="K89" s="524">
        <f t="shared" si="15"/>
        <v>0</v>
      </c>
      <c r="L89" s="525"/>
      <c r="M89" s="525"/>
      <c r="N89" s="526"/>
      <c r="O89" s="524">
        <f t="shared" si="16"/>
        <v>0</v>
      </c>
      <c r="P89" s="526" t="e">
        <f t="shared" si="17"/>
        <v>#DIV/0!</v>
      </c>
      <c r="R89" s="240"/>
      <c r="T89" s="404"/>
      <c r="U89" s="404"/>
    </row>
    <row r="90" spans="1:21" ht="15" x14ac:dyDescent="0.25">
      <c r="A90" s="11" t="s">
        <v>269</v>
      </c>
      <c r="B90" s="245"/>
      <c r="C90" s="510"/>
      <c r="D90" s="511"/>
      <c r="E90" s="511"/>
      <c r="F90" s="512"/>
      <c r="G90" s="510"/>
      <c r="H90" s="511"/>
      <c r="I90" s="511"/>
      <c r="J90" s="512"/>
      <c r="K90" s="524">
        <f t="shared" si="15"/>
        <v>0</v>
      </c>
      <c r="L90" s="525"/>
      <c r="M90" s="525"/>
      <c r="N90" s="526"/>
      <c r="O90" s="524">
        <f t="shared" si="16"/>
        <v>0</v>
      </c>
      <c r="P90" s="526" t="e">
        <f t="shared" si="17"/>
        <v>#DIV/0!</v>
      </c>
      <c r="R90" s="240"/>
      <c r="T90" s="404"/>
      <c r="U90" s="404"/>
    </row>
    <row r="91" spans="1:21" ht="15" x14ac:dyDescent="0.25">
      <c r="A91" s="11" t="s">
        <v>270</v>
      </c>
      <c r="B91" s="245"/>
      <c r="C91" s="510"/>
      <c r="D91" s="511"/>
      <c r="E91" s="511"/>
      <c r="F91" s="512"/>
      <c r="G91" s="510"/>
      <c r="H91" s="511"/>
      <c r="I91" s="511"/>
      <c r="J91" s="512"/>
      <c r="K91" s="524">
        <f t="shared" si="15"/>
        <v>0</v>
      </c>
      <c r="L91" s="525"/>
      <c r="M91" s="525"/>
      <c r="N91" s="526"/>
      <c r="O91" s="524">
        <f t="shared" si="16"/>
        <v>0</v>
      </c>
      <c r="P91" s="526" t="e">
        <f t="shared" si="17"/>
        <v>#DIV/0!</v>
      </c>
      <c r="R91" s="240"/>
      <c r="T91" s="404"/>
      <c r="U91" s="404"/>
    </row>
    <row r="92" spans="1:21" ht="15" x14ac:dyDescent="0.25">
      <c r="A92" s="11" t="s">
        <v>271</v>
      </c>
      <c r="B92" s="245"/>
      <c r="C92" s="510"/>
      <c r="D92" s="511"/>
      <c r="E92" s="511"/>
      <c r="F92" s="512"/>
      <c r="G92" s="510"/>
      <c r="H92" s="511"/>
      <c r="I92" s="511"/>
      <c r="J92" s="512"/>
      <c r="K92" s="524">
        <f t="shared" si="15"/>
        <v>0</v>
      </c>
      <c r="L92" s="525"/>
      <c r="M92" s="525"/>
      <c r="N92" s="526"/>
      <c r="O92" s="524">
        <f t="shared" si="16"/>
        <v>0</v>
      </c>
      <c r="P92" s="526" t="e">
        <f t="shared" si="17"/>
        <v>#DIV/0!</v>
      </c>
      <c r="R92" s="240"/>
      <c r="T92" s="404"/>
      <c r="U92" s="404"/>
    </row>
    <row r="93" spans="1:21" ht="15" x14ac:dyDescent="0.25">
      <c r="A93" s="11" t="s">
        <v>272</v>
      </c>
      <c r="B93" s="245"/>
      <c r="C93" s="510"/>
      <c r="D93" s="511"/>
      <c r="E93" s="511"/>
      <c r="F93" s="512"/>
      <c r="G93" s="510"/>
      <c r="H93" s="511"/>
      <c r="I93" s="511"/>
      <c r="J93" s="512"/>
      <c r="K93" s="524">
        <f t="shared" si="15"/>
        <v>0</v>
      </c>
      <c r="L93" s="525"/>
      <c r="M93" s="525"/>
      <c r="N93" s="526"/>
      <c r="O93" s="524">
        <f t="shared" si="16"/>
        <v>0</v>
      </c>
      <c r="P93" s="526" t="e">
        <f t="shared" si="17"/>
        <v>#DIV/0!</v>
      </c>
      <c r="R93" s="240"/>
      <c r="T93" s="404"/>
      <c r="U93" s="404"/>
    </row>
    <row r="94" spans="1:21" ht="15" x14ac:dyDescent="0.25">
      <c r="A94" s="16" t="s">
        <v>273</v>
      </c>
      <c r="B94" s="243"/>
      <c r="C94" s="510"/>
      <c r="D94" s="511"/>
      <c r="E94" s="511"/>
      <c r="F94" s="512"/>
      <c r="G94" s="510"/>
      <c r="H94" s="511"/>
      <c r="I94" s="511"/>
      <c r="J94" s="512"/>
      <c r="K94" s="524">
        <f t="shared" si="15"/>
        <v>0</v>
      </c>
      <c r="L94" s="525"/>
      <c r="M94" s="525"/>
      <c r="N94" s="526"/>
      <c r="O94" s="524">
        <f t="shared" si="16"/>
        <v>0</v>
      </c>
      <c r="P94" s="526" t="e">
        <f t="shared" si="17"/>
        <v>#DIV/0!</v>
      </c>
      <c r="R94" s="240"/>
      <c r="T94" s="404"/>
      <c r="U94" s="404"/>
    </row>
    <row r="95" spans="1:21" ht="15" x14ac:dyDescent="0.25">
      <c r="A95" s="16" t="s">
        <v>274</v>
      </c>
      <c r="B95" s="243"/>
      <c r="C95" s="510"/>
      <c r="D95" s="511"/>
      <c r="E95" s="511"/>
      <c r="F95" s="512"/>
      <c r="G95" s="510"/>
      <c r="H95" s="511"/>
      <c r="I95" s="511"/>
      <c r="J95" s="512"/>
      <c r="K95" s="524">
        <f t="shared" si="15"/>
        <v>0</v>
      </c>
      <c r="L95" s="525"/>
      <c r="M95" s="525"/>
      <c r="N95" s="526"/>
      <c r="O95" s="524">
        <f t="shared" si="16"/>
        <v>0</v>
      </c>
      <c r="P95" s="526" t="e">
        <f t="shared" si="17"/>
        <v>#DIV/0!</v>
      </c>
      <c r="R95" s="240"/>
      <c r="T95" s="404"/>
      <c r="U95" s="404"/>
    </row>
    <row r="96" spans="1:21" ht="15" x14ac:dyDescent="0.25">
      <c r="A96" s="16" t="s">
        <v>275</v>
      </c>
      <c r="B96" s="243"/>
      <c r="C96" s="510"/>
      <c r="D96" s="511"/>
      <c r="E96" s="511"/>
      <c r="F96" s="512"/>
      <c r="G96" s="510"/>
      <c r="H96" s="511"/>
      <c r="I96" s="511"/>
      <c r="J96" s="512"/>
      <c r="K96" s="524">
        <f t="shared" si="15"/>
        <v>0</v>
      </c>
      <c r="L96" s="525"/>
      <c r="M96" s="525"/>
      <c r="N96" s="526"/>
      <c r="O96" s="524">
        <f t="shared" si="16"/>
        <v>0</v>
      </c>
      <c r="P96" s="526" t="e">
        <f t="shared" si="17"/>
        <v>#DIV/0!</v>
      </c>
      <c r="R96" s="240"/>
      <c r="T96" s="404"/>
      <c r="U96" s="404"/>
    </row>
    <row r="97" spans="1:21" ht="15" x14ac:dyDescent="0.25">
      <c r="A97" s="16" t="s">
        <v>276</v>
      </c>
      <c r="B97" s="243"/>
      <c r="C97" s="510"/>
      <c r="D97" s="511"/>
      <c r="E97" s="511"/>
      <c r="F97" s="512"/>
      <c r="G97" s="510"/>
      <c r="H97" s="511"/>
      <c r="I97" s="511"/>
      <c r="J97" s="512"/>
      <c r="K97" s="524">
        <f t="shared" si="15"/>
        <v>0</v>
      </c>
      <c r="L97" s="525"/>
      <c r="M97" s="525"/>
      <c r="N97" s="526"/>
      <c r="O97" s="524">
        <f t="shared" si="16"/>
        <v>0</v>
      </c>
      <c r="P97" s="526" t="e">
        <f t="shared" si="17"/>
        <v>#DIV/0!</v>
      </c>
      <c r="R97" s="240"/>
      <c r="T97" s="404"/>
      <c r="U97" s="404"/>
    </row>
    <row r="98" spans="1:21" ht="15" x14ac:dyDescent="0.25">
      <c r="A98" s="16" t="s">
        <v>277</v>
      </c>
      <c r="B98" s="243"/>
      <c r="C98" s="510"/>
      <c r="D98" s="511"/>
      <c r="E98" s="511"/>
      <c r="F98" s="512"/>
      <c r="G98" s="510"/>
      <c r="H98" s="511"/>
      <c r="I98" s="511"/>
      <c r="J98" s="512"/>
      <c r="K98" s="524">
        <f t="shared" si="15"/>
        <v>0</v>
      </c>
      <c r="L98" s="525"/>
      <c r="M98" s="525"/>
      <c r="N98" s="526"/>
      <c r="O98" s="524">
        <f t="shared" si="16"/>
        <v>0</v>
      </c>
      <c r="P98" s="526" t="e">
        <f t="shared" si="17"/>
        <v>#DIV/0!</v>
      </c>
      <c r="R98" s="240"/>
      <c r="T98" s="404"/>
      <c r="U98" s="404"/>
    </row>
    <row r="99" spans="1:21" ht="15" x14ac:dyDescent="0.25">
      <c r="A99" s="11" t="s">
        <v>278</v>
      </c>
      <c r="B99" s="529" t="s">
        <v>388</v>
      </c>
      <c r="C99" s="530"/>
      <c r="D99" s="530"/>
      <c r="E99" s="530"/>
      <c r="F99" s="530"/>
      <c r="G99" s="530"/>
      <c r="H99" s="530"/>
      <c r="I99" s="530"/>
      <c r="J99" s="530"/>
      <c r="K99" s="530"/>
      <c r="L99" s="530"/>
      <c r="M99" s="530"/>
      <c r="N99" s="530"/>
      <c r="O99" s="530"/>
      <c r="P99" s="531"/>
      <c r="R99" s="240"/>
      <c r="T99" s="365"/>
      <c r="U99" s="365"/>
    </row>
    <row r="100" spans="1:21" ht="15" x14ac:dyDescent="0.25">
      <c r="A100" s="16" t="s">
        <v>279</v>
      </c>
      <c r="B100" s="245"/>
      <c r="C100" s="510"/>
      <c r="D100" s="511"/>
      <c r="E100" s="511"/>
      <c r="F100" s="512"/>
      <c r="G100" s="510"/>
      <c r="H100" s="511"/>
      <c r="I100" s="511"/>
      <c r="J100" s="512"/>
      <c r="K100" s="524">
        <f t="shared" ref="K100:K113" si="18">IF(C100=0,0,G100/C100)</f>
        <v>0</v>
      </c>
      <c r="L100" s="525"/>
      <c r="M100" s="525"/>
      <c r="N100" s="526"/>
      <c r="O100" s="524">
        <f t="shared" ref="O100:O113" si="19">IF($C$174=0,0,C100/$C$174)</f>
        <v>0</v>
      </c>
      <c r="P100" s="526" t="e">
        <f t="shared" ref="P100:P113" si="20">D100/$D$176</f>
        <v>#DIV/0!</v>
      </c>
      <c r="R100" s="240"/>
      <c r="T100" s="404"/>
      <c r="U100" s="404"/>
    </row>
    <row r="101" spans="1:21" ht="15" x14ac:dyDescent="0.25">
      <c r="A101" s="16" t="s">
        <v>280</v>
      </c>
      <c r="B101" s="245"/>
      <c r="C101" s="510"/>
      <c r="D101" s="511"/>
      <c r="E101" s="511"/>
      <c r="F101" s="512"/>
      <c r="G101" s="510"/>
      <c r="H101" s="511"/>
      <c r="I101" s="511"/>
      <c r="J101" s="512"/>
      <c r="K101" s="524">
        <f t="shared" si="18"/>
        <v>0</v>
      </c>
      <c r="L101" s="525"/>
      <c r="M101" s="525"/>
      <c r="N101" s="526"/>
      <c r="O101" s="524">
        <f t="shared" si="19"/>
        <v>0</v>
      </c>
      <c r="P101" s="526" t="e">
        <f t="shared" si="20"/>
        <v>#DIV/0!</v>
      </c>
      <c r="R101" s="240"/>
      <c r="T101" s="404"/>
      <c r="U101" s="404"/>
    </row>
    <row r="102" spans="1:21" ht="15" x14ac:dyDescent="0.25">
      <c r="A102" s="16" t="s">
        <v>281</v>
      </c>
      <c r="B102" s="245"/>
      <c r="C102" s="510"/>
      <c r="D102" s="511"/>
      <c r="E102" s="511"/>
      <c r="F102" s="512"/>
      <c r="G102" s="510"/>
      <c r="H102" s="511"/>
      <c r="I102" s="511"/>
      <c r="J102" s="512"/>
      <c r="K102" s="524">
        <f t="shared" si="18"/>
        <v>0</v>
      </c>
      <c r="L102" s="525"/>
      <c r="M102" s="525"/>
      <c r="N102" s="526"/>
      <c r="O102" s="524">
        <f t="shared" si="19"/>
        <v>0</v>
      </c>
      <c r="P102" s="526" t="e">
        <f t="shared" si="20"/>
        <v>#DIV/0!</v>
      </c>
      <c r="R102" s="240"/>
      <c r="T102" s="404"/>
      <c r="U102" s="404"/>
    </row>
    <row r="103" spans="1:21" ht="15" x14ac:dyDescent="0.25">
      <c r="A103" s="16" t="s">
        <v>282</v>
      </c>
      <c r="B103" s="245"/>
      <c r="C103" s="510"/>
      <c r="D103" s="511"/>
      <c r="E103" s="511"/>
      <c r="F103" s="512"/>
      <c r="G103" s="510"/>
      <c r="H103" s="511"/>
      <c r="I103" s="511"/>
      <c r="J103" s="512"/>
      <c r="K103" s="524">
        <f t="shared" si="18"/>
        <v>0</v>
      </c>
      <c r="L103" s="525"/>
      <c r="M103" s="525"/>
      <c r="N103" s="526"/>
      <c r="O103" s="524">
        <f t="shared" si="19"/>
        <v>0</v>
      </c>
      <c r="P103" s="526" t="e">
        <f t="shared" si="20"/>
        <v>#DIV/0!</v>
      </c>
      <c r="R103" s="240"/>
      <c r="T103" s="404"/>
      <c r="U103" s="404"/>
    </row>
    <row r="104" spans="1:21" ht="15" x14ac:dyDescent="0.25">
      <c r="A104" s="16" t="s">
        <v>283</v>
      </c>
      <c r="B104" s="245"/>
      <c r="C104" s="510"/>
      <c r="D104" s="511"/>
      <c r="E104" s="511"/>
      <c r="F104" s="512"/>
      <c r="G104" s="510"/>
      <c r="H104" s="511"/>
      <c r="I104" s="511"/>
      <c r="J104" s="512"/>
      <c r="K104" s="524">
        <f t="shared" si="18"/>
        <v>0</v>
      </c>
      <c r="L104" s="525"/>
      <c r="M104" s="525"/>
      <c r="N104" s="526"/>
      <c r="O104" s="524">
        <f t="shared" si="19"/>
        <v>0</v>
      </c>
      <c r="P104" s="526" t="e">
        <f t="shared" si="20"/>
        <v>#DIV/0!</v>
      </c>
      <c r="R104" s="240"/>
      <c r="T104" s="404"/>
      <c r="U104" s="404"/>
    </row>
    <row r="105" spans="1:21" ht="15" x14ac:dyDescent="0.25">
      <c r="A105" s="16" t="s">
        <v>284</v>
      </c>
      <c r="B105" s="245"/>
      <c r="C105" s="510"/>
      <c r="D105" s="511"/>
      <c r="E105" s="511"/>
      <c r="F105" s="512"/>
      <c r="G105" s="510"/>
      <c r="H105" s="511"/>
      <c r="I105" s="511"/>
      <c r="J105" s="512"/>
      <c r="K105" s="524">
        <f t="shared" si="18"/>
        <v>0</v>
      </c>
      <c r="L105" s="525"/>
      <c r="M105" s="525"/>
      <c r="N105" s="526"/>
      <c r="O105" s="524">
        <f t="shared" si="19"/>
        <v>0</v>
      </c>
      <c r="P105" s="526" t="e">
        <f t="shared" si="20"/>
        <v>#DIV/0!</v>
      </c>
      <c r="R105" s="240"/>
      <c r="T105" s="404"/>
      <c r="U105" s="404"/>
    </row>
    <row r="106" spans="1:21" ht="15" x14ac:dyDescent="0.25">
      <c r="A106" s="16" t="s">
        <v>285</v>
      </c>
      <c r="B106" s="245"/>
      <c r="C106" s="510"/>
      <c r="D106" s="511"/>
      <c r="E106" s="511"/>
      <c r="F106" s="512"/>
      <c r="G106" s="510"/>
      <c r="H106" s="511"/>
      <c r="I106" s="511"/>
      <c r="J106" s="512"/>
      <c r="K106" s="524">
        <f t="shared" si="18"/>
        <v>0</v>
      </c>
      <c r="L106" s="525"/>
      <c r="M106" s="525"/>
      <c r="N106" s="526"/>
      <c r="O106" s="524">
        <f t="shared" si="19"/>
        <v>0</v>
      </c>
      <c r="P106" s="526" t="e">
        <f t="shared" si="20"/>
        <v>#DIV/0!</v>
      </c>
      <c r="R106" s="240"/>
      <c r="T106" s="404"/>
      <c r="U106" s="404"/>
    </row>
    <row r="107" spans="1:21" ht="15" x14ac:dyDescent="0.25">
      <c r="A107" s="16" t="s">
        <v>286</v>
      </c>
      <c r="B107" s="245"/>
      <c r="C107" s="510"/>
      <c r="D107" s="511"/>
      <c r="E107" s="511"/>
      <c r="F107" s="512"/>
      <c r="G107" s="510"/>
      <c r="H107" s="511"/>
      <c r="I107" s="511"/>
      <c r="J107" s="512"/>
      <c r="K107" s="524">
        <f t="shared" si="18"/>
        <v>0</v>
      </c>
      <c r="L107" s="525"/>
      <c r="M107" s="525"/>
      <c r="N107" s="526"/>
      <c r="O107" s="524">
        <f t="shared" si="19"/>
        <v>0</v>
      </c>
      <c r="P107" s="526" t="e">
        <f t="shared" si="20"/>
        <v>#DIV/0!</v>
      </c>
      <c r="R107" s="240"/>
      <c r="T107" s="404"/>
      <c r="U107" s="404"/>
    </row>
    <row r="108" spans="1:21" ht="15" x14ac:dyDescent="0.25">
      <c r="A108" s="16" t="s">
        <v>287</v>
      </c>
      <c r="B108" s="245"/>
      <c r="C108" s="510"/>
      <c r="D108" s="511"/>
      <c r="E108" s="511"/>
      <c r="F108" s="512"/>
      <c r="G108" s="510"/>
      <c r="H108" s="511"/>
      <c r="I108" s="511"/>
      <c r="J108" s="512"/>
      <c r="K108" s="524">
        <f t="shared" si="18"/>
        <v>0</v>
      </c>
      <c r="L108" s="525"/>
      <c r="M108" s="525"/>
      <c r="N108" s="526"/>
      <c r="O108" s="524">
        <f t="shared" si="19"/>
        <v>0</v>
      </c>
      <c r="P108" s="526" t="e">
        <f t="shared" si="20"/>
        <v>#DIV/0!</v>
      </c>
      <c r="R108" s="240"/>
      <c r="T108" s="404"/>
      <c r="U108" s="404"/>
    </row>
    <row r="109" spans="1:21" ht="15" x14ac:dyDescent="0.25">
      <c r="A109" s="16" t="s">
        <v>288</v>
      </c>
      <c r="B109" s="243"/>
      <c r="C109" s="510"/>
      <c r="D109" s="511"/>
      <c r="E109" s="511"/>
      <c r="F109" s="512"/>
      <c r="G109" s="510"/>
      <c r="H109" s="511"/>
      <c r="I109" s="511"/>
      <c r="J109" s="512"/>
      <c r="K109" s="524">
        <f t="shared" si="18"/>
        <v>0</v>
      </c>
      <c r="L109" s="525"/>
      <c r="M109" s="525"/>
      <c r="N109" s="526"/>
      <c r="O109" s="524">
        <f t="shared" si="19"/>
        <v>0</v>
      </c>
      <c r="P109" s="526" t="e">
        <f t="shared" si="20"/>
        <v>#DIV/0!</v>
      </c>
      <c r="R109" s="240"/>
      <c r="T109" s="404"/>
      <c r="U109" s="404"/>
    </row>
    <row r="110" spans="1:21" ht="15" x14ac:dyDescent="0.25">
      <c r="A110" s="16" t="s">
        <v>289</v>
      </c>
      <c r="B110" s="243"/>
      <c r="C110" s="510"/>
      <c r="D110" s="511"/>
      <c r="E110" s="511"/>
      <c r="F110" s="512"/>
      <c r="G110" s="510"/>
      <c r="H110" s="511"/>
      <c r="I110" s="511"/>
      <c r="J110" s="512"/>
      <c r="K110" s="524">
        <f t="shared" si="18"/>
        <v>0</v>
      </c>
      <c r="L110" s="525"/>
      <c r="M110" s="525"/>
      <c r="N110" s="526"/>
      <c r="O110" s="524">
        <f t="shared" si="19"/>
        <v>0</v>
      </c>
      <c r="P110" s="526" t="e">
        <f t="shared" si="20"/>
        <v>#DIV/0!</v>
      </c>
      <c r="R110" s="240"/>
      <c r="T110" s="404"/>
      <c r="U110" s="404"/>
    </row>
    <row r="111" spans="1:21" ht="15" x14ac:dyDescent="0.25">
      <c r="A111" s="16" t="s">
        <v>290</v>
      </c>
      <c r="B111" s="243"/>
      <c r="C111" s="510"/>
      <c r="D111" s="511"/>
      <c r="E111" s="511"/>
      <c r="F111" s="512"/>
      <c r="G111" s="510"/>
      <c r="H111" s="511"/>
      <c r="I111" s="511"/>
      <c r="J111" s="512"/>
      <c r="K111" s="524">
        <f t="shared" si="18"/>
        <v>0</v>
      </c>
      <c r="L111" s="525"/>
      <c r="M111" s="525"/>
      <c r="N111" s="526"/>
      <c r="O111" s="524">
        <f t="shared" si="19"/>
        <v>0</v>
      </c>
      <c r="P111" s="526" t="e">
        <f t="shared" si="20"/>
        <v>#DIV/0!</v>
      </c>
      <c r="R111" s="240"/>
      <c r="T111" s="404"/>
      <c r="U111" s="404"/>
    </row>
    <row r="112" spans="1:21" ht="15" x14ac:dyDescent="0.25">
      <c r="A112" s="16" t="s">
        <v>291</v>
      </c>
      <c r="B112" s="243"/>
      <c r="C112" s="510"/>
      <c r="D112" s="511"/>
      <c r="E112" s="511"/>
      <c r="F112" s="512"/>
      <c r="G112" s="510"/>
      <c r="H112" s="511"/>
      <c r="I112" s="511"/>
      <c r="J112" s="512"/>
      <c r="K112" s="524">
        <f t="shared" si="18"/>
        <v>0</v>
      </c>
      <c r="L112" s="525"/>
      <c r="M112" s="525"/>
      <c r="N112" s="526"/>
      <c r="O112" s="524">
        <f t="shared" si="19"/>
        <v>0</v>
      </c>
      <c r="P112" s="526" t="e">
        <f t="shared" si="20"/>
        <v>#DIV/0!</v>
      </c>
      <c r="R112" s="240"/>
      <c r="T112" s="404"/>
      <c r="U112" s="404"/>
    </row>
    <row r="113" spans="1:21" ht="15" x14ac:dyDescent="0.25">
      <c r="A113" s="16" t="s">
        <v>292</v>
      </c>
      <c r="B113" s="243"/>
      <c r="C113" s="510"/>
      <c r="D113" s="511"/>
      <c r="E113" s="511"/>
      <c r="F113" s="512"/>
      <c r="G113" s="510"/>
      <c r="H113" s="511"/>
      <c r="I113" s="511"/>
      <c r="J113" s="512"/>
      <c r="K113" s="524">
        <f t="shared" si="18"/>
        <v>0</v>
      </c>
      <c r="L113" s="525"/>
      <c r="M113" s="525"/>
      <c r="N113" s="526"/>
      <c r="O113" s="524">
        <f t="shared" si="19"/>
        <v>0</v>
      </c>
      <c r="P113" s="526" t="e">
        <f t="shared" si="20"/>
        <v>#DIV/0!</v>
      </c>
      <c r="R113" s="240"/>
      <c r="T113" s="404"/>
      <c r="U113" s="404"/>
    </row>
    <row r="114" spans="1:21" ht="15" x14ac:dyDescent="0.25">
      <c r="A114" s="11" t="s">
        <v>293</v>
      </c>
      <c r="B114" s="529" t="s">
        <v>389</v>
      </c>
      <c r="C114" s="530"/>
      <c r="D114" s="530"/>
      <c r="E114" s="530"/>
      <c r="F114" s="530"/>
      <c r="G114" s="530"/>
      <c r="H114" s="530"/>
      <c r="I114" s="530"/>
      <c r="J114" s="530"/>
      <c r="K114" s="530"/>
      <c r="L114" s="530"/>
      <c r="M114" s="530"/>
      <c r="N114" s="530"/>
      <c r="O114" s="530"/>
      <c r="P114" s="531"/>
      <c r="R114" s="240"/>
      <c r="T114" s="365"/>
      <c r="U114" s="365"/>
    </row>
    <row r="115" spans="1:21" ht="15" x14ac:dyDescent="0.25">
      <c r="A115" s="16" t="s">
        <v>294</v>
      </c>
      <c r="B115" s="245"/>
      <c r="C115" s="510"/>
      <c r="D115" s="511"/>
      <c r="E115" s="511"/>
      <c r="F115" s="512"/>
      <c r="G115" s="510"/>
      <c r="H115" s="511"/>
      <c r="I115" s="511"/>
      <c r="J115" s="512"/>
      <c r="K115" s="524">
        <f t="shared" ref="K115:K128" si="21">IF(C115=0,0,G115/C115)</f>
        <v>0</v>
      </c>
      <c r="L115" s="525"/>
      <c r="M115" s="525"/>
      <c r="N115" s="526"/>
      <c r="O115" s="524">
        <f t="shared" ref="O115:O128" si="22">IF($C$174=0,0,C115/$C$174)</f>
        <v>0</v>
      </c>
      <c r="P115" s="526" t="e">
        <f t="shared" ref="P115:P128" si="23">D115/$D$176</f>
        <v>#DIV/0!</v>
      </c>
      <c r="R115" s="240"/>
      <c r="T115" s="404"/>
      <c r="U115" s="404"/>
    </row>
    <row r="116" spans="1:21" ht="15" x14ac:dyDescent="0.25">
      <c r="A116" s="16" t="s">
        <v>295</v>
      </c>
      <c r="B116" s="245"/>
      <c r="C116" s="510"/>
      <c r="D116" s="511"/>
      <c r="E116" s="511"/>
      <c r="F116" s="512"/>
      <c r="G116" s="510"/>
      <c r="H116" s="511"/>
      <c r="I116" s="511"/>
      <c r="J116" s="512"/>
      <c r="K116" s="524">
        <f t="shared" si="21"/>
        <v>0</v>
      </c>
      <c r="L116" s="525"/>
      <c r="M116" s="525"/>
      <c r="N116" s="526"/>
      <c r="O116" s="524">
        <f t="shared" si="22"/>
        <v>0</v>
      </c>
      <c r="P116" s="526" t="e">
        <f t="shared" si="23"/>
        <v>#DIV/0!</v>
      </c>
      <c r="R116" s="240"/>
      <c r="T116" s="404"/>
      <c r="U116" s="404"/>
    </row>
    <row r="117" spans="1:21" ht="15" x14ac:dyDescent="0.25">
      <c r="A117" s="16" t="s">
        <v>296</v>
      </c>
      <c r="B117" s="245"/>
      <c r="C117" s="510"/>
      <c r="D117" s="511"/>
      <c r="E117" s="511"/>
      <c r="F117" s="512"/>
      <c r="G117" s="510"/>
      <c r="H117" s="511"/>
      <c r="I117" s="511"/>
      <c r="J117" s="512"/>
      <c r="K117" s="524">
        <f t="shared" si="21"/>
        <v>0</v>
      </c>
      <c r="L117" s="525"/>
      <c r="M117" s="525"/>
      <c r="N117" s="526"/>
      <c r="O117" s="524">
        <f t="shared" si="22"/>
        <v>0</v>
      </c>
      <c r="P117" s="526" t="e">
        <f t="shared" si="23"/>
        <v>#DIV/0!</v>
      </c>
      <c r="R117" s="240"/>
      <c r="T117" s="404"/>
      <c r="U117" s="404"/>
    </row>
    <row r="118" spans="1:21" ht="15" x14ac:dyDescent="0.25">
      <c r="A118" s="16" t="s">
        <v>297</v>
      </c>
      <c r="B118" s="245"/>
      <c r="C118" s="510"/>
      <c r="D118" s="511"/>
      <c r="E118" s="511"/>
      <c r="F118" s="512"/>
      <c r="G118" s="510"/>
      <c r="H118" s="511"/>
      <c r="I118" s="511"/>
      <c r="J118" s="512"/>
      <c r="K118" s="524">
        <f t="shared" si="21"/>
        <v>0</v>
      </c>
      <c r="L118" s="525"/>
      <c r="M118" s="525"/>
      <c r="N118" s="526"/>
      <c r="O118" s="524">
        <f t="shared" si="22"/>
        <v>0</v>
      </c>
      <c r="P118" s="526" t="e">
        <f t="shared" si="23"/>
        <v>#DIV/0!</v>
      </c>
      <c r="R118" s="240"/>
      <c r="T118" s="404"/>
      <c r="U118" s="404"/>
    </row>
    <row r="119" spans="1:21" ht="15" x14ac:dyDescent="0.25">
      <c r="A119" s="16" t="s">
        <v>298</v>
      </c>
      <c r="B119" s="245"/>
      <c r="C119" s="510"/>
      <c r="D119" s="511"/>
      <c r="E119" s="511"/>
      <c r="F119" s="512"/>
      <c r="G119" s="510"/>
      <c r="H119" s="511"/>
      <c r="I119" s="511"/>
      <c r="J119" s="512"/>
      <c r="K119" s="524">
        <f t="shared" si="21"/>
        <v>0</v>
      </c>
      <c r="L119" s="525"/>
      <c r="M119" s="525"/>
      <c r="N119" s="526"/>
      <c r="O119" s="524">
        <f t="shared" si="22"/>
        <v>0</v>
      </c>
      <c r="P119" s="526" t="e">
        <f t="shared" si="23"/>
        <v>#DIV/0!</v>
      </c>
      <c r="R119" s="240"/>
      <c r="T119" s="404"/>
      <c r="U119" s="404"/>
    </row>
    <row r="120" spans="1:21" ht="15" x14ac:dyDescent="0.25">
      <c r="A120" s="16" t="s">
        <v>299</v>
      </c>
      <c r="B120" s="245"/>
      <c r="C120" s="510"/>
      <c r="D120" s="511"/>
      <c r="E120" s="511"/>
      <c r="F120" s="512"/>
      <c r="G120" s="510"/>
      <c r="H120" s="511"/>
      <c r="I120" s="511"/>
      <c r="J120" s="512"/>
      <c r="K120" s="524">
        <f t="shared" si="21"/>
        <v>0</v>
      </c>
      <c r="L120" s="525"/>
      <c r="M120" s="525"/>
      <c r="N120" s="526"/>
      <c r="O120" s="524">
        <f t="shared" si="22"/>
        <v>0</v>
      </c>
      <c r="P120" s="526" t="e">
        <f t="shared" si="23"/>
        <v>#DIV/0!</v>
      </c>
      <c r="R120" s="240"/>
      <c r="T120" s="404"/>
      <c r="U120" s="404"/>
    </row>
    <row r="121" spans="1:21" ht="15" x14ac:dyDescent="0.25">
      <c r="A121" s="16" t="s">
        <v>300</v>
      </c>
      <c r="B121" s="245"/>
      <c r="C121" s="510"/>
      <c r="D121" s="511"/>
      <c r="E121" s="511"/>
      <c r="F121" s="512"/>
      <c r="G121" s="510"/>
      <c r="H121" s="511"/>
      <c r="I121" s="511"/>
      <c r="J121" s="512"/>
      <c r="K121" s="524">
        <f t="shared" si="21"/>
        <v>0</v>
      </c>
      <c r="L121" s="525"/>
      <c r="M121" s="525"/>
      <c r="N121" s="526"/>
      <c r="O121" s="524">
        <f t="shared" si="22"/>
        <v>0</v>
      </c>
      <c r="P121" s="526" t="e">
        <f t="shared" si="23"/>
        <v>#DIV/0!</v>
      </c>
      <c r="R121" s="240"/>
      <c r="T121" s="404"/>
      <c r="U121" s="404"/>
    </row>
    <row r="122" spans="1:21" ht="15" x14ac:dyDescent="0.25">
      <c r="A122" s="16" t="s">
        <v>301</v>
      </c>
      <c r="B122" s="245"/>
      <c r="C122" s="510"/>
      <c r="D122" s="511"/>
      <c r="E122" s="511"/>
      <c r="F122" s="512"/>
      <c r="G122" s="510"/>
      <c r="H122" s="511"/>
      <c r="I122" s="511"/>
      <c r="J122" s="512"/>
      <c r="K122" s="524">
        <f t="shared" si="21"/>
        <v>0</v>
      </c>
      <c r="L122" s="525"/>
      <c r="M122" s="525"/>
      <c r="N122" s="526"/>
      <c r="O122" s="524">
        <f t="shared" si="22"/>
        <v>0</v>
      </c>
      <c r="P122" s="526" t="e">
        <f t="shared" si="23"/>
        <v>#DIV/0!</v>
      </c>
      <c r="R122" s="240"/>
      <c r="T122" s="404"/>
      <c r="U122" s="404"/>
    </row>
    <row r="123" spans="1:21" ht="15" x14ac:dyDescent="0.25">
      <c r="A123" s="16" t="s">
        <v>302</v>
      </c>
      <c r="B123" s="245"/>
      <c r="C123" s="510"/>
      <c r="D123" s="511"/>
      <c r="E123" s="511"/>
      <c r="F123" s="512"/>
      <c r="G123" s="510"/>
      <c r="H123" s="511"/>
      <c r="I123" s="511"/>
      <c r="J123" s="512"/>
      <c r="K123" s="524">
        <f t="shared" si="21"/>
        <v>0</v>
      </c>
      <c r="L123" s="525"/>
      <c r="M123" s="525"/>
      <c r="N123" s="526"/>
      <c r="O123" s="524">
        <f t="shared" si="22"/>
        <v>0</v>
      </c>
      <c r="P123" s="526" t="e">
        <f t="shared" si="23"/>
        <v>#DIV/0!</v>
      </c>
      <c r="R123" s="240"/>
      <c r="T123" s="404"/>
      <c r="U123" s="404"/>
    </row>
    <row r="124" spans="1:21" ht="15" x14ac:dyDescent="0.25">
      <c r="A124" s="16" t="s">
        <v>303</v>
      </c>
      <c r="B124" s="243"/>
      <c r="C124" s="510"/>
      <c r="D124" s="511"/>
      <c r="E124" s="511"/>
      <c r="F124" s="512"/>
      <c r="G124" s="510"/>
      <c r="H124" s="511"/>
      <c r="I124" s="511"/>
      <c r="J124" s="512"/>
      <c r="K124" s="524">
        <f t="shared" si="21"/>
        <v>0</v>
      </c>
      <c r="L124" s="525"/>
      <c r="M124" s="525"/>
      <c r="N124" s="526"/>
      <c r="O124" s="524">
        <f t="shared" si="22"/>
        <v>0</v>
      </c>
      <c r="P124" s="526" t="e">
        <f t="shared" si="23"/>
        <v>#DIV/0!</v>
      </c>
      <c r="R124" s="240"/>
      <c r="T124" s="404"/>
      <c r="U124" s="404"/>
    </row>
    <row r="125" spans="1:21" ht="15" x14ac:dyDescent="0.25">
      <c r="A125" s="16" t="s">
        <v>304</v>
      </c>
      <c r="B125" s="243"/>
      <c r="C125" s="510"/>
      <c r="D125" s="511"/>
      <c r="E125" s="511"/>
      <c r="F125" s="512"/>
      <c r="G125" s="510"/>
      <c r="H125" s="511"/>
      <c r="I125" s="511"/>
      <c r="J125" s="512"/>
      <c r="K125" s="524">
        <f t="shared" si="21"/>
        <v>0</v>
      </c>
      <c r="L125" s="525"/>
      <c r="M125" s="525"/>
      <c r="N125" s="526"/>
      <c r="O125" s="524">
        <f t="shared" si="22"/>
        <v>0</v>
      </c>
      <c r="P125" s="526" t="e">
        <f t="shared" si="23"/>
        <v>#DIV/0!</v>
      </c>
      <c r="R125" s="240"/>
      <c r="T125" s="404"/>
      <c r="U125" s="404"/>
    </row>
    <row r="126" spans="1:21" ht="15" x14ac:dyDescent="0.25">
      <c r="A126" s="16" t="s">
        <v>305</v>
      </c>
      <c r="B126" s="243"/>
      <c r="C126" s="510"/>
      <c r="D126" s="511"/>
      <c r="E126" s="511"/>
      <c r="F126" s="512"/>
      <c r="G126" s="510"/>
      <c r="H126" s="511"/>
      <c r="I126" s="511"/>
      <c r="J126" s="512"/>
      <c r="K126" s="524">
        <f t="shared" si="21"/>
        <v>0</v>
      </c>
      <c r="L126" s="525"/>
      <c r="M126" s="525"/>
      <c r="N126" s="526"/>
      <c r="O126" s="524">
        <f t="shared" si="22"/>
        <v>0</v>
      </c>
      <c r="P126" s="526" t="e">
        <f t="shared" si="23"/>
        <v>#DIV/0!</v>
      </c>
      <c r="R126" s="240"/>
      <c r="T126" s="404"/>
      <c r="U126" s="404"/>
    </row>
    <row r="127" spans="1:21" ht="15" x14ac:dyDescent="0.25">
      <c r="A127" s="16" t="s">
        <v>306</v>
      </c>
      <c r="B127" s="243"/>
      <c r="C127" s="510"/>
      <c r="D127" s="511"/>
      <c r="E127" s="511"/>
      <c r="F127" s="512"/>
      <c r="G127" s="510"/>
      <c r="H127" s="511"/>
      <c r="I127" s="511"/>
      <c r="J127" s="512"/>
      <c r="K127" s="524">
        <f t="shared" si="21"/>
        <v>0</v>
      </c>
      <c r="L127" s="525"/>
      <c r="M127" s="525"/>
      <c r="N127" s="526"/>
      <c r="O127" s="524">
        <f t="shared" si="22"/>
        <v>0</v>
      </c>
      <c r="P127" s="526" t="e">
        <f t="shared" si="23"/>
        <v>#DIV/0!</v>
      </c>
      <c r="R127" s="240"/>
      <c r="T127" s="404"/>
      <c r="U127" s="404"/>
    </row>
    <row r="128" spans="1:21" ht="15" x14ac:dyDescent="0.25">
      <c r="A128" s="16" t="s">
        <v>307</v>
      </c>
      <c r="B128" s="243"/>
      <c r="C128" s="510"/>
      <c r="D128" s="511"/>
      <c r="E128" s="511"/>
      <c r="F128" s="512"/>
      <c r="G128" s="510"/>
      <c r="H128" s="511"/>
      <c r="I128" s="511"/>
      <c r="J128" s="512"/>
      <c r="K128" s="524">
        <f t="shared" si="21"/>
        <v>0</v>
      </c>
      <c r="L128" s="525"/>
      <c r="M128" s="525"/>
      <c r="N128" s="526"/>
      <c r="O128" s="524">
        <f t="shared" si="22"/>
        <v>0</v>
      </c>
      <c r="P128" s="526" t="e">
        <f t="shared" si="23"/>
        <v>#DIV/0!</v>
      </c>
      <c r="R128" s="240"/>
      <c r="T128" s="404"/>
      <c r="U128" s="404"/>
    </row>
    <row r="129" spans="1:21" ht="15" x14ac:dyDescent="0.25">
      <c r="A129" s="11" t="s">
        <v>308</v>
      </c>
      <c r="B129" s="529" t="s">
        <v>390</v>
      </c>
      <c r="C129" s="530"/>
      <c r="D129" s="530"/>
      <c r="E129" s="530"/>
      <c r="F129" s="530"/>
      <c r="G129" s="530"/>
      <c r="H129" s="530"/>
      <c r="I129" s="530"/>
      <c r="J129" s="530"/>
      <c r="K129" s="530"/>
      <c r="L129" s="530"/>
      <c r="M129" s="530"/>
      <c r="N129" s="530"/>
      <c r="O129" s="530"/>
      <c r="P129" s="531"/>
      <c r="R129" s="240"/>
      <c r="T129" s="365"/>
      <c r="U129" s="365"/>
    </row>
    <row r="130" spans="1:21" ht="15" x14ac:dyDescent="0.25">
      <c r="A130" s="16" t="s">
        <v>309</v>
      </c>
      <c r="B130" s="245"/>
      <c r="C130" s="510"/>
      <c r="D130" s="511"/>
      <c r="E130" s="511"/>
      <c r="F130" s="512"/>
      <c r="G130" s="510"/>
      <c r="H130" s="511"/>
      <c r="I130" s="511"/>
      <c r="J130" s="512"/>
      <c r="K130" s="524">
        <f t="shared" ref="K130:K143" si="24">IF(C130=0,0,G130/C130)</f>
        <v>0</v>
      </c>
      <c r="L130" s="525"/>
      <c r="M130" s="525"/>
      <c r="N130" s="526"/>
      <c r="O130" s="524">
        <f t="shared" ref="O130:O143" si="25">IF($C$174=0,0,C130/$C$174)</f>
        <v>0</v>
      </c>
      <c r="P130" s="526" t="e">
        <f t="shared" ref="P130:P143" si="26">D130/$D$176</f>
        <v>#DIV/0!</v>
      </c>
      <c r="R130" s="240"/>
      <c r="T130" s="404"/>
      <c r="U130" s="404"/>
    </row>
    <row r="131" spans="1:21" ht="15" x14ac:dyDescent="0.25">
      <c r="A131" s="16" t="s">
        <v>310</v>
      </c>
      <c r="B131" s="245"/>
      <c r="C131" s="510"/>
      <c r="D131" s="511"/>
      <c r="E131" s="511"/>
      <c r="F131" s="512"/>
      <c r="G131" s="510"/>
      <c r="H131" s="511"/>
      <c r="I131" s="511"/>
      <c r="J131" s="512"/>
      <c r="K131" s="524">
        <f t="shared" si="24"/>
        <v>0</v>
      </c>
      <c r="L131" s="525"/>
      <c r="M131" s="525"/>
      <c r="N131" s="526"/>
      <c r="O131" s="524">
        <f t="shared" si="25"/>
        <v>0</v>
      </c>
      <c r="P131" s="526" t="e">
        <f t="shared" si="26"/>
        <v>#DIV/0!</v>
      </c>
      <c r="R131" s="240"/>
      <c r="T131" s="404"/>
      <c r="U131" s="404"/>
    </row>
    <row r="132" spans="1:21" ht="15" x14ac:dyDescent="0.25">
      <c r="A132" s="16" t="s">
        <v>311</v>
      </c>
      <c r="B132" s="245"/>
      <c r="C132" s="510"/>
      <c r="D132" s="511"/>
      <c r="E132" s="511"/>
      <c r="F132" s="512"/>
      <c r="G132" s="510"/>
      <c r="H132" s="511"/>
      <c r="I132" s="511"/>
      <c r="J132" s="512"/>
      <c r="K132" s="524">
        <f t="shared" si="24"/>
        <v>0</v>
      </c>
      <c r="L132" s="525"/>
      <c r="M132" s="525"/>
      <c r="N132" s="526"/>
      <c r="O132" s="524">
        <f t="shared" si="25"/>
        <v>0</v>
      </c>
      <c r="P132" s="526" t="e">
        <f t="shared" si="26"/>
        <v>#DIV/0!</v>
      </c>
      <c r="R132" s="240"/>
      <c r="T132" s="404"/>
      <c r="U132" s="404"/>
    </row>
    <row r="133" spans="1:21" ht="15" x14ac:dyDescent="0.25">
      <c r="A133" s="16" t="s">
        <v>312</v>
      </c>
      <c r="B133" s="245"/>
      <c r="C133" s="510"/>
      <c r="D133" s="511"/>
      <c r="E133" s="511"/>
      <c r="F133" s="512"/>
      <c r="G133" s="510"/>
      <c r="H133" s="511"/>
      <c r="I133" s="511"/>
      <c r="J133" s="512"/>
      <c r="K133" s="524">
        <f t="shared" si="24"/>
        <v>0</v>
      </c>
      <c r="L133" s="525"/>
      <c r="M133" s="525"/>
      <c r="N133" s="526"/>
      <c r="O133" s="524">
        <f t="shared" si="25"/>
        <v>0</v>
      </c>
      <c r="P133" s="526" t="e">
        <f t="shared" si="26"/>
        <v>#DIV/0!</v>
      </c>
      <c r="R133" s="240"/>
      <c r="T133" s="404"/>
      <c r="U133" s="404"/>
    </row>
    <row r="134" spans="1:21" ht="15" x14ac:dyDescent="0.25">
      <c r="A134" s="16" t="s">
        <v>313</v>
      </c>
      <c r="B134" s="245"/>
      <c r="C134" s="510"/>
      <c r="D134" s="511"/>
      <c r="E134" s="511"/>
      <c r="F134" s="512"/>
      <c r="G134" s="510"/>
      <c r="H134" s="511"/>
      <c r="I134" s="511"/>
      <c r="J134" s="512"/>
      <c r="K134" s="524">
        <f t="shared" si="24"/>
        <v>0</v>
      </c>
      <c r="L134" s="525"/>
      <c r="M134" s="525"/>
      <c r="N134" s="526"/>
      <c r="O134" s="524">
        <f t="shared" si="25"/>
        <v>0</v>
      </c>
      <c r="P134" s="526" t="e">
        <f t="shared" si="26"/>
        <v>#DIV/0!</v>
      </c>
      <c r="R134" s="240"/>
      <c r="T134" s="404"/>
      <c r="U134" s="404"/>
    </row>
    <row r="135" spans="1:21" ht="15" x14ac:dyDescent="0.25">
      <c r="A135" s="16" t="s">
        <v>314</v>
      </c>
      <c r="B135" s="245"/>
      <c r="C135" s="510"/>
      <c r="D135" s="511"/>
      <c r="E135" s="511"/>
      <c r="F135" s="512"/>
      <c r="G135" s="510"/>
      <c r="H135" s="511"/>
      <c r="I135" s="511"/>
      <c r="J135" s="512"/>
      <c r="K135" s="524">
        <f t="shared" si="24"/>
        <v>0</v>
      </c>
      <c r="L135" s="525"/>
      <c r="M135" s="525"/>
      <c r="N135" s="526"/>
      <c r="O135" s="524">
        <f t="shared" si="25"/>
        <v>0</v>
      </c>
      <c r="P135" s="526" t="e">
        <f t="shared" si="26"/>
        <v>#DIV/0!</v>
      </c>
      <c r="R135" s="240"/>
      <c r="T135" s="404"/>
      <c r="U135" s="404"/>
    </row>
    <row r="136" spans="1:21" ht="15" x14ac:dyDescent="0.25">
      <c r="A136" s="16" t="s">
        <v>315</v>
      </c>
      <c r="B136" s="245"/>
      <c r="C136" s="510"/>
      <c r="D136" s="511"/>
      <c r="E136" s="511"/>
      <c r="F136" s="512"/>
      <c r="G136" s="510"/>
      <c r="H136" s="511"/>
      <c r="I136" s="511"/>
      <c r="J136" s="512"/>
      <c r="K136" s="524">
        <f t="shared" si="24"/>
        <v>0</v>
      </c>
      <c r="L136" s="525"/>
      <c r="M136" s="525"/>
      <c r="N136" s="526"/>
      <c r="O136" s="524">
        <f t="shared" si="25"/>
        <v>0</v>
      </c>
      <c r="P136" s="526" t="e">
        <f t="shared" si="26"/>
        <v>#DIV/0!</v>
      </c>
      <c r="R136" s="240"/>
      <c r="T136" s="404"/>
      <c r="U136" s="404"/>
    </row>
    <row r="137" spans="1:21" ht="15" x14ac:dyDescent="0.25">
      <c r="A137" s="16" t="s">
        <v>316</v>
      </c>
      <c r="B137" s="245"/>
      <c r="C137" s="510"/>
      <c r="D137" s="511"/>
      <c r="E137" s="511"/>
      <c r="F137" s="512"/>
      <c r="G137" s="510"/>
      <c r="H137" s="511"/>
      <c r="I137" s="511"/>
      <c r="J137" s="512"/>
      <c r="K137" s="524">
        <f t="shared" si="24"/>
        <v>0</v>
      </c>
      <c r="L137" s="525"/>
      <c r="M137" s="525"/>
      <c r="N137" s="526"/>
      <c r="O137" s="524">
        <f t="shared" si="25"/>
        <v>0</v>
      </c>
      <c r="P137" s="526" t="e">
        <f t="shared" si="26"/>
        <v>#DIV/0!</v>
      </c>
      <c r="R137" s="240"/>
      <c r="T137" s="404"/>
      <c r="U137" s="404"/>
    </row>
    <row r="138" spans="1:21" ht="15" x14ac:dyDescent="0.25">
      <c r="A138" s="16" t="s">
        <v>317</v>
      </c>
      <c r="B138" s="245"/>
      <c r="C138" s="510"/>
      <c r="D138" s="511"/>
      <c r="E138" s="511"/>
      <c r="F138" s="512"/>
      <c r="G138" s="510"/>
      <c r="H138" s="511"/>
      <c r="I138" s="511"/>
      <c r="J138" s="512"/>
      <c r="K138" s="524">
        <f t="shared" si="24"/>
        <v>0</v>
      </c>
      <c r="L138" s="525"/>
      <c r="M138" s="525"/>
      <c r="N138" s="526"/>
      <c r="O138" s="524">
        <f t="shared" si="25"/>
        <v>0</v>
      </c>
      <c r="P138" s="526" t="e">
        <f t="shared" si="26"/>
        <v>#DIV/0!</v>
      </c>
      <c r="R138" s="240"/>
      <c r="T138" s="404"/>
      <c r="U138" s="404"/>
    </row>
    <row r="139" spans="1:21" ht="15" x14ac:dyDescent="0.25">
      <c r="A139" s="16" t="s">
        <v>318</v>
      </c>
      <c r="B139" s="243"/>
      <c r="C139" s="510"/>
      <c r="D139" s="511"/>
      <c r="E139" s="511"/>
      <c r="F139" s="512"/>
      <c r="G139" s="510"/>
      <c r="H139" s="511"/>
      <c r="I139" s="511"/>
      <c r="J139" s="512"/>
      <c r="K139" s="524">
        <f t="shared" si="24"/>
        <v>0</v>
      </c>
      <c r="L139" s="525"/>
      <c r="M139" s="525"/>
      <c r="N139" s="526"/>
      <c r="O139" s="524">
        <f t="shared" si="25"/>
        <v>0</v>
      </c>
      <c r="P139" s="526" t="e">
        <f t="shared" si="26"/>
        <v>#DIV/0!</v>
      </c>
      <c r="R139" s="240"/>
      <c r="T139" s="404"/>
      <c r="U139" s="404"/>
    </row>
    <row r="140" spans="1:21" ht="15" x14ac:dyDescent="0.25">
      <c r="A140" s="16" t="s">
        <v>319</v>
      </c>
      <c r="B140" s="243"/>
      <c r="C140" s="510"/>
      <c r="D140" s="511"/>
      <c r="E140" s="511"/>
      <c r="F140" s="512"/>
      <c r="G140" s="510"/>
      <c r="H140" s="511"/>
      <c r="I140" s="511"/>
      <c r="J140" s="512"/>
      <c r="K140" s="524">
        <f t="shared" si="24"/>
        <v>0</v>
      </c>
      <c r="L140" s="525"/>
      <c r="M140" s="525"/>
      <c r="N140" s="526"/>
      <c r="O140" s="524">
        <f t="shared" si="25"/>
        <v>0</v>
      </c>
      <c r="P140" s="526" t="e">
        <f t="shared" si="26"/>
        <v>#DIV/0!</v>
      </c>
      <c r="R140" s="240"/>
      <c r="T140" s="404"/>
      <c r="U140" s="404"/>
    </row>
    <row r="141" spans="1:21" ht="15" x14ac:dyDescent="0.25">
      <c r="A141" s="16" t="s">
        <v>320</v>
      </c>
      <c r="B141" s="243"/>
      <c r="C141" s="510"/>
      <c r="D141" s="511"/>
      <c r="E141" s="511"/>
      <c r="F141" s="512"/>
      <c r="G141" s="510"/>
      <c r="H141" s="511"/>
      <c r="I141" s="511"/>
      <c r="J141" s="512"/>
      <c r="K141" s="524">
        <f t="shared" si="24"/>
        <v>0</v>
      </c>
      <c r="L141" s="525"/>
      <c r="M141" s="525"/>
      <c r="N141" s="526"/>
      <c r="O141" s="524">
        <f t="shared" si="25"/>
        <v>0</v>
      </c>
      <c r="P141" s="526" t="e">
        <f t="shared" si="26"/>
        <v>#DIV/0!</v>
      </c>
      <c r="R141" s="240"/>
      <c r="T141" s="404"/>
      <c r="U141" s="404"/>
    </row>
    <row r="142" spans="1:21" ht="15" x14ac:dyDescent="0.25">
      <c r="A142" s="16" t="s">
        <v>321</v>
      </c>
      <c r="B142" s="243"/>
      <c r="C142" s="510"/>
      <c r="D142" s="511"/>
      <c r="E142" s="511"/>
      <c r="F142" s="512"/>
      <c r="G142" s="510"/>
      <c r="H142" s="511"/>
      <c r="I142" s="511"/>
      <c r="J142" s="512"/>
      <c r="K142" s="524">
        <f t="shared" si="24"/>
        <v>0</v>
      </c>
      <c r="L142" s="525"/>
      <c r="M142" s="525"/>
      <c r="N142" s="526"/>
      <c r="O142" s="524">
        <f t="shared" si="25"/>
        <v>0</v>
      </c>
      <c r="P142" s="526" t="e">
        <f t="shared" si="26"/>
        <v>#DIV/0!</v>
      </c>
      <c r="R142" s="240"/>
      <c r="T142" s="404"/>
      <c r="U142" s="404"/>
    </row>
    <row r="143" spans="1:21" ht="15" x14ac:dyDescent="0.25">
      <c r="A143" s="16" t="s">
        <v>322</v>
      </c>
      <c r="B143" s="243"/>
      <c r="C143" s="510"/>
      <c r="D143" s="511"/>
      <c r="E143" s="511"/>
      <c r="F143" s="512"/>
      <c r="G143" s="510"/>
      <c r="H143" s="511"/>
      <c r="I143" s="511"/>
      <c r="J143" s="512"/>
      <c r="K143" s="524">
        <f t="shared" si="24"/>
        <v>0</v>
      </c>
      <c r="L143" s="525"/>
      <c r="M143" s="525"/>
      <c r="N143" s="526"/>
      <c r="O143" s="524">
        <f t="shared" si="25"/>
        <v>0</v>
      </c>
      <c r="P143" s="526" t="e">
        <f t="shared" si="26"/>
        <v>#DIV/0!</v>
      </c>
      <c r="R143" s="240"/>
      <c r="T143" s="404"/>
      <c r="U143" s="404"/>
    </row>
    <row r="144" spans="1:21" ht="15" x14ac:dyDescent="0.25">
      <c r="A144" s="11" t="s">
        <v>323</v>
      </c>
      <c r="B144" s="529" t="s">
        <v>391</v>
      </c>
      <c r="C144" s="530"/>
      <c r="D144" s="530"/>
      <c r="E144" s="530"/>
      <c r="F144" s="530"/>
      <c r="G144" s="530"/>
      <c r="H144" s="530"/>
      <c r="I144" s="530"/>
      <c r="J144" s="530"/>
      <c r="K144" s="530"/>
      <c r="L144" s="530"/>
      <c r="M144" s="530"/>
      <c r="N144" s="530"/>
      <c r="O144" s="530"/>
      <c r="P144" s="531"/>
      <c r="R144" s="240"/>
      <c r="T144" s="365"/>
      <c r="U144" s="365"/>
    </row>
    <row r="145" spans="1:21" ht="15" x14ac:dyDescent="0.25">
      <c r="A145" s="16" t="s">
        <v>324</v>
      </c>
      <c r="B145" s="245"/>
      <c r="C145" s="510"/>
      <c r="D145" s="511"/>
      <c r="E145" s="511"/>
      <c r="F145" s="512"/>
      <c r="G145" s="510"/>
      <c r="H145" s="511"/>
      <c r="I145" s="511"/>
      <c r="J145" s="512"/>
      <c r="K145" s="524">
        <f t="shared" ref="K145:K158" si="27">IF(C145=0,0,G145/C145)</f>
        <v>0</v>
      </c>
      <c r="L145" s="525"/>
      <c r="M145" s="525"/>
      <c r="N145" s="526"/>
      <c r="O145" s="524">
        <f t="shared" ref="O145:O158" si="28">IF($C$174=0,0,C145/$C$174)</f>
        <v>0</v>
      </c>
      <c r="P145" s="526" t="e">
        <f t="shared" ref="P145:P158" si="29">D145/$D$176</f>
        <v>#DIV/0!</v>
      </c>
      <c r="R145" s="240"/>
      <c r="T145" s="404"/>
      <c r="U145" s="404"/>
    </row>
    <row r="146" spans="1:21" ht="15" x14ac:dyDescent="0.25">
      <c r="A146" s="16" t="s">
        <v>325</v>
      </c>
      <c r="B146" s="245"/>
      <c r="C146" s="510"/>
      <c r="D146" s="511"/>
      <c r="E146" s="511"/>
      <c r="F146" s="512"/>
      <c r="G146" s="510"/>
      <c r="H146" s="511"/>
      <c r="I146" s="511"/>
      <c r="J146" s="512"/>
      <c r="K146" s="524">
        <f t="shared" si="27"/>
        <v>0</v>
      </c>
      <c r="L146" s="525"/>
      <c r="M146" s="525"/>
      <c r="N146" s="526"/>
      <c r="O146" s="524">
        <f t="shared" si="28"/>
        <v>0</v>
      </c>
      <c r="P146" s="526" t="e">
        <f t="shared" si="29"/>
        <v>#DIV/0!</v>
      </c>
      <c r="R146" s="240"/>
      <c r="T146" s="404"/>
      <c r="U146" s="404"/>
    </row>
    <row r="147" spans="1:21" ht="15" x14ac:dyDescent="0.25">
      <c r="A147" s="16" t="s">
        <v>326</v>
      </c>
      <c r="B147" s="245"/>
      <c r="C147" s="510"/>
      <c r="D147" s="511"/>
      <c r="E147" s="511"/>
      <c r="F147" s="512"/>
      <c r="G147" s="510"/>
      <c r="H147" s="511"/>
      <c r="I147" s="511"/>
      <c r="J147" s="512"/>
      <c r="K147" s="524">
        <f t="shared" si="27"/>
        <v>0</v>
      </c>
      <c r="L147" s="525"/>
      <c r="M147" s="525"/>
      <c r="N147" s="526"/>
      <c r="O147" s="524">
        <f t="shared" si="28"/>
        <v>0</v>
      </c>
      <c r="P147" s="526" t="e">
        <f t="shared" si="29"/>
        <v>#DIV/0!</v>
      </c>
      <c r="R147" s="240"/>
      <c r="T147" s="404"/>
      <c r="U147" s="404"/>
    </row>
    <row r="148" spans="1:21" ht="15" x14ac:dyDescent="0.25">
      <c r="A148" s="16" t="s">
        <v>327</v>
      </c>
      <c r="B148" s="245"/>
      <c r="C148" s="510"/>
      <c r="D148" s="511"/>
      <c r="E148" s="511"/>
      <c r="F148" s="512"/>
      <c r="G148" s="510"/>
      <c r="H148" s="511"/>
      <c r="I148" s="511"/>
      <c r="J148" s="512"/>
      <c r="K148" s="524">
        <f t="shared" si="27"/>
        <v>0</v>
      </c>
      <c r="L148" s="525"/>
      <c r="M148" s="525"/>
      <c r="N148" s="526"/>
      <c r="O148" s="524">
        <f t="shared" si="28"/>
        <v>0</v>
      </c>
      <c r="P148" s="526" t="e">
        <f t="shared" si="29"/>
        <v>#DIV/0!</v>
      </c>
      <c r="R148" s="240"/>
      <c r="T148" s="404"/>
      <c r="U148" s="404"/>
    </row>
    <row r="149" spans="1:21" ht="15" x14ac:dyDescent="0.25">
      <c r="A149" s="16" t="s">
        <v>328</v>
      </c>
      <c r="B149" s="245"/>
      <c r="C149" s="510"/>
      <c r="D149" s="511"/>
      <c r="E149" s="511"/>
      <c r="F149" s="512"/>
      <c r="G149" s="510"/>
      <c r="H149" s="511"/>
      <c r="I149" s="511"/>
      <c r="J149" s="512"/>
      <c r="K149" s="524">
        <f t="shared" si="27"/>
        <v>0</v>
      </c>
      <c r="L149" s="525"/>
      <c r="M149" s="525"/>
      <c r="N149" s="526"/>
      <c r="O149" s="524">
        <f t="shared" si="28"/>
        <v>0</v>
      </c>
      <c r="P149" s="526" t="e">
        <f t="shared" si="29"/>
        <v>#DIV/0!</v>
      </c>
      <c r="R149" s="240"/>
      <c r="T149" s="404"/>
      <c r="U149" s="404"/>
    </row>
    <row r="150" spans="1:21" ht="15" x14ac:dyDescent="0.25">
      <c r="A150" s="16" t="s">
        <v>329</v>
      </c>
      <c r="B150" s="245"/>
      <c r="C150" s="510"/>
      <c r="D150" s="511"/>
      <c r="E150" s="511"/>
      <c r="F150" s="512"/>
      <c r="G150" s="510"/>
      <c r="H150" s="511"/>
      <c r="I150" s="511"/>
      <c r="J150" s="512"/>
      <c r="K150" s="524">
        <f t="shared" si="27"/>
        <v>0</v>
      </c>
      <c r="L150" s="525"/>
      <c r="M150" s="525"/>
      <c r="N150" s="526"/>
      <c r="O150" s="524">
        <f t="shared" si="28"/>
        <v>0</v>
      </c>
      <c r="P150" s="526" t="e">
        <f t="shared" si="29"/>
        <v>#DIV/0!</v>
      </c>
      <c r="R150" s="240"/>
      <c r="T150" s="404"/>
      <c r="U150" s="404"/>
    </row>
    <row r="151" spans="1:21" ht="15" x14ac:dyDescent="0.25">
      <c r="A151" s="16" t="s">
        <v>330</v>
      </c>
      <c r="B151" s="245"/>
      <c r="C151" s="510"/>
      <c r="D151" s="511"/>
      <c r="E151" s="511"/>
      <c r="F151" s="512"/>
      <c r="G151" s="510"/>
      <c r="H151" s="511"/>
      <c r="I151" s="511"/>
      <c r="J151" s="512"/>
      <c r="K151" s="524">
        <f t="shared" si="27"/>
        <v>0</v>
      </c>
      <c r="L151" s="525"/>
      <c r="M151" s="525"/>
      <c r="N151" s="526"/>
      <c r="O151" s="524">
        <f t="shared" si="28"/>
        <v>0</v>
      </c>
      <c r="P151" s="526" t="e">
        <f t="shared" si="29"/>
        <v>#DIV/0!</v>
      </c>
      <c r="R151" s="240"/>
      <c r="T151" s="404"/>
      <c r="U151" s="404"/>
    </row>
    <row r="152" spans="1:21" ht="15" x14ac:dyDescent="0.25">
      <c r="A152" s="16" t="s">
        <v>331</v>
      </c>
      <c r="B152" s="245"/>
      <c r="C152" s="510"/>
      <c r="D152" s="511"/>
      <c r="E152" s="511"/>
      <c r="F152" s="512"/>
      <c r="G152" s="510"/>
      <c r="H152" s="511"/>
      <c r="I152" s="511"/>
      <c r="J152" s="512"/>
      <c r="K152" s="524">
        <f t="shared" si="27"/>
        <v>0</v>
      </c>
      <c r="L152" s="525"/>
      <c r="M152" s="525"/>
      <c r="N152" s="526"/>
      <c r="O152" s="524">
        <f t="shared" si="28"/>
        <v>0</v>
      </c>
      <c r="P152" s="526" t="e">
        <f t="shared" si="29"/>
        <v>#DIV/0!</v>
      </c>
      <c r="R152" s="240"/>
      <c r="T152" s="404"/>
      <c r="U152" s="404"/>
    </row>
    <row r="153" spans="1:21" ht="15" x14ac:dyDescent="0.25">
      <c r="A153" s="16" t="s">
        <v>332</v>
      </c>
      <c r="B153" s="245"/>
      <c r="C153" s="510"/>
      <c r="D153" s="511"/>
      <c r="E153" s="511"/>
      <c r="F153" s="512"/>
      <c r="G153" s="510"/>
      <c r="H153" s="511"/>
      <c r="I153" s="511"/>
      <c r="J153" s="512"/>
      <c r="K153" s="524">
        <f t="shared" si="27"/>
        <v>0</v>
      </c>
      <c r="L153" s="525"/>
      <c r="M153" s="525"/>
      <c r="N153" s="526"/>
      <c r="O153" s="524">
        <f t="shared" si="28"/>
        <v>0</v>
      </c>
      <c r="P153" s="526" t="e">
        <f t="shared" si="29"/>
        <v>#DIV/0!</v>
      </c>
      <c r="R153" s="240"/>
      <c r="T153" s="404"/>
      <c r="U153" s="404"/>
    </row>
    <row r="154" spans="1:21" ht="15" x14ac:dyDescent="0.25">
      <c r="A154" s="16" t="s">
        <v>333</v>
      </c>
      <c r="B154" s="243"/>
      <c r="C154" s="510"/>
      <c r="D154" s="511"/>
      <c r="E154" s="511"/>
      <c r="F154" s="512"/>
      <c r="G154" s="510"/>
      <c r="H154" s="511"/>
      <c r="I154" s="511"/>
      <c r="J154" s="512"/>
      <c r="K154" s="524">
        <f t="shared" si="27"/>
        <v>0</v>
      </c>
      <c r="L154" s="525"/>
      <c r="M154" s="525"/>
      <c r="N154" s="526"/>
      <c r="O154" s="524">
        <f t="shared" si="28"/>
        <v>0</v>
      </c>
      <c r="P154" s="526" t="e">
        <f t="shared" si="29"/>
        <v>#DIV/0!</v>
      </c>
      <c r="R154" s="240"/>
      <c r="T154" s="404"/>
      <c r="U154" s="404"/>
    </row>
    <row r="155" spans="1:21" ht="15" x14ac:dyDescent="0.25">
      <c r="A155" s="16" t="s">
        <v>334</v>
      </c>
      <c r="B155" s="243"/>
      <c r="C155" s="510"/>
      <c r="D155" s="511"/>
      <c r="E155" s="511"/>
      <c r="F155" s="512"/>
      <c r="G155" s="510"/>
      <c r="H155" s="511"/>
      <c r="I155" s="511"/>
      <c r="J155" s="512"/>
      <c r="K155" s="524">
        <f t="shared" si="27"/>
        <v>0</v>
      </c>
      <c r="L155" s="525"/>
      <c r="M155" s="525"/>
      <c r="N155" s="526"/>
      <c r="O155" s="524">
        <f t="shared" si="28"/>
        <v>0</v>
      </c>
      <c r="P155" s="526" t="e">
        <f t="shared" si="29"/>
        <v>#DIV/0!</v>
      </c>
      <c r="R155" s="240"/>
      <c r="T155" s="404"/>
      <c r="U155" s="404"/>
    </row>
    <row r="156" spans="1:21" ht="15" x14ac:dyDescent="0.25">
      <c r="A156" s="16" t="s">
        <v>335</v>
      </c>
      <c r="B156" s="243"/>
      <c r="C156" s="510"/>
      <c r="D156" s="511"/>
      <c r="E156" s="511"/>
      <c r="F156" s="512"/>
      <c r="G156" s="510"/>
      <c r="H156" s="511"/>
      <c r="I156" s="511"/>
      <c r="J156" s="512"/>
      <c r="K156" s="524">
        <f t="shared" si="27"/>
        <v>0</v>
      </c>
      <c r="L156" s="525"/>
      <c r="M156" s="525"/>
      <c r="N156" s="526"/>
      <c r="O156" s="524">
        <f t="shared" si="28"/>
        <v>0</v>
      </c>
      <c r="P156" s="526" t="e">
        <f t="shared" si="29"/>
        <v>#DIV/0!</v>
      </c>
      <c r="R156" s="240"/>
      <c r="T156" s="404"/>
      <c r="U156" s="404"/>
    </row>
    <row r="157" spans="1:21" ht="15" x14ac:dyDescent="0.25">
      <c r="A157" s="16" t="s">
        <v>336</v>
      </c>
      <c r="B157" s="243"/>
      <c r="C157" s="510"/>
      <c r="D157" s="511"/>
      <c r="E157" s="511"/>
      <c r="F157" s="512"/>
      <c r="G157" s="510"/>
      <c r="H157" s="511"/>
      <c r="I157" s="511"/>
      <c r="J157" s="512"/>
      <c r="K157" s="524">
        <f t="shared" si="27"/>
        <v>0</v>
      </c>
      <c r="L157" s="525"/>
      <c r="M157" s="525"/>
      <c r="N157" s="526"/>
      <c r="O157" s="524">
        <f t="shared" si="28"/>
        <v>0</v>
      </c>
      <c r="P157" s="526" t="e">
        <f t="shared" si="29"/>
        <v>#DIV/0!</v>
      </c>
      <c r="R157" s="240"/>
      <c r="T157" s="404"/>
      <c r="U157" s="404"/>
    </row>
    <row r="158" spans="1:21" ht="15" x14ac:dyDescent="0.25">
      <c r="A158" s="16" t="s">
        <v>337</v>
      </c>
      <c r="B158" s="243"/>
      <c r="C158" s="510"/>
      <c r="D158" s="511"/>
      <c r="E158" s="511"/>
      <c r="F158" s="512"/>
      <c r="G158" s="510"/>
      <c r="H158" s="511"/>
      <c r="I158" s="511"/>
      <c r="J158" s="512"/>
      <c r="K158" s="524">
        <f t="shared" si="27"/>
        <v>0</v>
      </c>
      <c r="L158" s="525"/>
      <c r="M158" s="525"/>
      <c r="N158" s="526"/>
      <c r="O158" s="524">
        <f t="shared" si="28"/>
        <v>0</v>
      </c>
      <c r="P158" s="526" t="e">
        <f t="shared" si="29"/>
        <v>#DIV/0!</v>
      </c>
      <c r="R158" s="240"/>
      <c r="T158" s="404"/>
      <c r="U158" s="404"/>
    </row>
    <row r="159" spans="1:21" ht="15" x14ac:dyDescent="0.25">
      <c r="A159" s="11" t="s">
        <v>338</v>
      </c>
      <c r="B159" s="529" t="s">
        <v>392</v>
      </c>
      <c r="C159" s="530"/>
      <c r="D159" s="530"/>
      <c r="E159" s="530"/>
      <c r="F159" s="530"/>
      <c r="G159" s="530"/>
      <c r="H159" s="530"/>
      <c r="I159" s="530"/>
      <c r="J159" s="530"/>
      <c r="K159" s="530"/>
      <c r="L159" s="530"/>
      <c r="M159" s="530"/>
      <c r="N159" s="530"/>
      <c r="O159" s="530"/>
      <c r="P159" s="531"/>
      <c r="R159" s="240"/>
      <c r="T159" s="365"/>
      <c r="U159" s="365"/>
    </row>
    <row r="160" spans="1:21" ht="15" x14ac:dyDescent="0.25">
      <c r="A160" s="16" t="s">
        <v>339</v>
      </c>
      <c r="B160" s="245"/>
      <c r="C160" s="510"/>
      <c r="D160" s="511"/>
      <c r="E160" s="511"/>
      <c r="F160" s="512"/>
      <c r="G160" s="510"/>
      <c r="H160" s="511"/>
      <c r="I160" s="511"/>
      <c r="J160" s="512"/>
      <c r="K160" s="524">
        <f t="shared" ref="K160:K173" si="30">IF(C160=0,0,G160/C160)</f>
        <v>0</v>
      </c>
      <c r="L160" s="525"/>
      <c r="M160" s="525"/>
      <c r="N160" s="526"/>
      <c r="O160" s="524">
        <f t="shared" ref="O160:O173" si="31">IF($C$174=0,0,C160/$C$174)</f>
        <v>0</v>
      </c>
      <c r="P160" s="526" t="e">
        <f t="shared" ref="P160:P173" si="32">D160/$D$176</f>
        <v>#DIV/0!</v>
      </c>
      <c r="R160" s="240"/>
      <c r="T160" s="404"/>
      <c r="U160" s="404"/>
    </row>
    <row r="161" spans="1:21" ht="15" x14ac:dyDescent="0.25">
      <c r="A161" s="16" t="s">
        <v>340</v>
      </c>
      <c r="B161" s="245"/>
      <c r="C161" s="510"/>
      <c r="D161" s="511"/>
      <c r="E161" s="511"/>
      <c r="F161" s="512"/>
      <c r="G161" s="510"/>
      <c r="H161" s="511"/>
      <c r="I161" s="511"/>
      <c r="J161" s="512"/>
      <c r="K161" s="524">
        <f t="shared" si="30"/>
        <v>0</v>
      </c>
      <c r="L161" s="525"/>
      <c r="M161" s="525"/>
      <c r="N161" s="526"/>
      <c r="O161" s="524">
        <f t="shared" si="31"/>
        <v>0</v>
      </c>
      <c r="P161" s="526" t="e">
        <f t="shared" si="32"/>
        <v>#DIV/0!</v>
      </c>
      <c r="R161" s="240"/>
      <c r="T161" s="404"/>
      <c r="U161" s="404"/>
    </row>
    <row r="162" spans="1:21" ht="15" x14ac:dyDescent="0.25">
      <c r="A162" s="16" t="s">
        <v>341</v>
      </c>
      <c r="B162" s="245"/>
      <c r="C162" s="510"/>
      <c r="D162" s="511"/>
      <c r="E162" s="511"/>
      <c r="F162" s="512"/>
      <c r="G162" s="510"/>
      <c r="H162" s="511"/>
      <c r="I162" s="511"/>
      <c r="J162" s="512"/>
      <c r="K162" s="524">
        <f t="shared" si="30"/>
        <v>0</v>
      </c>
      <c r="L162" s="525"/>
      <c r="M162" s="525"/>
      <c r="N162" s="526"/>
      <c r="O162" s="524">
        <f t="shared" si="31"/>
        <v>0</v>
      </c>
      <c r="P162" s="526" t="e">
        <f t="shared" si="32"/>
        <v>#DIV/0!</v>
      </c>
      <c r="R162" s="240"/>
      <c r="T162" s="404"/>
      <c r="U162" s="404"/>
    </row>
    <row r="163" spans="1:21" ht="15" x14ac:dyDescent="0.25">
      <c r="A163" s="16" t="s">
        <v>342</v>
      </c>
      <c r="B163" s="245"/>
      <c r="C163" s="510"/>
      <c r="D163" s="511"/>
      <c r="E163" s="511"/>
      <c r="F163" s="512"/>
      <c r="G163" s="510"/>
      <c r="H163" s="511"/>
      <c r="I163" s="511"/>
      <c r="J163" s="512"/>
      <c r="K163" s="524">
        <f t="shared" si="30"/>
        <v>0</v>
      </c>
      <c r="L163" s="525"/>
      <c r="M163" s="525"/>
      <c r="N163" s="526"/>
      <c r="O163" s="524">
        <f t="shared" si="31"/>
        <v>0</v>
      </c>
      <c r="P163" s="526" t="e">
        <f t="shared" si="32"/>
        <v>#DIV/0!</v>
      </c>
      <c r="R163" s="240"/>
      <c r="T163" s="404"/>
      <c r="U163" s="404"/>
    </row>
    <row r="164" spans="1:21" ht="15" x14ac:dyDescent="0.25">
      <c r="A164" s="16" t="s">
        <v>343</v>
      </c>
      <c r="B164" s="245"/>
      <c r="C164" s="510"/>
      <c r="D164" s="511"/>
      <c r="E164" s="511"/>
      <c r="F164" s="512"/>
      <c r="G164" s="510"/>
      <c r="H164" s="511"/>
      <c r="I164" s="511"/>
      <c r="J164" s="512"/>
      <c r="K164" s="524">
        <f t="shared" si="30"/>
        <v>0</v>
      </c>
      <c r="L164" s="525"/>
      <c r="M164" s="525"/>
      <c r="N164" s="526"/>
      <c r="O164" s="524">
        <f t="shared" si="31"/>
        <v>0</v>
      </c>
      <c r="P164" s="526" t="e">
        <f t="shared" si="32"/>
        <v>#DIV/0!</v>
      </c>
      <c r="R164" s="240"/>
      <c r="T164" s="404"/>
      <c r="U164" s="404"/>
    </row>
    <row r="165" spans="1:21" ht="15" x14ac:dyDescent="0.25">
      <c r="A165" s="16" t="s">
        <v>344</v>
      </c>
      <c r="B165" s="245"/>
      <c r="C165" s="510"/>
      <c r="D165" s="511"/>
      <c r="E165" s="511"/>
      <c r="F165" s="512"/>
      <c r="G165" s="510"/>
      <c r="H165" s="511"/>
      <c r="I165" s="511"/>
      <c r="J165" s="512"/>
      <c r="K165" s="524">
        <f t="shared" si="30"/>
        <v>0</v>
      </c>
      <c r="L165" s="525"/>
      <c r="M165" s="525"/>
      <c r="N165" s="526"/>
      <c r="O165" s="524">
        <f t="shared" si="31"/>
        <v>0</v>
      </c>
      <c r="P165" s="526" t="e">
        <f t="shared" si="32"/>
        <v>#DIV/0!</v>
      </c>
      <c r="R165" s="240"/>
      <c r="T165" s="404"/>
      <c r="U165" s="404"/>
    </row>
    <row r="166" spans="1:21" ht="15" x14ac:dyDescent="0.25">
      <c r="A166" s="16" t="s">
        <v>345</v>
      </c>
      <c r="B166" s="245"/>
      <c r="C166" s="510"/>
      <c r="D166" s="511"/>
      <c r="E166" s="511"/>
      <c r="F166" s="512"/>
      <c r="G166" s="510"/>
      <c r="H166" s="511"/>
      <c r="I166" s="511"/>
      <c r="J166" s="512"/>
      <c r="K166" s="524">
        <f t="shared" si="30"/>
        <v>0</v>
      </c>
      <c r="L166" s="525"/>
      <c r="M166" s="525"/>
      <c r="N166" s="526"/>
      <c r="O166" s="524">
        <f t="shared" si="31"/>
        <v>0</v>
      </c>
      <c r="P166" s="526" t="e">
        <f t="shared" si="32"/>
        <v>#DIV/0!</v>
      </c>
      <c r="R166" s="240"/>
      <c r="T166" s="404"/>
      <c r="U166" s="404"/>
    </row>
    <row r="167" spans="1:21" ht="15" x14ac:dyDescent="0.25">
      <c r="A167" s="16" t="s">
        <v>346</v>
      </c>
      <c r="B167" s="245"/>
      <c r="C167" s="510"/>
      <c r="D167" s="511"/>
      <c r="E167" s="511"/>
      <c r="F167" s="512"/>
      <c r="G167" s="510"/>
      <c r="H167" s="511"/>
      <c r="I167" s="511"/>
      <c r="J167" s="512"/>
      <c r="K167" s="524">
        <f t="shared" si="30"/>
        <v>0</v>
      </c>
      <c r="L167" s="525"/>
      <c r="M167" s="525"/>
      <c r="N167" s="526"/>
      <c r="O167" s="524">
        <f t="shared" si="31"/>
        <v>0</v>
      </c>
      <c r="P167" s="526" t="e">
        <f t="shared" si="32"/>
        <v>#DIV/0!</v>
      </c>
      <c r="R167" s="240"/>
      <c r="T167" s="404"/>
      <c r="U167" s="404"/>
    </row>
    <row r="168" spans="1:21" ht="15" x14ac:dyDescent="0.25">
      <c r="A168" s="16" t="s">
        <v>347</v>
      </c>
      <c r="B168" s="245"/>
      <c r="C168" s="510"/>
      <c r="D168" s="511"/>
      <c r="E168" s="511"/>
      <c r="F168" s="512"/>
      <c r="G168" s="510"/>
      <c r="H168" s="511"/>
      <c r="I168" s="511"/>
      <c r="J168" s="512"/>
      <c r="K168" s="524">
        <f t="shared" si="30"/>
        <v>0</v>
      </c>
      <c r="L168" s="525"/>
      <c r="M168" s="525"/>
      <c r="N168" s="526"/>
      <c r="O168" s="524">
        <f t="shared" si="31"/>
        <v>0</v>
      </c>
      <c r="P168" s="526" t="e">
        <f t="shared" si="32"/>
        <v>#DIV/0!</v>
      </c>
      <c r="R168" s="240"/>
      <c r="T168" s="404"/>
      <c r="U168" s="404"/>
    </row>
    <row r="169" spans="1:21" ht="15" x14ac:dyDescent="0.25">
      <c r="A169" s="16" t="s">
        <v>348</v>
      </c>
      <c r="B169" s="243"/>
      <c r="C169" s="510"/>
      <c r="D169" s="511"/>
      <c r="E169" s="511"/>
      <c r="F169" s="512"/>
      <c r="G169" s="510"/>
      <c r="H169" s="511"/>
      <c r="I169" s="511"/>
      <c r="J169" s="512"/>
      <c r="K169" s="524">
        <f t="shared" si="30"/>
        <v>0</v>
      </c>
      <c r="L169" s="525"/>
      <c r="M169" s="525"/>
      <c r="N169" s="526"/>
      <c r="O169" s="524">
        <f t="shared" si="31"/>
        <v>0</v>
      </c>
      <c r="P169" s="526" t="e">
        <f t="shared" si="32"/>
        <v>#DIV/0!</v>
      </c>
      <c r="R169" s="240"/>
      <c r="T169" s="404"/>
      <c r="U169" s="404"/>
    </row>
    <row r="170" spans="1:21" ht="15" x14ac:dyDescent="0.25">
      <c r="A170" s="16" t="s">
        <v>349</v>
      </c>
      <c r="B170" s="243"/>
      <c r="C170" s="510"/>
      <c r="D170" s="511"/>
      <c r="E170" s="511"/>
      <c r="F170" s="512"/>
      <c r="G170" s="510"/>
      <c r="H170" s="511"/>
      <c r="I170" s="511"/>
      <c r="J170" s="512"/>
      <c r="K170" s="524">
        <f t="shared" si="30"/>
        <v>0</v>
      </c>
      <c r="L170" s="525"/>
      <c r="M170" s="525"/>
      <c r="N170" s="526"/>
      <c r="O170" s="524">
        <f t="shared" si="31"/>
        <v>0</v>
      </c>
      <c r="P170" s="526" t="e">
        <f t="shared" si="32"/>
        <v>#DIV/0!</v>
      </c>
      <c r="R170" s="240"/>
      <c r="T170" s="404"/>
      <c r="U170" s="404"/>
    </row>
    <row r="171" spans="1:21" ht="15" x14ac:dyDescent="0.25">
      <c r="A171" s="16" t="s">
        <v>350</v>
      </c>
      <c r="B171" s="243"/>
      <c r="C171" s="510"/>
      <c r="D171" s="511"/>
      <c r="E171" s="511"/>
      <c r="F171" s="512"/>
      <c r="G171" s="510"/>
      <c r="H171" s="511"/>
      <c r="I171" s="511"/>
      <c r="J171" s="512"/>
      <c r="K171" s="524">
        <f t="shared" si="30"/>
        <v>0</v>
      </c>
      <c r="L171" s="525"/>
      <c r="M171" s="525"/>
      <c r="N171" s="526"/>
      <c r="O171" s="524">
        <f t="shared" si="31"/>
        <v>0</v>
      </c>
      <c r="P171" s="526" t="e">
        <f t="shared" si="32"/>
        <v>#DIV/0!</v>
      </c>
      <c r="R171" s="240"/>
      <c r="T171" s="404"/>
      <c r="U171" s="404"/>
    </row>
    <row r="172" spans="1:21" ht="15" x14ac:dyDescent="0.25">
      <c r="A172" s="16" t="s">
        <v>351</v>
      </c>
      <c r="B172" s="243"/>
      <c r="C172" s="510"/>
      <c r="D172" s="511"/>
      <c r="E172" s="511"/>
      <c r="F172" s="512"/>
      <c r="G172" s="510"/>
      <c r="H172" s="511"/>
      <c r="I172" s="511"/>
      <c r="J172" s="512"/>
      <c r="K172" s="524">
        <f t="shared" si="30"/>
        <v>0</v>
      </c>
      <c r="L172" s="525"/>
      <c r="M172" s="525"/>
      <c r="N172" s="526"/>
      <c r="O172" s="524">
        <f t="shared" si="31"/>
        <v>0</v>
      </c>
      <c r="P172" s="526" t="e">
        <f t="shared" si="32"/>
        <v>#DIV/0!</v>
      </c>
      <c r="R172" s="240"/>
      <c r="T172" s="404"/>
      <c r="U172" s="404"/>
    </row>
    <row r="173" spans="1:21" ht="15" x14ac:dyDescent="0.25">
      <c r="A173" s="16" t="s">
        <v>352</v>
      </c>
      <c r="B173" s="243"/>
      <c r="C173" s="510"/>
      <c r="D173" s="511"/>
      <c r="E173" s="511"/>
      <c r="F173" s="512"/>
      <c r="G173" s="510"/>
      <c r="H173" s="511"/>
      <c r="I173" s="511"/>
      <c r="J173" s="512"/>
      <c r="K173" s="524">
        <f t="shared" si="30"/>
        <v>0</v>
      </c>
      <c r="L173" s="525"/>
      <c r="M173" s="525"/>
      <c r="N173" s="526"/>
      <c r="O173" s="524">
        <f t="shared" si="31"/>
        <v>0</v>
      </c>
      <c r="P173" s="526" t="e">
        <f t="shared" si="32"/>
        <v>#DIV/0!</v>
      </c>
      <c r="R173" s="240"/>
      <c r="T173" s="404"/>
      <c r="U173" s="404"/>
    </row>
    <row r="174" spans="1:21" ht="15" x14ac:dyDescent="0.25">
      <c r="A174" s="17"/>
      <c r="B174" s="17" t="s">
        <v>1</v>
      </c>
      <c r="C174" s="470">
        <f>SUM(C10:C173)</f>
        <v>0</v>
      </c>
      <c r="D174" s="527"/>
      <c r="E174" s="527"/>
      <c r="F174" s="528"/>
      <c r="G174" s="470"/>
      <c r="H174" s="527"/>
      <c r="I174" s="527"/>
      <c r="J174" s="528"/>
      <c r="K174" s="470"/>
      <c r="L174" s="527"/>
      <c r="M174" s="527"/>
      <c r="N174" s="528"/>
      <c r="O174" s="470"/>
      <c r="P174" s="528"/>
      <c r="R174" s="240"/>
    </row>
    <row r="175" spans="1:21" x14ac:dyDescent="0.2">
      <c r="R175" s="240"/>
    </row>
    <row r="176" spans="1:21" ht="35.25" customHeight="1" x14ac:dyDescent="0.2">
      <c r="A176" s="413" t="s">
        <v>41</v>
      </c>
      <c r="B176" s="413"/>
      <c r="C176" s="420"/>
      <c r="D176" s="420"/>
      <c r="E176" s="420"/>
      <c r="F176" s="420"/>
      <c r="G176" s="420"/>
      <c r="H176" s="420"/>
      <c r="I176" s="420"/>
      <c r="J176" s="420"/>
      <c r="K176" s="420"/>
      <c r="L176" s="420"/>
      <c r="M176" s="420"/>
      <c r="N176" s="420"/>
      <c r="O176" s="420"/>
      <c r="P176" s="420"/>
      <c r="R176" s="240"/>
    </row>
  </sheetData>
  <sheetProtection algorithmName="SHA-512" hashValue="Dqcfji1LXqjdEtTBPb9t3N4iRRxBvaiAJGY3w9MBgixXCSkxseuSTcPWHfXDICHKZfGgOGCL/NIRhKhoE9rRiA==" saltValue="8hHH3+5lnUf+02m30BQA0Q==" spinCount="100000" sheet="1" objects="1" scenarios="1"/>
  <mergeCells count="645">
    <mergeCell ref="T5:U5"/>
    <mergeCell ref="T6:T9"/>
    <mergeCell ref="U6:U9"/>
    <mergeCell ref="G101:J101"/>
    <mergeCell ref="G102:J102"/>
    <mergeCell ref="G103:J103"/>
    <mergeCell ref="G104:J104"/>
    <mergeCell ref="G108:J108"/>
    <mergeCell ref="G124:J124"/>
    <mergeCell ref="O121:P121"/>
    <mergeCell ref="G122:J122"/>
    <mergeCell ref="K122:N122"/>
    <mergeCell ref="O122:P122"/>
    <mergeCell ref="G123:J123"/>
    <mergeCell ref="K123:N123"/>
    <mergeCell ref="O123:P123"/>
    <mergeCell ref="G120:J120"/>
    <mergeCell ref="G96:J96"/>
    <mergeCell ref="K96:N96"/>
    <mergeCell ref="O96:P96"/>
    <mergeCell ref="G97:J97"/>
    <mergeCell ref="K97:N97"/>
    <mergeCell ref="O97:P97"/>
    <mergeCell ref="G98:J98"/>
    <mergeCell ref="K164:N164"/>
    <mergeCell ref="K160:N160"/>
    <mergeCell ref="K156:N156"/>
    <mergeCell ref="G149:J149"/>
    <mergeCell ref="K149:N149"/>
    <mergeCell ref="K140:N140"/>
    <mergeCell ref="K136:N136"/>
    <mergeCell ref="K132:N132"/>
    <mergeCell ref="K152:N152"/>
    <mergeCell ref="G164:J164"/>
    <mergeCell ref="G140:J140"/>
    <mergeCell ref="K120:N120"/>
    <mergeCell ref="K116:N116"/>
    <mergeCell ref="K112:N112"/>
    <mergeCell ref="G143:J143"/>
    <mergeCell ref="K143:N143"/>
    <mergeCell ref="K121:N121"/>
    <mergeCell ref="O172:P172"/>
    <mergeCell ref="G173:J173"/>
    <mergeCell ref="K173:N173"/>
    <mergeCell ref="O173:P173"/>
    <mergeCell ref="O164:P164"/>
    <mergeCell ref="G165:J165"/>
    <mergeCell ref="K165:N165"/>
    <mergeCell ref="O165:P165"/>
    <mergeCell ref="G166:J166"/>
    <mergeCell ref="K166:N166"/>
    <mergeCell ref="O166:P166"/>
    <mergeCell ref="G167:J167"/>
    <mergeCell ref="K167:N167"/>
    <mergeCell ref="O167:P167"/>
    <mergeCell ref="O160:P160"/>
    <mergeCell ref="G161:J161"/>
    <mergeCell ref="K161:N161"/>
    <mergeCell ref="G132:J132"/>
    <mergeCell ref="G174:J174"/>
    <mergeCell ref="K174:N174"/>
    <mergeCell ref="O174:P174"/>
    <mergeCell ref="C176:P176"/>
    <mergeCell ref="K168:N168"/>
    <mergeCell ref="O168:P168"/>
    <mergeCell ref="G169:J169"/>
    <mergeCell ref="K169:N169"/>
    <mergeCell ref="O169:P169"/>
    <mergeCell ref="G170:J170"/>
    <mergeCell ref="K170:N170"/>
    <mergeCell ref="O170:P170"/>
    <mergeCell ref="G171:J171"/>
    <mergeCell ref="K171:N171"/>
    <mergeCell ref="O171:P171"/>
    <mergeCell ref="C173:F173"/>
    <mergeCell ref="C170:F170"/>
    <mergeCell ref="C171:F171"/>
    <mergeCell ref="C172:F172"/>
    <mergeCell ref="C168:F168"/>
    <mergeCell ref="C169:F169"/>
    <mergeCell ref="G168:J168"/>
    <mergeCell ref="G172:J172"/>
    <mergeCell ref="K172:N172"/>
    <mergeCell ref="O161:P161"/>
    <mergeCell ref="G162:J162"/>
    <mergeCell ref="K162:N162"/>
    <mergeCell ref="O162:P162"/>
    <mergeCell ref="G163:J163"/>
    <mergeCell ref="K163:N163"/>
    <mergeCell ref="O163:P163"/>
    <mergeCell ref="O156:P156"/>
    <mergeCell ref="G157:J157"/>
    <mergeCell ref="K157:N157"/>
    <mergeCell ref="O157:P157"/>
    <mergeCell ref="G158:J158"/>
    <mergeCell ref="K158:N158"/>
    <mergeCell ref="O158:P158"/>
    <mergeCell ref="B159:P159"/>
    <mergeCell ref="C156:F156"/>
    <mergeCell ref="G160:J160"/>
    <mergeCell ref="G156:J156"/>
    <mergeCell ref="O152:P152"/>
    <mergeCell ref="G153:J153"/>
    <mergeCell ref="K153:N153"/>
    <mergeCell ref="O153:P153"/>
    <mergeCell ref="G154:J154"/>
    <mergeCell ref="K154:N154"/>
    <mergeCell ref="O154:P154"/>
    <mergeCell ref="G155:J155"/>
    <mergeCell ref="K155:N155"/>
    <mergeCell ref="O155:P155"/>
    <mergeCell ref="G152:J152"/>
    <mergeCell ref="C153:F153"/>
    <mergeCell ref="C154:F154"/>
    <mergeCell ref="C155:F155"/>
    <mergeCell ref="O143:P143"/>
    <mergeCell ref="O149:P149"/>
    <mergeCell ref="G150:J150"/>
    <mergeCell ref="K150:N150"/>
    <mergeCell ref="O150:P150"/>
    <mergeCell ref="G151:J151"/>
    <mergeCell ref="K151:N151"/>
    <mergeCell ref="O151:P151"/>
    <mergeCell ref="K145:N145"/>
    <mergeCell ref="O145:P145"/>
    <mergeCell ref="G146:J146"/>
    <mergeCell ref="K146:N146"/>
    <mergeCell ref="O146:P146"/>
    <mergeCell ref="G147:J147"/>
    <mergeCell ref="K147:N147"/>
    <mergeCell ref="O147:P147"/>
    <mergeCell ref="G148:J148"/>
    <mergeCell ref="K148:N148"/>
    <mergeCell ref="O148:P148"/>
    <mergeCell ref="C151:F151"/>
    <mergeCell ref="C152:F152"/>
    <mergeCell ref="O136:P136"/>
    <mergeCell ref="G137:J137"/>
    <mergeCell ref="K137:N137"/>
    <mergeCell ref="O137:P137"/>
    <mergeCell ref="G138:J138"/>
    <mergeCell ref="K138:N138"/>
    <mergeCell ref="O138:P138"/>
    <mergeCell ref="G139:J139"/>
    <mergeCell ref="K139:N139"/>
    <mergeCell ref="O139:P139"/>
    <mergeCell ref="G136:J136"/>
    <mergeCell ref="O132:P132"/>
    <mergeCell ref="G133:J133"/>
    <mergeCell ref="K133:N133"/>
    <mergeCell ref="O133:P133"/>
    <mergeCell ref="G134:J134"/>
    <mergeCell ref="K134:N134"/>
    <mergeCell ref="O134:P134"/>
    <mergeCell ref="G135:J135"/>
    <mergeCell ref="K135:N135"/>
    <mergeCell ref="O135:P135"/>
    <mergeCell ref="O128:P128"/>
    <mergeCell ref="B129:P129"/>
    <mergeCell ref="G130:J130"/>
    <mergeCell ref="K130:N130"/>
    <mergeCell ref="O130:P130"/>
    <mergeCell ref="G131:J131"/>
    <mergeCell ref="K131:N131"/>
    <mergeCell ref="O131:P131"/>
    <mergeCell ref="K124:N124"/>
    <mergeCell ref="O124:P124"/>
    <mergeCell ref="G125:J125"/>
    <mergeCell ref="K125:N125"/>
    <mergeCell ref="O125:P125"/>
    <mergeCell ref="G126:J126"/>
    <mergeCell ref="K126:N126"/>
    <mergeCell ref="O126:P126"/>
    <mergeCell ref="G127:J127"/>
    <mergeCell ref="K127:N127"/>
    <mergeCell ref="O127:P127"/>
    <mergeCell ref="G128:J128"/>
    <mergeCell ref="C126:F126"/>
    <mergeCell ref="C124:F124"/>
    <mergeCell ref="C125:F125"/>
    <mergeCell ref="K128:N128"/>
    <mergeCell ref="C108:F108"/>
    <mergeCell ref="C109:F109"/>
    <mergeCell ref="O116:P116"/>
    <mergeCell ref="G117:J117"/>
    <mergeCell ref="K117:N117"/>
    <mergeCell ref="O117:P117"/>
    <mergeCell ref="G118:J118"/>
    <mergeCell ref="K118:N118"/>
    <mergeCell ref="O118:P118"/>
    <mergeCell ref="G116:J116"/>
    <mergeCell ref="K111:N111"/>
    <mergeCell ref="O111:P111"/>
    <mergeCell ref="G112:J112"/>
    <mergeCell ref="C123:F123"/>
    <mergeCell ref="C121:F121"/>
    <mergeCell ref="C122:F122"/>
    <mergeCell ref="C119:F119"/>
    <mergeCell ref="C120:F120"/>
    <mergeCell ref="C113:F113"/>
    <mergeCell ref="K106:N106"/>
    <mergeCell ref="O106:P106"/>
    <mergeCell ref="G107:J107"/>
    <mergeCell ref="K107:N107"/>
    <mergeCell ref="O107:P107"/>
    <mergeCell ref="O112:P112"/>
    <mergeCell ref="G113:J113"/>
    <mergeCell ref="K113:N113"/>
    <mergeCell ref="O113:P113"/>
    <mergeCell ref="K108:N108"/>
    <mergeCell ref="O108:P108"/>
    <mergeCell ref="G109:J109"/>
    <mergeCell ref="K109:N109"/>
    <mergeCell ref="O109:P109"/>
    <mergeCell ref="G110:J110"/>
    <mergeCell ref="K110:N110"/>
    <mergeCell ref="O110:P110"/>
    <mergeCell ref="G111:J111"/>
    <mergeCell ref="K98:N98"/>
    <mergeCell ref="O98:P98"/>
    <mergeCell ref="G93:J93"/>
    <mergeCell ref="K93:N93"/>
    <mergeCell ref="O93:P93"/>
    <mergeCell ref="G94:J94"/>
    <mergeCell ref="K94:N94"/>
    <mergeCell ref="O94:P94"/>
    <mergeCell ref="G91:J91"/>
    <mergeCell ref="K95:N95"/>
    <mergeCell ref="O95:P95"/>
    <mergeCell ref="G95:J95"/>
    <mergeCell ref="K89:N89"/>
    <mergeCell ref="O89:P89"/>
    <mergeCell ref="G90:J90"/>
    <mergeCell ref="K90:N90"/>
    <mergeCell ref="O90:P90"/>
    <mergeCell ref="G87:J87"/>
    <mergeCell ref="K91:N91"/>
    <mergeCell ref="O91:P91"/>
    <mergeCell ref="G92:J92"/>
    <mergeCell ref="K92:N92"/>
    <mergeCell ref="O92:P92"/>
    <mergeCell ref="G86:J86"/>
    <mergeCell ref="K86:N86"/>
    <mergeCell ref="O86:P86"/>
    <mergeCell ref="C85:F85"/>
    <mergeCell ref="C86:F86"/>
    <mergeCell ref="K87:N87"/>
    <mergeCell ref="O87:P87"/>
    <mergeCell ref="G88:J88"/>
    <mergeCell ref="K88:N88"/>
    <mergeCell ref="O88:P88"/>
    <mergeCell ref="G82:J82"/>
    <mergeCell ref="K82:N82"/>
    <mergeCell ref="O82:P82"/>
    <mergeCell ref="G83:J83"/>
    <mergeCell ref="K83:N83"/>
    <mergeCell ref="O83:P83"/>
    <mergeCell ref="B84:P84"/>
    <mergeCell ref="G85:J85"/>
    <mergeCell ref="K85:N85"/>
    <mergeCell ref="O85:P85"/>
    <mergeCell ref="K75:N75"/>
    <mergeCell ref="G79:J79"/>
    <mergeCell ref="K79:N79"/>
    <mergeCell ref="O79:P79"/>
    <mergeCell ref="G80:J80"/>
    <mergeCell ref="K80:N80"/>
    <mergeCell ref="O80:P80"/>
    <mergeCell ref="G81:J81"/>
    <mergeCell ref="K81:N81"/>
    <mergeCell ref="O81:P81"/>
    <mergeCell ref="G76:J76"/>
    <mergeCell ref="K76:N76"/>
    <mergeCell ref="O76:P76"/>
    <mergeCell ref="G77:J77"/>
    <mergeCell ref="K77:N77"/>
    <mergeCell ref="O77:P77"/>
    <mergeCell ref="G78:J78"/>
    <mergeCell ref="K78:N78"/>
    <mergeCell ref="O78:P78"/>
    <mergeCell ref="G63:J63"/>
    <mergeCell ref="K63:N63"/>
    <mergeCell ref="O63:P63"/>
    <mergeCell ref="G64:J64"/>
    <mergeCell ref="K64:N64"/>
    <mergeCell ref="O64:P64"/>
    <mergeCell ref="K65:N65"/>
    <mergeCell ref="O65:P65"/>
    <mergeCell ref="G66:J66"/>
    <mergeCell ref="K66:N66"/>
    <mergeCell ref="O66:P66"/>
    <mergeCell ref="G65:J65"/>
    <mergeCell ref="G60:J60"/>
    <mergeCell ref="K60:N60"/>
    <mergeCell ref="O60:P60"/>
    <mergeCell ref="G61:J61"/>
    <mergeCell ref="K61:N61"/>
    <mergeCell ref="O61:P61"/>
    <mergeCell ref="G62:J62"/>
    <mergeCell ref="K62:N62"/>
    <mergeCell ref="O62:P62"/>
    <mergeCell ref="G57:J57"/>
    <mergeCell ref="K57:N57"/>
    <mergeCell ref="O57:P57"/>
    <mergeCell ref="G58:J58"/>
    <mergeCell ref="K58:N58"/>
    <mergeCell ref="O58:P58"/>
    <mergeCell ref="G59:J59"/>
    <mergeCell ref="K59:N59"/>
    <mergeCell ref="O59:P59"/>
    <mergeCell ref="O50:P50"/>
    <mergeCell ref="G51:J51"/>
    <mergeCell ref="K51:N51"/>
    <mergeCell ref="O51:P51"/>
    <mergeCell ref="G52:J52"/>
    <mergeCell ref="K52:N52"/>
    <mergeCell ref="O52:P52"/>
    <mergeCell ref="G53:J53"/>
    <mergeCell ref="K53:N53"/>
    <mergeCell ref="O53:P53"/>
    <mergeCell ref="G50:J50"/>
    <mergeCell ref="K50:N50"/>
    <mergeCell ref="O46:P46"/>
    <mergeCell ref="G47:J47"/>
    <mergeCell ref="K47:N47"/>
    <mergeCell ref="O47:P47"/>
    <mergeCell ref="K48:N48"/>
    <mergeCell ref="O48:P48"/>
    <mergeCell ref="G49:J49"/>
    <mergeCell ref="K49:N49"/>
    <mergeCell ref="O49:P49"/>
    <mergeCell ref="G48:J48"/>
    <mergeCell ref="G46:J46"/>
    <mergeCell ref="K46:N46"/>
    <mergeCell ref="O42:P42"/>
    <mergeCell ref="G43:J43"/>
    <mergeCell ref="K43:N43"/>
    <mergeCell ref="O43:P43"/>
    <mergeCell ref="K44:N44"/>
    <mergeCell ref="O44:P44"/>
    <mergeCell ref="G45:J45"/>
    <mergeCell ref="K45:N45"/>
    <mergeCell ref="O45:P45"/>
    <mergeCell ref="G44:J44"/>
    <mergeCell ref="G42:J42"/>
    <mergeCell ref="K42:N42"/>
    <mergeCell ref="G38:J38"/>
    <mergeCell ref="K38:N38"/>
    <mergeCell ref="O38:P38"/>
    <mergeCell ref="B39:P39"/>
    <mergeCell ref="K40:N40"/>
    <mergeCell ref="O40:P40"/>
    <mergeCell ref="G41:J41"/>
    <mergeCell ref="K41:N41"/>
    <mergeCell ref="O41:P41"/>
    <mergeCell ref="G40:J40"/>
    <mergeCell ref="G34:J34"/>
    <mergeCell ref="K34:N34"/>
    <mergeCell ref="O34:P34"/>
    <mergeCell ref="G35:J35"/>
    <mergeCell ref="K35:N35"/>
    <mergeCell ref="O35:P35"/>
    <mergeCell ref="K36:N36"/>
    <mergeCell ref="O36:P36"/>
    <mergeCell ref="G37:J37"/>
    <mergeCell ref="K37:N37"/>
    <mergeCell ref="O37:P37"/>
    <mergeCell ref="G36:J36"/>
    <mergeCell ref="G31:J31"/>
    <mergeCell ref="K31:N31"/>
    <mergeCell ref="O31:P31"/>
    <mergeCell ref="G32:J32"/>
    <mergeCell ref="K32:N32"/>
    <mergeCell ref="O32:P32"/>
    <mergeCell ref="G33:J33"/>
    <mergeCell ref="K33:N33"/>
    <mergeCell ref="O33:P33"/>
    <mergeCell ref="G28:J28"/>
    <mergeCell ref="K28:N28"/>
    <mergeCell ref="O28:P28"/>
    <mergeCell ref="G29:J29"/>
    <mergeCell ref="K29:N29"/>
    <mergeCell ref="O29:P29"/>
    <mergeCell ref="G30:J30"/>
    <mergeCell ref="K30:N30"/>
    <mergeCell ref="O30:P30"/>
    <mergeCell ref="B24:P24"/>
    <mergeCell ref="G25:J25"/>
    <mergeCell ref="K25:N25"/>
    <mergeCell ref="O25:P25"/>
    <mergeCell ref="G26:J26"/>
    <mergeCell ref="K26:N26"/>
    <mergeCell ref="O26:P26"/>
    <mergeCell ref="G27:J27"/>
    <mergeCell ref="K27:N27"/>
    <mergeCell ref="O27:P27"/>
    <mergeCell ref="K20:N20"/>
    <mergeCell ref="O20:P20"/>
    <mergeCell ref="G21:J21"/>
    <mergeCell ref="K21:N21"/>
    <mergeCell ref="O21:P21"/>
    <mergeCell ref="G22:J22"/>
    <mergeCell ref="K22:N22"/>
    <mergeCell ref="O22:P22"/>
    <mergeCell ref="K23:N23"/>
    <mergeCell ref="O23:P23"/>
    <mergeCell ref="G20:J20"/>
    <mergeCell ref="K16:N16"/>
    <mergeCell ref="O16:P16"/>
    <mergeCell ref="G17:J17"/>
    <mergeCell ref="K17:N17"/>
    <mergeCell ref="O17:P17"/>
    <mergeCell ref="G18:J18"/>
    <mergeCell ref="K18:N18"/>
    <mergeCell ref="O18:P18"/>
    <mergeCell ref="K19:N19"/>
    <mergeCell ref="O19:P19"/>
    <mergeCell ref="K12:N12"/>
    <mergeCell ref="O12:P12"/>
    <mergeCell ref="G13:J13"/>
    <mergeCell ref="K13:N13"/>
    <mergeCell ref="O13:P13"/>
    <mergeCell ref="G14:J14"/>
    <mergeCell ref="K14:N14"/>
    <mergeCell ref="O14:P14"/>
    <mergeCell ref="K15:N15"/>
    <mergeCell ref="O15:P15"/>
    <mergeCell ref="K8:N8"/>
    <mergeCell ref="O8:P8"/>
    <mergeCell ref="B9:P9"/>
    <mergeCell ref="G10:J10"/>
    <mergeCell ref="K10:N10"/>
    <mergeCell ref="O10:P10"/>
    <mergeCell ref="G11:J11"/>
    <mergeCell ref="K11:N11"/>
    <mergeCell ref="O11:P11"/>
    <mergeCell ref="C166:F166"/>
    <mergeCell ref="C167:F167"/>
    <mergeCell ref="C161:F161"/>
    <mergeCell ref="C157:F157"/>
    <mergeCell ref="C158:F158"/>
    <mergeCell ref="C160:F160"/>
    <mergeCell ref="C164:F164"/>
    <mergeCell ref="C165:F165"/>
    <mergeCell ref="C162:F162"/>
    <mergeCell ref="C163:F163"/>
    <mergeCell ref="C149:F149"/>
    <mergeCell ref="C150:F150"/>
    <mergeCell ref="C143:F143"/>
    <mergeCell ref="C140:F140"/>
    <mergeCell ref="C141:F141"/>
    <mergeCell ref="C142:F142"/>
    <mergeCell ref="C147:F147"/>
    <mergeCell ref="C148:F148"/>
    <mergeCell ref="C145:F145"/>
    <mergeCell ref="C146:F146"/>
    <mergeCell ref="B144:P144"/>
    <mergeCell ref="G145:J145"/>
    <mergeCell ref="O140:P140"/>
    <mergeCell ref="G141:J141"/>
    <mergeCell ref="K141:N141"/>
    <mergeCell ref="O141:P141"/>
    <mergeCell ref="G142:J142"/>
    <mergeCell ref="K142:N142"/>
    <mergeCell ref="O142:P142"/>
    <mergeCell ref="C138:F138"/>
    <mergeCell ref="C139:F139"/>
    <mergeCell ref="C136:F136"/>
    <mergeCell ref="C137:F137"/>
    <mergeCell ref="C131:F131"/>
    <mergeCell ref="C135:F135"/>
    <mergeCell ref="C127:F127"/>
    <mergeCell ref="C128:F128"/>
    <mergeCell ref="C130:F130"/>
    <mergeCell ref="C134:F134"/>
    <mergeCell ref="C132:F132"/>
    <mergeCell ref="C133:F133"/>
    <mergeCell ref="G119:J119"/>
    <mergeCell ref="K119:N119"/>
    <mergeCell ref="O119:P119"/>
    <mergeCell ref="O120:P120"/>
    <mergeCell ref="G121:J121"/>
    <mergeCell ref="C106:F106"/>
    <mergeCell ref="C107:F107"/>
    <mergeCell ref="C101:F101"/>
    <mergeCell ref="C105:F105"/>
    <mergeCell ref="G105:J105"/>
    <mergeCell ref="K105:N105"/>
    <mergeCell ref="C110:F110"/>
    <mergeCell ref="C111:F111"/>
    <mergeCell ref="C112:F112"/>
    <mergeCell ref="C117:F117"/>
    <mergeCell ref="C118:F118"/>
    <mergeCell ref="C115:F115"/>
    <mergeCell ref="C116:F116"/>
    <mergeCell ref="B114:P114"/>
    <mergeCell ref="G115:J115"/>
    <mergeCell ref="K115:N115"/>
    <mergeCell ref="O115:P115"/>
    <mergeCell ref="O105:P105"/>
    <mergeCell ref="G106:J106"/>
    <mergeCell ref="C92:F92"/>
    <mergeCell ref="C89:F89"/>
    <mergeCell ref="C90:F90"/>
    <mergeCell ref="C87:F87"/>
    <mergeCell ref="C88:F88"/>
    <mergeCell ref="C97:F97"/>
    <mergeCell ref="C98:F98"/>
    <mergeCell ref="C100:F100"/>
    <mergeCell ref="C104:F104"/>
    <mergeCell ref="C102:F102"/>
    <mergeCell ref="C103:F103"/>
    <mergeCell ref="B99:P99"/>
    <mergeCell ref="G100:J100"/>
    <mergeCell ref="K100:N100"/>
    <mergeCell ref="O100:P100"/>
    <mergeCell ref="K101:N101"/>
    <mergeCell ref="O101:P101"/>
    <mergeCell ref="K102:N102"/>
    <mergeCell ref="O102:P102"/>
    <mergeCell ref="K103:N103"/>
    <mergeCell ref="O103:P103"/>
    <mergeCell ref="K104:N104"/>
    <mergeCell ref="O104:P104"/>
    <mergeCell ref="G89:J89"/>
    <mergeCell ref="C47:F47"/>
    <mergeCell ref="C42:F42"/>
    <mergeCell ref="C43:F43"/>
    <mergeCell ref="C44:F44"/>
    <mergeCell ref="C45:F45"/>
    <mergeCell ref="C46:F46"/>
    <mergeCell ref="C61:F61"/>
    <mergeCell ref="C53:F53"/>
    <mergeCell ref="C52:F52"/>
    <mergeCell ref="C49:F49"/>
    <mergeCell ref="C50:F50"/>
    <mergeCell ref="C55:F55"/>
    <mergeCell ref="C56:F56"/>
    <mergeCell ref="C51:F51"/>
    <mergeCell ref="C57:F57"/>
    <mergeCell ref="C58:F58"/>
    <mergeCell ref="C59:F59"/>
    <mergeCell ref="B54:P54"/>
    <mergeCell ref="G55:J55"/>
    <mergeCell ref="K55:N55"/>
    <mergeCell ref="O55:P55"/>
    <mergeCell ref="G56:J56"/>
    <mergeCell ref="K56:N56"/>
    <mergeCell ref="O56:P56"/>
    <mergeCell ref="C64:F64"/>
    <mergeCell ref="C65:F65"/>
    <mergeCell ref="C80:F80"/>
    <mergeCell ref="B69:P69"/>
    <mergeCell ref="G70:J70"/>
    <mergeCell ref="K70:N70"/>
    <mergeCell ref="O70:P70"/>
    <mergeCell ref="G71:J71"/>
    <mergeCell ref="K71:N71"/>
    <mergeCell ref="O71:P71"/>
    <mergeCell ref="G72:J72"/>
    <mergeCell ref="G67:J67"/>
    <mergeCell ref="K67:N67"/>
    <mergeCell ref="O67:P67"/>
    <mergeCell ref="G68:J68"/>
    <mergeCell ref="K68:N68"/>
    <mergeCell ref="O68:P68"/>
    <mergeCell ref="K73:N73"/>
    <mergeCell ref="O73:P73"/>
    <mergeCell ref="G74:J74"/>
    <mergeCell ref="K74:N74"/>
    <mergeCell ref="O74:P74"/>
    <mergeCell ref="G75:J75"/>
    <mergeCell ref="O75:P75"/>
    <mergeCell ref="K72:N72"/>
    <mergeCell ref="O72:P72"/>
    <mergeCell ref="G73:J73"/>
    <mergeCell ref="C174:F174"/>
    <mergeCell ref="C71:F71"/>
    <mergeCell ref="C82:F82"/>
    <mergeCell ref="C83:F83"/>
    <mergeCell ref="C66:F66"/>
    <mergeCell ref="C78:F78"/>
    <mergeCell ref="C72:F72"/>
    <mergeCell ref="C73:F73"/>
    <mergeCell ref="C74:F74"/>
    <mergeCell ref="C75:F75"/>
    <mergeCell ref="C77:F77"/>
    <mergeCell ref="C70:F70"/>
    <mergeCell ref="C79:F79"/>
    <mergeCell ref="C81:F81"/>
    <mergeCell ref="C67:F67"/>
    <mergeCell ref="C68:F68"/>
    <mergeCell ref="C96:F96"/>
    <mergeCell ref="C93:F93"/>
    <mergeCell ref="C94:F94"/>
    <mergeCell ref="C95:F95"/>
    <mergeCell ref="C91:F91"/>
    <mergeCell ref="C63:F63"/>
    <mergeCell ref="A1:H1"/>
    <mergeCell ref="A6:D6"/>
    <mergeCell ref="A4:B4"/>
    <mergeCell ref="C4:F4"/>
    <mergeCell ref="C10:F10"/>
    <mergeCell ref="C13:F13"/>
    <mergeCell ref="C8:F8"/>
    <mergeCell ref="C23:F23"/>
    <mergeCell ref="C14:F14"/>
    <mergeCell ref="C15:F15"/>
    <mergeCell ref="C16:F16"/>
    <mergeCell ref="C18:F18"/>
    <mergeCell ref="C17:F17"/>
    <mergeCell ref="C19:F19"/>
    <mergeCell ref="C20:F20"/>
    <mergeCell ref="G15:J15"/>
    <mergeCell ref="G19:J19"/>
    <mergeCell ref="G23:J23"/>
    <mergeCell ref="C11:F11"/>
    <mergeCell ref="C12:F12"/>
    <mergeCell ref="G8:J8"/>
    <mergeCell ref="G12:J12"/>
    <mergeCell ref="G16:J16"/>
    <mergeCell ref="A2:H2"/>
    <mergeCell ref="A176:B176"/>
    <mergeCell ref="C21:F21"/>
    <mergeCell ref="C22:F22"/>
    <mergeCell ref="C36:F36"/>
    <mergeCell ref="C28:F28"/>
    <mergeCell ref="C34:F34"/>
    <mergeCell ref="C35:F35"/>
    <mergeCell ref="C30:F30"/>
    <mergeCell ref="C31:F31"/>
    <mergeCell ref="C32:F32"/>
    <mergeCell ref="C33:F33"/>
    <mergeCell ref="C26:F26"/>
    <mergeCell ref="C27:F27"/>
    <mergeCell ref="C29:F29"/>
    <mergeCell ref="C25:F25"/>
    <mergeCell ref="C41:F41"/>
    <mergeCell ref="C48:F48"/>
    <mergeCell ref="C38:F38"/>
    <mergeCell ref="C37:F37"/>
    <mergeCell ref="C40:F40"/>
    <mergeCell ref="C60:F60"/>
    <mergeCell ref="C62:F62"/>
    <mergeCell ref="C76:F76"/>
  </mergeCells>
  <conditionalFormatting sqref="K10:P23">
    <cfRule type="cellIs" dxfId="622" priority="37" operator="greaterThan">
      <formula>1</formula>
    </cfRule>
  </conditionalFormatting>
  <conditionalFormatting sqref="K25:P38">
    <cfRule type="cellIs" dxfId="621" priority="36" operator="greaterThan">
      <formula>1</formula>
    </cfRule>
  </conditionalFormatting>
  <conditionalFormatting sqref="K40:P53">
    <cfRule type="cellIs" dxfId="620" priority="35" operator="greaterThan">
      <formula>1</formula>
    </cfRule>
  </conditionalFormatting>
  <conditionalFormatting sqref="K55:P68">
    <cfRule type="cellIs" dxfId="619" priority="34" operator="greaterThan">
      <formula>1</formula>
    </cfRule>
  </conditionalFormatting>
  <conditionalFormatting sqref="K70:P83">
    <cfRule type="cellIs" dxfId="618" priority="33" operator="greaterThan">
      <formula>1</formula>
    </cfRule>
  </conditionalFormatting>
  <conditionalFormatting sqref="K85:P98">
    <cfRule type="cellIs" dxfId="617" priority="32" operator="greaterThan">
      <formula>1</formula>
    </cfRule>
  </conditionalFormatting>
  <conditionalFormatting sqref="K100:P113">
    <cfRule type="cellIs" dxfId="616" priority="31" operator="greaterThan">
      <formula>1</formula>
    </cfRule>
  </conditionalFormatting>
  <conditionalFormatting sqref="K115:P128">
    <cfRule type="cellIs" dxfId="615" priority="30" operator="greaterThan">
      <formula>1</formula>
    </cfRule>
  </conditionalFormatting>
  <conditionalFormatting sqref="K130:P143">
    <cfRule type="cellIs" dxfId="614" priority="29" operator="greaterThan">
      <formula>1</formula>
    </cfRule>
  </conditionalFormatting>
  <conditionalFormatting sqref="K145:P158">
    <cfRule type="cellIs" dxfId="613" priority="28" operator="greaterThan">
      <formula>1</formula>
    </cfRule>
  </conditionalFormatting>
  <conditionalFormatting sqref="K160:P173">
    <cfRule type="cellIs" dxfId="612" priority="27" operator="greaterThan">
      <formula>1</formula>
    </cfRule>
  </conditionalFormatting>
  <conditionalFormatting sqref="T10">
    <cfRule type="expression" dxfId="611" priority="26">
      <formula>C10&gt;$C$4</formula>
    </cfRule>
  </conditionalFormatting>
  <conditionalFormatting sqref="U10">
    <cfRule type="expression" dxfId="610" priority="25">
      <formula>G10&gt;C10</formula>
    </cfRule>
  </conditionalFormatting>
  <conditionalFormatting sqref="T11:T23">
    <cfRule type="expression" dxfId="609" priority="24">
      <formula>C11&gt;$C$4</formula>
    </cfRule>
  </conditionalFormatting>
  <conditionalFormatting sqref="U11:U23">
    <cfRule type="expression" dxfId="608" priority="23">
      <formula>G11&gt;C11</formula>
    </cfRule>
  </conditionalFormatting>
  <conditionalFormatting sqref="T25:T38">
    <cfRule type="expression" dxfId="607" priority="22">
      <formula>C25&gt;$C$4</formula>
    </cfRule>
  </conditionalFormatting>
  <conditionalFormatting sqref="U25:U38">
    <cfRule type="expression" dxfId="606" priority="21">
      <formula>G25&gt;C25</formula>
    </cfRule>
  </conditionalFormatting>
  <conditionalFormatting sqref="T40:T53">
    <cfRule type="expression" dxfId="605" priority="20">
      <formula>C40&gt;$C$4</formula>
    </cfRule>
  </conditionalFormatting>
  <conditionalFormatting sqref="U40:U53">
    <cfRule type="expression" dxfId="604" priority="19">
      <formula>G40&gt;C40</formula>
    </cfRule>
  </conditionalFormatting>
  <conditionalFormatting sqref="T55:T68">
    <cfRule type="expression" dxfId="603" priority="18">
      <formula>C55&gt;$C$4</formula>
    </cfRule>
  </conditionalFormatting>
  <conditionalFormatting sqref="U55:U68">
    <cfRule type="expression" dxfId="602" priority="17">
      <formula>G55&gt;C55</formula>
    </cfRule>
  </conditionalFormatting>
  <conditionalFormatting sqref="T70:T83">
    <cfRule type="expression" dxfId="601" priority="16">
      <formula>C70&gt;$C$4</formula>
    </cfRule>
  </conditionalFormatting>
  <conditionalFormatting sqref="U70:U83">
    <cfRule type="expression" dxfId="600" priority="15">
      <formula>G70&gt;C70</formula>
    </cfRule>
  </conditionalFormatting>
  <conditionalFormatting sqref="T85:T98">
    <cfRule type="expression" dxfId="599" priority="14">
      <formula>C85&gt;$C$4</formula>
    </cfRule>
  </conditionalFormatting>
  <conditionalFormatting sqref="U85:U98">
    <cfRule type="expression" dxfId="598" priority="13">
      <formula>G85&gt;C85</formula>
    </cfRule>
  </conditionalFormatting>
  <conditionalFormatting sqref="T100:T113">
    <cfRule type="expression" dxfId="597" priority="12">
      <formula>C100&gt;$C$4</formula>
    </cfRule>
  </conditionalFormatting>
  <conditionalFormatting sqref="U100:U113">
    <cfRule type="expression" dxfId="596" priority="11">
      <formula>G100&gt;C100</formula>
    </cfRule>
  </conditionalFormatting>
  <conditionalFormatting sqref="T115:T128">
    <cfRule type="expression" dxfId="595" priority="10">
      <formula>C115&gt;$C$4</formula>
    </cfRule>
  </conditionalFormatting>
  <conditionalFormatting sqref="U115:U128">
    <cfRule type="expression" dxfId="594" priority="9">
      <formula>G115&gt;C115</formula>
    </cfRule>
  </conditionalFormatting>
  <conditionalFormatting sqref="T130:T143">
    <cfRule type="expression" dxfId="593" priority="8">
      <formula>C130&gt;$C$4</formula>
    </cfRule>
  </conditionalFormatting>
  <conditionalFormatting sqref="U130:U143">
    <cfRule type="expression" dxfId="592" priority="7">
      <formula>G130&gt;C130</formula>
    </cfRule>
  </conditionalFormatting>
  <conditionalFormatting sqref="T160:T173">
    <cfRule type="expression" dxfId="591" priority="2">
      <formula>C160&gt;$C$4</formula>
    </cfRule>
  </conditionalFormatting>
  <conditionalFormatting sqref="U160:U173">
    <cfRule type="expression" dxfId="590" priority="1">
      <formula>G160&gt;C160</formula>
    </cfRule>
  </conditionalFormatting>
  <conditionalFormatting sqref="T145:T158">
    <cfRule type="expression" dxfId="589" priority="4">
      <formula>C145&gt;$C$4</formula>
    </cfRule>
  </conditionalFormatting>
  <conditionalFormatting sqref="U145:U158">
    <cfRule type="expression" dxfId="588" priority="3">
      <formula>G145&gt;C145</formula>
    </cfRule>
  </conditionalFormatting>
  <dataValidations count="2">
    <dataValidation type="whole" operator="greaterThanOrEqual" allowBlank="1" showInputMessage="1" showErrorMessage="1" error="nusíte zadat celé kladné číslo větší, nobo rovné 0" sqref="C10:J23">
      <formula1>0</formula1>
    </dataValidation>
    <dataValidation type="whole" operator="greaterThanOrEqual" allowBlank="1" showErrorMessage="1" error="nusíte zadat celé kladné číslo větší, nobo rovné 0" sqref="C145:J158 C25:J38 C40:J53 C55:J68 C70:J83 C85:J98 C100:J113 C115:J128 C130:J143 C160:J173">
      <formula1>0</formula1>
    </dataValidation>
  </dataValidations>
  <pageMargins left="0.70866141732283472" right="0.70866141732283472" top="0.78740157480314965" bottom="0.78740157480314965"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S168"/>
  <sheetViews>
    <sheetView topLeftCell="A2" zoomScale="84" zoomScaleNormal="84" workbookViewId="0">
      <selection activeCell="Q24" sqref="Q24"/>
    </sheetView>
  </sheetViews>
  <sheetFormatPr defaultRowHeight="14.25" x14ac:dyDescent="0.2"/>
  <cols>
    <col min="1" max="1" width="7.85546875" style="15" customWidth="1"/>
    <col min="2" max="3" width="10.28515625" style="15" customWidth="1"/>
    <col min="4" max="4" width="10" style="15" customWidth="1"/>
    <col min="5" max="5" width="12" style="15" customWidth="1"/>
    <col min="6" max="6" width="10.7109375" style="15" customWidth="1"/>
    <col min="7" max="7" width="12" style="15" customWidth="1"/>
    <col min="8" max="9" width="14.5703125" style="15" customWidth="1"/>
    <col min="10" max="10" width="14.140625" style="15" customWidth="1"/>
    <col min="11" max="11" width="11.85546875" style="15" customWidth="1"/>
    <col min="12" max="12" width="12.7109375" style="325" customWidth="1"/>
    <col min="13" max="13" width="12.140625" style="325" customWidth="1"/>
    <col min="14" max="14" width="12.7109375" style="325" customWidth="1"/>
    <col min="15" max="15" width="12.7109375" style="15" customWidth="1"/>
    <col min="16" max="16" width="13.140625" style="15" customWidth="1"/>
    <col min="17" max="17" width="13.85546875" style="15" customWidth="1"/>
    <col min="18" max="18" width="46" style="15" customWidth="1"/>
    <col min="19" max="19" width="9.140625" style="15" hidden="1" customWidth="1"/>
    <col min="20" max="16384" width="9.140625" style="15"/>
  </cols>
  <sheetData>
    <row r="1" spans="1:18" ht="15" hidden="1" x14ac:dyDescent="0.25">
      <c r="A1" s="557" t="s">
        <v>566</v>
      </c>
      <c r="B1" s="558"/>
      <c r="C1" s="558"/>
      <c r="D1" s="558"/>
      <c r="E1" s="558"/>
      <c r="F1" s="487"/>
    </row>
    <row r="2" spans="1:18" ht="15" x14ac:dyDescent="0.25">
      <c r="A2" s="557" t="s">
        <v>780</v>
      </c>
      <c r="B2" s="558"/>
      <c r="C2" s="558"/>
      <c r="D2" s="558"/>
      <c r="E2" s="558"/>
      <c r="F2" s="487"/>
      <c r="G2" s="565"/>
      <c r="H2" s="565"/>
      <c r="I2" s="565"/>
      <c r="J2" s="565"/>
      <c r="L2" s="354"/>
    </row>
    <row r="3" spans="1:18" ht="15" x14ac:dyDescent="0.25">
      <c r="A3" s="32"/>
      <c r="B3" s="33"/>
      <c r="C3" s="33"/>
      <c r="D3" s="33"/>
      <c r="E3" s="33"/>
    </row>
    <row r="4" spans="1:18" x14ac:dyDescent="0.2">
      <c r="A4" s="559" t="s">
        <v>413</v>
      </c>
      <c r="B4" s="560"/>
      <c r="C4" s="560"/>
      <c r="D4" s="560"/>
      <c r="E4" s="560"/>
      <c r="F4" s="560"/>
      <c r="G4" s="560"/>
      <c r="H4" s="560"/>
      <c r="I4" s="560"/>
      <c r="J4" s="560"/>
    </row>
    <row r="5" spans="1:18" ht="15" x14ac:dyDescent="0.2">
      <c r="L5" s="537" t="s">
        <v>803</v>
      </c>
      <c r="M5" s="538"/>
      <c r="N5" s="538"/>
    </row>
    <row r="6" spans="1:18" ht="107.25" customHeight="1" x14ac:dyDescent="0.2">
      <c r="A6" s="58"/>
      <c r="B6" s="562" t="s">
        <v>400</v>
      </c>
      <c r="C6" s="563"/>
      <c r="D6" s="564"/>
      <c r="E6" s="162" t="s">
        <v>393</v>
      </c>
      <c r="F6" s="162" t="s">
        <v>394</v>
      </c>
      <c r="G6" s="162" t="s">
        <v>395</v>
      </c>
      <c r="H6" s="162" t="s">
        <v>396</v>
      </c>
      <c r="I6" s="162" t="s">
        <v>397</v>
      </c>
      <c r="J6" s="344" t="s">
        <v>398</v>
      </c>
      <c r="L6" s="353" t="s">
        <v>793</v>
      </c>
      <c r="M6" s="353" t="s">
        <v>794</v>
      </c>
      <c r="N6" s="353" t="s">
        <v>795</v>
      </c>
    </row>
    <row r="7" spans="1:18" ht="43.5" customHeight="1" x14ac:dyDescent="0.25">
      <c r="A7" s="19" t="s">
        <v>67</v>
      </c>
      <c r="B7" s="544" t="s">
        <v>57</v>
      </c>
      <c r="C7" s="544"/>
      <c r="D7" s="544"/>
      <c r="E7" s="167">
        <f>ROUND(E8+E9+E14+E28+E37+E38,2)</f>
        <v>0</v>
      </c>
      <c r="F7" s="167">
        <f>ROUND(F8+F9+F14+F28+F37+F38,2)</f>
        <v>0</v>
      </c>
      <c r="G7" s="167">
        <f>G8+G9+G14+G28+G37+G38</f>
        <v>0</v>
      </c>
      <c r="H7" s="180">
        <f>ROUND(H8+H9+H14+H28+H37+H38,4)</f>
        <v>0</v>
      </c>
      <c r="I7" s="167">
        <f>ROUND(I8+I9+I14+I28+I37+I38,2)</f>
        <v>0</v>
      </c>
      <c r="J7" s="180">
        <f>J8+J9+J14+J28+J37+J38</f>
        <v>0</v>
      </c>
      <c r="L7" s="368"/>
      <c r="M7" s="368"/>
      <c r="N7" s="368"/>
      <c r="P7" s="539" t="s">
        <v>798</v>
      </c>
      <c r="Q7" s="540"/>
      <c r="R7" s="540"/>
    </row>
    <row r="8" spans="1:18" x14ac:dyDescent="0.2">
      <c r="A8" s="20" t="s">
        <v>51</v>
      </c>
      <c r="B8" s="484" t="s">
        <v>58</v>
      </c>
      <c r="C8" s="484"/>
      <c r="D8" s="484"/>
      <c r="E8" s="168"/>
      <c r="F8" s="168"/>
      <c r="G8" s="168"/>
      <c r="H8" s="181">
        <f>G8/data!$J$20</f>
        <v>0</v>
      </c>
      <c r="I8" s="168"/>
      <c r="J8" s="181">
        <f>E8+F8+H8+I8</f>
        <v>0</v>
      </c>
      <c r="L8" s="342">
        <f t="shared" ref="L8:N8" si="0">E8</f>
        <v>0</v>
      </c>
      <c r="M8" s="342">
        <f t="shared" si="0"/>
        <v>0</v>
      </c>
      <c r="N8" s="342">
        <f t="shared" si="0"/>
        <v>0</v>
      </c>
    </row>
    <row r="9" spans="1:18" x14ac:dyDescent="0.2">
      <c r="A9" s="20" t="s">
        <v>52</v>
      </c>
      <c r="B9" s="484" t="s">
        <v>59</v>
      </c>
      <c r="C9" s="484"/>
      <c r="D9" s="484"/>
      <c r="E9" s="169">
        <f>E10+E11+E12+E13</f>
        <v>0</v>
      </c>
      <c r="F9" s="169">
        <f t="shared" ref="F9:J9" si="1">F10+F11+F12+F13</f>
        <v>0</v>
      </c>
      <c r="G9" s="169">
        <f t="shared" si="1"/>
        <v>0</v>
      </c>
      <c r="H9" s="181">
        <f t="shared" si="1"/>
        <v>0</v>
      </c>
      <c r="I9" s="169">
        <f t="shared" si="1"/>
        <v>0</v>
      </c>
      <c r="J9" s="181">
        <f t="shared" si="1"/>
        <v>0</v>
      </c>
      <c r="L9" s="342">
        <f t="shared" ref="L9:N9" si="2">E9</f>
        <v>0</v>
      </c>
      <c r="M9" s="342">
        <f t="shared" si="2"/>
        <v>0</v>
      </c>
      <c r="N9" s="342">
        <f t="shared" si="2"/>
        <v>0</v>
      </c>
    </row>
    <row r="10" spans="1:18" x14ac:dyDescent="0.2">
      <c r="A10" s="20" t="s">
        <v>53</v>
      </c>
      <c r="B10" s="484" t="s">
        <v>68</v>
      </c>
      <c r="C10" s="448"/>
      <c r="D10" s="448"/>
      <c r="E10" s="168"/>
      <c r="F10" s="168"/>
      <c r="G10" s="168"/>
      <c r="H10" s="181">
        <f>G10/data!$J$20</f>
        <v>0</v>
      </c>
      <c r="I10" s="168"/>
      <c r="J10" s="181">
        <f>E10+F10+H10+I10</f>
        <v>0</v>
      </c>
      <c r="L10" s="368"/>
      <c r="M10" s="368"/>
      <c r="N10" s="368"/>
    </row>
    <row r="11" spans="1:18" ht="27" customHeight="1" x14ac:dyDescent="0.2">
      <c r="A11" s="20" t="s">
        <v>54</v>
      </c>
      <c r="B11" s="484" t="s">
        <v>69</v>
      </c>
      <c r="C11" s="448"/>
      <c r="D11" s="448"/>
      <c r="E11" s="168"/>
      <c r="F11" s="168"/>
      <c r="G11" s="168"/>
      <c r="H11" s="181">
        <f>G11/data!$J$20</f>
        <v>0</v>
      </c>
      <c r="I11" s="168"/>
      <c r="J11" s="181">
        <f>E11+F11+H11+I11</f>
        <v>0</v>
      </c>
      <c r="L11" s="368"/>
      <c r="M11" s="368"/>
      <c r="N11" s="368"/>
    </row>
    <row r="12" spans="1:18" x14ac:dyDescent="0.2">
      <c r="A12" s="20" t="s">
        <v>55</v>
      </c>
      <c r="B12" s="484" t="s">
        <v>70</v>
      </c>
      <c r="C12" s="448"/>
      <c r="D12" s="448"/>
      <c r="E12" s="168"/>
      <c r="F12" s="168"/>
      <c r="G12" s="168"/>
      <c r="H12" s="181">
        <f>G12/data!$J$20</f>
        <v>0</v>
      </c>
      <c r="I12" s="168"/>
      <c r="J12" s="181">
        <f>E12+F12+H12+I12</f>
        <v>0</v>
      </c>
      <c r="L12" s="368"/>
      <c r="M12" s="368"/>
      <c r="N12" s="368"/>
    </row>
    <row r="13" spans="1:18" ht="27" customHeight="1" x14ac:dyDescent="0.2">
      <c r="A13" s="20" t="s">
        <v>71</v>
      </c>
      <c r="B13" s="484" t="s">
        <v>72</v>
      </c>
      <c r="C13" s="448"/>
      <c r="D13" s="448"/>
      <c r="E13" s="168"/>
      <c r="F13" s="168"/>
      <c r="G13" s="168"/>
      <c r="H13" s="181">
        <f>G13/data!$J$20</f>
        <v>0</v>
      </c>
      <c r="I13" s="168"/>
      <c r="J13" s="181">
        <f>E13+F13+H13+I13</f>
        <v>0</v>
      </c>
      <c r="L13" s="368"/>
      <c r="M13" s="368"/>
      <c r="N13" s="368"/>
    </row>
    <row r="14" spans="1:18" ht="15" x14ac:dyDescent="0.25">
      <c r="A14" s="20" t="s">
        <v>73</v>
      </c>
      <c r="B14" s="484" t="s">
        <v>60</v>
      </c>
      <c r="C14" s="484"/>
      <c r="D14" s="484"/>
      <c r="E14" s="169">
        <f t="shared" ref="E14:J14" si="3">E15+E16</f>
        <v>0</v>
      </c>
      <c r="F14" s="169">
        <f t="shared" si="3"/>
        <v>0</v>
      </c>
      <c r="G14" s="169">
        <f t="shared" si="3"/>
        <v>0</v>
      </c>
      <c r="H14" s="181">
        <f t="shared" si="3"/>
        <v>0</v>
      </c>
      <c r="I14" s="169">
        <f t="shared" si="3"/>
        <v>0</v>
      </c>
      <c r="J14" s="181">
        <f t="shared" si="3"/>
        <v>0</v>
      </c>
      <c r="L14" s="342">
        <f t="shared" ref="L14:N14" si="4">E14</f>
        <v>0</v>
      </c>
      <c r="M14" s="342">
        <f t="shared" si="4"/>
        <v>0</v>
      </c>
      <c r="N14" s="342">
        <f t="shared" si="4"/>
        <v>0</v>
      </c>
      <c r="O14" s="333"/>
      <c r="P14" s="333"/>
    </row>
    <row r="15" spans="1:18" ht="15" x14ac:dyDescent="0.25">
      <c r="A15" s="20" t="s">
        <v>74</v>
      </c>
      <c r="B15" s="484" t="s">
        <v>75</v>
      </c>
      <c r="C15" s="448"/>
      <c r="D15" s="448"/>
      <c r="E15" s="168"/>
      <c r="F15" s="168"/>
      <c r="G15" s="168"/>
      <c r="H15" s="181">
        <f>G15/data!$J$20</f>
        <v>0</v>
      </c>
      <c r="I15" s="168"/>
      <c r="J15" s="181">
        <f>E15+F15+H15+I15</f>
        <v>0</v>
      </c>
      <c r="L15" s="368"/>
      <c r="M15" s="369"/>
      <c r="N15" s="369"/>
      <c r="O15" s="333"/>
      <c r="P15" s="333"/>
    </row>
    <row r="16" spans="1:18" ht="15" x14ac:dyDescent="0.25">
      <c r="A16" s="20" t="s">
        <v>76</v>
      </c>
      <c r="B16" s="484" t="s">
        <v>77</v>
      </c>
      <c r="C16" s="448"/>
      <c r="D16" s="448"/>
      <c r="E16" s="169">
        <f t="shared" ref="E16:J16" si="5">E17+E18+E19+E20+E21+E22+E23+E24+E25+E26+E27</f>
        <v>0</v>
      </c>
      <c r="F16" s="169">
        <f t="shared" si="5"/>
        <v>0</v>
      </c>
      <c r="G16" s="169">
        <f t="shared" si="5"/>
        <v>0</v>
      </c>
      <c r="H16" s="181">
        <f t="shared" si="5"/>
        <v>0</v>
      </c>
      <c r="I16" s="169">
        <f t="shared" si="5"/>
        <v>0</v>
      </c>
      <c r="J16" s="181">
        <f t="shared" si="5"/>
        <v>0</v>
      </c>
      <c r="L16" s="368"/>
      <c r="M16" s="369"/>
      <c r="N16" s="369"/>
      <c r="O16" s="333"/>
      <c r="P16" s="333"/>
    </row>
    <row r="17" spans="1:16" ht="15" x14ac:dyDescent="0.25">
      <c r="A17" s="20" t="s">
        <v>78</v>
      </c>
      <c r="B17" s="484" t="s">
        <v>79</v>
      </c>
      <c r="C17" s="448"/>
      <c r="D17" s="448"/>
      <c r="E17" s="168"/>
      <c r="F17" s="168"/>
      <c r="G17" s="168"/>
      <c r="H17" s="181">
        <f>G17/data!$J$20</f>
        <v>0</v>
      </c>
      <c r="I17" s="168"/>
      <c r="J17" s="181">
        <f>E17+F17+H17+I17</f>
        <v>0</v>
      </c>
      <c r="L17" s="368"/>
      <c r="M17" s="369"/>
      <c r="N17" s="369"/>
      <c r="O17" s="333"/>
      <c r="P17" s="333"/>
    </row>
    <row r="18" spans="1:16" x14ac:dyDescent="0.2">
      <c r="A18" s="20" t="s">
        <v>80</v>
      </c>
      <c r="B18" s="484" t="s">
        <v>81</v>
      </c>
      <c r="C18" s="448"/>
      <c r="D18" s="448"/>
      <c r="E18" s="168"/>
      <c r="F18" s="168"/>
      <c r="G18" s="168"/>
      <c r="H18" s="181">
        <f>G18/data!$J$20</f>
        <v>0</v>
      </c>
      <c r="I18" s="168"/>
      <c r="J18" s="181">
        <f t="shared" ref="J18:J27" si="6">E18+F18+H18+I18</f>
        <v>0</v>
      </c>
      <c r="L18" s="368"/>
      <c r="M18" s="368"/>
      <c r="N18" s="368"/>
      <c r="O18" s="332"/>
      <c r="P18" s="332"/>
    </row>
    <row r="19" spans="1:16" ht="15" customHeight="1" x14ac:dyDescent="0.25">
      <c r="A19" s="20" t="s">
        <v>82</v>
      </c>
      <c r="B19" s="484" t="s">
        <v>83</v>
      </c>
      <c r="C19" s="448"/>
      <c r="D19" s="448"/>
      <c r="E19" s="168"/>
      <c r="F19" s="168"/>
      <c r="G19" s="168"/>
      <c r="H19" s="181">
        <f>G19/data!$J$20</f>
        <v>0</v>
      </c>
      <c r="I19" s="168"/>
      <c r="J19" s="181">
        <f t="shared" si="6"/>
        <v>0</v>
      </c>
      <c r="K19" s="219"/>
      <c r="L19" s="370"/>
      <c r="M19" s="369"/>
      <c r="N19" s="369"/>
      <c r="O19" s="333"/>
      <c r="P19" s="333"/>
    </row>
    <row r="20" spans="1:16" ht="15" customHeight="1" x14ac:dyDescent="0.25">
      <c r="A20" s="20" t="s">
        <v>84</v>
      </c>
      <c r="B20" s="484" t="s">
        <v>85</v>
      </c>
      <c r="C20" s="448"/>
      <c r="D20" s="448"/>
      <c r="E20" s="168"/>
      <c r="F20" s="168"/>
      <c r="G20" s="168"/>
      <c r="H20" s="181">
        <f>G20/data!$J$20</f>
        <v>0</v>
      </c>
      <c r="I20" s="168"/>
      <c r="J20" s="181">
        <f t="shared" si="6"/>
        <v>0</v>
      </c>
      <c r="K20" s="219"/>
      <c r="L20" s="370"/>
      <c r="M20" s="369"/>
      <c r="N20" s="369"/>
      <c r="O20" s="333"/>
      <c r="P20" s="333"/>
    </row>
    <row r="21" spans="1:16" ht="15" customHeight="1" x14ac:dyDescent="0.25">
      <c r="A21" s="20" t="s">
        <v>86</v>
      </c>
      <c r="B21" s="484" t="s">
        <v>87</v>
      </c>
      <c r="C21" s="448"/>
      <c r="D21" s="448"/>
      <c r="E21" s="168"/>
      <c r="F21" s="168"/>
      <c r="G21" s="168"/>
      <c r="H21" s="181">
        <f>G21/data!$J$20</f>
        <v>0</v>
      </c>
      <c r="I21" s="168"/>
      <c r="J21" s="181">
        <f t="shared" si="6"/>
        <v>0</v>
      </c>
      <c r="L21" s="371"/>
      <c r="M21" s="369"/>
      <c r="N21" s="369"/>
      <c r="O21" s="333"/>
      <c r="P21" s="333"/>
    </row>
    <row r="22" spans="1:16" ht="15" x14ac:dyDescent="0.25">
      <c r="A22" s="20" t="s">
        <v>88</v>
      </c>
      <c r="B22" s="484" t="s">
        <v>89</v>
      </c>
      <c r="C22" s="448"/>
      <c r="D22" s="448"/>
      <c r="E22" s="168"/>
      <c r="F22" s="168"/>
      <c r="G22" s="168"/>
      <c r="H22" s="181">
        <f>G22/data!$J$20</f>
        <v>0</v>
      </c>
      <c r="I22" s="168"/>
      <c r="J22" s="181">
        <f t="shared" si="6"/>
        <v>0</v>
      </c>
      <c r="L22" s="368"/>
      <c r="M22" s="369"/>
      <c r="N22" s="369"/>
      <c r="O22" s="333"/>
      <c r="P22" s="333"/>
    </row>
    <row r="23" spans="1:16" x14ac:dyDescent="0.2">
      <c r="A23" s="20" t="s">
        <v>90</v>
      </c>
      <c r="B23" s="484" t="s">
        <v>91</v>
      </c>
      <c r="C23" s="448"/>
      <c r="D23" s="448"/>
      <c r="E23" s="168"/>
      <c r="F23" s="168"/>
      <c r="G23" s="168"/>
      <c r="H23" s="181">
        <f>G23/data!$J$20</f>
        <v>0</v>
      </c>
      <c r="I23" s="168"/>
      <c r="J23" s="181">
        <f t="shared" si="6"/>
        <v>0</v>
      </c>
      <c r="L23" s="368"/>
      <c r="M23" s="368"/>
      <c r="N23" s="368"/>
    </row>
    <row r="24" spans="1:16" x14ac:dyDescent="0.2">
      <c r="A24" s="20" t="s">
        <v>92</v>
      </c>
      <c r="B24" s="484" t="s">
        <v>93</v>
      </c>
      <c r="C24" s="448"/>
      <c r="D24" s="448"/>
      <c r="E24" s="168"/>
      <c r="F24" s="168"/>
      <c r="G24" s="168"/>
      <c r="H24" s="181">
        <f>G24/data!$J$20</f>
        <v>0</v>
      </c>
      <c r="I24" s="168"/>
      <c r="J24" s="181">
        <f t="shared" si="6"/>
        <v>0</v>
      </c>
      <c r="L24" s="368"/>
      <c r="M24" s="368"/>
      <c r="N24" s="368"/>
    </row>
    <row r="25" spans="1:16" x14ac:dyDescent="0.2">
      <c r="A25" s="20" t="s">
        <v>94</v>
      </c>
      <c r="B25" s="484" t="s">
        <v>95</v>
      </c>
      <c r="C25" s="448"/>
      <c r="D25" s="448"/>
      <c r="E25" s="168"/>
      <c r="F25" s="168"/>
      <c r="G25" s="168"/>
      <c r="H25" s="181">
        <f>G25/data!$J$20</f>
        <v>0</v>
      </c>
      <c r="I25" s="168"/>
      <c r="J25" s="181">
        <f t="shared" si="6"/>
        <v>0</v>
      </c>
      <c r="L25" s="368"/>
      <c r="M25" s="368"/>
      <c r="N25" s="368"/>
    </row>
    <row r="26" spans="1:16" x14ac:dyDescent="0.2">
      <c r="A26" s="20" t="s">
        <v>96</v>
      </c>
      <c r="B26" s="484" t="s">
        <v>97</v>
      </c>
      <c r="C26" s="448"/>
      <c r="D26" s="448"/>
      <c r="E26" s="168"/>
      <c r="F26" s="168"/>
      <c r="G26" s="168"/>
      <c r="H26" s="181">
        <f>G26/data!$J$20</f>
        <v>0</v>
      </c>
      <c r="I26" s="168"/>
      <c r="J26" s="181">
        <f t="shared" si="6"/>
        <v>0</v>
      </c>
      <c r="L26" s="368"/>
      <c r="M26" s="368"/>
      <c r="N26" s="368"/>
    </row>
    <row r="27" spans="1:16" x14ac:dyDescent="0.2">
      <c r="A27" s="20" t="s">
        <v>98</v>
      </c>
      <c r="B27" s="484" t="s">
        <v>99</v>
      </c>
      <c r="C27" s="448"/>
      <c r="D27" s="448"/>
      <c r="E27" s="168"/>
      <c r="F27" s="168"/>
      <c r="G27" s="168"/>
      <c r="H27" s="181">
        <f>G27/data!$J$20</f>
        <v>0</v>
      </c>
      <c r="I27" s="168"/>
      <c r="J27" s="181">
        <f t="shared" si="6"/>
        <v>0</v>
      </c>
      <c r="L27" s="368"/>
      <c r="M27" s="368"/>
      <c r="N27" s="368"/>
    </row>
    <row r="28" spans="1:16" x14ac:dyDescent="0.2">
      <c r="A28" s="20" t="s">
        <v>100</v>
      </c>
      <c r="B28" s="484" t="s">
        <v>61</v>
      </c>
      <c r="C28" s="484"/>
      <c r="D28" s="484"/>
      <c r="E28" s="169">
        <f t="shared" ref="E28:J28" si="7">E29+E30+E31+E32+E33+E34+E35+E36</f>
        <v>0</v>
      </c>
      <c r="F28" s="169">
        <f t="shared" si="7"/>
        <v>0</v>
      </c>
      <c r="G28" s="169">
        <f t="shared" si="7"/>
        <v>0</v>
      </c>
      <c r="H28" s="181">
        <f t="shared" si="7"/>
        <v>0</v>
      </c>
      <c r="I28" s="169">
        <f t="shared" si="7"/>
        <v>0</v>
      </c>
      <c r="J28" s="181">
        <f t="shared" si="7"/>
        <v>0</v>
      </c>
      <c r="L28" s="342">
        <f t="shared" ref="L28:N28" si="8">E28</f>
        <v>0</v>
      </c>
      <c r="M28" s="342">
        <f t="shared" si="8"/>
        <v>0</v>
      </c>
      <c r="N28" s="342">
        <f t="shared" si="8"/>
        <v>0</v>
      </c>
    </row>
    <row r="29" spans="1:16" x14ac:dyDescent="0.2">
      <c r="A29" s="20" t="s">
        <v>101</v>
      </c>
      <c r="B29" s="484" t="s">
        <v>102</v>
      </c>
      <c r="C29" s="448"/>
      <c r="D29" s="448"/>
      <c r="E29" s="168"/>
      <c r="F29" s="168"/>
      <c r="G29" s="168"/>
      <c r="H29" s="181">
        <f>G29/data!$J$20</f>
        <v>0</v>
      </c>
      <c r="I29" s="168"/>
      <c r="J29" s="181">
        <f>E29+F29+H29+I29</f>
        <v>0</v>
      </c>
      <c r="L29" s="368"/>
      <c r="M29" s="368"/>
      <c r="N29" s="368"/>
    </row>
    <row r="30" spans="1:16" x14ac:dyDescent="0.2">
      <c r="A30" s="20" t="s">
        <v>103</v>
      </c>
      <c r="B30" s="484" t="s">
        <v>104</v>
      </c>
      <c r="C30" s="448"/>
      <c r="D30" s="448"/>
      <c r="E30" s="168"/>
      <c r="F30" s="168"/>
      <c r="G30" s="168"/>
      <c r="H30" s="181">
        <f>G30/data!$J$20</f>
        <v>0</v>
      </c>
      <c r="I30" s="168"/>
      <c r="J30" s="181">
        <f t="shared" ref="J30:J38" si="9">E30+F30+H30+I30</f>
        <v>0</v>
      </c>
      <c r="L30" s="368"/>
      <c r="M30" s="368"/>
      <c r="N30" s="368"/>
    </row>
    <row r="31" spans="1:16" x14ac:dyDescent="0.2">
      <c r="A31" s="20" t="s">
        <v>105</v>
      </c>
      <c r="B31" s="484" t="s">
        <v>106</v>
      </c>
      <c r="C31" s="448"/>
      <c r="D31" s="448"/>
      <c r="E31" s="168"/>
      <c r="F31" s="168"/>
      <c r="G31" s="168"/>
      <c r="H31" s="181">
        <f>G31/data!$J$20</f>
        <v>0</v>
      </c>
      <c r="I31" s="168"/>
      <c r="J31" s="181">
        <f t="shared" si="9"/>
        <v>0</v>
      </c>
      <c r="L31" s="368"/>
      <c r="M31" s="368"/>
      <c r="N31" s="368"/>
    </row>
    <row r="32" spans="1:16" x14ac:dyDescent="0.2">
      <c r="A32" s="20" t="s">
        <v>107</v>
      </c>
      <c r="B32" s="484" t="s">
        <v>108</v>
      </c>
      <c r="C32" s="448"/>
      <c r="D32" s="448"/>
      <c r="E32" s="168"/>
      <c r="F32" s="168"/>
      <c r="G32" s="168"/>
      <c r="H32" s="181">
        <f>G32/data!$J$20</f>
        <v>0</v>
      </c>
      <c r="I32" s="168"/>
      <c r="J32" s="181">
        <f t="shared" si="9"/>
        <v>0</v>
      </c>
      <c r="L32" s="368"/>
      <c r="M32" s="368"/>
      <c r="N32" s="368"/>
    </row>
    <row r="33" spans="1:18" x14ac:dyDescent="0.2">
      <c r="A33" s="20" t="s">
        <v>109</v>
      </c>
      <c r="B33" s="484" t="s">
        <v>110</v>
      </c>
      <c r="C33" s="448"/>
      <c r="D33" s="448"/>
      <c r="E33" s="168"/>
      <c r="F33" s="168"/>
      <c r="G33" s="168"/>
      <c r="H33" s="181">
        <f>G33/data!$J$20</f>
        <v>0</v>
      </c>
      <c r="I33" s="168"/>
      <c r="J33" s="181">
        <f t="shared" si="9"/>
        <v>0</v>
      </c>
      <c r="L33" s="368"/>
      <c r="M33" s="368"/>
      <c r="N33" s="368"/>
    </row>
    <row r="34" spans="1:18" x14ac:dyDescent="0.2">
      <c r="A34" s="20" t="s">
        <v>111</v>
      </c>
      <c r="B34" s="484" t="s">
        <v>112</v>
      </c>
      <c r="C34" s="448"/>
      <c r="D34" s="448"/>
      <c r="E34" s="168"/>
      <c r="F34" s="168"/>
      <c r="G34" s="168"/>
      <c r="H34" s="181">
        <f>G34/data!$J$20</f>
        <v>0</v>
      </c>
      <c r="I34" s="168"/>
      <c r="J34" s="181">
        <f t="shared" si="9"/>
        <v>0</v>
      </c>
      <c r="L34" s="368"/>
      <c r="M34" s="368"/>
      <c r="N34" s="368"/>
    </row>
    <row r="35" spans="1:18" x14ac:dyDescent="0.2">
      <c r="A35" s="20" t="s">
        <v>113</v>
      </c>
      <c r="B35" s="484" t="s">
        <v>114</v>
      </c>
      <c r="C35" s="448"/>
      <c r="D35" s="448"/>
      <c r="E35" s="168"/>
      <c r="F35" s="168"/>
      <c r="G35" s="168"/>
      <c r="H35" s="181">
        <f>G35/data!$J$20</f>
        <v>0</v>
      </c>
      <c r="I35" s="168"/>
      <c r="J35" s="181">
        <f t="shared" si="9"/>
        <v>0</v>
      </c>
      <c r="L35" s="368"/>
      <c r="M35" s="368"/>
      <c r="N35" s="368"/>
    </row>
    <row r="36" spans="1:18" x14ac:dyDescent="0.2">
      <c r="A36" s="20" t="s">
        <v>115</v>
      </c>
      <c r="B36" s="484" t="s">
        <v>116</v>
      </c>
      <c r="C36" s="448"/>
      <c r="D36" s="448"/>
      <c r="E36" s="168"/>
      <c r="F36" s="168"/>
      <c r="G36" s="168"/>
      <c r="H36" s="181">
        <f>G36/data!$J$20</f>
        <v>0</v>
      </c>
      <c r="I36" s="168"/>
      <c r="J36" s="181">
        <f t="shared" si="9"/>
        <v>0</v>
      </c>
      <c r="L36" s="368"/>
      <c r="M36" s="368"/>
      <c r="N36" s="368"/>
    </row>
    <row r="37" spans="1:18" x14ac:dyDescent="0.2">
      <c r="A37" s="20" t="s">
        <v>117</v>
      </c>
      <c r="B37" s="484" t="s">
        <v>62</v>
      </c>
      <c r="C37" s="484"/>
      <c r="D37" s="484"/>
      <c r="E37" s="168"/>
      <c r="F37" s="168"/>
      <c r="G37" s="168"/>
      <c r="H37" s="181">
        <f>G37/data!$J$20</f>
        <v>0</v>
      </c>
      <c r="I37" s="168"/>
      <c r="J37" s="181">
        <f t="shared" si="9"/>
        <v>0</v>
      </c>
      <c r="L37" s="342">
        <f t="shared" ref="L37:N37" si="10">E37</f>
        <v>0</v>
      </c>
      <c r="M37" s="342">
        <f t="shared" si="10"/>
        <v>0</v>
      </c>
      <c r="N37" s="342">
        <f t="shared" si="10"/>
        <v>0</v>
      </c>
    </row>
    <row r="38" spans="1:18" ht="28.5" customHeight="1" x14ac:dyDescent="0.2">
      <c r="A38" s="20" t="s">
        <v>118</v>
      </c>
      <c r="B38" s="484" t="s">
        <v>63</v>
      </c>
      <c r="C38" s="484"/>
      <c r="D38" s="484"/>
      <c r="E38" s="168"/>
      <c r="F38" s="168"/>
      <c r="G38" s="168"/>
      <c r="H38" s="181">
        <f>G38/data!$J$20</f>
        <v>0</v>
      </c>
      <c r="I38" s="168"/>
      <c r="J38" s="181">
        <f t="shared" si="9"/>
        <v>0</v>
      </c>
      <c r="L38" s="342">
        <f t="shared" ref="L38:N38" si="11">E38</f>
        <v>0</v>
      </c>
      <c r="M38" s="342">
        <f t="shared" si="11"/>
        <v>0</v>
      </c>
      <c r="N38" s="342">
        <f t="shared" si="11"/>
        <v>0</v>
      </c>
    </row>
    <row r="39" spans="1:18" ht="42.75" customHeight="1" x14ac:dyDescent="0.25">
      <c r="A39" s="19" t="s">
        <v>119</v>
      </c>
      <c r="B39" s="544" t="s">
        <v>64</v>
      </c>
      <c r="C39" s="544"/>
      <c r="D39" s="544"/>
      <c r="E39" s="167">
        <f t="shared" ref="E39:J39" si="12">E40+E46+E50</f>
        <v>0</v>
      </c>
      <c r="F39" s="167">
        <f t="shared" si="12"/>
        <v>0</v>
      </c>
      <c r="G39" s="167">
        <f t="shared" si="12"/>
        <v>0</v>
      </c>
      <c r="H39" s="180">
        <f t="shared" si="12"/>
        <v>0</v>
      </c>
      <c r="I39" s="167">
        <f t="shared" si="12"/>
        <v>0</v>
      </c>
      <c r="J39" s="180">
        <f t="shared" si="12"/>
        <v>0</v>
      </c>
      <c r="L39" s="368"/>
      <c r="M39" s="368"/>
      <c r="N39" s="368"/>
      <c r="P39" s="539" t="s">
        <v>797</v>
      </c>
      <c r="Q39" s="540"/>
      <c r="R39" s="540"/>
    </row>
    <row r="40" spans="1:18" ht="28.5" customHeight="1" x14ac:dyDescent="0.2">
      <c r="A40" s="20" t="s">
        <v>120</v>
      </c>
      <c r="B40" s="484" t="s">
        <v>121</v>
      </c>
      <c r="C40" s="484"/>
      <c r="D40" s="484"/>
      <c r="E40" s="169">
        <f t="shared" ref="E40:J40" si="13">E41+E42+E43+E44+E45</f>
        <v>0</v>
      </c>
      <c r="F40" s="169">
        <f t="shared" si="13"/>
        <v>0</v>
      </c>
      <c r="G40" s="169">
        <f t="shared" si="13"/>
        <v>0</v>
      </c>
      <c r="H40" s="181">
        <f t="shared" si="13"/>
        <v>0</v>
      </c>
      <c r="I40" s="169">
        <f t="shared" si="13"/>
        <v>0</v>
      </c>
      <c r="J40" s="181">
        <f t="shared" si="13"/>
        <v>0</v>
      </c>
      <c r="L40" s="342">
        <f t="shared" ref="L40:N40" si="14">E40</f>
        <v>0</v>
      </c>
      <c r="M40" s="342">
        <f t="shared" si="14"/>
        <v>0</v>
      </c>
      <c r="N40" s="342">
        <f t="shared" si="14"/>
        <v>0</v>
      </c>
    </row>
    <row r="41" spans="1:18" x14ac:dyDescent="0.2">
      <c r="A41" s="20" t="s">
        <v>122</v>
      </c>
      <c r="B41" s="484" t="s">
        <v>123</v>
      </c>
      <c r="C41" s="484"/>
      <c r="D41" s="484"/>
      <c r="E41" s="168"/>
      <c r="F41" s="168"/>
      <c r="G41" s="168"/>
      <c r="H41" s="181">
        <f>G41/data!$J$20</f>
        <v>0</v>
      </c>
      <c r="I41" s="168"/>
      <c r="J41" s="181">
        <f>E41+F41+H41+I41</f>
        <v>0</v>
      </c>
      <c r="L41" s="368"/>
      <c r="M41" s="368"/>
      <c r="N41" s="368"/>
    </row>
    <row r="42" spans="1:18" x14ac:dyDescent="0.2">
      <c r="A42" s="20" t="s">
        <v>124</v>
      </c>
      <c r="B42" s="484" t="s">
        <v>125</v>
      </c>
      <c r="C42" s="484"/>
      <c r="D42" s="484"/>
      <c r="E42" s="168"/>
      <c r="F42" s="168"/>
      <c r="G42" s="168"/>
      <c r="H42" s="181">
        <f>G42/data!$J$20</f>
        <v>0</v>
      </c>
      <c r="I42" s="168"/>
      <c r="J42" s="181">
        <f>E42+F42+H42+I42</f>
        <v>0</v>
      </c>
      <c r="L42" s="368"/>
      <c r="M42" s="368"/>
      <c r="N42" s="368"/>
    </row>
    <row r="43" spans="1:18" x14ac:dyDescent="0.2">
      <c r="A43" s="20" t="s">
        <v>126</v>
      </c>
      <c r="B43" s="484" t="s">
        <v>127</v>
      </c>
      <c r="C43" s="448"/>
      <c r="D43" s="448"/>
      <c r="E43" s="168"/>
      <c r="F43" s="168"/>
      <c r="G43" s="168"/>
      <c r="H43" s="181">
        <f>G43/data!$J$20</f>
        <v>0</v>
      </c>
      <c r="I43" s="168"/>
      <c r="J43" s="181">
        <f>E43+F43+H43+I43</f>
        <v>0</v>
      </c>
      <c r="L43" s="368"/>
      <c r="M43" s="368"/>
      <c r="N43" s="368"/>
    </row>
    <row r="44" spans="1:18" x14ac:dyDescent="0.2">
      <c r="A44" s="20" t="s">
        <v>128</v>
      </c>
      <c r="B44" s="484" t="s">
        <v>129</v>
      </c>
      <c r="C44" s="448"/>
      <c r="D44" s="448"/>
      <c r="E44" s="168"/>
      <c r="F44" s="168"/>
      <c r="G44" s="168"/>
      <c r="H44" s="181">
        <f>G44/data!$J$20</f>
        <v>0</v>
      </c>
      <c r="I44" s="168"/>
      <c r="J44" s="181">
        <f>E44+F44+H44+I44</f>
        <v>0</v>
      </c>
      <c r="L44" s="368"/>
      <c r="M44" s="368"/>
      <c r="N44" s="368"/>
    </row>
    <row r="45" spans="1:18" ht="27" customHeight="1" x14ac:dyDescent="0.2">
      <c r="A45" s="20" t="s">
        <v>130</v>
      </c>
      <c r="B45" s="484" t="s">
        <v>131</v>
      </c>
      <c r="C45" s="448"/>
      <c r="D45" s="448"/>
      <c r="E45" s="168"/>
      <c r="F45" s="168"/>
      <c r="G45" s="168"/>
      <c r="H45" s="181">
        <f>G45/data!$J$20</f>
        <v>0</v>
      </c>
      <c r="I45" s="168"/>
      <c r="J45" s="181">
        <f>E45+F45+H45+I45</f>
        <v>0</v>
      </c>
      <c r="L45" s="368"/>
      <c r="M45" s="368"/>
      <c r="N45" s="368"/>
    </row>
    <row r="46" spans="1:18" x14ac:dyDescent="0.2">
      <c r="A46" s="20" t="s">
        <v>132</v>
      </c>
      <c r="B46" s="484" t="s">
        <v>65</v>
      </c>
      <c r="C46" s="448"/>
      <c r="D46" s="448"/>
      <c r="E46" s="169">
        <f t="shared" ref="E46:J46" si="15">E47+E48+E49</f>
        <v>0</v>
      </c>
      <c r="F46" s="169">
        <f t="shared" si="15"/>
        <v>0</v>
      </c>
      <c r="G46" s="169">
        <f t="shared" si="15"/>
        <v>0</v>
      </c>
      <c r="H46" s="181">
        <f t="shared" si="15"/>
        <v>0</v>
      </c>
      <c r="I46" s="169">
        <f t="shared" si="15"/>
        <v>0</v>
      </c>
      <c r="J46" s="181">
        <f t="shared" si="15"/>
        <v>0</v>
      </c>
      <c r="L46" s="342">
        <f t="shared" ref="L46:N46" si="16">E46</f>
        <v>0</v>
      </c>
      <c r="M46" s="342">
        <f t="shared" si="16"/>
        <v>0</v>
      </c>
      <c r="N46" s="342">
        <f t="shared" si="16"/>
        <v>0</v>
      </c>
    </row>
    <row r="47" spans="1:18" x14ac:dyDescent="0.2">
      <c r="A47" s="20" t="s">
        <v>133</v>
      </c>
      <c r="B47" s="484" t="s">
        <v>134</v>
      </c>
      <c r="C47" s="448"/>
      <c r="D47" s="448"/>
      <c r="E47" s="168"/>
      <c r="F47" s="168"/>
      <c r="G47" s="168"/>
      <c r="H47" s="181">
        <f>G47/data!$J$20</f>
        <v>0</v>
      </c>
      <c r="I47" s="168"/>
      <c r="J47" s="181">
        <f>E47+F47+H47+I47</f>
        <v>0</v>
      </c>
      <c r="L47" s="368"/>
      <c r="M47" s="368"/>
      <c r="N47" s="368"/>
    </row>
    <row r="48" spans="1:18" x14ac:dyDescent="0.2">
      <c r="A48" s="20" t="s">
        <v>135</v>
      </c>
      <c r="B48" s="484" t="s">
        <v>136</v>
      </c>
      <c r="C48" s="448"/>
      <c r="D48" s="448"/>
      <c r="E48" s="168"/>
      <c r="F48" s="168"/>
      <c r="G48" s="168"/>
      <c r="H48" s="181">
        <f>G48/data!$J$20</f>
        <v>0</v>
      </c>
      <c r="I48" s="168"/>
      <c r="J48" s="181">
        <f>E48+F48+H48+I48</f>
        <v>0</v>
      </c>
      <c r="L48" s="368"/>
      <c r="M48" s="368"/>
      <c r="N48" s="368"/>
    </row>
    <row r="49" spans="1:18" x14ac:dyDescent="0.2">
      <c r="A49" s="20" t="s">
        <v>137</v>
      </c>
      <c r="B49" s="484" t="s">
        <v>138</v>
      </c>
      <c r="C49" s="448"/>
      <c r="D49" s="448"/>
      <c r="E49" s="168"/>
      <c r="F49" s="168"/>
      <c r="G49" s="168"/>
      <c r="H49" s="181">
        <f>G49/data!$J$20</f>
        <v>0</v>
      </c>
      <c r="I49" s="168"/>
      <c r="J49" s="181">
        <f>E49+F49+H49+I49</f>
        <v>0</v>
      </c>
      <c r="L49" s="368"/>
      <c r="M49" s="368"/>
      <c r="N49" s="368"/>
    </row>
    <row r="50" spans="1:18" x14ac:dyDescent="0.2">
      <c r="A50" s="20" t="s">
        <v>139</v>
      </c>
      <c r="B50" s="484" t="s">
        <v>66</v>
      </c>
      <c r="C50" s="448"/>
      <c r="D50" s="448"/>
      <c r="E50" s="169">
        <f t="shared" ref="E50:J50" si="17">E51+E52+E53</f>
        <v>0</v>
      </c>
      <c r="F50" s="169">
        <f t="shared" si="17"/>
        <v>0</v>
      </c>
      <c r="G50" s="169">
        <f t="shared" si="17"/>
        <v>0</v>
      </c>
      <c r="H50" s="181">
        <f t="shared" si="17"/>
        <v>0</v>
      </c>
      <c r="I50" s="169">
        <f t="shared" si="17"/>
        <v>0</v>
      </c>
      <c r="J50" s="181">
        <f t="shared" si="17"/>
        <v>0</v>
      </c>
      <c r="L50" s="342">
        <f t="shared" ref="L50:N50" si="18">E50</f>
        <v>0</v>
      </c>
      <c r="M50" s="342">
        <f t="shared" si="18"/>
        <v>0</v>
      </c>
      <c r="N50" s="342">
        <f t="shared" si="18"/>
        <v>0</v>
      </c>
    </row>
    <row r="51" spans="1:18" ht="27.75" customHeight="1" x14ac:dyDescent="0.2">
      <c r="A51" s="20" t="s">
        <v>140</v>
      </c>
      <c r="B51" s="484" t="s">
        <v>141</v>
      </c>
      <c r="C51" s="448"/>
      <c r="D51" s="448"/>
      <c r="E51" s="168"/>
      <c r="F51" s="168"/>
      <c r="G51" s="168"/>
      <c r="H51" s="181">
        <f>G51/data!$J$20</f>
        <v>0</v>
      </c>
      <c r="I51" s="168"/>
      <c r="J51" s="181">
        <f>E51+F51+H51+I51</f>
        <v>0</v>
      </c>
      <c r="L51" s="368"/>
      <c r="M51" s="368"/>
      <c r="N51" s="368"/>
    </row>
    <row r="52" spans="1:18" x14ac:dyDescent="0.2">
      <c r="A52" s="20" t="s">
        <v>142</v>
      </c>
      <c r="B52" s="484" t="s">
        <v>143</v>
      </c>
      <c r="C52" s="448"/>
      <c r="D52" s="448"/>
      <c r="E52" s="168"/>
      <c r="F52" s="168"/>
      <c r="G52" s="168"/>
      <c r="H52" s="181">
        <f>G52/data!$J$20</f>
        <v>0</v>
      </c>
      <c r="I52" s="168"/>
      <c r="J52" s="181">
        <f>E52+F52+H52+I52</f>
        <v>0</v>
      </c>
      <c r="L52" s="368"/>
      <c r="M52" s="368"/>
      <c r="N52" s="368"/>
    </row>
    <row r="53" spans="1:18" x14ac:dyDescent="0.2">
      <c r="A53" s="20" t="s">
        <v>144</v>
      </c>
      <c r="B53" s="484" t="s">
        <v>145</v>
      </c>
      <c r="C53" s="448"/>
      <c r="D53" s="448"/>
      <c r="E53" s="168"/>
      <c r="F53" s="168"/>
      <c r="G53" s="168"/>
      <c r="H53" s="181">
        <f>G53/data!$J$20</f>
        <v>0</v>
      </c>
      <c r="I53" s="168"/>
      <c r="J53" s="181">
        <f>E53+F53+H53+I53</f>
        <v>0</v>
      </c>
      <c r="L53" s="368"/>
      <c r="M53" s="368"/>
      <c r="N53" s="368"/>
    </row>
    <row r="54" spans="1:18" ht="15" customHeight="1" x14ac:dyDescent="0.2">
      <c r="A54" s="19"/>
      <c r="B54" s="544" t="s">
        <v>56</v>
      </c>
      <c r="C54" s="545"/>
      <c r="D54" s="545"/>
      <c r="E54" s="167">
        <f t="shared" ref="E54:J54" si="19">E7+E39</f>
        <v>0</v>
      </c>
      <c r="F54" s="167">
        <f t="shared" si="19"/>
        <v>0</v>
      </c>
      <c r="G54" s="167">
        <f t="shared" si="19"/>
        <v>0</v>
      </c>
      <c r="H54" s="180">
        <f t="shared" si="19"/>
        <v>0</v>
      </c>
      <c r="I54" s="167">
        <f t="shared" si="19"/>
        <v>0</v>
      </c>
      <c r="J54" s="180">
        <f t="shared" si="19"/>
        <v>0</v>
      </c>
      <c r="L54" s="368"/>
      <c r="M54" s="368"/>
      <c r="N54" s="368"/>
    </row>
    <row r="55" spans="1:18" x14ac:dyDescent="0.2">
      <c r="A55" s="21"/>
      <c r="B55" s="22"/>
      <c r="C55" s="22"/>
      <c r="D55" s="22"/>
      <c r="E55" s="13"/>
      <c r="F55" s="23"/>
      <c r="G55" s="23"/>
      <c r="H55" s="23"/>
      <c r="I55" s="23"/>
      <c r="J55" s="23"/>
    </row>
    <row r="56" spans="1:18" x14ac:dyDescent="0.2">
      <c r="A56" s="559" t="s">
        <v>399</v>
      </c>
      <c r="B56" s="560"/>
      <c r="C56" s="560"/>
      <c r="D56" s="560"/>
      <c r="E56" s="560"/>
      <c r="F56" s="560"/>
      <c r="G56" s="560"/>
      <c r="H56" s="560"/>
      <c r="I56" s="560"/>
      <c r="J56" s="560"/>
    </row>
    <row r="57" spans="1:18" ht="15" x14ac:dyDescent="0.2">
      <c r="A57" s="21"/>
      <c r="B57" s="22"/>
      <c r="C57" s="22"/>
      <c r="D57" s="22"/>
      <c r="E57" s="13"/>
      <c r="F57" s="23"/>
      <c r="G57" s="23"/>
      <c r="H57" s="23"/>
      <c r="I57" s="23"/>
      <c r="J57" s="23"/>
      <c r="L57" s="537" t="s">
        <v>803</v>
      </c>
      <c r="M57" s="538"/>
      <c r="N57" s="538"/>
    </row>
    <row r="58" spans="1:18" ht="109.5" customHeight="1" x14ac:dyDescent="0.2">
      <c r="A58" s="58"/>
      <c r="B58" s="488" t="s">
        <v>400</v>
      </c>
      <c r="C58" s="561"/>
      <c r="D58" s="561"/>
      <c r="E58" s="163" t="s">
        <v>393</v>
      </c>
      <c r="F58" s="163" t="s">
        <v>394</v>
      </c>
      <c r="G58" s="163" t="s">
        <v>395</v>
      </c>
      <c r="H58" s="163" t="s">
        <v>396</v>
      </c>
      <c r="I58" s="163" t="s">
        <v>397</v>
      </c>
      <c r="J58" s="163" t="s">
        <v>398</v>
      </c>
      <c r="L58" s="353" t="s">
        <v>793</v>
      </c>
      <c r="M58" s="353" t="s">
        <v>794</v>
      </c>
      <c r="N58" s="353" t="s">
        <v>795</v>
      </c>
    </row>
    <row r="59" spans="1:18" ht="43.5" customHeight="1" x14ac:dyDescent="0.25">
      <c r="A59" s="19" t="s">
        <v>67</v>
      </c>
      <c r="B59" s="544" t="s">
        <v>57</v>
      </c>
      <c r="C59" s="544"/>
      <c r="D59" s="544"/>
      <c r="E59" s="166">
        <f>ROUND(E60+E61+E66+E80+E89+E90,2)</f>
        <v>0</v>
      </c>
      <c r="F59" s="166">
        <f>ROUND(F60+F61+F66+F80+F89+F90,2)</f>
        <v>0</v>
      </c>
      <c r="G59" s="166">
        <f>G60+G61+G66+G80+G89+G90</f>
        <v>0</v>
      </c>
      <c r="H59" s="178">
        <f>ROUND(H60+H61+H66+H80+H89+H90,4)</f>
        <v>0</v>
      </c>
      <c r="I59" s="167">
        <f>ROUND(I60+I61+I66+I80+I89+I90,2)</f>
        <v>0</v>
      </c>
      <c r="J59" s="178">
        <f>J60+J61+J66+J80+J89+J90</f>
        <v>0</v>
      </c>
      <c r="L59" s="368"/>
      <c r="M59" s="368"/>
      <c r="N59" s="368"/>
      <c r="P59" s="539" t="s">
        <v>799</v>
      </c>
      <c r="Q59" s="540"/>
      <c r="R59" s="540"/>
    </row>
    <row r="60" spans="1:18" x14ac:dyDescent="0.2">
      <c r="A60" s="20" t="s">
        <v>51</v>
      </c>
      <c r="B60" s="484" t="s">
        <v>58</v>
      </c>
      <c r="C60" s="484"/>
      <c r="D60" s="484"/>
      <c r="E60" s="165"/>
      <c r="F60" s="165"/>
      <c r="G60" s="165"/>
      <c r="H60" s="179">
        <f>G60/data!$J$20</f>
        <v>0</v>
      </c>
      <c r="I60" s="165"/>
      <c r="J60" s="179">
        <f>E60+F60+H60+I60</f>
        <v>0</v>
      </c>
      <c r="L60" s="373">
        <f t="shared" ref="L60:N60" si="20">E60</f>
        <v>0</v>
      </c>
      <c r="M60" s="373">
        <f t="shared" si="20"/>
        <v>0</v>
      </c>
      <c r="N60" s="373">
        <f t="shared" si="20"/>
        <v>0</v>
      </c>
    </row>
    <row r="61" spans="1:18" x14ac:dyDescent="0.2">
      <c r="A61" s="20" t="s">
        <v>52</v>
      </c>
      <c r="B61" s="484" t="s">
        <v>59</v>
      </c>
      <c r="C61" s="484"/>
      <c r="D61" s="484"/>
      <c r="E61" s="59">
        <f t="shared" ref="E61:J61" si="21">E62+E63+E64+E65</f>
        <v>0</v>
      </c>
      <c r="F61" s="59">
        <f t="shared" si="21"/>
        <v>0</v>
      </c>
      <c r="G61" s="59">
        <f t="shared" si="21"/>
        <v>0</v>
      </c>
      <c r="H61" s="179">
        <f t="shared" si="21"/>
        <v>0</v>
      </c>
      <c r="I61" s="59">
        <f t="shared" si="21"/>
        <v>0</v>
      </c>
      <c r="J61" s="179">
        <f t="shared" si="21"/>
        <v>0</v>
      </c>
      <c r="L61" s="373">
        <f t="shared" ref="L61:N61" si="22">E61</f>
        <v>0</v>
      </c>
      <c r="M61" s="373">
        <f t="shared" si="22"/>
        <v>0</v>
      </c>
      <c r="N61" s="373">
        <f t="shared" si="22"/>
        <v>0</v>
      </c>
    </row>
    <row r="62" spans="1:18" x14ac:dyDescent="0.2">
      <c r="A62" s="20" t="s">
        <v>53</v>
      </c>
      <c r="B62" s="484" t="s">
        <v>68</v>
      </c>
      <c r="C62" s="448"/>
      <c r="D62" s="448"/>
      <c r="E62" s="165"/>
      <c r="F62" s="165"/>
      <c r="G62" s="165"/>
      <c r="H62" s="179">
        <f>G62/data!$J$20</f>
        <v>0</v>
      </c>
      <c r="I62" s="165"/>
      <c r="J62" s="179">
        <f>E62+F62+H62+I62</f>
        <v>0</v>
      </c>
      <c r="L62" s="374"/>
      <c r="M62" s="374"/>
      <c r="N62" s="374"/>
    </row>
    <row r="63" spans="1:18" ht="27" customHeight="1" x14ac:dyDescent="0.2">
      <c r="A63" s="20" t="s">
        <v>54</v>
      </c>
      <c r="B63" s="484" t="s">
        <v>69</v>
      </c>
      <c r="C63" s="448"/>
      <c r="D63" s="448"/>
      <c r="E63" s="165"/>
      <c r="F63" s="165"/>
      <c r="G63" s="165"/>
      <c r="H63" s="179">
        <f>G63/data!$J$20</f>
        <v>0</v>
      </c>
      <c r="I63" s="165"/>
      <c r="J63" s="179">
        <f>E63+F63+H63+I63</f>
        <v>0</v>
      </c>
      <c r="L63" s="374"/>
      <c r="M63" s="374"/>
      <c r="N63" s="374"/>
    </row>
    <row r="64" spans="1:18" ht="15" customHeight="1" x14ac:dyDescent="0.2">
      <c r="A64" s="20" t="s">
        <v>55</v>
      </c>
      <c r="B64" s="484" t="s">
        <v>70</v>
      </c>
      <c r="C64" s="448"/>
      <c r="D64" s="448"/>
      <c r="E64" s="165"/>
      <c r="F64" s="165"/>
      <c r="G64" s="165"/>
      <c r="H64" s="179">
        <f>G64/data!$J$20</f>
        <v>0</v>
      </c>
      <c r="I64" s="165"/>
      <c r="J64" s="179">
        <f>E64+F64+H64+I64</f>
        <v>0</v>
      </c>
      <c r="L64" s="374"/>
      <c r="M64" s="374"/>
      <c r="N64" s="374"/>
    </row>
    <row r="65" spans="1:14" ht="27" customHeight="1" x14ac:dyDescent="0.2">
      <c r="A65" s="20" t="s">
        <v>71</v>
      </c>
      <c r="B65" s="484" t="s">
        <v>72</v>
      </c>
      <c r="C65" s="448"/>
      <c r="D65" s="448"/>
      <c r="E65" s="165"/>
      <c r="F65" s="165"/>
      <c r="G65" s="165"/>
      <c r="H65" s="179">
        <f>G65/data!$J$20</f>
        <v>0</v>
      </c>
      <c r="I65" s="165"/>
      <c r="J65" s="179">
        <f>E65+F65+H65+I65</f>
        <v>0</v>
      </c>
      <c r="L65" s="374"/>
      <c r="M65" s="374"/>
      <c r="N65" s="374"/>
    </row>
    <row r="66" spans="1:14" x14ac:dyDescent="0.2">
      <c r="A66" s="20" t="s">
        <v>73</v>
      </c>
      <c r="B66" s="484" t="s">
        <v>60</v>
      </c>
      <c r="C66" s="484"/>
      <c r="D66" s="484"/>
      <c r="E66" s="59">
        <f t="shared" ref="E66:J66" si="23">E67+E68</f>
        <v>0</v>
      </c>
      <c r="F66" s="59">
        <f t="shared" si="23"/>
        <v>0</v>
      </c>
      <c r="G66" s="59">
        <f t="shared" si="23"/>
        <v>0</v>
      </c>
      <c r="H66" s="179">
        <f t="shared" si="23"/>
        <v>0</v>
      </c>
      <c r="I66" s="59">
        <f t="shared" si="23"/>
        <v>0</v>
      </c>
      <c r="J66" s="179">
        <f t="shared" si="23"/>
        <v>0</v>
      </c>
      <c r="L66" s="373">
        <f t="shared" ref="L66:N66" si="24">E66</f>
        <v>0</v>
      </c>
      <c r="M66" s="373">
        <f t="shared" si="24"/>
        <v>0</v>
      </c>
      <c r="N66" s="373">
        <f t="shared" si="24"/>
        <v>0</v>
      </c>
    </row>
    <row r="67" spans="1:14" ht="15" customHeight="1" x14ac:dyDescent="0.2">
      <c r="A67" s="20" t="s">
        <v>74</v>
      </c>
      <c r="B67" s="484" t="s">
        <v>75</v>
      </c>
      <c r="C67" s="448"/>
      <c r="D67" s="448"/>
      <c r="E67" s="165"/>
      <c r="F67" s="165"/>
      <c r="G67" s="165"/>
      <c r="H67" s="179">
        <f>G67/data!$J$20</f>
        <v>0</v>
      </c>
      <c r="I67" s="165"/>
      <c r="J67" s="179">
        <f>E67+F67+H67+I67</f>
        <v>0</v>
      </c>
      <c r="L67" s="374"/>
      <c r="M67" s="374"/>
      <c r="N67" s="374"/>
    </row>
    <row r="68" spans="1:14" x14ac:dyDescent="0.2">
      <c r="A68" s="20" t="s">
        <v>76</v>
      </c>
      <c r="B68" s="484" t="s">
        <v>77</v>
      </c>
      <c r="C68" s="448"/>
      <c r="D68" s="448"/>
      <c r="E68" s="177">
        <f t="shared" ref="E68:J68" si="25">E69+E70+E71+E72+E73+E74+E75+E76+E77+E78+E79</f>
        <v>0</v>
      </c>
      <c r="F68" s="177">
        <f t="shared" si="25"/>
        <v>0</v>
      </c>
      <c r="G68" s="177">
        <f t="shared" si="25"/>
        <v>0</v>
      </c>
      <c r="H68" s="179">
        <f t="shared" si="25"/>
        <v>0</v>
      </c>
      <c r="I68" s="59">
        <f t="shared" si="25"/>
        <v>0</v>
      </c>
      <c r="J68" s="179">
        <f t="shared" si="25"/>
        <v>0</v>
      </c>
      <c r="L68" s="374"/>
      <c r="M68" s="374"/>
      <c r="N68" s="374"/>
    </row>
    <row r="69" spans="1:14" ht="15" customHeight="1" x14ac:dyDescent="0.2">
      <c r="A69" s="20" t="s">
        <v>78</v>
      </c>
      <c r="B69" s="484" t="s">
        <v>79</v>
      </c>
      <c r="C69" s="448"/>
      <c r="D69" s="448"/>
      <c r="E69" s="165"/>
      <c r="F69" s="165"/>
      <c r="G69" s="165"/>
      <c r="H69" s="179">
        <f>G69/data!$J$20</f>
        <v>0</v>
      </c>
      <c r="I69" s="165"/>
      <c r="J69" s="179">
        <f>E69+F69+H69+I69</f>
        <v>0</v>
      </c>
      <c r="L69" s="374"/>
      <c r="M69" s="374"/>
      <c r="N69" s="374"/>
    </row>
    <row r="70" spans="1:14" x14ac:dyDescent="0.2">
      <c r="A70" s="20" t="s">
        <v>80</v>
      </c>
      <c r="B70" s="484" t="s">
        <v>81</v>
      </c>
      <c r="C70" s="448"/>
      <c r="D70" s="448"/>
      <c r="E70" s="165"/>
      <c r="F70" s="165"/>
      <c r="G70" s="165"/>
      <c r="H70" s="179">
        <f>G70/data!$J$20</f>
        <v>0</v>
      </c>
      <c r="I70" s="165"/>
      <c r="J70" s="179">
        <f t="shared" ref="J70:J79" si="26">E70+F70+H70+I70</f>
        <v>0</v>
      </c>
      <c r="L70" s="374"/>
      <c r="M70" s="374"/>
      <c r="N70" s="374"/>
    </row>
    <row r="71" spans="1:14" ht="15" customHeight="1" x14ac:dyDescent="0.2">
      <c r="A71" s="20" t="s">
        <v>82</v>
      </c>
      <c r="B71" s="484" t="s">
        <v>83</v>
      </c>
      <c r="C71" s="448"/>
      <c r="D71" s="448"/>
      <c r="E71" s="165"/>
      <c r="F71" s="165"/>
      <c r="G71" s="165"/>
      <c r="H71" s="179">
        <f>G71/data!$J$20</f>
        <v>0</v>
      </c>
      <c r="I71" s="165"/>
      <c r="J71" s="179">
        <f t="shared" si="26"/>
        <v>0</v>
      </c>
      <c r="L71" s="374"/>
      <c r="M71" s="374"/>
      <c r="N71" s="374"/>
    </row>
    <row r="72" spans="1:14" ht="15" customHeight="1" x14ac:dyDescent="0.2">
      <c r="A72" s="20" t="s">
        <v>84</v>
      </c>
      <c r="B72" s="484" t="s">
        <v>85</v>
      </c>
      <c r="C72" s="448"/>
      <c r="D72" s="448"/>
      <c r="E72" s="165"/>
      <c r="F72" s="165"/>
      <c r="G72" s="165"/>
      <c r="H72" s="179">
        <f>G72/data!$J$20</f>
        <v>0</v>
      </c>
      <c r="I72" s="165"/>
      <c r="J72" s="179">
        <f t="shared" si="26"/>
        <v>0</v>
      </c>
      <c r="L72" s="374"/>
      <c r="M72" s="374"/>
      <c r="N72" s="374"/>
    </row>
    <row r="73" spans="1:14" ht="15" customHeight="1" x14ac:dyDescent="0.2">
      <c r="A73" s="20" t="s">
        <v>86</v>
      </c>
      <c r="B73" s="484" t="s">
        <v>87</v>
      </c>
      <c r="C73" s="448"/>
      <c r="D73" s="448"/>
      <c r="E73" s="165"/>
      <c r="F73" s="165"/>
      <c r="G73" s="165"/>
      <c r="H73" s="179">
        <f>G73/data!$J$20</f>
        <v>0</v>
      </c>
      <c r="I73" s="165"/>
      <c r="J73" s="179">
        <f t="shared" si="26"/>
        <v>0</v>
      </c>
      <c r="L73" s="374"/>
      <c r="M73" s="374"/>
      <c r="N73" s="374"/>
    </row>
    <row r="74" spans="1:14" ht="15" customHeight="1" x14ac:dyDescent="0.2">
      <c r="A74" s="20" t="s">
        <v>88</v>
      </c>
      <c r="B74" s="484" t="s">
        <v>89</v>
      </c>
      <c r="C74" s="448"/>
      <c r="D74" s="448"/>
      <c r="E74" s="165"/>
      <c r="F74" s="165"/>
      <c r="G74" s="165"/>
      <c r="H74" s="179">
        <f>G74/data!$J$20</f>
        <v>0</v>
      </c>
      <c r="I74" s="165"/>
      <c r="J74" s="179">
        <f t="shared" si="26"/>
        <v>0</v>
      </c>
      <c r="L74" s="374"/>
      <c r="M74" s="374"/>
      <c r="N74" s="374"/>
    </row>
    <row r="75" spans="1:14" ht="15" customHeight="1" x14ac:dyDescent="0.2">
      <c r="A75" s="20" t="s">
        <v>90</v>
      </c>
      <c r="B75" s="484" t="s">
        <v>91</v>
      </c>
      <c r="C75" s="448"/>
      <c r="D75" s="448"/>
      <c r="E75" s="165"/>
      <c r="F75" s="165"/>
      <c r="G75" s="165"/>
      <c r="H75" s="179">
        <f>G75/data!$J$20</f>
        <v>0</v>
      </c>
      <c r="I75" s="165"/>
      <c r="J75" s="179">
        <f t="shared" si="26"/>
        <v>0</v>
      </c>
      <c r="L75" s="374"/>
      <c r="M75" s="374"/>
      <c r="N75" s="374"/>
    </row>
    <row r="76" spans="1:14" ht="15" customHeight="1" x14ac:dyDescent="0.2">
      <c r="A76" s="20" t="s">
        <v>92</v>
      </c>
      <c r="B76" s="484" t="s">
        <v>93</v>
      </c>
      <c r="C76" s="448"/>
      <c r="D76" s="448"/>
      <c r="E76" s="165"/>
      <c r="F76" s="165"/>
      <c r="G76" s="165"/>
      <c r="H76" s="179">
        <f>G76/data!$J$20</f>
        <v>0</v>
      </c>
      <c r="I76" s="165"/>
      <c r="J76" s="179">
        <f t="shared" si="26"/>
        <v>0</v>
      </c>
      <c r="L76" s="374"/>
      <c r="M76" s="374"/>
      <c r="N76" s="374"/>
    </row>
    <row r="77" spans="1:14" ht="15" customHeight="1" x14ac:dyDescent="0.2">
      <c r="A77" s="20" t="s">
        <v>94</v>
      </c>
      <c r="B77" s="484" t="s">
        <v>95</v>
      </c>
      <c r="C77" s="448"/>
      <c r="D77" s="448"/>
      <c r="E77" s="165"/>
      <c r="F77" s="165"/>
      <c r="G77" s="165"/>
      <c r="H77" s="179">
        <f>G77/data!$J$20</f>
        <v>0</v>
      </c>
      <c r="I77" s="165"/>
      <c r="J77" s="179">
        <f t="shared" si="26"/>
        <v>0</v>
      </c>
      <c r="L77" s="374"/>
      <c r="M77" s="374"/>
      <c r="N77" s="374"/>
    </row>
    <row r="78" spans="1:14" x14ac:dyDescent="0.2">
      <c r="A78" s="20" t="s">
        <v>96</v>
      </c>
      <c r="B78" s="484" t="s">
        <v>97</v>
      </c>
      <c r="C78" s="448"/>
      <c r="D78" s="448"/>
      <c r="E78" s="165"/>
      <c r="F78" s="165"/>
      <c r="G78" s="165"/>
      <c r="H78" s="179">
        <f>G78/data!$J$20</f>
        <v>0</v>
      </c>
      <c r="I78" s="165"/>
      <c r="J78" s="179">
        <f t="shared" si="26"/>
        <v>0</v>
      </c>
      <c r="L78" s="374"/>
      <c r="M78" s="374"/>
      <c r="N78" s="374"/>
    </row>
    <row r="79" spans="1:14" x14ac:dyDescent="0.2">
      <c r="A79" s="20" t="s">
        <v>98</v>
      </c>
      <c r="B79" s="484" t="s">
        <v>99</v>
      </c>
      <c r="C79" s="448"/>
      <c r="D79" s="448"/>
      <c r="E79" s="165"/>
      <c r="F79" s="165"/>
      <c r="G79" s="165"/>
      <c r="H79" s="179">
        <f>G79/data!$J$20</f>
        <v>0</v>
      </c>
      <c r="I79" s="165"/>
      <c r="J79" s="179">
        <f t="shared" si="26"/>
        <v>0</v>
      </c>
      <c r="L79" s="374"/>
      <c r="M79" s="374"/>
      <c r="N79" s="374"/>
    </row>
    <row r="80" spans="1:14" x14ac:dyDescent="0.2">
      <c r="A80" s="20" t="s">
        <v>100</v>
      </c>
      <c r="B80" s="484" t="s">
        <v>61</v>
      </c>
      <c r="C80" s="484"/>
      <c r="D80" s="484"/>
      <c r="E80" s="59">
        <f t="shared" ref="E80:J80" si="27">E81+E82+E83+E84+E85+E86+E87+E88</f>
        <v>0</v>
      </c>
      <c r="F80" s="59">
        <f t="shared" si="27"/>
        <v>0</v>
      </c>
      <c r="G80" s="59">
        <f t="shared" si="27"/>
        <v>0</v>
      </c>
      <c r="H80" s="179">
        <f t="shared" si="27"/>
        <v>0</v>
      </c>
      <c r="I80" s="59">
        <f t="shared" si="27"/>
        <v>0</v>
      </c>
      <c r="J80" s="179">
        <f t="shared" si="27"/>
        <v>0</v>
      </c>
      <c r="L80" s="373">
        <f t="shared" ref="L80:N80" si="28">E80</f>
        <v>0</v>
      </c>
      <c r="M80" s="373">
        <f t="shared" si="28"/>
        <v>0</v>
      </c>
      <c r="N80" s="373">
        <f t="shared" si="28"/>
        <v>0</v>
      </c>
    </row>
    <row r="81" spans="1:18" ht="15" customHeight="1" x14ac:dyDescent="0.2">
      <c r="A81" s="20" t="s">
        <v>101</v>
      </c>
      <c r="B81" s="484" t="s">
        <v>102</v>
      </c>
      <c r="C81" s="448"/>
      <c r="D81" s="448"/>
      <c r="E81" s="165"/>
      <c r="F81" s="165"/>
      <c r="G81" s="165"/>
      <c r="H81" s="179">
        <f>G81/data!$J$20</f>
        <v>0</v>
      </c>
      <c r="I81" s="165"/>
      <c r="J81" s="179">
        <f>E81+F81+H81+I81</f>
        <v>0</v>
      </c>
      <c r="L81" s="374"/>
      <c r="M81" s="374"/>
      <c r="N81" s="374"/>
    </row>
    <row r="82" spans="1:18" ht="15" customHeight="1" x14ac:dyDescent="0.2">
      <c r="A82" s="20" t="s">
        <v>103</v>
      </c>
      <c r="B82" s="484" t="s">
        <v>104</v>
      </c>
      <c r="C82" s="448"/>
      <c r="D82" s="448"/>
      <c r="E82" s="165"/>
      <c r="F82" s="165"/>
      <c r="G82" s="165"/>
      <c r="H82" s="179">
        <f>G82/data!$J$20</f>
        <v>0</v>
      </c>
      <c r="I82" s="165"/>
      <c r="J82" s="179">
        <f t="shared" ref="J82:J90" si="29">E82+F82+H82+I82</f>
        <v>0</v>
      </c>
      <c r="L82" s="374"/>
      <c r="M82" s="374"/>
      <c r="N82" s="374"/>
    </row>
    <row r="83" spans="1:18" ht="15" customHeight="1" x14ac:dyDescent="0.2">
      <c r="A83" s="20" t="s">
        <v>105</v>
      </c>
      <c r="B83" s="484" t="s">
        <v>106</v>
      </c>
      <c r="C83" s="448"/>
      <c r="D83" s="448"/>
      <c r="E83" s="165"/>
      <c r="F83" s="165"/>
      <c r="G83" s="165"/>
      <c r="H83" s="179">
        <f>G83/data!$J$20</f>
        <v>0</v>
      </c>
      <c r="I83" s="165"/>
      <c r="J83" s="179">
        <f t="shared" si="29"/>
        <v>0</v>
      </c>
      <c r="L83" s="374"/>
      <c r="M83" s="374"/>
      <c r="N83" s="374"/>
    </row>
    <row r="84" spans="1:18" x14ac:dyDescent="0.2">
      <c r="A84" s="20" t="s">
        <v>107</v>
      </c>
      <c r="B84" s="484" t="s">
        <v>108</v>
      </c>
      <c r="C84" s="448"/>
      <c r="D84" s="448"/>
      <c r="E84" s="165"/>
      <c r="F84" s="165"/>
      <c r="G84" s="165"/>
      <c r="H84" s="179">
        <f>G84/data!$J$20</f>
        <v>0</v>
      </c>
      <c r="I84" s="165"/>
      <c r="J84" s="179">
        <f t="shared" si="29"/>
        <v>0</v>
      </c>
      <c r="L84" s="374"/>
      <c r="M84" s="374"/>
      <c r="N84" s="374"/>
    </row>
    <row r="85" spans="1:18" x14ac:dyDescent="0.2">
      <c r="A85" s="20" t="s">
        <v>109</v>
      </c>
      <c r="B85" s="484" t="s">
        <v>110</v>
      </c>
      <c r="C85" s="448"/>
      <c r="D85" s="448"/>
      <c r="E85" s="165"/>
      <c r="F85" s="165"/>
      <c r="G85" s="165"/>
      <c r="H85" s="179">
        <f>G85/data!$J$20</f>
        <v>0</v>
      </c>
      <c r="I85" s="165"/>
      <c r="J85" s="179">
        <f t="shared" si="29"/>
        <v>0</v>
      </c>
      <c r="L85" s="374"/>
      <c r="M85" s="374"/>
      <c r="N85" s="374"/>
    </row>
    <row r="86" spans="1:18" ht="15" customHeight="1" x14ac:dyDescent="0.2">
      <c r="A86" s="20" t="s">
        <v>111</v>
      </c>
      <c r="B86" s="484" t="s">
        <v>112</v>
      </c>
      <c r="C86" s="448"/>
      <c r="D86" s="448"/>
      <c r="E86" s="165"/>
      <c r="F86" s="165"/>
      <c r="G86" s="165"/>
      <c r="H86" s="179">
        <f>G86/data!$J$20</f>
        <v>0</v>
      </c>
      <c r="I86" s="165"/>
      <c r="J86" s="179">
        <f t="shared" si="29"/>
        <v>0</v>
      </c>
      <c r="L86" s="374"/>
      <c r="M86" s="374"/>
      <c r="N86" s="374"/>
    </row>
    <row r="87" spans="1:18" x14ac:dyDescent="0.2">
      <c r="A87" s="20" t="s">
        <v>113</v>
      </c>
      <c r="B87" s="484" t="s">
        <v>114</v>
      </c>
      <c r="C87" s="448"/>
      <c r="D87" s="448"/>
      <c r="E87" s="165"/>
      <c r="F87" s="165"/>
      <c r="G87" s="165"/>
      <c r="H87" s="179">
        <f>G87/data!$J$20</f>
        <v>0</v>
      </c>
      <c r="I87" s="165"/>
      <c r="J87" s="179">
        <f t="shared" si="29"/>
        <v>0</v>
      </c>
      <c r="L87" s="374"/>
      <c r="M87" s="374"/>
      <c r="N87" s="374"/>
    </row>
    <row r="88" spans="1:18" ht="15" customHeight="1" x14ac:dyDescent="0.2">
      <c r="A88" s="20" t="s">
        <v>115</v>
      </c>
      <c r="B88" s="484" t="s">
        <v>116</v>
      </c>
      <c r="C88" s="448"/>
      <c r="D88" s="448"/>
      <c r="E88" s="165"/>
      <c r="F88" s="165"/>
      <c r="G88" s="165"/>
      <c r="H88" s="179">
        <f>G88/data!$J$20</f>
        <v>0</v>
      </c>
      <c r="I88" s="165"/>
      <c r="J88" s="179">
        <f t="shared" si="29"/>
        <v>0</v>
      </c>
      <c r="L88" s="374"/>
      <c r="M88" s="374"/>
      <c r="N88" s="374"/>
    </row>
    <row r="89" spans="1:18" ht="15" customHeight="1" x14ac:dyDescent="0.2">
      <c r="A89" s="20" t="s">
        <v>117</v>
      </c>
      <c r="B89" s="484" t="s">
        <v>62</v>
      </c>
      <c r="C89" s="484"/>
      <c r="D89" s="484"/>
      <c r="E89" s="165"/>
      <c r="F89" s="165"/>
      <c r="G89" s="165"/>
      <c r="H89" s="179">
        <f>G89/data!$J$20</f>
        <v>0</v>
      </c>
      <c r="I89" s="165"/>
      <c r="J89" s="179">
        <f t="shared" si="29"/>
        <v>0</v>
      </c>
      <c r="L89" s="373">
        <f t="shared" ref="L89:N89" si="30">E89</f>
        <v>0</v>
      </c>
      <c r="M89" s="373">
        <f t="shared" si="30"/>
        <v>0</v>
      </c>
      <c r="N89" s="373">
        <f t="shared" si="30"/>
        <v>0</v>
      </c>
    </row>
    <row r="90" spans="1:18" ht="30.75" customHeight="1" x14ac:dyDescent="0.2">
      <c r="A90" s="20" t="s">
        <v>118</v>
      </c>
      <c r="B90" s="484" t="s">
        <v>63</v>
      </c>
      <c r="C90" s="484"/>
      <c r="D90" s="484"/>
      <c r="E90" s="165"/>
      <c r="F90" s="165"/>
      <c r="G90" s="165"/>
      <c r="H90" s="179">
        <f>G90/data!$J$20</f>
        <v>0</v>
      </c>
      <c r="I90" s="165"/>
      <c r="J90" s="179">
        <f t="shared" si="29"/>
        <v>0</v>
      </c>
      <c r="L90" s="373">
        <f t="shared" ref="L90:N90" si="31">E90</f>
        <v>0</v>
      </c>
      <c r="M90" s="373">
        <f t="shared" si="31"/>
        <v>0</v>
      </c>
      <c r="N90" s="373">
        <f t="shared" si="31"/>
        <v>0</v>
      </c>
    </row>
    <row r="91" spans="1:18" ht="42.75" customHeight="1" x14ac:dyDescent="0.25">
      <c r="A91" s="19" t="s">
        <v>119</v>
      </c>
      <c r="B91" s="544" t="s">
        <v>64</v>
      </c>
      <c r="C91" s="544"/>
      <c r="D91" s="544"/>
      <c r="E91" s="166">
        <f t="shared" ref="E91:J91" si="32">E92+E98+E102</f>
        <v>0</v>
      </c>
      <c r="F91" s="166">
        <f t="shared" si="32"/>
        <v>0</v>
      </c>
      <c r="G91" s="166">
        <f t="shared" si="32"/>
        <v>0</v>
      </c>
      <c r="H91" s="178">
        <f t="shared" si="32"/>
        <v>0</v>
      </c>
      <c r="I91" s="167">
        <f t="shared" si="32"/>
        <v>0</v>
      </c>
      <c r="J91" s="178">
        <f t="shared" si="32"/>
        <v>0</v>
      </c>
      <c r="L91" s="374"/>
      <c r="M91" s="374"/>
      <c r="N91" s="374"/>
      <c r="P91" s="539" t="s">
        <v>800</v>
      </c>
      <c r="Q91" s="540"/>
      <c r="R91" s="540"/>
    </row>
    <row r="92" spans="1:18" ht="27.75" customHeight="1" x14ac:dyDescent="0.2">
      <c r="A92" s="20" t="s">
        <v>120</v>
      </c>
      <c r="B92" s="484" t="s">
        <v>121</v>
      </c>
      <c r="C92" s="484"/>
      <c r="D92" s="484"/>
      <c r="E92" s="59">
        <f t="shared" ref="E92:J92" si="33">E93+E94+E95+E96+E97</f>
        <v>0</v>
      </c>
      <c r="F92" s="59">
        <f t="shared" si="33"/>
        <v>0</v>
      </c>
      <c r="G92" s="59">
        <f t="shared" si="33"/>
        <v>0</v>
      </c>
      <c r="H92" s="179">
        <f t="shared" si="33"/>
        <v>0</v>
      </c>
      <c r="I92" s="59">
        <f t="shared" si="33"/>
        <v>0</v>
      </c>
      <c r="J92" s="179">
        <f t="shared" si="33"/>
        <v>0</v>
      </c>
      <c r="L92" s="373">
        <f t="shared" ref="L92:N92" si="34">E92</f>
        <v>0</v>
      </c>
      <c r="M92" s="373">
        <f t="shared" si="34"/>
        <v>0</v>
      </c>
      <c r="N92" s="373">
        <f t="shared" si="34"/>
        <v>0</v>
      </c>
    </row>
    <row r="93" spans="1:18" x14ac:dyDescent="0.2">
      <c r="A93" s="20" t="s">
        <v>122</v>
      </c>
      <c r="B93" s="484" t="s">
        <v>123</v>
      </c>
      <c r="C93" s="484"/>
      <c r="D93" s="484"/>
      <c r="E93" s="165"/>
      <c r="F93" s="165"/>
      <c r="G93" s="165"/>
      <c r="H93" s="179">
        <f>G93/data!$J$20</f>
        <v>0</v>
      </c>
      <c r="I93" s="165"/>
      <c r="J93" s="179">
        <f>E93+F93+H93+I93</f>
        <v>0</v>
      </c>
      <c r="L93" s="374"/>
      <c r="M93" s="374"/>
      <c r="N93" s="374"/>
    </row>
    <row r="94" spans="1:18" ht="15" customHeight="1" x14ac:dyDescent="0.2">
      <c r="A94" s="20" t="s">
        <v>124</v>
      </c>
      <c r="B94" s="484" t="s">
        <v>125</v>
      </c>
      <c r="C94" s="484"/>
      <c r="D94" s="484"/>
      <c r="E94" s="165"/>
      <c r="F94" s="165"/>
      <c r="G94" s="165"/>
      <c r="H94" s="179">
        <f>G94/data!$J$20</f>
        <v>0</v>
      </c>
      <c r="I94" s="165"/>
      <c r="J94" s="179">
        <f>E94+F94+H94+I94</f>
        <v>0</v>
      </c>
      <c r="L94" s="374"/>
      <c r="M94" s="374"/>
      <c r="N94" s="374"/>
    </row>
    <row r="95" spans="1:18" x14ac:dyDescent="0.2">
      <c r="A95" s="20" t="s">
        <v>126</v>
      </c>
      <c r="B95" s="484" t="s">
        <v>127</v>
      </c>
      <c r="C95" s="448"/>
      <c r="D95" s="448"/>
      <c r="E95" s="165"/>
      <c r="F95" s="165"/>
      <c r="G95" s="165"/>
      <c r="H95" s="179">
        <f>G95/data!$J$20</f>
        <v>0</v>
      </c>
      <c r="I95" s="165"/>
      <c r="J95" s="179">
        <f>E95+F95+H95+I95</f>
        <v>0</v>
      </c>
      <c r="L95" s="374"/>
      <c r="M95" s="374"/>
      <c r="N95" s="374"/>
    </row>
    <row r="96" spans="1:18" ht="15" customHeight="1" x14ac:dyDescent="0.2">
      <c r="A96" s="20" t="s">
        <v>128</v>
      </c>
      <c r="B96" s="484" t="s">
        <v>129</v>
      </c>
      <c r="C96" s="448"/>
      <c r="D96" s="448"/>
      <c r="E96" s="165"/>
      <c r="F96" s="165"/>
      <c r="G96" s="165"/>
      <c r="H96" s="179">
        <f>G96/data!$J$20</f>
        <v>0</v>
      </c>
      <c r="I96" s="165"/>
      <c r="J96" s="179">
        <f>E96+F96+H96+I96</f>
        <v>0</v>
      </c>
      <c r="L96" s="374"/>
      <c r="M96" s="374"/>
      <c r="N96" s="374"/>
    </row>
    <row r="97" spans="1:18" ht="27" customHeight="1" x14ac:dyDescent="0.2">
      <c r="A97" s="20" t="s">
        <v>130</v>
      </c>
      <c r="B97" s="484" t="s">
        <v>131</v>
      </c>
      <c r="C97" s="448"/>
      <c r="D97" s="448"/>
      <c r="E97" s="165"/>
      <c r="F97" s="165"/>
      <c r="G97" s="165"/>
      <c r="H97" s="179">
        <f>G97/data!$J$20</f>
        <v>0</v>
      </c>
      <c r="I97" s="165"/>
      <c r="J97" s="179">
        <f>E97+F97+H97+I97</f>
        <v>0</v>
      </c>
      <c r="L97" s="374"/>
      <c r="M97" s="374"/>
      <c r="N97" s="374"/>
    </row>
    <row r="98" spans="1:18" ht="15" customHeight="1" x14ac:dyDescent="0.2">
      <c r="A98" s="20" t="s">
        <v>132</v>
      </c>
      <c r="B98" s="484" t="s">
        <v>65</v>
      </c>
      <c r="C98" s="448"/>
      <c r="D98" s="448"/>
      <c r="E98" s="59">
        <f t="shared" ref="E98:J98" si="35">E99+E100+E101</f>
        <v>0</v>
      </c>
      <c r="F98" s="59">
        <f t="shared" si="35"/>
        <v>0</v>
      </c>
      <c r="G98" s="59">
        <f t="shared" si="35"/>
        <v>0</v>
      </c>
      <c r="H98" s="179">
        <f t="shared" si="35"/>
        <v>0</v>
      </c>
      <c r="I98" s="59">
        <f t="shared" si="35"/>
        <v>0</v>
      </c>
      <c r="J98" s="179">
        <f t="shared" si="35"/>
        <v>0</v>
      </c>
      <c r="L98" s="373">
        <f t="shared" ref="L98:N98" si="36">E98</f>
        <v>0</v>
      </c>
      <c r="M98" s="373">
        <f t="shared" si="36"/>
        <v>0</v>
      </c>
      <c r="N98" s="373">
        <f t="shared" si="36"/>
        <v>0</v>
      </c>
    </row>
    <row r="99" spans="1:18" ht="15" customHeight="1" x14ac:dyDescent="0.2">
      <c r="A99" s="20" t="s">
        <v>133</v>
      </c>
      <c r="B99" s="484" t="s">
        <v>134</v>
      </c>
      <c r="C99" s="448"/>
      <c r="D99" s="448"/>
      <c r="E99" s="165"/>
      <c r="F99" s="165"/>
      <c r="G99" s="165"/>
      <c r="H99" s="179">
        <f>G99/data!$J$20</f>
        <v>0</v>
      </c>
      <c r="I99" s="165"/>
      <c r="J99" s="179">
        <f>E99+F99+H99+I99</f>
        <v>0</v>
      </c>
      <c r="L99" s="374"/>
      <c r="M99" s="374"/>
      <c r="N99" s="374"/>
    </row>
    <row r="100" spans="1:18" x14ac:dyDescent="0.2">
      <c r="A100" s="20" t="s">
        <v>135</v>
      </c>
      <c r="B100" s="484" t="s">
        <v>136</v>
      </c>
      <c r="C100" s="448"/>
      <c r="D100" s="448"/>
      <c r="E100" s="165"/>
      <c r="F100" s="165"/>
      <c r="G100" s="165"/>
      <c r="H100" s="179">
        <f>G100/data!$J$20</f>
        <v>0</v>
      </c>
      <c r="I100" s="165"/>
      <c r="J100" s="179">
        <f>E100+F100+H100+I100</f>
        <v>0</v>
      </c>
      <c r="L100" s="374"/>
      <c r="M100" s="374"/>
      <c r="N100" s="374"/>
    </row>
    <row r="101" spans="1:18" ht="15" customHeight="1" x14ac:dyDescent="0.2">
      <c r="A101" s="20" t="s">
        <v>137</v>
      </c>
      <c r="B101" s="484" t="s">
        <v>138</v>
      </c>
      <c r="C101" s="448"/>
      <c r="D101" s="448"/>
      <c r="E101" s="165"/>
      <c r="F101" s="165"/>
      <c r="G101" s="165"/>
      <c r="H101" s="179">
        <f>G101/data!$J$20</f>
        <v>0</v>
      </c>
      <c r="I101" s="165"/>
      <c r="J101" s="179">
        <f>E101+F101+H101+I101</f>
        <v>0</v>
      </c>
      <c r="L101" s="374"/>
      <c r="M101" s="374"/>
      <c r="N101" s="374"/>
    </row>
    <row r="102" spans="1:18" ht="15" customHeight="1" x14ac:dyDescent="0.2">
      <c r="A102" s="20" t="s">
        <v>139</v>
      </c>
      <c r="B102" s="484" t="s">
        <v>66</v>
      </c>
      <c r="C102" s="448"/>
      <c r="D102" s="448"/>
      <c r="E102" s="59">
        <f t="shared" ref="E102:J102" si="37">E103+E104+E105</f>
        <v>0</v>
      </c>
      <c r="F102" s="59">
        <f t="shared" si="37"/>
        <v>0</v>
      </c>
      <c r="G102" s="59">
        <f t="shared" si="37"/>
        <v>0</v>
      </c>
      <c r="H102" s="179">
        <f t="shared" si="37"/>
        <v>0</v>
      </c>
      <c r="I102" s="59">
        <f t="shared" si="37"/>
        <v>0</v>
      </c>
      <c r="J102" s="179">
        <f t="shared" si="37"/>
        <v>0</v>
      </c>
      <c r="L102" s="373">
        <f t="shared" ref="L102:N102" si="38">E102</f>
        <v>0</v>
      </c>
      <c r="M102" s="373">
        <f t="shared" si="38"/>
        <v>0</v>
      </c>
      <c r="N102" s="373">
        <f t="shared" si="38"/>
        <v>0</v>
      </c>
    </row>
    <row r="103" spans="1:18" ht="30" customHeight="1" x14ac:dyDescent="0.2">
      <c r="A103" s="20" t="s">
        <v>140</v>
      </c>
      <c r="B103" s="484" t="s">
        <v>141</v>
      </c>
      <c r="C103" s="448"/>
      <c r="D103" s="448"/>
      <c r="E103" s="165"/>
      <c r="F103" s="165"/>
      <c r="G103" s="165"/>
      <c r="H103" s="179">
        <f>G103/data!$J$20</f>
        <v>0</v>
      </c>
      <c r="I103" s="165"/>
      <c r="J103" s="179">
        <f>E103+F103+H103+I103</f>
        <v>0</v>
      </c>
      <c r="L103" s="374"/>
      <c r="M103" s="374"/>
      <c r="N103" s="374"/>
    </row>
    <row r="104" spans="1:18" ht="15" customHeight="1" x14ac:dyDescent="0.2">
      <c r="A104" s="20" t="s">
        <v>142</v>
      </c>
      <c r="B104" s="484" t="s">
        <v>143</v>
      </c>
      <c r="C104" s="448"/>
      <c r="D104" s="448"/>
      <c r="E104" s="165"/>
      <c r="F104" s="165"/>
      <c r="G104" s="165"/>
      <c r="H104" s="179">
        <f>G104/data!$J$20</f>
        <v>0</v>
      </c>
      <c r="I104" s="165"/>
      <c r="J104" s="179">
        <f>E104+F104+H104+I104</f>
        <v>0</v>
      </c>
      <c r="L104" s="374"/>
      <c r="M104" s="374"/>
      <c r="N104" s="374"/>
    </row>
    <row r="105" spans="1:18" ht="15" customHeight="1" x14ac:dyDescent="0.2">
      <c r="A105" s="20" t="s">
        <v>144</v>
      </c>
      <c r="B105" s="484" t="s">
        <v>145</v>
      </c>
      <c r="C105" s="448"/>
      <c r="D105" s="448"/>
      <c r="E105" s="165"/>
      <c r="F105" s="165"/>
      <c r="G105" s="165"/>
      <c r="H105" s="179">
        <f>G105/data!$J$20</f>
        <v>0</v>
      </c>
      <c r="I105" s="165"/>
      <c r="J105" s="179">
        <f>E105+F105+H105+I105</f>
        <v>0</v>
      </c>
      <c r="L105" s="374"/>
      <c r="M105" s="374"/>
      <c r="N105" s="374"/>
    </row>
    <row r="106" spans="1:18" x14ac:dyDescent="0.2">
      <c r="A106" s="19"/>
      <c r="B106" s="544" t="s">
        <v>56</v>
      </c>
      <c r="C106" s="544"/>
      <c r="D106" s="544"/>
      <c r="E106" s="166">
        <f t="shared" ref="E106:J106" si="39">E59+E91</f>
        <v>0</v>
      </c>
      <c r="F106" s="166">
        <f t="shared" si="39"/>
        <v>0</v>
      </c>
      <c r="G106" s="166">
        <f t="shared" si="39"/>
        <v>0</v>
      </c>
      <c r="H106" s="178">
        <f t="shared" si="39"/>
        <v>0</v>
      </c>
      <c r="I106" s="166">
        <f t="shared" si="39"/>
        <v>0</v>
      </c>
      <c r="J106" s="178">
        <f t="shared" si="39"/>
        <v>0</v>
      </c>
      <c r="L106" s="374"/>
      <c r="M106" s="374"/>
      <c r="N106" s="374"/>
    </row>
    <row r="107" spans="1:18" x14ac:dyDescent="0.2">
      <c r="A107" s="30"/>
      <c r="B107" s="31"/>
      <c r="C107" s="31"/>
      <c r="D107" s="31"/>
    </row>
    <row r="108" spans="1:18" ht="35.25" customHeight="1" x14ac:dyDescent="0.2">
      <c r="A108" s="413" t="s">
        <v>41</v>
      </c>
      <c r="B108" s="413"/>
      <c r="C108" s="413"/>
      <c r="D108" s="413"/>
      <c r="E108" s="420"/>
      <c r="F108" s="420"/>
      <c r="G108" s="420"/>
      <c r="H108" s="420"/>
      <c r="I108" s="420"/>
      <c r="J108" s="420"/>
    </row>
    <row r="109" spans="1:18" x14ac:dyDescent="0.2">
      <c r="A109" s="24"/>
      <c r="B109" s="25"/>
      <c r="C109" s="25"/>
      <c r="D109" s="25"/>
      <c r="E109" s="25"/>
    </row>
    <row r="110" spans="1:18" ht="47.25" hidden="1" customHeight="1" x14ac:dyDescent="0.2">
      <c r="A110" s="566" t="s">
        <v>567</v>
      </c>
      <c r="B110" s="567"/>
      <c r="C110" s="567"/>
      <c r="D110" s="567"/>
      <c r="E110" s="568"/>
      <c r="F110" s="568"/>
      <c r="G110" s="568"/>
      <c r="H110" s="568"/>
      <c r="I110" s="568"/>
      <c r="J110" s="568"/>
      <c r="K110" s="568"/>
      <c r="L110" s="355"/>
      <c r="M110" s="546" t="s">
        <v>551</v>
      </c>
      <c r="N110" s="547"/>
      <c r="O110" s="547"/>
    </row>
    <row r="111" spans="1:18" ht="15" hidden="1" x14ac:dyDescent="0.25">
      <c r="A111" s="8"/>
      <c r="B111" s="408" t="s">
        <v>823</v>
      </c>
      <c r="C111" s="26"/>
      <c r="D111" s="26"/>
      <c r="E111" s="7"/>
      <c r="M111" s="551" t="s">
        <v>470</v>
      </c>
      <c r="N111" s="552"/>
      <c r="O111" s="552"/>
      <c r="P111" s="552"/>
    </row>
    <row r="112" spans="1:18" ht="63.75" hidden="1" x14ac:dyDescent="0.2">
      <c r="A112" s="478" t="s">
        <v>549</v>
      </c>
      <c r="B112" s="569"/>
      <c r="C112" s="570"/>
      <c r="D112" s="41" t="s">
        <v>400</v>
      </c>
      <c r="E112" s="163" t="s">
        <v>401</v>
      </c>
      <c r="F112" s="163" t="s">
        <v>550</v>
      </c>
      <c r="G112" s="204" t="s">
        <v>568</v>
      </c>
      <c r="H112" s="163" t="s">
        <v>785</v>
      </c>
      <c r="I112" s="163" t="s">
        <v>786</v>
      </c>
      <c r="J112" s="163" t="s">
        <v>454</v>
      </c>
      <c r="K112" s="163" t="s">
        <v>453</v>
      </c>
      <c r="L112" s="344" t="s">
        <v>402</v>
      </c>
      <c r="M112" s="344" t="s">
        <v>466</v>
      </c>
      <c r="N112" s="346" t="s">
        <v>471</v>
      </c>
      <c r="O112" s="164" t="s">
        <v>472</v>
      </c>
      <c r="P112" s="164" t="s">
        <v>473</v>
      </c>
      <c r="Q112" s="164" t="s">
        <v>474</v>
      </c>
      <c r="R112" s="190" t="s">
        <v>146</v>
      </c>
    </row>
    <row r="113" spans="1:19" hidden="1" x14ac:dyDescent="0.2">
      <c r="A113" s="541"/>
      <c r="B113" s="555"/>
      <c r="C113" s="556"/>
      <c r="D113" s="56"/>
      <c r="E113" s="57"/>
      <c r="F113" s="157"/>
      <c r="G113" s="326"/>
      <c r="H113" s="55"/>
      <c r="I113" s="55"/>
      <c r="J113" s="174">
        <f>NETWORKDAYS(H113,I113,data!$J$3:$J$17)</f>
        <v>0</v>
      </c>
      <c r="K113" s="175">
        <f>IF(E113="DPP",G113,J113*8*F113)</f>
        <v>0</v>
      </c>
      <c r="L113" s="402"/>
      <c r="M113" s="356">
        <f>K113*L113</f>
        <v>0</v>
      </c>
      <c r="N113" s="357">
        <f>IF($E113="PP",($K113/data!$J$20),0)</f>
        <v>0</v>
      </c>
      <c r="O113" s="198">
        <f>IF($E113="DPP",($G113/data!$J$20),0)</f>
        <v>0</v>
      </c>
      <c r="P113" s="198">
        <f>IF($E113="DPČ",($K113/data!$J$20),0)</f>
        <v>0</v>
      </c>
      <c r="Q113" s="198">
        <f>IF($E113="OS",($K113/data!$J$20),0)</f>
        <v>0</v>
      </c>
      <c r="R113" s="57"/>
      <c r="S113" s="15">
        <f>IF(E113="DPČ",0.5,1)</f>
        <v>1</v>
      </c>
    </row>
    <row r="114" spans="1:19" hidden="1" x14ac:dyDescent="0.2">
      <c r="A114" s="541"/>
      <c r="B114" s="555"/>
      <c r="C114" s="556"/>
      <c r="D114" s="56"/>
      <c r="E114" s="57"/>
      <c r="F114" s="157"/>
      <c r="G114" s="326"/>
      <c r="H114" s="55"/>
      <c r="I114" s="55"/>
      <c r="J114" s="174">
        <f>NETWORKDAYS(H114,I114,data!$J$3:$J$17)</f>
        <v>0</v>
      </c>
      <c r="K114" s="175">
        <f t="shared" ref="K114:K162" si="40">IF(E114="DPP",G114,J114*8*F114)</f>
        <v>0</v>
      </c>
      <c r="L114" s="402"/>
      <c r="M114" s="356">
        <f t="shared" ref="M114:M162" si="41">K114*L114</f>
        <v>0</v>
      </c>
      <c r="N114" s="357">
        <f>IF($E114="PP",($K114/data!$J$20),0)</f>
        <v>0</v>
      </c>
      <c r="O114" s="198">
        <f>IF($E114="DPP",($G114/data!$J$20),0)</f>
        <v>0</v>
      </c>
      <c r="P114" s="198">
        <f>IF($E114="DPČ",($K114/data!$J$20),0)</f>
        <v>0</v>
      </c>
      <c r="Q114" s="198">
        <f>IF($E114="OS",($K114/data!$J$20),0)</f>
        <v>0</v>
      </c>
      <c r="R114" s="57"/>
      <c r="S114" s="15">
        <f t="shared" ref="S114:S163" si="42">IF(E114="DPČ",0.5,1)</f>
        <v>1</v>
      </c>
    </row>
    <row r="115" spans="1:19" hidden="1" x14ac:dyDescent="0.2">
      <c r="A115" s="541"/>
      <c r="B115" s="555"/>
      <c r="C115" s="556"/>
      <c r="D115" s="56"/>
      <c r="E115" s="57"/>
      <c r="F115" s="157"/>
      <c r="G115" s="326"/>
      <c r="H115" s="55"/>
      <c r="I115" s="55"/>
      <c r="J115" s="174">
        <f>NETWORKDAYS(H115,I115,data!$J$3:$J$17)</f>
        <v>0</v>
      </c>
      <c r="K115" s="175">
        <f t="shared" si="40"/>
        <v>0</v>
      </c>
      <c r="L115" s="402"/>
      <c r="M115" s="356">
        <f t="shared" si="41"/>
        <v>0</v>
      </c>
      <c r="N115" s="357">
        <f>IF($E115="PP",($K115/data!$J$20),0)</f>
        <v>0</v>
      </c>
      <c r="O115" s="198">
        <f>IF($E115="DPP",($G115/data!$J$20),0)</f>
        <v>0</v>
      </c>
      <c r="P115" s="198">
        <f>IF($E115="DPČ",($K115/data!$J$20),0)</f>
        <v>0</v>
      </c>
      <c r="Q115" s="198">
        <f>IF($E115="OS",($K115/data!$J$20),0)</f>
        <v>0</v>
      </c>
      <c r="R115" s="57"/>
      <c r="S115" s="15">
        <f t="shared" si="42"/>
        <v>1</v>
      </c>
    </row>
    <row r="116" spans="1:19" hidden="1" x14ac:dyDescent="0.2">
      <c r="A116" s="541"/>
      <c r="B116" s="555"/>
      <c r="C116" s="556"/>
      <c r="D116" s="56"/>
      <c r="E116" s="57"/>
      <c r="F116" s="157"/>
      <c r="G116" s="326"/>
      <c r="H116" s="55"/>
      <c r="I116" s="55"/>
      <c r="J116" s="174">
        <f>NETWORKDAYS(H116,I116,data!$J$3:$J$17)</f>
        <v>0</v>
      </c>
      <c r="K116" s="175">
        <f t="shared" si="40"/>
        <v>0</v>
      </c>
      <c r="L116" s="402"/>
      <c r="M116" s="356">
        <f t="shared" si="41"/>
        <v>0</v>
      </c>
      <c r="N116" s="357">
        <f>IF($E116="PP",($K116/data!$J$20),0)</f>
        <v>0</v>
      </c>
      <c r="O116" s="198">
        <f>IF($E116="DPP",($G116/data!$J$20),0)</f>
        <v>0</v>
      </c>
      <c r="P116" s="198">
        <f>IF($E116="DPČ",($K116/data!$J$20),0)</f>
        <v>0</v>
      </c>
      <c r="Q116" s="198">
        <f>IF($E116="OS",($K116/data!$J$20),0)</f>
        <v>0</v>
      </c>
      <c r="R116" s="57"/>
      <c r="S116" s="15">
        <f t="shared" si="42"/>
        <v>1</v>
      </c>
    </row>
    <row r="117" spans="1:19" hidden="1" x14ac:dyDescent="0.2">
      <c r="A117" s="541"/>
      <c r="B117" s="555"/>
      <c r="C117" s="556"/>
      <c r="D117" s="56"/>
      <c r="E117" s="57"/>
      <c r="F117" s="157"/>
      <c r="G117" s="326"/>
      <c r="H117" s="55"/>
      <c r="I117" s="55"/>
      <c r="J117" s="174">
        <f>NETWORKDAYS(H117,I117,data!$J$3:$J$17)</f>
        <v>0</v>
      </c>
      <c r="K117" s="175">
        <f t="shared" si="40"/>
        <v>0</v>
      </c>
      <c r="L117" s="402"/>
      <c r="M117" s="356">
        <f t="shared" si="41"/>
        <v>0</v>
      </c>
      <c r="N117" s="357">
        <f>IF($E117="PP",($K117/data!$J$20),0)</f>
        <v>0</v>
      </c>
      <c r="O117" s="198">
        <f>IF($E117="DPP",($G117/data!$J$20),0)</f>
        <v>0</v>
      </c>
      <c r="P117" s="198">
        <f>IF($E117="DPČ",($K117/data!$J$20),0)</f>
        <v>0</v>
      </c>
      <c r="Q117" s="198">
        <f>IF($E117="OS",($K117/data!$J$20),0)</f>
        <v>0</v>
      </c>
      <c r="R117" s="57"/>
      <c r="S117" s="15">
        <f t="shared" si="42"/>
        <v>1</v>
      </c>
    </row>
    <row r="118" spans="1:19" ht="15" hidden="1" x14ac:dyDescent="0.25">
      <c r="A118" s="541"/>
      <c r="B118" s="542"/>
      <c r="C118" s="543"/>
      <c r="D118" s="56"/>
      <c r="E118" s="57"/>
      <c r="F118" s="157"/>
      <c r="G118" s="326"/>
      <c r="H118" s="55"/>
      <c r="I118" s="55"/>
      <c r="J118" s="176">
        <f>NETWORKDAYS(H118,I118,data!$J$3:$J$17)</f>
        <v>0</v>
      </c>
      <c r="K118" s="175">
        <f t="shared" si="40"/>
        <v>0</v>
      </c>
      <c r="L118" s="402"/>
      <c r="M118" s="356">
        <f t="shared" si="41"/>
        <v>0</v>
      </c>
      <c r="N118" s="357">
        <f>IF($E118="PP",($K118/data!$J$20),0)</f>
        <v>0</v>
      </c>
      <c r="O118" s="198">
        <f>IF($E118="DPP",($G118/data!$J$20),0)</f>
        <v>0</v>
      </c>
      <c r="P118" s="198">
        <f>IF($E118="DPČ",($K118/data!$J$20),0)</f>
        <v>0</v>
      </c>
      <c r="Q118" s="198">
        <f>IF($E118="OS",($K118/data!$J$20),0)</f>
        <v>0</v>
      </c>
      <c r="R118" s="57"/>
      <c r="S118" s="15">
        <f t="shared" si="42"/>
        <v>1</v>
      </c>
    </row>
    <row r="119" spans="1:19" ht="15" hidden="1" x14ac:dyDescent="0.25">
      <c r="A119" s="541"/>
      <c r="B119" s="542"/>
      <c r="C119" s="543"/>
      <c r="D119" s="56"/>
      <c r="E119" s="57"/>
      <c r="F119" s="157"/>
      <c r="G119" s="326"/>
      <c r="H119" s="55"/>
      <c r="I119" s="55"/>
      <c r="J119" s="176">
        <f>NETWORKDAYS(H119,I119,data!$J$3:$J$17)</f>
        <v>0</v>
      </c>
      <c r="K119" s="175">
        <f t="shared" si="40"/>
        <v>0</v>
      </c>
      <c r="L119" s="402"/>
      <c r="M119" s="356">
        <f t="shared" si="41"/>
        <v>0</v>
      </c>
      <c r="N119" s="357">
        <f>IF($E119="PP",($K119/data!$J$20),0)</f>
        <v>0</v>
      </c>
      <c r="O119" s="198">
        <f>IF($E119="DPP",($G119/data!$J$20),0)</f>
        <v>0</v>
      </c>
      <c r="P119" s="198">
        <f>IF($E119="DPČ",($K119/data!$J$20),0)</f>
        <v>0</v>
      </c>
      <c r="Q119" s="198">
        <f>IF($E119="OS",($K119/data!$J$20),0)</f>
        <v>0</v>
      </c>
      <c r="R119" s="57"/>
      <c r="S119" s="15">
        <f t="shared" si="42"/>
        <v>1</v>
      </c>
    </row>
    <row r="120" spans="1:19" ht="15" hidden="1" x14ac:dyDescent="0.25">
      <c r="A120" s="541"/>
      <c r="B120" s="542"/>
      <c r="C120" s="543"/>
      <c r="D120" s="56"/>
      <c r="E120" s="57"/>
      <c r="F120" s="157"/>
      <c r="G120" s="326"/>
      <c r="H120" s="55"/>
      <c r="I120" s="55"/>
      <c r="J120" s="176">
        <f>NETWORKDAYS(H120,I120,data!$J$3:$J$17)</f>
        <v>0</v>
      </c>
      <c r="K120" s="175">
        <f t="shared" si="40"/>
        <v>0</v>
      </c>
      <c r="L120" s="402"/>
      <c r="M120" s="356">
        <f t="shared" si="41"/>
        <v>0</v>
      </c>
      <c r="N120" s="357">
        <f>IF($E120="PP",($K120/data!$J$20),0)</f>
        <v>0</v>
      </c>
      <c r="O120" s="198">
        <f>IF($E120="DPP",($G120/data!$J$20),0)</f>
        <v>0</v>
      </c>
      <c r="P120" s="198">
        <f>IF($E120="DPČ",($K120/data!$J$20),0)</f>
        <v>0</v>
      </c>
      <c r="Q120" s="198">
        <f>IF($E120="OS",($K120/data!$J$20),0)</f>
        <v>0</v>
      </c>
      <c r="R120" s="57"/>
      <c r="S120" s="15">
        <f t="shared" si="42"/>
        <v>1</v>
      </c>
    </row>
    <row r="121" spans="1:19" ht="15" hidden="1" x14ac:dyDescent="0.25">
      <c r="A121" s="541"/>
      <c r="B121" s="542"/>
      <c r="C121" s="543"/>
      <c r="D121" s="56"/>
      <c r="E121" s="57"/>
      <c r="F121" s="157"/>
      <c r="G121" s="326"/>
      <c r="H121" s="55"/>
      <c r="I121" s="55"/>
      <c r="J121" s="176">
        <f>NETWORKDAYS(H121,I121,data!$J$3:$J$17)</f>
        <v>0</v>
      </c>
      <c r="K121" s="175">
        <f t="shared" si="40"/>
        <v>0</v>
      </c>
      <c r="L121" s="402"/>
      <c r="M121" s="356">
        <f t="shared" si="41"/>
        <v>0</v>
      </c>
      <c r="N121" s="357">
        <f>IF($E121="PP",($K121/data!$J$20),0)</f>
        <v>0</v>
      </c>
      <c r="O121" s="198">
        <f>IF($E121="DPP",($G121/data!$J$20),0)</f>
        <v>0</v>
      </c>
      <c r="P121" s="198">
        <f>IF($E121="DPČ",($K121/data!$J$20),0)</f>
        <v>0</v>
      </c>
      <c r="Q121" s="198">
        <f>IF($E121="OS",($K121/data!$J$20),0)</f>
        <v>0</v>
      </c>
      <c r="R121" s="57"/>
      <c r="S121" s="15">
        <f t="shared" si="42"/>
        <v>1</v>
      </c>
    </row>
    <row r="122" spans="1:19" ht="15" hidden="1" x14ac:dyDescent="0.25">
      <c r="A122" s="541"/>
      <c r="B122" s="542"/>
      <c r="C122" s="543"/>
      <c r="D122" s="56"/>
      <c r="E122" s="57"/>
      <c r="F122" s="157"/>
      <c r="G122" s="326"/>
      <c r="H122" s="55"/>
      <c r="I122" s="55"/>
      <c r="J122" s="176">
        <f>NETWORKDAYS(H122,I122,data!$J$3:$J$17)</f>
        <v>0</v>
      </c>
      <c r="K122" s="175">
        <f t="shared" si="40"/>
        <v>0</v>
      </c>
      <c r="L122" s="402"/>
      <c r="M122" s="356">
        <f t="shared" si="41"/>
        <v>0</v>
      </c>
      <c r="N122" s="357">
        <f>IF($E122="PP",($K122/data!$J$20),0)</f>
        <v>0</v>
      </c>
      <c r="O122" s="198">
        <f>IF($E122="DPP",($G122/data!$J$20),0)</f>
        <v>0</v>
      </c>
      <c r="P122" s="198">
        <f>IF($E122="DPČ",($K122/data!$J$20),0)</f>
        <v>0</v>
      </c>
      <c r="Q122" s="198">
        <f>IF($E122="OS",($K122/data!$J$20),0)</f>
        <v>0</v>
      </c>
      <c r="R122" s="57"/>
      <c r="S122" s="15">
        <f t="shared" si="42"/>
        <v>1</v>
      </c>
    </row>
    <row r="123" spans="1:19" ht="15" hidden="1" x14ac:dyDescent="0.25">
      <c r="A123" s="541"/>
      <c r="B123" s="542"/>
      <c r="C123" s="543"/>
      <c r="D123" s="56"/>
      <c r="E123" s="57"/>
      <c r="F123" s="157"/>
      <c r="G123" s="326"/>
      <c r="H123" s="55"/>
      <c r="I123" s="55"/>
      <c r="J123" s="176">
        <f>NETWORKDAYS(H123,I123,data!$J$3:$J$17)</f>
        <v>0</v>
      </c>
      <c r="K123" s="175">
        <f t="shared" si="40"/>
        <v>0</v>
      </c>
      <c r="L123" s="402"/>
      <c r="M123" s="356">
        <f t="shared" si="41"/>
        <v>0</v>
      </c>
      <c r="N123" s="357">
        <f>IF($E123="PP",($K123/data!$J$20),0)</f>
        <v>0</v>
      </c>
      <c r="O123" s="198">
        <f>IF($E123="DPP",($G123/data!$J$20),0)</f>
        <v>0</v>
      </c>
      <c r="P123" s="198">
        <f>IF($E123="DPČ",($K123/data!$J$20),0)</f>
        <v>0</v>
      </c>
      <c r="Q123" s="198">
        <f>IF($E123="OS",($K123/data!$J$20),0)</f>
        <v>0</v>
      </c>
      <c r="R123" s="57"/>
      <c r="S123" s="15">
        <f t="shared" si="42"/>
        <v>1</v>
      </c>
    </row>
    <row r="124" spans="1:19" ht="15" hidden="1" x14ac:dyDescent="0.25">
      <c r="A124" s="541"/>
      <c r="B124" s="542"/>
      <c r="C124" s="543"/>
      <c r="D124" s="56"/>
      <c r="E124" s="57"/>
      <c r="F124" s="157"/>
      <c r="G124" s="326"/>
      <c r="H124" s="55"/>
      <c r="I124" s="55"/>
      <c r="J124" s="176">
        <f>NETWORKDAYS(H124,I124,data!$J$3:$J$17)</f>
        <v>0</v>
      </c>
      <c r="K124" s="175">
        <f t="shared" si="40"/>
        <v>0</v>
      </c>
      <c r="L124" s="402"/>
      <c r="M124" s="356">
        <f t="shared" si="41"/>
        <v>0</v>
      </c>
      <c r="N124" s="357">
        <f>IF($E124="PP",($K124/data!$J$20),0)</f>
        <v>0</v>
      </c>
      <c r="O124" s="198">
        <f>IF($E124="DPP",($G124/data!$J$20),0)</f>
        <v>0</v>
      </c>
      <c r="P124" s="198">
        <f>IF($E124="DPČ",($K124/data!$J$20),0)</f>
        <v>0</v>
      </c>
      <c r="Q124" s="198">
        <f>IF($E124="OS",($K124/data!$J$20),0)</f>
        <v>0</v>
      </c>
      <c r="R124" s="57"/>
      <c r="S124" s="15">
        <f t="shared" si="42"/>
        <v>1</v>
      </c>
    </row>
    <row r="125" spans="1:19" ht="15" hidden="1" x14ac:dyDescent="0.25">
      <c r="A125" s="541"/>
      <c r="B125" s="542"/>
      <c r="C125" s="543"/>
      <c r="D125" s="56"/>
      <c r="E125" s="57"/>
      <c r="F125" s="157"/>
      <c r="G125" s="326"/>
      <c r="H125" s="55"/>
      <c r="I125" s="55"/>
      <c r="J125" s="176">
        <f>NETWORKDAYS(H125,I125,data!$J$3:$J$17)</f>
        <v>0</v>
      </c>
      <c r="K125" s="175">
        <f t="shared" si="40"/>
        <v>0</v>
      </c>
      <c r="L125" s="402"/>
      <c r="M125" s="356">
        <f t="shared" si="41"/>
        <v>0</v>
      </c>
      <c r="N125" s="357">
        <f>IF($E125="PP",($K125/data!$J$20),0)</f>
        <v>0</v>
      </c>
      <c r="O125" s="198">
        <f>IF($E125="DPP",($G125/data!$J$20),0)</f>
        <v>0</v>
      </c>
      <c r="P125" s="198">
        <f>IF($E125="DPČ",($K125/data!$J$20),0)</f>
        <v>0</v>
      </c>
      <c r="Q125" s="198">
        <f>IF($E125="OS",($K125/data!$J$20),0)</f>
        <v>0</v>
      </c>
      <c r="R125" s="57"/>
      <c r="S125" s="15">
        <f t="shared" si="42"/>
        <v>1</v>
      </c>
    </row>
    <row r="126" spans="1:19" ht="15" hidden="1" x14ac:dyDescent="0.25">
      <c r="A126" s="541"/>
      <c r="B126" s="542"/>
      <c r="C126" s="543"/>
      <c r="D126" s="56"/>
      <c r="E126" s="57"/>
      <c r="F126" s="157"/>
      <c r="G126" s="326"/>
      <c r="H126" s="55"/>
      <c r="I126" s="55"/>
      <c r="J126" s="176">
        <f>NETWORKDAYS(H126,I126,data!$J$3:$J$17)</f>
        <v>0</v>
      </c>
      <c r="K126" s="175">
        <f t="shared" si="40"/>
        <v>0</v>
      </c>
      <c r="L126" s="402"/>
      <c r="M126" s="356">
        <f t="shared" si="41"/>
        <v>0</v>
      </c>
      <c r="N126" s="357">
        <f>IF($E126="PP",($K126/data!$J$20),0)</f>
        <v>0</v>
      </c>
      <c r="O126" s="198">
        <f>IF($E126="DPP",($G126/data!$J$20),0)</f>
        <v>0</v>
      </c>
      <c r="P126" s="198">
        <f>IF($E126="DPČ",($K126/data!$J$20),0)</f>
        <v>0</v>
      </c>
      <c r="Q126" s="198">
        <f>IF($E126="OS",($K126/data!$J$20),0)</f>
        <v>0</v>
      </c>
      <c r="R126" s="57"/>
      <c r="S126" s="15">
        <f t="shared" si="42"/>
        <v>1</v>
      </c>
    </row>
    <row r="127" spans="1:19" ht="15" hidden="1" x14ac:dyDescent="0.25">
      <c r="A127" s="541"/>
      <c r="B127" s="542"/>
      <c r="C127" s="543"/>
      <c r="D127" s="56"/>
      <c r="E127" s="57"/>
      <c r="F127" s="157"/>
      <c r="G127" s="326"/>
      <c r="H127" s="55"/>
      <c r="I127" s="55"/>
      <c r="J127" s="176">
        <f>NETWORKDAYS(H127,I127,data!$J$3:$J$17)</f>
        <v>0</v>
      </c>
      <c r="K127" s="175">
        <f t="shared" si="40"/>
        <v>0</v>
      </c>
      <c r="L127" s="402"/>
      <c r="M127" s="356">
        <f t="shared" si="41"/>
        <v>0</v>
      </c>
      <c r="N127" s="357">
        <f>IF($E127="PP",($K127/data!$J$20),0)</f>
        <v>0</v>
      </c>
      <c r="O127" s="198">
        <f>IF($E127="DPP",($G127/data!$J$20),0)</f>
        <v>0</v>
      </c>
      <c r="P127" s="198">
        <f>IF($E127="DPČ",($K127/data!$J$20),0)</f>
        <v>0</v>
      </c>
      <c r="Q127" s="198">
        <f>IF($E127="OS",($K127/data!$J$20),0)</f>
        <v>0</v>
      </c>
      <c r="R127" s="57"/>
      <c r="S127" s="15">
        <f t="shared" si="42"/>
        <v>1</v>
      </c>
    </row>
    <row r="128" spans="1:19" ht="15" hidden="1" x14ac:dyDescent="0.25">
      <c r="A128" s="541"/>
      <c r="B128" s="542"/>
      <c r="C128" s="543"/>
      <c r="D128" s="56"/>
      <c r="E128" s="57"/>
      <c r="F128" s="157"/>
      <c r="G128" s="326"/>
      <c r="H128" s="55"/>
      <c r="I128" s="55"/>
      <c r="J128" s="176">
        <f>NETWORKDAYS(H128,I128,data!$J$3:$J$17)</f>
        <v>0</v>
      </c>
      <c r="K128" s="175">
        <f t="shared" si="40"/>
        <v>0</v>
      </c>
      <c r="L128" s="402"/>
      <c r="M128" s="356">
        <f t="shared" si="41"/>
        <v>0</v>
      </c>
      <c r="N128" s="357">
        <f>IF($E128="PP",($K128/data!$J$20),0)</f>
        <v>0</v>
      </c>
      <c r="O128" s="198">
        <f>IF($E128="DPP",($G128/data!$J$20),0)</f>
        <v>0</v>
      </c>
      <c r="P128" s="198">
        <f>IF($E128="DPČ",($K128/data!$J$20),0)</f>
        <v>0</v>
      </c>
      <c r="Q128" s="198">
        <f>IF($E128="OS",($K128/data!$J$20),0)</f>
        <v>0</v>
      </c>
      <c r="R128" s="57"/>
      <c r="S128" s="15">
        <f t="shared" si="42"/>
        <v>1</v>
      </c>
    </row>
    <row r="129" spans="1:19" ht="15" hidden="1" x14ac:dyDescent="0.25">
      <c r="A129" s="541"/>
      <c r="B129" s="542"/>
      <c r="C129" s="543"/>
      <c r="D129" s="56"/>
      <c r="E129" s="57"/>
      <c r="F129" s="157"/>
      <c r="G129" s="326"/>
      <c r="H129" s="55"/>
      <c r="I129" s="55"/>
      <c r="J129" s="176">
        <f>NETWORKDAYS(H129,I129,data!$J$3:$J$17)</f>
        <v>0</v>
      </c>
      <c r="K129" s="175">
        <f t="shared" si="40"/>
        <v>0</v>
      </c>
      <c r="L129" s="402"/>
      <c r="M129" s="356">
        <f t="shared" si="41"/>
        <v>0</v>
      </c>
      <c r="N129" s="357">
        <f>IF($E129="PP",($K129/data!$J$20),0)</f>
        <v>0</v>
      </c>
      <c r="O129" s="198">
        <f>IF($E129="DPP",($G129/data!$J$20),0)</f>
        <v>0</v>
      </c>
      <c r="P129" s="198">
        <f>IF($E129="DPČ",($K129/data!$J$20),0)</f>
        <v>0</v>
      </c>
      <c r="Q129" s="198">
        <f>IF($E129="OS",($K129/data!$J$20),0)</f>
        <v>0</v>
      </c>
      <c r="R129" s="57"/>
      <c r="S129" s="15">
        <f t="shared" si="42"/>
        <v>1</v>
      </c>
    </row>
    <row r="130" spans="1:19" ht="15" hidden="1" x14ac:dyDescent="0.25">
      <c r="A130" s="541"/>
      <c r="B130" s="542"/>
      <c r="C130" s="543"/>
      <c r="D130" s="56"/>
      <c r="E130" s="57"/>
      <c r="F130" s="157"/>
      <c r="G130" s="326"/>
      <c r="H130" s="55"/>
      <c r="I130" s="55"/>
      <c r="J130" s="176">
        <f>NETWORKDAYS(H130,I130,data!$J$3:$J$17)</f>
        <v>0</v>
      </c>
      <c r="K130" s="175">
        <f t="shared" si="40"/>
        <v>0</v>
      </c>
      <c r="L130" s="402"/>
      <c r="M130" s="356">
        <f t="shared" si="41"/>
        <v>0</v>
      </c>
      <c r="N130" s="357">
        <f>IF($E130="PP",($K130/data!$J$20),0)</f>
        <v>0</v>
      </c>
      <c r="O130" s="198">
        <f>IF($E130="DPP",($G130/data!$J$20),0)</f>
        <v>0</v>
      </c>
      <c r="P130" s="198">
        <f>IF($E130="DPČ",($K130/data!$J$20),0)</f>
        <v>0</v>
      </c>
      <c r="Q130" s="198">
        <f>IF($E130="OS",($K130/data!$J$20),0)</f>
        <v>0</v>
      </c>
      <c r="R130" s="57"/>
      <c r="S130" s="15">
        <f t="shared" si="42"/>
        <v>1</v>
      </c>
    </row>
    <row r="131" spans="1:19" ht="15" hidden="1" x14ac:dyDescent="0.25">
      <c r="A131" s="541"/>
      <c r="B131" s="542"/>
      <c r="C131" s="543"/>
      <c r="D131" s="56"/>
      <c r="E131" s="57"/>
      <c r="F131" s="157"/>
      <c r="G131" s="326"/>
      <c r="H131" s="55"/>
      <c r="I131" s="55"/>
      <c r="J131" s="176">
        <f>NETWORKDAYS(H131,I131,data!$J$3:$J$17)</f>
        <v>0</v>
      </c>
      <c r="K131" s="175">
        <f t="shared" si="40"/>
        <v>0</v>
      </c>
      <c r="L131" s="402"/>
      <c r="M131" s="356">
        <f t="shared" si="41"/>
        <v>0</v>
      </c>
      <c r="N131" s="357">
        <f>IF($E131="PP",($K131/data!$J$20),0)</f>
        <v>0</v>
      </c>
      <c r="O131" s="198">
        <f>IF($E131="DPP",($G131/data!$J$20),0)</f>
        <v>0</v>
      </c>
      <c r="P131" s="198">
        <f>IF($E131="DPČ",($K131/data!$J$20),0)</f>
        <v>0</v>
      </c>
      <c r="Q131" s="198">
        <f>IF($E131="OS",($K131/data!$J$20),0)</f>
        <v>0</v>
      </c>
      <c r="R131" s="57"/>
      <c r="S131" s="15">
        <f t="shared" si="42"/>
        <v>1</v>
      </c>
    </row>
    <row r="132" spans="1:19" ht="15" hidden="1" x14ac:dyDescent="0.25">
      <c r="A132" s="541"/>
      <c r="B132" s="542"/>
      <c r="C132" s="543"/>
      <c r="D132" s="56"/>
      <c r="E132" s="57"/>
      <c r="F132" s="157"/>
      <c r="G132" s="326"/>
      <c r="H132" s="55"/>
      <c r="I132" s="55"/>
      <c r="J132" s="176">
        <f>NETWORKDAYS(H132,I132,data!$J$3:$J$17)</f>
        <v>0</v>
      </c>
      <c r="K132" s="175">
        <f t="shared" si="40"/>
        <v>0</v>
      </c>
      <c r="L132" s="402"/>
      <c r="M132" s="356">
        <f t="shared" si="41"/>
        <v>0</v>
      </c>
      <c r="N132" s="357">
        <f>IF($E132="PP",($K132/data!$J$20),0)</f>
        <v>0</v>
      </c>
      <c r="O132" s="198">
        <f>IF($E132="DPP",($G132/data!$J$20),0)</f>
        <v>0</v>
      </c>
      <c r="P132" s="198">
        <f>IF($E132="DPČ",($K132/data!$J$20),0)</f>
        <v>0</v>
      </c>
      <c r="Q132" s="198">
        <f>IF($E132="OS",($K132/data!$J$20),0)</f>
        <v>0</v>
      </c>
      <c r="R132" s="57"/>
      <c r="S132" s="15">
        <f t="shared" si="42"/>
        <v>1</v>
      </c>
    </row>
    <row r="133" spans="1:19" ht="15" hidden="1" x14ac:dyDescent="0.25">
      <c r="A133" s="541"/>
      <c r="B133" s="542"/>
      <c r="C133" s="543"/>
      <c r="D133" s="56"/>
      <c r="E133" s="57"/>
      <c r="F133" s="157"/>
      <c r="G133" s="326"/>
      <c r="H133" s="55"/>
      <c r="I133" s="55"/>
      <c r="J133" s="176">
        <f>NETWORKDAYS(H133,I133,data!$J$3:$J$17)</f>
        <v>0</v>
      </c>
      <c r="K133" s="175">
        <f t="shared" si="40"/>
        <v>0</v>
      </c>
      <c r="L133" s="402"/>
      <c r="M133" s="356">
        <f t="shared" si="41"/>
        <v>0</v>
      </c>
      <c r="N133" s="357">
        <f>IF($E133="PP",($K133/data!$J$20),0)</f>
        <v>0</v>
      </c>
      <c r="O133" s="198">
        <f>IF($E133="DPP",($G133/data!$J$20),0)</f>
        <v>0</v>
      </c>
      <c r="P133" s="198">
        <f>IF($E133="DPČ",($K133/data!$J$20),0)</f>
        <v>0</v>
      </c>
      <c r="Q133" s="198">
        <f>IF($E133="OS",($K133/data!$J$20),0)</f>
        <v>0</v>
      </c>
      <c r="R133" s="57"/>
      <c r="S133" s="15">
        <f t="shared" si="42"/>
        <v>1</v>
      </c>
    </row>
    <row r="134" spans="1:19" ht="15" hidden="1" x14ac:dyDescent="0.25">
      <c r="A134" s="541"/>
      <c r="B134" s="542"/>
      <c r="C134" s="543"/>
      <c r="D134" s="56"/>
      <c r="E134" s="57"/>
      <c r="F134" s="157"/>
      <c r="G134" s="326"/>
      <c r="H134" s="55"/>
      <c r="I134" s="55"/>
      <c r="J134" s="176">
        <f>NETWORKDAYS(H134,I134,data!$J$3:$J$17)</f>
        <v>0</v>
      </c>
      <c r="K134" s="175">
        <f t="shared" si="40"/>
        <v>0</v>
      </c>
      <c r="L134" s="402"/>
      <c r="M134" s="356">
        <f t="shared" si="41"/>
        <v>0</v>
      </c>
      <c r="N134" s="357">
        <f>IF($E134="PP",($K134/data!$J$20),0)</f>
        <v>0</v>
      </c>
      <c r="O134" s="198">
        <f>IF($E134="DPP",($G134/data!$J$20),0)</f>
        <v>0</v>
      </c>
      <c r="P134" s="198">
        <f>IF($E134="DPČ",($K134/data!$J$20),0)</f>
        <v>0</v>
      </c>
      <c r="Q134" s="198">
        <f>IF($E134="OS",($K134/data!$J$20),0)</f>
        <v>0</v>
      </c>
      <c r="R134" s="57"/>
      <c r="S134" s="15">
        <f t="shared" si="42"/>
        <v>1</v>
      </c>
    </row>
    <row r="135" spans="1:19" ht="15" hidden="1" x14ac:dyDescent="0.25">
      <c r="A135" s="541"/>
      <c r="B135" s="542"/>
      <c r="C135" s="543"/>
      <c r="D135" s="56"/>
      <c r="E135" s="57"/>
      <c r="F135" s="157"/>
      <c r="G135" s="326"/>
      <c r="H135" s="55"/>
      <c r="I135" s="55"/>
      <c r="J135" s="176">
        <f>NETWORKDAYS(H135,I135,data!$J$3:$J$17)</f>
        <v>0</v>
      </c>
      <c r="K135" s="175">
        <f t="shared" si="40"/>
        <v>0</v>
      </c>
      <c r="L135" s="402"/>
      <c r="M135" s="356">
        <f t="shared" si="41"/>
        <v>0</v>
      </c>
      <c r="N135" s="357">
        <f>IF($E135="PP",($K135/data!$J$20),0)</f>
        <v>0</v>
      </c>
      <c r="O135" s="198">
        <f>IF($E135="DPP",($G135/data!$J$20),0)</f>
        <v>0</v>
      </c>
      <c r="P135" s="198">
        <f>IF($E135="DPČ",($K135/data!$J$20),0)</f>
        <v>0</v>
      </c>
      <c r="Q135" s="198">
        <f>IF($E135="OS",($K135/data!$J$20),0)</f>
        <v>0</v>
      </c>
      <c r="R135" s="57"/>
      <c r="S135" s="15">
        <f t="shared" si="42"/>
        <v>1</v>
      </c>
    </row>
    <row r="136" spans="1:19" ht="15" hidden="1" x14ac:dyDescent="0.25">
      <c r="A136" s="541"/>
      <c r="B136" s="542"/>
      <c r="C136" s="543"/>
      <c r="D136" s="56"/>
      <c r="E136" s="57"/>
      <c r="F136" s="157"/>
      <c r="G136" s="326"/>
      <c r="H136" s="55"/>
      <c r="I136" s="55"/>
      <c r="J136" s="176">
        <f>NETWORKDAYS(H136,I136,data!$J$3:$J$17)</f>
        <v>0</v>
      </c>
      <c r="K136" s="175">
        <f t="shared" si="40"/>
        <v>0</v>
      </c>
      <c r="L136" s="402"/>
      <c r="M136" s="356">
        <f t="shared" si="41"/>
        <v>0</v>
      </c>
      <c r="N136" s="357">
        <f>IF($E136="PP",($K136/data!$J$20),0)</f>
        <v>0</v>
      </c>
      <c r="O136" s="198">
        <f>IF($E136="DPP",($G136/data!$J$20),0)</f>
        <v>0</v>
      </c>
      <c r="P136" s="198">
        <f>IF($E136="DPČ",($K136/data!$J$20),0)</f>
        <v>0</v>
      </c>
      <c r="Q136" s="198">
        <f>IF($E136="OS",($K136/data!$J$20),0)</f>
        <v>0</v>
      </c>
      <c r="R136" s="57"/>
      <c r="S136" s="15">
        <f t="shared" si="42"/>
        <v>1</v>
      </c>
    </row>
    <row r="137" spans="1:19" ht="15" hidden="1" x14ac:dyDescent="0.25">
      <c r="A137" s="541"/>
      <c r="B137" s="542"/>
      <c r="C137" s="543"/>
      <c r="D137" s="56"/>
      <c r="E137" s="57"/>
      <c r="F137" s="157"/>
      <c r="G137" s="326"/>
      <c r="H137" s="55"/>
      <c r="I137" s="55"/>
      <c r="J137" s="176">
        <f>NETWORKDAYS(H137,I137,data!$J$3:$J$17)</f>
        <v>0</v>
      </c>
      <c r="K137" s="175">
        <f t="shared" si="40"/>
        <v>0</v>
      </c>
      <c r="L137" s="402"/>
      <c r="M137" s="356">
        <f t="shared" si="41"/>
        <v>0</v>
      </c>
      <c r="N137" s="357">
        <f>IF($E137="PP",($K137/data!$J$20),0)</f>
        <v>0</v>
      </c>
      <c r="O137" s="198">
        <f>IF($E137="DPP",($G137/data!$J$20),0)</f>
        <v>0</v>
      </c>
      <c r="P137" s="198">
        <f>IF($E137="DPČ",($K137/data!$J$20),0)</f>
        <v>0</v>
      </c>
      <c r="Q137" s="198">
        <f>IF($E137="OS",($K137/data!$J$20),0)</f>
        <v>0</v>
      </c>
      <c r="R137" s="57"/>
      <c r="S137" s="15">
        <f t="shared" si="42"/>
        <v>1</v>
      </c>
    </row>
    <row r="138" spans="1:19" ht="15" hidden="1" x14ac:dyDescent="0.25">
      <c r="A138" s="541"/>
      <c r="B138" s="542"/>
      <c r="C138" s="543"/>
      <c r="D138" s="56"/>
      <c r="E138" s="57"/>
      <c r="F138" s="157"/>
      <c r="G138" s="326"/>
      <c r="H138" s="55"/>
      <c r="I138" s="55"/>
      <c r="J138" s="176">
        <f>NETWORKDAYS(H138,I138,data!$J$3:$J$17)</f>
        <v>0</v>
      </c>
      <c r="K138" s="175">
        <f t="shared" si="40"/>
        <v>0</v>
      </c>
      <c r="L138" s="402"/>
      <c r="M138" s="356">
        <f t="shared" si="41"/>
        <v>0</v>
      </c>
      <c r="N138" s="357">
        <f>IF($E138="PP",($K138/data!$J$20),0)</f>
        <v>0</v>
      </c>
      <c r="O138" s="198">
        <f>IF($E138="DPP",($G138/data!$J$20),0)</f>
        <v>0</v>
      </c>
      <c r="P138" s="198">
        <f>IF($E138="DPČ",($K138/data!$J$20),0)</f>
        <v>0</v>
      </c>
      <c r="Q138" s="198">
        <f>IF($E138="OS",($K138/data!$J$20),0)</f>
        <v>0</v>
      </c>
      <c r="R138" s="57"/>
      <c r="S138" s="15">
        <f t="shared" si="42"/>
        <v>1</v>
      </c>
    </row>
    <row r="139" spans="1:19" ht="15" hidden="1" x14ac:dyDescent="0.25">
      <c r="A139" s="541"/>
      <c r="B139" s="542"/>
      <c r="C139" s="543"/>
      <c r="D139" s="56"/>
      <c r="E139" s="57"/>
      <c r="F139" s="157"/>
      <c r="G139" s="326"/>
      <c r="H139" s="55"/>
      <c r="I139" s="55"/>
      <c r="J139" s="176">
        <f>NETWORKDAYS(H139,I139,data!$J$3:$J$17)</f>
        <v>0</v>
      </c>
      <c r="K139" s="175">
        <f t="shared" si="40"/>
        <v>0</v>
      </c>
      <c r="L139" s="402"/>
      <c r="M139" s="356">
        <f t="shared" si="41"/>
        <v>0</v>
      </c>
      <c r="N139" s="357">
        <f>IF($E139="PP",($K139/data!$J$20),0)</f>
        <v>0</v>
      </c>
      <c r="O139" s="198">
        <f>IF($E139="DPP",($G139/data!$J$20),0)</f>
        <v>0</v>
      </c>
      <c r="P139" s="198">
        <f>IF($E139="DPČ",($K139/data!$J$20),0)</f>
        <v>0</v>
      </c>
      <c r="Q139" s="198">
        <f>IF($E139="OS",($K139/data!$J$20),0)</f>
        <v>0</v>
      </c>
      <c r="R139" s="57"/>
      <c r="S139" s="15">
        <f t="shared" si="42"/>
        <v>1</v>
      </c>
    </row>
    <row r="140" spans="1:19" ht="15" hidden="1" x14ac:dyDescent="0.25">
      <c r="A140" s="541"/>
      <c r="B140" s="542"/>
      <c r="C140" s="543"/>
      <c r="D140" s="56"/>
      <c r="E140" s="57"/>
      <c r="F140" s="157"/>
      <c r="G140" s="326"/>
      <c r="H140" s="55"/>
      <c r="I140" s="55"/>
      <c r="J140" s="176">
        <f>NETWORKDAYS(H140,I140,data!$J$3:$J$17)</f>
        <v>0</v>
      </c>
      <c r="K140" s="175">
        <f t="shared" si="40"/>
        <v>0</v>
      </c>
      <c r="L140" s="402"/>
      <c r="M140" s="356">
        <f t="shared" si="41"/>
        <v>0</v>
      </c>
      <c r="N140" s="357">
        <f>IF($E140="PP",($K140/data!$J$20),0)</f>
        <v>0</v>
      </c>
      <c r="O140" s="198">
        <f>IF($E140="DPP",($G140/data!$J$20),0)</f>
        <v>0</v>
      </c>
      <c r="P140" s="198">
        <f>IF($E140="DPČ",($K140/data!$J$20),0)</f>
        <v>0</v>
      </c>
      <c r="Q140" s="198">
        <f>IF($E140="OS",($K140/data!$J$20),0)</f>
        <v>0</v>
      </c>
      <c r="R140" s="57"/>
      <c r="S140" s="15">
        <f t="shared" si="42"/>
        <v>1</v>
      </c>
    </row>
    <row r="141" spans="1:19" ht="15" hidden="1" x14ac:dyDescent="0.25">
      <c r="A141" s="541"/>
      <c r="B141" s="542"/>
      <c r="C141" s="543"/>
      <c r="D141" s="56"/>
      <c r="E141" s="57"/>
      <c r="F141" s="157"/>
      <c r="G141" s="326"/>
      <c r="H141" s="55"/>
      <c r="I141" s="55"/>
      <c r="J141" s="176">
        <f>NETWORKDAYS(H141,I141,data!$J$3:$J$17)</f>
        <v>0</v>
      </c>
      <c r="K141" s="175">
        <f t="shared" si="40"/>
        <v>0</v>
      </c>
      <c r="L141" s="402"/>
      <c r="M141" s="356">
        <f t="shared" si="41"/>
        <v>0</v>
      </c>
      <c r="N141" s="357">
        <f>IF($E141="PP",($K141/data!$J$20),0)</f>
        <v>0</v>
      </c>
      <c r="O141" s="198">
        <f>IF($E141="DPP",($G141/data!$J$20),0)</f>
        <v>0</v>
      </c>
      <c r="P141" s="198">
        <f>IF($E141="DPČ",($K141/data!$J$20),0)</f>
        <v>0</v>
      </c>
      <c r="Q141" s="198">
        <f>IF($E141="OS",($K141/data!$J$20),0)</f>
        <v>0</v>
      </c>
      <c r="R141" s="57"/>
      <c r="S141" s="15">
        <f t="shared" si="42"/>
        <v>1</v>
      </c>
    </row>
    <row r="142" spans="1:19" ht="15" hidden="1" x14ac:dyDescent="0.25">
      <c r="A142" s="541"/>
      <c r="B142" s="542"/>
      <c r="C142" s="543"/>
      <c r="D142" s="56"/>
      <c r="E142" s="57"/>
      <c r="F142" s="157"/>
      <c r="G142" s="326"/>
      <c r="H142" s="55"/>
      <c r="I142" s="55"/>
      <c r="J142" s="176">
        <f>NETWORKDAYS(H142,I142,data!$J$3:$J$17)</f>
        <v>0</v>
      </c>
      <c r="K142" s="175">
        <f t="shared" si="40"/>
        <v>0</v>
      </c>
      <c r="L142" s="402"/>
      <c r="M142" s="356">
        <f t="shared" si="41"/>
        <v>0</v>
      </c>
      <c r="N142" s="357">
        <f>IF($E142="PP",($K142/data!$J$20),0)</f>
        <v>0</v>
      </c>
      <c r="O142" s="198">
        <f>IF($E142="DPP",($G142/data!$J$20),0)</f>
        <v>0</v>
      </c>
      <c r="P142" s="198">
        <f>IF($E142="DPČ",($K142/data!$J$20),0)</f>
        <v>0</v>
      </c>
      <c r="Q142" s="198">
        <f>IF($E142="OS",($K142/data!$J$20),0)</f>
        <v>0</v>
      </c>
      <c r="R142" s="57"/>
      <c r="S142" s="15">
        <f t="shared" si="42"/>
        <v>1</v>
      </c>
    </row>
    <row r="143" spans="1:19" ht="15" hidden="1" x14ac:dyDescent="0.25">
      <c r="A143" s="541"/>
      <c r="B143" s="542"/>
      <c r="C143" s="543"/>
      <c r="D143" s="56"/>
      <c r="E143" s="57"/>
      <c r="F143" s="157"/>
      <c r="G143" s="326"/>
      <c r="H143" s="55"/>
      <c r="I143" s="55"/>
      <c r="J143" s="176">
        <f>NETWORKDAYS(H143,I143,data!$J$3:$J$17)</f>
        <v>0</v>
      </c>
      <c r="K143" s="175">
        <f t="shared" si="40"/>
        <v>0</v>
      </c>
      <c r="L143" s="402"/>
      <c r="M143" s="356">
        <f t="shared" si="41"/>
        <v>0</v>
      </c>
      <c r="N143" s="357">
        <f>IF($E143="PP",($K143/data!$J$20),0)</f>
        <v>0</v>
      </c>
      <c r="O143" s="198">
        <f>IF($E143="DPP",($G143/data!$J$20),0)</f>
        <v>0</v>
      </c>
      <c r="P143" s="198">
        <f>IF($E143="DPČ",($K143/data!$J$20),0)</f>
        <v>0</v>
      </c>
      <c r="Q143" s="198">
        <f>IF($E143="OS",($K143/data!$J$20),0)</f>
        <v>0</v>
      </c>
      <c r="R143" s="57"/>
      <c r="S143" s="15">
        <f t="shared" si="42"/>
        <v>1</v>
      </c>
    </row>
    <row r="144" spans="1:19" ht="15" hidden="1" x14ac:dyDescent="0.25">
      <c r="A144" s="541"/>
      <c r="B144" s="542"/>
      <c r="C144" s="543"/>
      <c r="D144" s="56"/>
      <c r="E144" s="57"/>
      <c r="F144" s="157"/>
      <c r="G144" s="326"/>
      <c r="H144" s="55"/>
      <c r="I144" s="55"/>
      <c r="J144" s="176">
        <f>NETWORKDAYS(H144,I144,data!$J$3:$J$17)</f>
        <v>0</v>
      </c>
      <c r="K144" s="175">
        <f t="shared" si="40"/>
        <v>0</v>
      </c>
      <c r="L144" s="402"/>
      <c r="M144" s="356">
        <f t="shared" si="41"/>
        <v>0</v>
      </c>
      <c r="N144" s="357">
        <f>IF($E144="PP",($K144/data!$J$20),0)</f>
        <v>0</v>
      </c>
      <c r="O144" s="198">
        <f>IF($E144="DPP",($G144/data!$J$20),0)</f>
        <v>0</v>
      </c>
      <c r="P144" s="198">
        <f>IF($E144="DPČ",($K144/data!$J$20),0)</f>
        <v>0</v>
      </c>
      <c r="Q144" s="198">
        <f>IF($E144="OS",($K144/data!$J$20),0)</f>
        <v>0</v>
      </c>
      <c r="R144" s="57"/>
      <c r="S144" s="15">
        <f t="shared" si="42"/>
        <v>1</v>
      </c>
    </row>
    <row r="145" spans="1:19" ht="15" hidden="1" x14ac:dyDescent="0.25">
      <c r="A145" s="541"/>
      <c r="B145" s="542"/>
      <c r="C145" s="543"/>
      <c r="D145" s="56"/>
      <c r="E145" s="57"/>
      <c r="F145" s="157"/>
      <c r="G145" s="326"/>
      <c r="H145" s="55"/>
      <c r="I145" s="55"/>
      <c r="J145" s="176">
        <f>NETWORKDAYS(H145,I145,data!$J$3:$J$17)</f>
        <v>0</v>
      </c>
      <c r="K145" s="175">
        <f t="shared" si="40"/>
        <v>0</v>
      </c>
      <c r="L145" s="402"/>
      <c r="M145" s="356">
        <f t="shared" si="41"/>
        <v>0</v>
      </c>
      <c r="N145" s="357">
        <f>IF($E145="PP",($K145/data!$J$20),0)</f>
        <v>0</v>
      </c>
      <c r="O145" s="198">
        <f>IF($E145="DPP",($G145/data!$J$20),0)</f>
        <v>0</v>
      </c>
      <c r="P145" s="198">
        <f>IF($E145="DPČ",($K145/data!$J$20),0)</f>
        <v>0</v>
      </c>
      <c r="Q145" s="198">
        <f>IF($E145="OS",($K145/data!$J$20),0)</f>
        <v>0</v>
      </c>
      <c r="R145" s="57"/>
      <c r="S145" s="15">
        <f t="shared" si="42"/>
        <v>1</v>
      </c>
    </row>
    <row r="146" spans="1:19" ht="15" hidden="1" x14ac:dyDescent="0.25">
      <c r="A146" s="541"/>
      <c r="B146" s="542"/>
      <c r="C146" s="543"/>
      <c r="D146" s="56"/>
      <c r="E146" s="57"/>
      <c r="F146" s="157"/>
      <c r="G146" s="326"/>
      <c r="H146" s="55"/>
      <c r="I146" s="55"/>
      <c r="J146" s="176">
        <f>NETWORKDAYS(H146,I146,data!$J$3:$J$17)</f>
        <v>0</v>
      </c>
      <c r="K146" s="175">
        <f>IF(E146="DPP",G146,J146*8*F146)</f>
        <v>0</v>
      </c>
      <c r="L146" s="402"/>
      <c r="M146" s="356">
        <f t="shared" si="41"/>
        <v>0</v>
      </c>
      <c r="N146" s="357">
        <f>IF($E146="PP",($K146/data!$J$20),0)</f>
        <v>0</v>
      </c>
      <c r="O146" s="198">
        <f>IF($E146="DPP",($G146/data!$J$20),0)</f>
        <v>0</v>
      </c>
      <c r="P146" s="198">
        <f>IF($E146="DPČ",($K146/data!$J$20),0)</f>
        <v>0</v>
      </c>
      <c r="Q146" s="198">
        <f>IF($E146="OS",($K146/data!$J$20),0)</f>
        <v>0</v>
      </c>
      <c r="R146" s="57"/>
      <c r="S146" s="15">
        <f t="shared" si="42"/>
        <v>1</v>
      </c>
    </row>
    <row r="147" spans="1:19" ht="15" hidden="1" x14ac:dyDescent="0.25">
      <c r="A147" s="541"/>
      <c r="B147" s="542"/>
      <c r="C147" s="543"/>
      <c r="D147" s="56"/>
      <c r="E147" s="57"/>
      <c r="F147" s="157"/>
      <c r="G147" s="326"/>
      <c r="H147" s="55"/>
      <c r="I147" s="55"/>
      <c r="J147" s="176">
        <f>NETWORKDAYS(H147,I147,data!$J$3:$J$17)</f>
        <v>0</v>
      </c>
      <c r="K147" s="175">
        <f t="shared" si="40"/>
        <v>0</v>
      </c>
      <c r="L147" s="402"/>
      <c r="M147" s="356">
        <f t="shared" si="41"/>
        <v>0</v>
      </c>
      <c r="N147" s="357">
        <f>IF($E147="PP",($K147/data!$J$20),0)</f>
        <v>0</v>
      </c>
      <c r="O147" s="198">
        <f>IF($E147="DPP",($G147/data!$J$20),0)</f>
        <v>0</v>
      </c>
      <c r="P147" s="198">
        <f>IF($E147="DPČ",($K147/data!$J$20),0)</f>
        <v>0</v>
      </c>
      <c r="Q147" s="198">
        <f>IF($E147="OS",($K147/data!$J$20),0)</f>
        <v>0</v>
      </c>
      <c r="R147" s="57"/>
      <c r="S147" s="15">
        <f t="shared" si="42"/>
        <v>1</v>
      </c>
    </row>
    <row r="148" spans="1:19" ht="15" hidden="1" x14ac:dyDescent="0.25">
      <c r="A148" s="541"/>
      <c r="B148" s="542"/>
      <c r="C148" s="543"/>
      <c r="D148" s="56"/>
      <c r="E148" s="57"/>
      <c r="F148" s="157"/>
      <c r="G148" s="326"/>
      <c r="H148" s="55"/>
      <c r="I148" s="55"/>
      <c r="J148" s="176">
        <f>NETWORKDAYS(H148,I148,data!$J$3:$J$17)</f>
        <v>0</v>
      </c>
      <c r="K148" s="175">
        <f t="shared" si="40"/>
        <v>0</v>
      </c>
      <c r="L148" s="402"/>
      <c r="M148" s="356">
        <f t="shared" si="41"/>
        <v>0</v>
      </c>
      <c r="N148" s="357">
        <f>IF($E148="PP",($K148/data!$J$20),0)</f>
        <v>0</v>
      </c>
      <c r="O148" s="198">
        <f>IF($E148="DPP",($G148/data!$J$20),0)</f>
        <v>0</v>
      </c>
      <c r="P148" s="198">
        <f>IF($E148="DPČ",($K148/data!$J$20),0)</f>
        <v>0</v>
      </c>
      <c r="Q148" s="198">
        <f>IF($E148="OS",($K148/data!$J$20),0)</f>
        <v>0</v>
      </c>
      <c r="R148" s="57"/>
      <c r="S148" s="15">
        <f t="shared" si="42"/>
        <v>1</v>
      </c>
    </row>
    <row r="149" spans="1:19" ht="15" hidden="1" x14ac:dyDescent="0.25">
      <c r="A149" s="541"/>
      <c r="B149" s="542"/>
      <c r="C149" s="543"/>
      <c r="D149" s="56"/>
      <c r="E149" s="57"/>
      <c r="F149" s="157"/>
      <c r="G149" s="326"/>
      <c r="H149" s="55"/>
      <c r="I149" s="55"/>
      <c r="J149" s="176">
        <f>NETWORKDAYS(H149,I149,data!$J$3:$J$17)</f>
        <v>0</v>
      </c>
      <c r="K149" s="175">
        <f t="shared" si="40"/>
        <v>0</v>
      </c>
      <c r="L149" s="402"/>
      <c r="M149" s="356">
        <f t="shared" si="41"/>
        <v>0</v>
      </c>
      <c r="N149" s="357">
        <f>IF($E149="PP",($K149/data!$J$20),0)</f>
        <v>0</v>
      </c>
      <c r="O149" s="198">
        <f>IF($E149="DPP",($G149/data!$J$20),0)</f>
        <v>0</v>
      </c>
      <c r="P149" s="198">
        <f>IF($E149="DPČ",($K149/data!$J$20),0)</f>
        <v>0</v>
      </c>
      <c r="Q149" s="198">
        <f>IF($E149="OS",($K149/data!$J$20),0)</f>
        <v>0</v>
      </c>
      <c r="R149" s="57"/>
      <c r="S149" s="15">
        <f t="shared" si="42"/>
        <v>1</v>
      </c>
    </row>
    <row r="150" spans="1:19" ht="15" hidden="1" x14ac:dyDescent="0.25">
      <c r="A150" s="541"/>
      <c r="B150" s="542"/>
      <c r="C150" s="543"/>
      <c r="D150" s="56"/>
      <c r="E150" s="57"/>
      <c r="F150" s="157"/>
      <c r="G150" s="326"/>
      <c r="H150" s="55"/>
      <c r="I150" s="55"/>
      <c r="J150" s="176">
        <f>NETWORKDAYS(H150,I150,data!$J$3:$J$17)</f>
        <v>0</v>
      </c>
      <c r="K150" s="175">
        <f t="shared" si="40"/>
        <v>0</v>
      </c>
      <c r="L150" s="402"/>
      <c r="M150" s="356">
        <f t="shared" si="41"/>
        <v>0</v>
      </c>
      <c r="N150" s="357">
        <f>IF($E150="PP",($K150/data!$J$20),0)</f>
        <v>0</v>
      </c>
      <c r="O150" s="198">
        <f>IF($E150="DPP",($G150/data!$J$20),0)</f>
        <v>0</v>
      </c>
      <c r="P150" s="198">
        <f>IF($E150="DPČ",($K150/data!$J$20),0)</f>
        <v>0</v>
      </c>
      <c r="Q150" s="198">
        <f>IF($E150="OS",($K150/data!$J$20),0)</f>
        <v>0</v>
      </c>
      <c r="R150" s="57"/>
      <c r="S150" s="15">
        <f t="shared" si="42"/>
        <v>1</v>
      </c>
    </row>
    <row r="151" spans="1:19" ht="15" hidden="1" x14ac:dyDescent="0.25">
      <c r="A151" s="541"/>
      <c r="B151" s="542"/>
      <c r="C151" s="543"/>
      <c r="D151" s="56"/>
      <c r="E151" s="57"/>
      <c r="F151" s="157"/>
      <c r="G151" s="326"/>
      <c r="H151" s="55"/>
      <c r="I151" s="55"/>
      <c r="J151" s="176">
        <f>NETWORKDAYS(H151,I151,data!$J$3:$J$17)</f>
        <v>0</v>
      </c>
      <c r="K151" s="175">
        <f t="shared" si="40"/>
        <v>0</v>
      </c>
      <c r="L151" s="402"/>
      <c r="M151" s="356">
        <f t="shared" si="41"/>
        <v>0</v>
      </c>
      <c r="N151" s="357">
        <f>IF($E151="PP",($K151/data!$J$20),0)</f>
        <v>0</v>
      </c>
      <c r="O151" s="198">
        <f>IF($E151="DPP",($G151/data!$J$20),0)</f>
        <v>0</v>
      </c>
      <c r="P151" s="198">
        <f>IF($E151="DPČ",($K151/data!$J$20),0)</f>
        <v>0</v>
      </c>
      <c r="Q151" s="198">
        <f>IF($E151="OS",($K151/data!$J$20),0)</f>
        <v>0</v>
      </c>
      <c r="R151" s="57"/>
      <c r="S151" s="15">
        <f t="shared" si="42"/>
        <v>1</v>
      </c>
    </row>
    <row r="152" spans="1:19" ht="15" hidden="1" x14ac:dyDescent="0.25">
      <c r="A152" s="541"/>
      <c r="B152" s="542"/>
      <c r="C152" s="543"/>
      <c r="D152" s="56"/>
      <c r="E152" s="57"/>
      <c r="F152" s="157"/>
      <c r="G152" s="326"/>
      <c r="H152" s="55"/>
      <c r="I152" s="55"/>
      <c r="J152" s="176">
        <f>NETWORKDAYS(H152,I152,data!$J$3:$J$17)</f>
        <v>0</v>
      </c>
      <c r="K152" s="175">
        <f t="shared" si="40"/>
        <v>0</v>
      </c>
      <c r="L152" s="402"/>
      <c r="M152" s="356">
        <f t="shared" si="41"/>
        <v>0</v>
      </c>
      <c r="N152" s="357">
        <f>IF($E152="PP",($K152/data!$J$20),0)</f>
        <v>0</v>
      </c>
      <c r="O152" s="198">
        <f>IF($E152="DPP",($G152/data!$J$20),0)</f>
        <v>0</v>
      </c>
      <c r="P152" s="198">
        <f>IF($E152="DPČ",($K152/data!$J$20),0)</f>
        <v>0</v>
      </c>
      <c r="Q152" s="198">
        <f>IF($E152="OS",($K152/data!$J$20),0)</f>
        <v>0</v>
      </c>
      <c r="R152" s="57"/>
      <c r="S152" s="15">
        <f t="shared" si="42"/>
        <v>1</v>
      </c>
    </row>
    <row r="153" spans="1:19" hidden="1" x14ac:dyDescent="0.2">
      <c r="A153" s="541"/>
      <c r="B153" s="555"/>
      <c r="C153" s="556"/>
      <c r="D153" s="56"/>
      <c r="E153" s="57"/>
      <c r="F153" s="157"/>
      <c r="G153" s="326"/>
      <c r="H153" s="55"/>
      <c r="I153" s="55"/>
      <c r="J153" s="174">
        <f>NETWORKDAYS(H153,I153,data!$J$3:$J$17)</f>
        <v>0</v>
      </c>
      <c r="K153" s="175">
        <f t="shared" si="40"/>
        <v>0</v>
      </c>
      <c r="L153" s="402"/>
      <c r="M153" s="356">
        <f t="shared" si="41"/>
        <v>0</v>
      </c>
      <c r="N153" s="357">
        <f>IF($E153="PP",($K153/data!$J$20),0)</f>
        <v>0</v>
      </c>
      <c r="O153" s="198">
        <f>IF($E153="DPP",($G153/data!$J$20),0)</f>
        <v>0</v>
      </c>
      <c r="P153" s="198">
        <f>IF($E153="DPČ",($K153/data!$J$20),0)</f>
        <v>0</v>
      </c>
      <c r="Q153" s="198">
        <f>IF($E153="OS",($K153/data!$J$20),0)</f>
        <v>0</v>
      </c>
      <c r="R153" s="57"/>
      <c r="S153" s="15">
        <f t="shared" si="42"/>
        <v>1</v>
      </c>
    </row>
    <row r="154" spans="1:19" hidden="1" x14ac:dyDescent="0.2">
      <c r="A154" s="541"/>
      <c r="B154" s="555"/>
      <c r="C154" s="556"/>
      <c r="D154" s="56"/>
      <c r="E154" s="57"/>
      <c r="F154" s="157"/>
      <c r="G154" s="326"/>
      <c r="H154" s="55"/>
      <c r="I154" s="55"/>
      <c r="J154" s="174">
        <f>NETWORKDAYS(H154,I154,data!$J$3:$J$17)</f>
        <v>0</v>
      </c>
      <c r="K154" s="175">
        <f t="shared" si="40"/>
        <v>0</v>
      </c>
      <c r="L154" s="402"/>
      <c r="M154" s="356">
        <f t="shared" si="41"/>
        <v>0</v>
      </c>
      <c r="N154" s="357">
        <f>IF($E154="PP",($K154/data!$J$20),0)</f>
        <v>0</v>
      </c>
      <c r="O154" s="198">
        <f>IF($E154="DPP",($G154/data!$J$20),0)</f>
        <v>0</v>
      </c>
      <c r="P154" s="198">
        <f>IF($E154="DPČ",($K154/data!$J$20),0)</f>
        <v>0</v>
      </c>
      <c r="Q154" s="198">
        <f>IF($E154="OS",($K154/data!$J$20),0)</f>
        <v>0</v>
      </c>
      <c r="R154" s="57"/>
      <c r="S154" s="15">
        <f t="shared" si="42"/>
        <v>1</v>
      </c>
    </row>
    <row r="155" spans="1:19" hidden="1" x14ac:dyDescent="0.2">
      <c r="A155" s="541"/>
      <c r="B155" s="555"/>
      <c r="C155" s="556"/>
      <c r="D155" s="56"/>
      <c r="E155" s="57"/>
      <c r="F155" s="157"/>
      <c r="G155" s="326"/>
      <c r="H155" s="55"/>
      <c r="I155" s="55"/>
      <c r="J155" s="174">
        <f>NETWORKDAYS(H155,I155,data!$J$3:$J$17)</f>
        <v>0</v>
      </c>
      <c r="K155" s="175">
        <f t="shared" si="40"/>
        <v>0</v>
      </c>
      <c r="L155" s="402"/>
      <c r="M155" s="356">
        <f t="shared" si="41"/>
        <v>0</v>
      </c>
      <c r="N155" s="357">
        <f>IF($E155="PP",($K155/data!$J$20),0)</f>
        <v>0</v>
      </c>
      <c r="O155" s="198">
        <f>IF($E155="DPP",($G155/data!$J$20),0)</f>
        <v>0</v>
      </c>
      <c r="P155" s="198">
        <f>IF($E155="DPČ",($K155/data!$J$20),0)</f>
        <v>0</v>
      </c>
      <c r="Q155" s="198">
        <f>IF($E155="OS",($K155/data!$J$20),0)</f>
        <v>0</v>
      </c>
      <c r="R155" s="57"/>
      <c r="S155" s="15">
        <f t="shared" si="42"/>
        <v>1</v>
      </c>
    </row>
    <row r="156" spans="1:19" hidden="1" x14ac:dyDescent="0.2">
      <c r="A156" s="541"/>
      <c r="B156" s="555"/>
      <c r="C156" s="556"/>
      <c r="D156" s="56"/>
      <c r="E156" s="57"/>
      <c r="F156" s="157"/>
      <c r="G156" s="326"/>
      <c r="H156" s="55"/>
      <c r="I156" s="55"/>
      <c r="J156" s="174">
        <f>NETWORKDAYS(H156,I156,data!$J$3:$J$17)</f>
        <v>0</v>
      </c>
      <c r="K156" s="175">
        <f t="shared" si="40"/>
        <v>0</v>
      </c>
      <c r="L156" s="402"/>
      <c r="M156" s="356">
        <f t="shared" si="41"/>
        <v>0</v>
      </c>
      <c r="N156" s="357">
        <f>IF($E156="PP",($K156/data!$J$20),0)</f>
        <v>0</v>
      </c>
      <c r="O156" s="198">
        <f>IF($E156="DPP",($G156/data!$J$20),0)</f>
        <v>0</v>
      </c>
      <c r="P156" s="198">
        <f>IF($E156="DPČ",($K156/data!$J$20),0)</f>
        <v>0</v>
      </c>
      <c r="Q156" s="198">
        <f>IF($E156="OS",($K156/data!$J$20),0)</f>
        <v>0</v>
      </c>
      <c r="R156" s="57"/>
      <c r="S156" s="15">
        <f t="shared" si="42"/>
        <v>1</v>
      </c>
    </row>
    <row r="157" spans="1:19" hidden="1" x14ac:dyDescent="0.2">
      <c r="A157" s="541"/>
      <c r="B157" s="555"/>
      <c r="C157" s="556"/>
      <c r="D157" s="56"/>
      <c r="E157" s="57"/>
      <c r="F157" s="157"/>
      <c r="G157" s="326"/>
      <c r="H157" s="55"/>
      <c r="I157" s="55"/>
      <c r="J157" s="174">
        <f>NETWORKDAYS(H157,I157,data!$J$3:$J$17)</f>
        <v>0</v>
      </c>
      <c r="K157" s="175">
        <f t="shared" si="40"/>
        <v>0</v>
      </c>
      <c r="L157" s="402"/>
      <c r="M157" s="356">
        <f t="shared" si="41"/>
        <v>0</v>
      </c>
      <c r="N157" s="357">
        <f>IF($E157="PP",($K157/data!$J$20),0)</f>
        <v>0</v>
      </c>
      <c r="O157" s="198">
        <f>IF($E157="DPP",($G157/data!$J$20),0)</f>
        <v>0</v>
      </c>
      <c r="P157" s="198">
        <f>IF($E157="DPČ",($K157/data!$J$20),0)</f>
        <v>0</v>
      </c>
      <c r="Q157" s="198">
        <f>IF($E157="OS",($K157/data!$J$20),0)</f>
        <v>0</v>
      </c>
      <c r="R157" s="57"/>
      <c r="S157" s="15">
        <f t="shared" si="42"/>
        <v>1</v>
      </c>
    </row>
    <row r="158" spans="1:19" hidden="1" x14ac:dyDescent="0.2">
      <c r="A158" s="541"/>
      <c r="B158" s="555"/>
      <c r="C158" s="556"/>
      <c r="D158" s="56"/>
      <c r="E158" s="57"/>
      <c r="F158" s="157"/>
      <c r="G158" s="326"/>
      <c r="H158" s="55"/>
      <c r="I158" s="55"/>
      <c r="J158" s="174">
        <f>NETWORKDAYS(H158,I158,data!$J$3:$J$17)</f>
        <v>0</v>
      </c>
      <c r="K158" s="175">
        <f t="shared" si="40"/>
        <v>0</v>
      </c>
      <c r="L158" s="402"/>
      <c r="M158" s="356">
        <f t="shared" si="41"/>
        <v>0</v>
      </c>
      <c r="N158" s="357">
        <f>IF($E158="PP",($K158/data!$J$20),0)</f>
        <v>0</v>
      </c>
      <c r="O158" s="198">
        <f>IF($E158="DPP",($G158/data!$J$20),0)</f>
        <v>0</v>
      </c>
      <c r="P158" s="198">
        <f>IF($E158="DPČ",($K158/data!$J$20),0)</f>
        <v>0</v>
      </c>
      <c r="Q158" s="198">
        <f>IF($E158="OS",($K158/data!$J$20),0)</f>
        <v>0</v>
      </c>
      <c r="R158" s="57"/>
      <c r="S158" s="15">
        <f t="shared" si="42"/>
        <v>1</v>
      </c>
    </row>
    <row r="159" spans="1:19" hidden="1" x14ac:dyDescent="0.2">
      <c r="A159" s="541"/>
      <c r="B159" s="555"/>
      <c r="C159" s="556"/>
      <c r="D159" s="56"/>
      <c r="E159" s="57"/>
      <c r="F159" s="157"/>
      <c r="G159" s="326"/>
      <c r="H159" s="55"/>
      <c r="I159" s="55"/>
      <c r="J159" s="174">
        <f>NETWORKDAYS(H159,I159,data!$J$3:$J$17)</f>
        <v>0</v>
      </c>
      <c r="K159" s="175">
        <f t="shared" si="40"/>
        <v>0</v>
      </c>
      <c r="L159" s="402"/>
      <c r="M159" s="356">
        <f t="shared" si="41"/>
        <v>0</v>
      </c>
      <c r="N159" s="357">
        <f>IF($E159="PP",($K159/data!$J$20),0)</f>
        <v>0</v>
      </c>
      <c r="O159" s="198">
        <f>IF($E159="DPP",($G159/data!$J$20),0)</f>
        <v>0</v>
      </c>
      <c r="P159" s="198">
        <f>IF($E159="DPČ",($K159/data!$J$20),0)</f>
        <v>0</v>
      </c>
      <c r="Q159" s="198">
        <f>IF($E159="OS",($K159/data!$J$20),0)</f>
        <v>0</v>
      </c>
      <c r="R159" s="57"/>
      <c r="S159" s="15">
        <f t="shared" si="42"/>
        <v>1</v>
      </c>
    </row>
    <row r="160" spans="1:19" hidden="1" x14ac:dyDescent="0.2">
      <c r="A160" s="541"/>
      <c r="B160" s="555"/>
      <c r="C160" s="556"/>
      <c r="D160" s="56"/>
      <c r="E160" s="57"/>
      <c r="F160" s="157"/>
      <c r="G160" s="326"/>
      <c r="H160" s="55"/>
      <c r="I160" s="55"/>
      <c r="J160" s="174">
        <f>NETWORKDAYS(H160,I160,data!$J$3:$J$17)</f>
        <v>0</v>
      </c>
      <c r="K160" s="175">
        <f t="shared" si="40"/>
        <v>0</v>
      </c>
      <c r="L160" s="402"/>
      <c r="M160" s="356">
        <f t="shared" si="41"/>
        <v>0</v>
      </c>
      <c r="N160" s="357">
        <f>IF($E160="PP",($K160/data!$J$20),0)</f>
        <v>0</v>
      </c>
      <c r="O160" s="198">
        <f>IF($E160="DPP",($G160/data!$J$20),0)</f>
        <v>0</v>
      </c>
      <c r="P160" s="198">
        <f>IF($E160="DPČ",($K160/data!$J$20),0)</f>
        <v>0</v>
      </c>
      <c r="Q160" s="198">
        <f>IF($E160="OS",($K160/data!$J$20),0)</f>
        <v>0</v>
      </c>
      <c r="R160" s="57"/>
      <c r="S160" s="15">
        <f t="shared" si="42"/>
        <v>1</v>
      </c>
    </row>
    <row r="161" spans="1:19" hidden="1" x14ac:dyDescent="0.2">
      <c r="A161" s="541"/>
      <c r="B161" s="555"/>
      <c r="C161" s="556"/>
      <c r="D161" s="56"/>
      <c r="E161" s="57"/>
      <c r="F161" s="157"/>
      <c r="G161" s="326"/>
      <c r="H161" s="55"/>
      <c r="I161" s="55"/>
      <c r="J161" s="174">
        <f>NETWORKDAYS(H161,I161,data!$J$3:$J$17)</f>
        <v>0</v>
      </c>
      <c r="K161" s="175">
        <f t="shared" si="40"/>
        <v>0</v>
      </c>
      <c r="L161" s="402"/>
      <c r="M161" s="356">
        <f t="shared" si="41"/>
        <v>0</v>
      </c>
      <c r="N161" s="357">
        <f>IF($E161="PP",($K161/data!$J$20),0)</f>
        <v>0</v>
      </c>
      <c r="O161" s="198">
        <f>IF($E161="DPP",($G161/data!$J$20),0)</f>
        <v>0</v>
      </c>
      <c r="P161" s="198">
        <f>IF($E161="DPČ",($K161/data!$J$20),0)</f>
        <v>0</v>
      </c>
      <c r="Q161" s="198">
        <f>IF($E161="OS",($K161/data!$J$20),0)</f>
        <v>0</v>
      </c>
      <c r="R161" s="57"/>
      <c r="S161" s="15">
        <f t="shared" si="42"/>
        <v>1</v>
      </c>
    </row>
    <row r="162" spans="1:19" hidden="1" x14ac:dyDescent="0.2">
      <c r="A162" s="541"/>
      <c r="B162" s="555"/>
      <c r="C162" s="556"/>
      <c r="D162" s="56"/>
      <c r="E162" s="57"/>
      <c r="F162" s="157"/>
      <c r="G162" s="326"/>
      <c r="H162" s="55"/>
      <c r="I162" s="55"/>
      <c r="J162" s="174">
        <f>NETWORKDAYS(H162,I162,data!$J$3:$J$17)</f>
        <v>0</v>
      </c>
      <c r="K162" s="175">
        <f t="shared" si="40"/>
        <v>0</v>
      </c>
      <c r="L162" s="402"/>
      <c r="M162" s="356">
        <f t="shared" si="41"/>
        <v>0</v>
      </c>
      <c r="N162" s="357">
        <f>IF($E162="PP",($K162/data!$J$20),0)</f>
        <v>0</v>
      </c>
      <c r="O162" s="198">
        <f>IF($E162="DPP",($G162/data!$J$20),0)</f>
        <v>0</v>
      </c>
      <c r="P162" s="198">
        <f>IF($E162="DPČ",($K162/data!$J$20),0)</f>
        <v>0</v>
      </c>
      <c r="Q162" s="198">
        <f>IF($E162="OS",($K162/data!$J$20),0)</f>
        <v>0</v>
      </c>
      <c r="R162" s="57"/>
      <c r="S162" s="15">
        <f t="shared" si="42"/>
        <v>1</v>
      </c>
    </row>
    <row r="163" spans="1:19" s="153" customFormat="1" hidden="1" x14ac:dyDescent="0.2">
      <c r="A163" s="553" t="s">
        <v>455</v>
      </c>
      <c r="B163" s="554"/>
      <c r="C163" s="554"/>
      <c r="D163" s="149" t="s">
        <v>468</v>
      </c>
      <c r="E163" s="150" t="s">
        <v>468</v>
      </c>
      <c r="F163" s="158">
        <f>SUM(F113:F162)</f>
        <v>0</v>
      </c>
      <c r="G163" s="158">
        <f>SUM(G113:G162)</f>
        <v>0</v>
      </c>
      <c r="H163" s="151" t="s">
        <v>468</v>
      </c>
      <c r="I163" s="152" t="s">
        <v>468</v>
      </c>
      <c r="J163" s="327">
        <f>SUM(J113:J162)</f>
        <v>0</v>
      </c>
      <c r="K163" s="156">
        <f>SUM(K113:K162)</f>
        <v>0</v>
      </c>
      <c r="L163" s="155" t="s">
        <v>468</v>
      </c>
      <c r="M163" s="155">
        <f>SUM(M113:M162)</f>
        <v>0</v>
      </c>
      <c r="N163" s="358">
        <f>ROUND(SUM(N113:N162),2)</f>
        <v>0</v>
      </c>
      <c r="O163" s="203">
        <f>ROUND(SUM(O113:O162),2)</f>
        <v>0</v>
      </c>
      <c r="P163" s="159">
        <f>ROUND(SUM(P113:P162),2)</f>
        <v>0</v>
      </c>
      <c r="Q163" s="159">
        <f>ROUND(SUM(Q113:Q162),2)</f>
        <v>0</v>
      </c>
      <c r="R163" s="199"/>
      <c r="S163" s="15">
        <f t="shared" si="42"/>
        <v>1</v>
      </c>
    </row>
    <row r="164" spans="1:19" ht="63.75" hidden="1" customHeight="1" x14ac:dyDescent="0.2">
      <c r="A164" s="143"/>
      <c r="B164" s="144"/>
      <c r="C164" s="144"/>
      <c r="D164" s="145"/>
      <c r="E164" s="146"/>
      <c r="F164" s="147"/>
      <c r="G164" s="147"/>
      <c r="H164" s="142"/>
      <c r="I164" s="548" t="s">
        <v>469</v>
      </c>
      <c r="J164" s="549"/>
      <c r="K164" s="549"/>
      <c r="L164" s="549"/>
      <c r="M164" s="550"/>
      <c r="N164" s="359">
        <f>E7</f>
        <v>0</v>
      </c>
      <c r="O164" s="202">
        <f>ROUND(H7,2)</f>
        <v>0</v>
      </c>
      <c r="P164" s="148">
        <f>F7</f>
        <v>0</v>
      </c>
      <c r="Q164" s="148">
        <f>I7</f>
        <v>0</v>
      </c>
      <c r="R164" s="315" t="s">
        <v>543</v>
      </c>
    </row>
    <row r="166" spans="1:19" ht="43.5" customHeight="1" x14ac:dyDescent="0.2">
      <c r="H166" s="191"/>
      <c r="I166" s="192"/>
      <c r="J166" s="192"/>
      <c r="K166" s="192"/>
      <c r="L166" s="360"/>
      <c r="M166" s="361"/>
      <c r="N166" s="362"/>
      <c r="O166" s="193"/>
      <c r="P166" s="193"/>
    </row>
    <row r="168" spans="1:19" x14ac:dyDescent="0.2">
      <c r="M168" s="363"/>
    </row>
  </sheetData>
  <sheetProtection algorithmName="SHA-512" hashValue="5B2Y2G/wWgpkwLe/9O19tvVkHiatLTUctgO8at6XlJnTU1QjeCJ9gXNYOeWHEphgdV5If9UYW5t/uWwK6Lm0xw==" saltValue="gmZcDbvbL3PIaGjTpUR+8w==" spinCount="100000" sheet="1" objects="1" scenarios="1"/>
  <mergeCells count="166">
    <mergeCell ref="P59:R59"/>
    <mergeCell ref="P91:R91"/>
    <mergeCell ref="B59:D59"/>
    <mergeCell ref="B46:D46"/>
    <mergeCell ref="B84:D84"/>
    <mergeCell ref="B68:D68"/>
    <mergeCell ref="B77:D77"/>
    <mergeCell ref="B78:D78"/>
    <mergeCell ref="B72:D72"/>
    <mergeCell ref="B71:D71"/>
    <mergeCell ref="B83:D83"/>
    <mergeCell ref="B73:D73"/>
    <mergeCell ref="B82:D82"/>
    <mergeCell ref="B79:D79"/>
    <mergeCell ref="B80:D80"/>
    <mergeCell ref="B81:D81"/>
    <mergeCell ref="B70:D70"/>
    <mergeCell ref="B65:D65"/>
    <mergeCell ref="B47:D47"/>
    <mergeCell ref="B48:D48"/>
    <mergeCell ref="B49:D49"/>
    <mergeCell ref="B63:D63"/>
    <mergeCell ref="B60:D60"/>
    <mergeCell ref="B61:D61"/>
    <mergeCell ref="B74:D74"/>
    <mergeCell ref="B75:D75"/>
    <mergeCell ref="A159:C159"/>
    <mergeCell ref="A114:C114"/>
    <mergeCell ref="A110:K110"/>
    <mergeCell ref="B98:D98"/>
    <mergeCell ref="B99:D99"/>
    <mergeCell ref="B100:D100"/>
    <mergeCell ref="B101:D101"/>
    <mergeCell ref="E108:J108"/>
    <mergeCell ref="A108:D108"/>
    <mergeCell ref="B102:D102"/>
    <mergeCell ref="B103:D103"/>
    <mergeCell ref="B104:D104"/>
    <mergeCell ref="B105:D105"/>
    <mergeCell ref="B106:D106"/>
    <mergeCell ref="A112:C112"/>
    <mergeCell ref="A113:C113"/>
    <mergeCell ref="A150:C150"/>
    <mergeCell ref="A151:C151"/>
    <mergeCell ref="A152:C152"/>
    <mergeCell ref="A123:C123"/>
    <mergeCell ref="A124:C124"/>
    <mergeCell ref="A125:C125"/>
    <mergeCell ref="A162:C162"/>
    <mergeCell ref="A115:C115"/>
    <mergeCell ref="A116:C116"/>
    <mergeCell ref="A117:C117"/>
    <mergeCell ref="A153:C153"/>
    <mergeCell ref="A154:C154"/>
    <mergeCell ref="A155:C155"/>
    <mergeCell ref="A156:C156"/>
    <mergeCell ref="A157:C157"/>
    <mergeCell ref="A158:C158"/>
    <mergeCell ref="A118:C118"/>
    <mergeCell ref="A119:C119"/>
    <mergeCell ref="A120:C120"/>
    <mergeCell ref="A121:C121"/>
    <mergeCell ref="A122:C122"/>
    <mergeCell ref="A143:C143"/>
    <mergeCell ref="A144:C144"/>
    <mergeCell ref="A145:C145"/>
    <mergeCell ref="A146:C146"/>
    <mergeCell ref="A147:C147"/>
    <mergeCell ref="A148:C148"/>
    <mergeCell ref="A149:C149"/>
    <mergeCell ref="A1:F1"/>
    <mergeCell ref="A56:J56"/>
    <mergeCell ref="B58:D58"/>
    <mergeCell ref="B6:D6"/>
    <mergeCell ref="B7:D7"/>
    <mergeCell ref="B8:D8"/>
    <mergeCell ref="B9:D9"/>
    <mergeCell ref="B14:D14"/>
    <mergeCell ref="B28:D28"/>
    <mergeCell ref="B10:D10"/>
    <mergeCell ref="B50:D50"/>
    <mergeCell ref="B51:D51"/>
    <mergeCell ref="B41:D41"/>
    <mergeCell ref="B42:D42"/>
    <mergeCell ref="B52:D52"/>
    <mergeCell ref="B53:D53"/>
    <mergeCell ref="A4:J4"/>
    <mergeCell ref="B16:D16"/>
    <mergeCell ref="B15:D15"/>
    <mergeCell ref="B17:D17"/>
    <mergeCell ref="B18:D18"/>
    <mergeCell ref="B19:D19"/>
    <mergeCell ref="A2:J2"/>
    <mergeCell ref="B20:D20"/>
    <mergeCell ref="M110:O110"/>
    <mergeCell ref="I164:M164"/>
    <mergeCell ref="M111:P111"/>
    <mergeCell ref="A163:C163"/>
    <mergeCell ref="B88:D88"/>
    <mergeCell ref="B90:D90"/>
    <mergeCell ref="B89:D89"/>
    <mergeCell ref="B62:D62"/>
    <mergeCell ref="B64:D64"/>
    <mergeCell ref="B67:D67"/>
    <mergeCell ref="B97:D97"/>
    <mergeCell ref="B96:D96"/>
    <mergeCell ref="B92:D92"/>
    <mergeCell ref="B86:D86"/>
    <mergeCell ref="B93:D93"/>
    <mergeCell ref="B94:D94"/>
    <mergeCell ref="B76:D76"/>
    <mergeCell ref="B95:D95"/>
    <mergeCell ref="B91:D91"/>
    <mergeCell ref="B69:D69"/>
    <mergeCell ref="B66:D66"/>
    <mergeCell ref="B87:D87"/>
    <mergeCell ref="A160:C160"/>
    <mergeCell ref="A161:C161"/>
    <mergeCell ref="B11:D11"/>
    <mergeCell ref="A141:C141"/>
    <mergeCell ref="A142:C142"/>
    <mergeCell ref="A128:C128"/>
    <mergeCell ref="A129:C129"/>
    <mergeCell ref="A130:C130"/>
    <mergeCell ref="A131:C131"/>
    <mergeCell ref="A132:C132"/>
    <mergeCell ref="A133:C133"/>
    <mergeCell ref="A134:C134"/>
    <mergeCell ref="A135:C135"/>
    <mergeCell ref="A136:C136"/>
    <mergeCell ref="B45:D45"/>
    <mergeCell ref="B21:D21"/>
    <mergeCell ref="B37:D37"/>
    <mergeCell ref="B38:D38"/>
    <mergeCell ref="B39:D39"/>
    <mergeCell ref="B40:D40"/>
    <mergeCell ref="B34:D34"/>
    <mergeCell ref="B35:D35"/>
    <mergeCell ref="B36:D36"/>
    <mergeCell ref="B30:D30"/>
    <mergeCell ref="A126:C126"/>
    <mergeCell ref="A127:C127"/>
    <mergeCell ref="L5:N5"/>
    <mergeCell ref="L57:N57"/>
    <mergeCell ref="P7:R7"/>
    <mergeCell ref="P39:R39"/>
    <mergeCell ref="B85:D85"/>
    <mergeCell ref="A137:C137"/>
    <mergeCell ref="A138:C138"/>
    <mergeCell ref="A139:C139"/>
    <mergeCell ref="A140:C140"/>
    <mergeCell ref="B29:D29"/>
    <mergeCell ref="B12:D12"/>
    <mergeCell ref="B13:D13"/>
    <mergeCell ref="B24:D24"/>
    <mergeCell ref="B32:D32"/>
    <mergeCell ref="B54:D54"/>
    <mergeCell ref="B43:D43"/>
    <mergeCell ref="B44:D44"/>
    <mergeCell ref="B25:D25"/>
    <mergeCell ref="B22:D22"/>
    <mergeCell ref="B23:D23"/>
    <mergeCell ref="B26:D26"/>
    <mergeCell ref="B27:D27"/>
    <mergeCell ref="B33:D33"/>
    <mergeCell ref="B31:D31"/>
  </mergeCells>
  <conditionalFormatting sqref="N113:Q122 N143:Q162">
    <cfRule type="cellIs" dxfId="587" priority="588" stopIfTrue="1" operator="notEqual">
      <formula>0</formula>
    </cfRule>
  </conditionalFormatting>
  <conditionalFormatting sqref="N163">
    <cfRule type="cellIs" dxfId="586" priority="587" operator="notEqual">
      <formula>$N$164</formula>
    </cfRule>
  </conditionalFormatting>
  <conditionalFormatting sqref="O163">
    <cfRule type="cellIs" dxfId="585" priority="586" operator="notEqual">
      <formula>$O$164</formula>
    </cfRule>
  </conditionalFormatting>
  <conditionalFormatting sqref="P163">
    <cfRule type="cellIs" dxfId="584" priority="585" operator="notEqual">
      <formula>$P$164</formula>
    </cfRule>
  </conditionalFormatting>
  <conditionalFormatting sqref="Q163">
    <cfRule type="cellIs" dxfId="583" priority="584" operator="notEqual">
      <formula>$Q$164</formula>
    </cfRule>
  </conditionalFormatting>
  <conditionalFormatting sqref="N164">
    <cfRule type="cellIs" dxfId="582" priority="583" operator="notEqual">
      <formula>$N$163</formula>
    </cfRule>
  </conditionalFormatting>
  <conditionalFormatting sqref="O164">
    <cfRule type="cellIs" dxfId="581" priority="582" operator="notEqual">
      <formula>$O$163</formula>
    </cfRule>
  </conditionalFormatting>
  <conditionalFormatting sqref="P164">
    <cfRule type="cellIs" dxfId="580" priority="581" operator="notEqual">
      <formula>$P$163</formula>
    </cfRule>
  </conditionalFormatting>
  <conditionalFormatting sqref="Q164">
    <cfRule type="cellIs" dxfId="579" priority="580" operator="notEqual">
      <formula>$Q$163</formula>
    </cfRule>
  </conditionalFormatting>
  <conditionalFormatting sqref="N123:Q142">
    <cfRule type="cellIs" dxfId="578" priority="518" stopIfTrue="1" operator="notEqual">
      <formula>0</formula>
    </cfRule>
  </conditionalFormatting>
  <conditionalFormatting sqref="F113">
    <cfRule type="expression" dxfId="577" priority="405">
      <formula>$E$113="DPP"</formula>
    </cfRule>
    <cfRule type="cellIs" dxfId="576" priority="406" operator="greaterThan">
      <formula>$S$113</formula>
    </cfRule>
  </conditionalFormatting>
  <conditionalFormatting sqref="H113">
    <cfRule type="expression" dxfId="575" priority="404">
      <formula>$E$113="DPP"</formula>
    </cfRule>
  </conditionalFormatting>
  <conditionalFormatting sqref="I113">
    <cfRule type="expression" dxfId="574" priority="403">
      <formula>$E$113="DPP"</formula>
    </cfRule>
  </conditionalFormatting>
  <conditionalFormatting sqref="G113">
    <cfRule type="expression" dxfId="573" priority="402">
      <formula>$E$113="DPP"</formula>
    </cfRule>
  </conditionalFormatting>
  <conditionalFormatting sqref="F114">
    <cfRule type="expression" dxfId="572" priority="400">
      <formula>$E$114="DPP"</formula>
    </cfRule>
    <cfRule type="cellIs" dxfId="571" priority="401" operator="greaterThan">
      <formula>$S$114</formula>
    </cfRule>
  </conditionalFormatting>
  <conditionalFormatting sqref="H114">
    <cfRule type="expression" dxfId="570" priority="399">
      <formula>$E$114="DPP"</formula>
    </cfRule>
  </conditionalFormatting>
  <conditionalFormatting sqref="I114">
    <cfRule type="expression" dxfId="569" priority="398">
      <formula>$E$114="DPP"</formula>
    </cfRule>
  </conditionalFormatting>
  <conditionalFormatting sqref="G114">
    <cfRule type="expression" dxfId="568" priority="397">
      <formula>$E$114="DPP"</formula>
    </cfRule>
  </conditionalFormatting>
  <conditionalFormatting sqref="F115">
    <cfRule type="expression" dxfId="567" priority="395">
      <formula>$E$115="DPP"</formula>
    </cfRule>
    <cfRule type="cellIs" dxfId="566" priority="396" operator="greaterThan">
      <formula>$S$115</formula>
    </cfRule>
  </conditionalFormatting>
  <conditionalFormatting sqref="H115">
    <cfRule type="expression" dxfId="565" priority="394">
      <formula>$E$115="DPP"</formula>
    </cfRule>
  </conditionalFormatting>
  <conditionalFormatting sqref="I115">
    <cfRule type="expression" dxfId="564" priority="393">
      <formula>$E$115="DPP"</formula>
    </cfRule>
  </conditionalFormatting>
  <conditionalFormatting sqref="G115">
    <cfRule type="expression" dxfId="563" priority="392">
      <formula>$E$115="DPP"</formula>
    </cfRule>
  </conditionalFormatting>
  <conditionalFormatting sqref="F116">
    <cfRule type="expression" dxfId="562" priority="390">
      <formula>$E$116="DPP"</formula>
    </cfRule>
    <cfRule type="cellIs" dxfId="561" priority="391" operator="greaterThan">
      <formula>$S$116</formula>
    </cfRule>
  </conditionalFormatting>
  <conditionalFormatting sqref="H116">
    <cfRule type="expression" dxfId="560" priority="389">
      <formula>$E$116="DPP"</formula>
    </cfRule>
  </conditionalFormatting>
  <conditionalFormatting sqref="I116">
    <cfRule type="expression" dxfId="559" priority="388">
      <formula>$E$116="DPP"</formula>
    </cfRule>
  </conditionalFormatting>
  <conditionalFormatting sqref="G116">
    <cfRule type="expression" dxfId="558" priority="387">
      <formula>$E$116="DPP"</formula>
    </cfRule>
  </conditionalFormatting>
  <conditionalFormatting sqref="F117">
    <cfRule type="expression" dxfId="557" priority="385">
      <formula>$E$117="DPP"</formula>
    </cfRule>
    <cfRule type="cellIs" dxfId="556" priority="386" operator="greaterThan">
      <formula>$S$117</formula>
    </cfRule>
  </conditionalFormatting>
  <conditionalFormatting sqref="H117">
    <cfRule type="expression" dxfId="555" priority="384">
      <formula>$E$117="DPP"</formula>
    </cfRule>
  </conditionalFormatting>
  <conditionalFormatting sqref="I117">
    <cfRule type="expression" dxfId="554" priority="383">
      <formula>$E$117="DPP"</formula>
    </cfRule>
  </conditionalFormatting>
  <conditionalFormatting sqref="G117">
    <cfRule type="expression" dxfId="553" priority="382">
      <formula>$E$117="DPP"</formula>
    </cfRule>
  </conditionalFormatting>
  <conditionalFormatting sqref="F118">
    <cfRule type="expression" dxfId="552" priority="380">
      <formula>$E$118="DPP"</formula>
    </cfRule>
    <cfRule type="cellIs" dxfId="551" priority="381" operator="greaterThan">
      <formula>$S$118</formula>
    </cfRule>
  </conditionalFormatting>
  <conditionalFormatting sqref="H118">
    <cfRule type="expression" dxfId="550" priority="379">
      <formula>$E$118="DPP"</formula>
    </cfRule>
  </conditionalFormatting>
  <conditionalFormatting sqref="I118">
    <cfRule type="expression" dxfId="549" priority="378">
      <formula>$E$118="DPP"</formula>
    </cfRule>
  </conditionalFormatting>
  <conditionalFormatting sqref="G118">
    <cfRule type="expression" dxfId="548" priority="377">
      <formula>$E$118="DPP"</formula>
    </cfRule>
  </conditionalFormatting>
  <conditionalFormatting sqref="F119">
    <cfRule type="expression" dxfId="547" priority="375">
      <formula>$E$119="DPP"</formula>
    </cfRule>
    <cfRule type="cellIs" dxfId="546" priority="376" operator="greaterThan">
      <formula>$S$119</formula>
    </cfRule>
  </conditionalFormatting>
  <conditionalFormatting sqref="H119">
    <cfRule type="expression" dxfId="545" priority="374">
      <formula>$E$119="DPP"</formula>
    </cfRule>
  </conditionalFormatting>
  <conditionalFormatting sqref="I119">
    <cfRule type="expression" dxfId="544" priority="373">
      <formula>$E$119="DPP"</formula>
    </cfRule>
  </conditionalFormatting>
  <conditionalFormatting sqref="G119">
    <cfRule type="expression" dxfId="543" priority="372">
      <formula>$E$119="DPP"</formula>
    </cfRule>
  </conditionalFormatting>
  <conditionalFormatting sqref="F120">
    <cfRule type="expression" dxfId="542" priority="370">
      <formula>$E$120="DPP"</formula>
    </cfRule>
    <cfRule type="cellIs" dxfId="541" priority="371" operator="greaterThan">
      <formula>$S$120</formula>
    </cfRule>
  </conditionalFormatting>
  <conditionalFormatting sqref="H120">
    <cfRule type="expression" dxfId="540" priority="369">
      <formula>$E$120="DPP"</formula>
    </cfRule>
  </conditionalFormatting>
  <conditionalFormatting sqref="I120">
    <cfRule type="expression" dxfId="539" priority="368">
      <formula>$E$120="DPP"</formula>
    </cfRule>
  </conditionalFormatting>
  <conditionalFormatting sqref="G120">
    <cfRule type="expression" dxfId="538" priority="367">
      <formula>$E$120="DPP"</formula>
    </cfRule>
  </conditionalFormatting>
  <conditionalFormatting sqref="F121">
    <cfRule type="expression" dxfId="537" priority="365">
      <formula>$E$121="DPP"</formula>
    </cfRule>
    <cfRule type="cellIs" dxfId="536" priority="366" operator="greaterThan">
      <formula>$S$121</formula>
    </cfRule>
  </conditionalFormatting>
  <conditionalFormatting sqref="H121">
    <cfRule type="expression" dxfId="535" priority="364">
      <formula>$E$121="DPP"</formula>
    </cfRule>
  </conditionalFormatting>
  <conditionalFormatting sqref="I121">
    <cfRule type="expression" dxfId="534" priority="363">
      <formula>$E$121="DPP"</formula>
    </cfRule>
  </conditionalFormatting>
  <conditionalFormatting sqref="G121">
    <cfRule type="expression" dxfId="533" priority="362">
      <formula>$E$121="DPP"</formula>
    </cfRule>
  </conditionalFormatting>
  <conditionalFormatting sqref="F122">
    <cfRule type="expression" dxfId="532" priority="360">
      <formula>$E$122="DPP"</formula>
    </cfRule>
    <cfRule type="cellIs" dxfId="531" priority="361" operator="greaterThan">
      <formula>$S$122</formula>
    </cfRule>
  </conditionalFormatting>
  <conditionalFormatting sqref="H122">
    <cfRule type="expression" dxfId="530" priority="359">
      <formula>$E$122="DPP"</formula>
    </cfRule>
  </conditionalFormatting>
  <conditionalFormatting sqref="I122">
    <cfRule type="expression" dxfId="529" priority="358">
      <formula>$E$122="DPP"</formula>
    </cfRule>
  </conditionalFormatting>
  <conditionalFormatting sqref="G122">
    <cfRule type="expression" dxfId="528" priority="357">
      <formula>$E$122="DPP"</formula>
    </cfRule>
  </conditionalFormatting>
  <conditionalFormatting sqref="F123">
    <cfRule type="expression" dxfId="527" priority="355">
      <formula>$E$123="DPP"</formula>
    </cfRule>
    <cfRule type="cellIs" dxfId="526" priority="356" operator="greaterThan">
      <formula>$S$123</formula>
    </cfRule>
  </conditionalFormatting>
  <conditionalFormatting sqref="H123">
    <cfRule type="expression" dxfId="525" priority="354">
      <formula>$E$123="DPP"</formula>
    </cfRule>
  </conditionalFormatting>
  <conditionalFormatting sqref="I123">
    <cfRule type="expression" dxfId="524" priority="353">
      <formula>$E$123="DPP"</formula>
    </cfRule>
  </conditionalFormatting>
  <conditionalFormatting sqref="G123">
    <cfRule type="expression" dxfId="523" priority="352">
      <formula>$E$123="DPP"</formula>
    </cfRule>
  </conditionalFormatting>
  <conditionalFormatting sqref="F124">
    <cfRule type="expression" dxfId="522" priority="350">
      <formula>$E$124="DPP"</formula>
    </cfRule>
    <cfRule type="cellIs" dxfId="521" priority="351" operator="greaterThan">
      <formula>$S$124</formula>
    </cfRule>
  </conditionalFormatting>
  <conditionalFormatting sqref="H124">
    <cfRule type="expression" dxfId="520" priority="349">
      <formula>$E$124="DPP"</formula>
    </cfRule>
  </conditionalFormatting>
  <conditionalFormatting sqref="I124">
    <cfRule type="expression" dxfId="519" priority="348">
      <formula>$E$124="DPP"</formula>
    </cfRule>
  </conditionalFormatting>
  <conditionalFormatting sqref="G124">
    <cfRule type="expression" dxfId="518" priority="347">
      <formula>$E$124="DPP"</formula>
    </cfRule>
  </conditionalFormatting>
  <conditionalFormatting sqref="F125">
    <cfRule type="expression" dxfId="517" priority="345">
      <formula>$E$125="DPP"</formula>
    </cfRule>
    <cfRule type="cellIs" dxfId="516" priority="346" operator="greaterThan">
      <formula>$S$125</formula>
    </cfRule>
  </conditionalFormatting>
  <conditionalFormatting sqref="H125">
    <cfRule type="expression" dxfId="515" priority="344">
      <formula>$E$125="DPP"</formula>
    </cfRule>
  </conditionalFormatting>
  <conditionalFormatting sqref="I125">
    <cfRule type="expression" dxfId="514" priority="343">
      <formula>$E$125="DPP"</formula>
    </cfRule>
  </conditionalFormatting>
  <conditionalFormatting sqref="G125">
    <cfRule type="expression" dxfId="513" priority="342">
      <formula>$E$125="DPP"</formula>
    </cfRule>
  </conditionalFormatting>
  <conditionalFormatting sqref="F126">
    <cfRule type="expression" dxfId="512" priority="340">
      <formula>$E$126="DPP"</formula>
    </cfRule>
    <cfRule type="cellIs" dxfId="511" priority="341" operator="greaterThan">
      <formula>$S$126</formula>
    </cfRule>
  </conditionalFormatting>
  <conditionalFormatting sqref="H126">
    <cfRule type="expression" dxfId="510" priority="339">
      <formula>$E$126="DPP"</formula>
    </cfRule>
  </conditionalFormatting>
  <conditionalFormatting sqref="I126">
    <cfRule type="expression" dxfId="509" priority="338">
      <formula>$E$126="DPP"</formula>
    </cfRule>
  </conditionalFormatting>
  <conditionalFormatting sqref="G126">
    <cfRule type="expression" dxfId="508" priority="337">
      <formula>$E$126="DPP"</formula>
    </cfRule>
  </conditionalFormatting>
  <conditionalFormatting sqref="F127">
    <cfRule type="expression" dxfId="507" priority="335">
      <formula>$E$127="DPP"</formula>
    </cfRule>
    <cfRule type="cellIs" dxfId="506" priority="336" operator="greaterThan">
      <formula>$S$127</formula>
    </cfRule>
  </conditionalFormatting>
  <conditionalFormatting sqref="H127">
    <cfRule type="expression" dxfId="505" priority="334">
      <formula>$E$127="DPP"</formula>
    </cfRule>
  </conditionalFormatting>
  <conditionalFormatting sqref="I127">
    <cfRule type="expression" dxfId="504" priority="333">
      <formula>$E$127="DPP"</formula>
    </cfRule>
  </conditionalFormatting>
  <conditionalFormatting sqref="G127">
    <cfRule type="expression" dxfId="503" priority="332">
      <formula>$E$127="DPP"</formula>
    </cfRule>
  </conditionalFormatting>
  <conditionalFormatting sqref="F128">
    <cfRule type="expression" dxfId="502" priority="330">
      <formula>$E$128="DPP"</formula>
    </cfRule>
    <cfRule type="cellIs" dxfId="501" priority="331" operator="greaterThan">
      <formula>$S$128</formula>
    </cfRule>
  </conditionalFormatting>
  <conditionalFormatting sqref="H128">
    <cfRule type="expression" dxfId="500" priority="329">
      <formula>$E$128="DPP"</formula>
    </cfRule>
  </conditionalFormatting>
  <conditionalFormatting sqref="I128">
    <cfRule type="expression" dxfId="499" priority="328">
      <formula>$E$128="DPP"</formula>
    </cfRule>
  </conditionalFormatting>
  <conditionalFormatting sqref="G128">
    <cfRule type="expression" dxfId="498" priority="327">
      <formula>$E$128="DPP"</formula>
    </cfRule>
  </conditionalFormatting>
  <conditionalFormatting sqref="F129">
    <cfRule type="expression" dxfId="497" priority="325">
      <formula>$E$129="DPP"</formula>
    </cfRule>
    <cfRule type="cellIs" dxfId="496" priority="326" operator="greaterThan">
      <formula>$S$129</formula>
    </cfRule>
  </conditionalFormatting>
  <conditionalFormatting sqref="H129">
    <cfRule type="expression" dxfId="495" priority="324">
      <formula>$E$129="DPP"</formula>
    </cfRule>
  </conditionalFormatting>
  <conditionalFormatting sqref="I129">
    <cfRule type="expression" dxfId="494" priority="323">
      <formula>$E$129="DPP"</formula>
    </cfRule>
  </conditionalFormatting>
  <conditionalFormatting sqref="G129">
    <cfRule type="expression" dxfId="493" priority="322">
      <formula>$E$129="DPP"</formula>
    </cfRule>
  </conditionalFormatting>
  <conditionalFormatting sqref="F130">
    <cfRule type="expression" dxfId="492" priority="320">
      <formula>$E$130="DPP"</formula>
    </cfRule>
    <cfRule type="cellIs" dxfId="491" priority="321" operator="greaterThan">
      <formula>$S$130</formula>
    </cfRule>
  </conditionalFormatting>
  <conditionalFormatting sqref="H130">
    <cfRule type="expression" dxfId="490" priority="319">
      <formula>$E$130="DPP"</formula>
    </cfRule>
  </conditionalFormatting>
  <conditionalFormatting sqref="I130">
    <cfRule type="expression" dxfId="489" priority="318">
      <formula>$E$130="DPP"</formula>
    </cfRule>
  </conditionalFormatting>
  <conditionalFormatting sqref="G130">
    <cfRule type="expression" dxfId="488" priority="317">
      <formula>$E$130="DPP"</formula>
    </cfRule>
  </conditionalFormatting>
  <conditionalFormatting sqref="F131">
    <cfRule type="expression" dxfId="487" priority="315">
      <formula>$E$131="DPP"</formula>
    </cfRule>
    <cfRule type="cellIs" dxfId="486" priority="316" operator="greaterThan">
      <formula>$S$131</formula>
    </cfRule>
  </conditionalFormatting>
  <conditionalFormatting sqref="H131">
    <cfRule type="expression" dxfId="485" priority="314">
      <formula>$E$131="DPP"</formula>
    </cfRule>
  </conditionalFormatting>
  <conditionalFormatting sqref="I131">
    <cfRule type="expression" dxfId="484" priority="313">
      <formula>$E$131="DPP"</formula>
    </cfRule>
  </conditionalFormatting>
  <conditionalFormatting sqref="G131">
    <cfRule type="expression" dxfId="483" priority="312">
      <formula>$E$131="DPP"</formula>
    </cfRule>
  </conditionalFormatting>
  <conditionalFormatting sqref="F132">
    <cfRule type="expression" dxfId="482" priority="310">
      <formula>$E$132="DPP"</formula>
    </cfRule>
    <cfRule type="cellIs" dxfId="481" priority="311" operator="greaterThan">
      <formula>$S$132</formula>
    </cfRule>
  </conditionalFormatting>
  <conditionalFormatting sqref="H132">
    <cfRule type="expression" dxfId="480" priority="309">
      <formula>$E$132="DPP"</formula>
    </cfRule>
  </conditionalFormatting>
  <conditionalFormatting sqref="I132">
    <cfRule type="expression" dxfId="479" priority="308">
      <formula>$E$132="DPP"</formula>
    </cfRule>
  </conditionalFormatting>
  <conditionalFormatting sqref="G132">
    <cfRule type="expression" dxfId="478" priority="307">
      <formula>$E$132="DPP"</formula>
    </cfRule>
  </conditionalFormatting>
  <conditionalFormatting sqref="F133">
    <cfRule type="expression" dxfId="477" priority="305">
      <formula>$E$133="DPP"</formula>
    </cfRule>
    <cfRule type="cellIs" dxfId="476" priority="306" operator="greaterThan">
      <formula>$S$133</formula>
    </cfRule>
  </conditionalFormatting>
  <conditionalFormatting sqref="H133">
    <cfRule type="expression" dxfId="475" priority="304">
      <formula>$E$133="DPP"</formula>
    </cfRule>
  </conditionalFormatting>
  <conditionalFormatting sqref="I133">
    <cfRule type="expression" dxfId="474" priority="303">
      <formula>$E$133="DPP"</formula>
    </cfRule>
  </conditionalFormatting>
  <conditionalFormatting sqref="G133">
    <cfRule type="expression" dxfId="473" priority="302">
      <formula>$E$133="DPP"</formula>
    </cfRule>
  </conditionalFormatting>
  <conditionalFormatting sqref="F134">
    <cfRule type="expression" dxfId="472" priority="300">
      <formula>$E$134="DPP"</formula>
    </cfRule>
    <cfRule type="cellIs" dxfId="471" priority="301" operator="greaterThan">
      <formula>$S$134</formula>
    </cfRule>
  </conditionalFormatting>
  <conditionalFormatting sqref="H134">
    <cfRule type="expression" dxfId="470" priority="299">
      <formula>$E$134="DPP"</formula>
    </cfRule>
  </conditionalFormatting>
  <conditionalFormatting sqref="I134">
    <cfRule type="expression" dxfId="469" priority="298">
      <formula>$E$134="DPP"</formula>
    </cfRule>
  </conditionalFormatting>
  <conditionalFormatting sqref="G134">
    <cfRule type="expression" dxfId="468" priority="297">
      <formula>$E$134="DPP"</formula>
    </cfRule>
  </conditionalFormatting>
  <conditionalFormatting sqref="F135">
    <cfRule type="expression" dxfId="467" priority="295">
      <formula>$E$135="DPP"</formula>
    </cfRule>
    <cfRule type="cellIs" dxfId="466" priority="296" operator="greaterThan">
      <formula>$S$135</formula>
    </cfRule>
  </conditionalFormatting>
  <conditionalFormatting sqref="H135">
    <cfRule type="expression" dxfId="465" priority="294">
      <formula>$E$135="DPP"</formula>
    </cfRule>
  </conditionalFormatting>
  <conditionalFormatting sqref="I135">
    <cfRule type="expression" dxfId="464" priority="293">
      <formula>$E$135="DPP"</formula>
    </cfRule>
  </conditionalFormatting>
  <conditionalFormatting sqref="G135">
    <cfRule type="expression" dxfId="463" priority="292">
      <formula>$E$135="DPP"</formula>
    </cfRule>
  </conditionalFormatting>
  <conditionalFormatting sqref="F136">
    <cfRule type="expression" dxfId="462" priority="290">
      <formula>$E$136="DPP"</formula>
    </cfRule>
    <cfRule type="cellIs" dxfId="461" priority="291" operator="greaterThan">
      <formula>$S$136</formula>
    </cfRule>
  </conditionalFormatting>
  <conditionalFormatting sqref="H136">
    <cfRule type="expression" dxfId="460" priority="289">
      <formula>$E$136="DPP"</formula>
    </cfRule>
  </conditionalFormatting>
  <conditionalFormatting sqref="I136">
    <cfRule type="expression" dxfId="459" priority="288">
      <formula>$E$136="DPP"</formula>
    </cfRule>
  </conditionalFormatting>
  <conditionalFormatting sqref="G136">
    <cfRule type="expression" dxfId="458" priority="287">
      <formula>$E$136="DPP"</formula>
    </cfRule>
  </conditionalFormatting>
  <conditionalFormatting sqref="F137">
    <cfRule type="expression" dxfId="457" priority="285">
      <formula>$E$137="DPP"</formula>
    </cfRule>
    <cfRule type="cellIs" dxfId="456" priority="286" operator="greaterThan">
      <formula>$S$137</formula>
    </cfRule>
  </conditionalFormatting>
  <conditionalFormatting sqref="H137">
    <cfRule type="expression" dxfId="455" priority="284">
      <formula>$E$137="DPP"</formula>
    </cfRule>
  </conditionalFormatting>
  <conditionalFormatting sqref="I137">
    <cfRule type="expression" dxfId="454" priority="283">
      <formula>$E$137="DPP"</formula>
    </cfRule>
  </conditionalFormatting>
  <conditionalFormatting sqref="G137">
    <cfRule type="expression" dxfId="453" priority="282">
      <formula>$E$137="DPP"</formula>
    </cfRule>
  </conditionalFormatting>
  <conditionalFormatting sqref="F138">
    <cfRule type="expression" dxfId="452" priority="280">
      <formula>$E$138="DPP"</formula>
    </cfRule>
    <cfRule type="cellIs" dxfId="451" priority="281" operator="greaterThan">
      <formula>$S$138</formula>
    </cfRule>
  </conditionalFormatting>
  <conditionalFormatting sqref="H138">
    <cfRule type="expression" dxfId="450" priority="279">
      <formula>$E$138="DPP"</formula>
    </cfRule>
  </conditionalFormatting>
  <conditionalFormatting sqref="I138">
    <cfRule type="expression" dxfId="449" priority="278">
      <formula>$E$138="DPP"</formula>
    </cfRule>
  </conditionalFormatting>
  <conditionalFormatting sqref="G138">
    <cfRule type="expression" dxfId="448" priority="277">
      <formula>$E$138="DPP"</formula>
    </cfRule>
  </conditionalFormatting>
  <conditionalFormatting sqref="F139">
    <cfRule type="expression" dxfId="447" priority="275">
      <formula>$E$139="DPP"</formula>
    </cfRule>
    <cfRule type="cellIs" dxfId="446" priority="276" operator="greaterThan">
      <formula>$S$139</formula>
    </cfRule>
  </conditionalFormatting>
  <conditionalFormatting sqref="H139">
    <cfRule type="expression" dxfId="445" priority="274">
      <formula>$E$139="DPP"</formula>
    </cfRule>
  </conditionalFormatting>
  <conditionalFormatting sqref="I139">
    <cfRule type="expression" dxfId="444" priority="273">
      <formula>$E$139="DPP"</formula>
    </cfRule>
  </conditionalFormatting>
  <conditionalFormatting sqref="G139">
    <cfRule type="expression" dxfId="443" priority="272">
      <formula>$E$139="DPP"</formula>
    </cfRule>
  </conditionalFormatting>
  <conditionalFormatting sqref="F140">
    <cfRule type="expression" dxfId="442" priority="270">
      <formula>$E$140="DPP"</formula>
    </cfRule>
    <cfRule type="cellIs" dxfId="441" priority="271" operator="greaterThan">
      <formula>$S$140</formula>
    </cfRule>
  </conditionalFormatting>
  <conditionalFormatting sqref="H140">
    <cfRule type="expression" dxfId="440" priority="269">
      <formula>$E$140="DPP"</formula>
    </cfRule>
  </conditionalFormatting>
  <conditionalFormatting sqref="I140">
    <cfRule type="expression" dxfId="439" priority="268">
      <formula>$E$140="DPP"</formula>
    </cfRule>
  </conditionalFormatting>
  <conditionalFormatting sqref="G140">
    <cfRule type="expression" dxfId="438" priority="267">
      <formula>$E$140="DPP"</formula>
    </cfRule>
  </conditionalFormatting>
  <conditionalFormatting sqref="F141">
    <cfRule type="expression" dxfId="437" priority="265">
      <formula>$E$141="DPP"</formula>
    </cfRule>
    <cfRule type="cellIs" dxfId="436" priority="266" operator="greaterThan">
      <formula>$S$141</formula>
    </cfRule>
  </conditionalFormatting>
  <conditionalFormatting sqref="H141">
    <cfRule type="expression" dxfId="435" priority="264">
      <formula>$E$141="DPP"</formula>
    </cfRule>
  </conditionalFormatting>
  <conditionalFormatting sqref="I141">
    <cfRule type="expression" dxfId="434" priority="263">
      <formula>$E$141="DPP"</formula>
    </cfRule>
  </conditionalFormatting>
  <conditionalFormatting sqref="G141">
    <cfRule type="expression" dxfId="433" priority="262">
      <formula>$E$141="DPP"</formula>
    </cfRule>
  </conditionalFormatting>
  <conditionalFormatting sqref="F142">
    <cfRule type="expression" dxfId="432" priority="260">
      <formula>$E$142="DPP"</formula>
    </cfRule>
    <cfRule type="cellIs" dxfId="431" priority="261" operator="greaterThan">
      <formula>$S$142</formula>
    </cfRule>
  </conditionalFormatting>
  <conditionalFormatting sqref="H142">
    <cfRule type="expression" dxfId="430" priority="259">
      <formula>$E$142="DPP"</formula>
    </cfRule>
  </conditionalFormatting>
  <conditionalFormatting sqref="I142">
    <cfRule type="expression" dxfId="429" priority="258">
      <formula>$E$142="DPP"</formula>
    </cfRule>
  </conditionalFormatting>
  <conditionalFormatting sqref="G142">
    <cfRule type="expression" dxfId="428" priority="257">
      <formula>$E$142="DPP"</formula>
    </cfRule>
  </conditionalFormatting>
  <conditionalFormatting sqref="F143">
    <cfRule type="expression" dxfId="427" priority="255">
      <formula>$E$143="DPP"</formula>
    </cfRule>
    <cfRule type="cellIs" dxfId="426" priority="256" operator="greaterThan">
      <formula>$S$143</formula>
    </cfRule>
  </conditionalFormatting>
  <conditionalFormatting sqref="H143">
    <cfRule type="expression" dxfId="425" priority="254">
      <formula>$E$143="DPP"</formula>
    </cfRule>
  </conditionalFormatting>
  <conditionalFormatting sqref="I143">
    <cfRule type="expression" dxfId="424" priority="253">
      <formula>$E$143="DPP"</formula>
    </cfRule>
  </conditionalFormatting>
  <conditionalFormatting sqref="G143">
    <cfRule type="expression" dxfId="423" priority="252">
      <formula>$E$143="DPP"</formula>
    </cfRule>
  </conditionalFormatting>
  <conditionalFormatting sqref="F144">
    <cfRule type="expression" dxfId="422" priority="250">
      <formula>$E$144="DPP"</formula>
    </cfRule>
    <cfRule type="cellIs" dxfId="421" priority="251" operator="greaterThan">
      <formula>$S$144</formula>
    </cfRule>
  </conditionalFormatting>
  <conditionalFormatting sqref="H144">
    <cfRule type="expression" dxfId="420" priority="249">
      <formula>$E$144="DPP"</formula>
    </cfRule>
  </conditionalFormatting>
  <conditionalFormatting sqref="I144">
    <cfRule type="expression" dxfId="419" priority="248">
      <formula>$E$144="DPP"</formula>
    </cfRule>
  </conditionalFormatting>
  <conditionalFormatting sqref="G144">
    <cfRule type="expression" dxfId="418" priority="247">
      <formula>$E$144="DPP"</formula>
    </cfRule>
  </conditionalFormatting>
  <conditionalFormatting sqref="F145">
    <cfRule type="expression" dxfId="417" priority="245">
      <formula>$E$145="DPP"</formula>
    </cfRule>
    <cfRule type="cellIs" dxfId="416" priority="246" operator="greaterThan">
      <formula>$S$145</formula>
    </cfRule>
  </conditionalFormatting>
  <conditionalFormatting sqref="H145">
    <cfRule type="expression" dxfId="415" priority="244">
      <formula>$E$145="DPP"</formula>
    </cfRule>
  </conditionalFormatting>
  <conditionalFormatting sqref="I145">
    <cfRule type="expression" dxfId="414" priority="243">
      <formula>$E$145="DPP"</formula>
    </cfRule>
  </conditionalFormatting>
  <conditionalFormatting sqref="G145">
    <cfRule type="expression" dxfId="413" priority="242">
      <formula>$E$145="DPP"</formula>
    </cfRule>
  </conditionalFormatting>
  <conditionalFormatting sqref="F146">
    <cfRule type="expression" dxfId="412" priority="240">
      <formula>$E$146="DPP"</formula>
    </cfRule>
    <cfRule type="cellIs" dxfId="411" priority="241" operator="greaterThan">
      <formula>$S$146</formula>
    </cfRule>
  </conditionalFormatting>
  <conditionalFormatting sqref="H146">
    <cfRule type="expression" dxfId="410" priority="239">
      <formula>$E$146="DPP"</formula>
    </cfRule>
  </conditionalFormatting>
  <conditionalFormatting sqref="I146">
    <cfRule type="expression" dxfId="409" priority="238">
      <formula>$E$146="DPP"</formula>
    </cfRule>
  </conditionalFormatting>
  <conditionalFormatting sqref="G146">
    <cfRule type="expression" dxfId="408" priority="237">
      <formula>$E$146="DPP"</formula>
    </cfRule>
  </conditionalFormatting>
  <conditionalFormatting sqref="F147">
    <cfRule type="expression" dxfId="407" priority="235">
      <formula>$E$147="DPP"</formula>
    </cfRule>
    <cfRule type="cellIs" dxfId="406" priority="236" operator="greaterThan">
      <formula>$S$147</formula>
    </cfRule>
  </conditionalFormatting>
  <conditionalFormatting sqref="H147">
    <cfRule type="expression" dxfId="405" priority="234">
      <formula>$E$147="DPP"</formula>
    </cfRule>
  </conditionalFormatting>
  <conditionalFormatting sqref="I147">
    <cfRule type="expression" dxfId="404" priority="233">
      <formula>$E$147="DPP"</formula>
    </cfRule>
  </conditionalFormatting>
  <conditionalFormatting sqref="G147">
    <cfRule type="expression" dxfId="403" priority="232">
      <formula>$E$147="DPP"</formula>
    </cfRule>
  </conditionalFormatting>
  <conditionalFormatting sqref="F148">
    <cfRule type="expression" dxfId="402" priority="230">
      <formula>$E$148="DPP"</formula>
    </cfRule>
    <cfRule type="cellIs" dxfId="401" priority="231" operator="greaterThan">
      <formula>$S$148</formula>
    </cfRule>
  </conditionalFormatting>
  <conditionalFormatting sqref="H148">
    <cfRule type="expression" dxfId="400" priority="229">
      <formula>$E$148="DPP"</formula>
    </cfRule>
  </conditionalFormatting>
  <conditionalFormatting sqref="I148">
    <cfRule type="expression" dxfId="399" priority="228">
      <formula>$E$148="DPP"</formula>
    </cfRule>
  </conditionalFormatting>
  <conditionalFormatting sqref="G148">
    <cfRule type="expression" dxfId="398" priority="227">
      <formula>$E$148="DPP"</formula>
    </cfRule>
  </conditionalFormatting>
  <conditionalFormatting sqref="F149">
    <cfRule type="expression" dxfId="397" priority="225">
      <formula>$E$149="DPP"</formula>
    </cfRule>
    <cfRule type="cellIs" dxfId="396" priority="226" operator="greaterThan">
      <formula>$S$149</formula>
    </cfRule>
  </conditionalFormatting>
  <conditionalFormatting sqref="H149">
    <cfRule type="expression" dxfId="395" priority="224">
      <formula>$E$149="DPP"</formula>
    </cfRule>
  </conditionalFormatting>
  <conditionalFormatting sqref="I149">
    <cfRule type="expression" dxfId="394" priority="223">
      <formula>$E$149="DPP"</formula>
    </cfRule>
  </conditionalFormatting>
  <conditionalFormatting sqref="G149">
    <cfRule type="expression" dxfId="393" priority="222">
      <formula>$E$149="DPP"</formula>
    </cfRule>
  </conditionalFormatting>
  <conditionalFormatting sqref="F150">
    <cfRule type="expression" dxfId="392" priority="220">
      <formula>$E$150="DPP"</formula>
    </cfRule>
    <cfRule type="cellIs" dxfId="391" priority="221" operator="greaterThan">
      <formula>$S$150</formula>
    </cfRule>
  </conditionalFormatting>
  <conditionalFormatting sqref="H150">
    <cfRule type="expression" dxfId="390" priority="219">
      <formula>$E$150="DPP"</formula>
    </cfRule>
  </conditionalFormatting>
  <conditionalFormatting sqref="I150">
    <cfRule type="expression" dxfId="389" priority="218">
      <formula>$E$150="DPP"</formula>
    </cfRule>
  </conditionalFormatting>
  <conditionalFormatting sqref="G150">
    <cfRule type="expression" dxfId="388" priority="217">
      <formula>$E$150="DPP"</formula>
    </cfRule>
  </conditionalFormatting>
  <conditionalFormatting sqref="F151">
    <cfRule type="expression" dxfId="387" priority="215">
      <formula>$E$151="DPP"</formula>
    </cfRule>
    <cfRule type="cellIs" dxfId="386" priority="216" operator="greaterThan">
      <formula>$S$151</formula>
    </cfRule>
  </conditionalFormatting>
  <conditionalFormatting sqref="H151">
    <cfRule type="expression" dxfId="385" priority="214">
      <formula>$E$151="DPP"</formula>
    </cfRule>
  </conditionalFormatting>
  <conditionalFormatting sqref="I151">
    <cfRule type="expression" dxfId="384" priority="213">
      <formula>$E$151="DPP"</formula>
    </cfRule>
  </conditionalFormatting>
  <conditionalFormatting sqref="G151">
    <cfRule type="expression" dxfId="383" priority="212">
      <formula>$E$151="DPP"</formula>
    </cfRule>
  </conditionalFormatting>
  <conditionalFormatting sqref="F152">
    <cfRule type="expression" dxfId="382" priority="210">
      <formula>$E$152="DPP"</formula>
    </cfRule>
    <cfRule type="cellIs" dxfId="381" priority="211" operator="greaterThan">
      <formula>$S$152</formula>
    </cfRule>
  </conditionalFormatting>
  <conditionalFormatting sqref="H152">
    <cfRule type="expression" dxfId="380" priority="209">
      <formula>$E$152="DPP"</formula>
    </cfRule>
  </conditionalFormatting>
  <conditionalFormatting sqref="I152">
    <cfRule type="expression" dxfId="379" priority="208">
      <formula>$E$152="DPP"</formula>
    </cfRule>
  </conditionalFormatting>
  <conditionalFormatting sqref="G152">
    <cfRule type="expression" dxfId="378" priority="207">
      <formula>$E$152="DPP"</formula>
    </cfRule>
  </conditionalFormatting>
  <conditionalFormatting sqref="F153">
    <cfRule type="expression" dxfId="377" priority="205">
      <formula>$E$153="DPP"</formula>
    </cfRule>
    <cfRule type="cellIs" dxfId="376" priority="206" operator="greaterThan">
      <formula>$S$153</formula>
    </cfRule>
  </conditionalFormatting>
  <conditionalFormatting sqref="H153">
    <cfRule type="expression" dxfId="375" priority="204">
      <formula>$E$153="DPP"</formula>
    </cfRule>
  </conditionalFormatting>
  <conditionalFormatting sqref="I153">
    <cfRule type="expression" dxfId="374" priority="203">
      <formula>$E$153="DPP"</formula>
    </cfRule>
  </conditionalFormatting>
  <conditionalFormatting sqref="G153">
    <cfRule type="expression" dxfId="373" priority="202">
      <formula>$E$153="DPP"</formula>
    </cfRule>
  </conditionalFormatting>
  <conditionalFormatting sqref="F154">
    <cfRule type="expression" dxfId="372" priority="200">
      <formula>$E$154="DPP"</formula>
    </cfRule>
    <cfRule type="cellIs" dxfId="371" priority="201" operator="greaterThan">
      <formula>$S$154</formula>
    </cfRule>
  </conditionalFormatting>
  <conditionalFormatting sqref="H154">
    <cfRule type="expression" dxfId="370" priority="199">
      <formula>$E$154="DPP"</formula>
    </cfRule>
  </conditionalFormatting>
  <conditionalFormatting sqref="I154">
    <cfRule type="expression" dxfId="369" priority="198">
      <formula>$E$154="DPP"</formula>
    </cfRule>
  </conditionalFormatting>
  <conditionalFormatting sqref="G154">
    <cfRule type="expression" dxfId="368" priority="197">
      <formula>$E$154="DPP"</formula>
    </cfRule>
  </conditionalFormatting>
  <conditionalFormatting sqref="F155">
    <cfRule type="expression" dxfId="367" priority="195">
      <formula>$E$155="DPP"</formula>
    </cfRule>
    <cfRule type="cellIs" dxfId="366" priority="196" operator="greaterThan">
      <formula>$S$155</formula>
    </cfRule>
  </conditionalFormatting>
  <conditionalFormatting sqref="H155">
    <cfRule type="expression" dxfId="365" priority="194">
      <formula>$E$155="DPP"</formula>
    </cfRule>
  </conditionalFormatting>
  <conditionalFormatting sqref="I155">
    <cfRule type="expression" dxfId="364" priority="193">
      <formula>$E$155="DPP"</formula>
    </cfRule>
  </conditionalFormatting>
  <conditionalFormatting sqref="G155">
    <cfRule type="expression" dxfId="363" priority="192">
      <formula>$E$155="DPP"</formula>
    </cfRule>
  </conditionalFormatting>
  <conditionalFormatting sqref="F156">
    <cfRule type="expression" dxfId="362" priority="190">
      <formula>$E$156="DPP"</formula>
    </cfRule>
    <cfRule type="cellIs" dxfId="361" priority="191" operator="greaterThan">
      <formula>$S$156</formula>
    </cfRule>
  </conditionalFormatting>
  <conditionalFormatting sqref="H156">
    <cfRule type="expression" dxfId="360" priority="189">
      <formula>$E$156="DPP"</formula>
    </cfRule>
  </conditionalFormatting>
  <conditionalFormatting sqref="I156">
    <cfRule type="expression" dxfId="359" priority="188">
      <formula>$E$156="DPP"</formula>
    </cfRule>
  </conditionalFormatting>
  <conditionalFormatting sqref="G156">
    <cfRule type="expression" dxfId="358" priority="187">
      <formula>$E$156="DPP"</formula>
    </cfRule>
  </conditionalFormatting>
  <conditionalFormatting sqref="F157">
    <cfRule type="expression" dxfId="357" priority="185">
      <formula>$E$157="DPP"</formula>
    </cfRule>
    <cfRule type="cellIs" dxfId="356" priority="186" operator="greaterThan">
      <formula>$S$157</formula>
    </cfRule>
  </conditionalFormatting>
  <conditionalFormatting sqref="H157">
    <cfRule type="expression" dxfId="355" priority="184">
      <formula>$E$157="DPP"</formula>
    </cfRule>
  </conditionalFormatting>
  <conditionalFormatting sqref="I157">
    <cfRule type="expression" dxfId="354" priority="183">
      <formula>$E$157="DPP"</formula>
    </cfRule>
  </conditionalFormatting>
  <conditionalFormatting sqref="G157">
    <cfRule type="expression" dxfId="353" priority="182">
      <formula>$E$157="DPP"</formula>
    </cfRule>
  </conditionalFormatting>
  <conditionalFormatting sqref="F158">
    <cfRule type="expression" dxfId="352" priority="180">
      <formula>$E$158="DPP"</formula>
    </cfRule>
    <cfRule type="cellIs" dxfId="351" priority="181" operator="greaterThan">
      <formula>$S$158</formula>
    </cfRule>
  </conditionalFormatting>
  <conditionalFormatting sqref="H158">
    <cfRule type="expression" dxfId="350" priority="179">
      <formula>$E$158="DPP"</formula>
    </cfRule>
  </conditionalFormatting>
  <conditionalFormatting sqref="I158">
    <cfRule type="expression" dxfId="349" priority="178">
      <formula>$E$158="DPP"</formula>
    </cfRule>
  </conditionalFormatting>
  <conditionalFormatting sqref="G158">
    <cfRule type="expression" dxfId="348" priority="177">
      <formula>$E$158="DPP"</formula>
    </cfRule>
  </conditionalFormatting>
  <conditionalFormatting sqref="F159">
    <cfRule type="expression" dxfId="347" priority="175">
      <formula>$E$159="DPP"</formula>
    </cfRule>
    <cfRule type="cellIs" dxfId="346" priority="176" operator="greaterThan">
      <formula>$S$159</formula>
    </cfRule>
  </conditionalFormatting>
  <conditionalFormatting sqref="H159">
    <cfRule type="expression" dxfId="345" priority="174">
      <formula>$E$159="DPP"</formula>
    </cfRule>
  </conditionalFormatting>
  <conditionalFormatting sqref="I159">
    <cfRule type="expression" dxfId="344" priority="173">
      <formula>$E$159="DPP"</formula>
    </cfRule>
  </conditionalFormatting>
  <conditionalFormatting sqref="G159">
    <cfRule type="expression" dxfId="343" priority="172">
      <formula>$E$159="DPP"</formula>
    </cfRule>
  </conditionalFormatting>
  <conditionalFormatting sqref="F160">
    <cfRule type="expression" dxfId="342" priority="170">
      <formula>$E$160="DPP"</formula>
    </cfRule>
    <cfRule type="cellIs" dxfId="341" priority="171" operator="greaterThan">
      <formula>$S$160</formula>
    </cfRule>
  </conditionalFormatting>
  <conditionalFormatting sqref="H160">
    <cfRule type="expression" dxfId="340" priority="169">
      <formula>$E$160="DPP"</formula>
    </cfRule>
  </conditionalFormatting>
  <conditionalFormatting sqref="I160">
    <cfRule type="expression" dxfId="339" priority="168">
      <formula>$E$160="DPP"</formula>
    </cfRule>
  </conditionalFormatting>
  <conditionalFormatting sqref="G160">
    <cfRule type="expression" dxfId="338" priority="167">
      <formula>$E$160="DPP"</formula>
    </cfRule>
  </conditionalFormatting>
  <conditionalFormatting sqref="F161">
    <cfRule type="expression" dxfId="337" priority="165">
      <formula>$E$161="DPP"</formula>
    </cfRule>
    <cfRule type="cellIs" dxfId="336" priority="166" operator="greaterThan">
      <formula>$S$161</formula>
    </cfRule>
  </conditionalFormatting>
  <conditionalFormatting sqref="H161">
    <cfRule type="expression" dxfId="335" priority="164">
      <formula>$E$161="DPP"</formula>
    </cfRule>
  </conditionalFormatting>
  <conditionalFormatting sqref="I161">
    <cfRule type="expression" dxfId="334" priority="163">
      <formula>$E$161="DPP"</formula>
    </cfRule>
  </conditionalFormatting>
  <conditionalFormatting sqref="G161">
    <cfRule type="expression" dxfId="333" priority="162">
      <formula>$E$161="DPP"</formula>
    </cfRule>
  </conditionalFormatting>
  <conditionalFormatting sqref="F162">
    <cfRule type="expression" dxfId="332" priority="160">
      <formula>$E$162="DPP"</formula>
    </cfRule>
    <cfRule type="cellIs" dxfId="331" priority="161" operator="greaterThan">
      <formula>$S$162</formula>
    </cfRule>
  </conditionalFormatting>
  <conditionalFormatting sqref="H162">
    <cfRule type="expression" dxfId="330" priority="159">
      <formula>$E$162="DPP"</formula>
    </cfRule>
  </conditionalFormatting>
  <conditionalFormatting sqref="I162">
    <cfRule type="expression" dxfId="329" priority="158">
      <formula>$E$162="DPP"</formula>
    </cfRule>
  </conditionalFormatting>
  <conditionalFormatting sqref="G162">
    <cfRule type="expression" dxfId="328" priority="157">
      <formula>$E$162="DPP"</formula>
    </cfRule>
  </conditionalFormatting>
  <conditionalFormatting sqref="N60">
    <cfRule type="cellIs" dxfId="327" priority="28" operator="lessThan">
      <formula>0</formula>
    </cfRule>
  </conditionalFormatting>
  <conditionalFormatting sqref="N89">
    <cfRule type="cellIs" dxfId="326" priority="18" operator="lessThan">
      <formula>0</formula>
    </cfRule>
  </conditionalFormatting>
  <conditionalFormatting sqref="N90">
    <cfRule type="cellIs" dxfId="325" priority="14" operator="lessThan">
      <formula>0</formula>
    </cfRule>
  </conditionalFormatting>
  <dataValidations xWindow="757" yWindow="485" count="10">
    <dataValidation type="list" allowBlank="1" showInputMessage="1" showErrorMessage="1" prompt="Vyberte prosím ze seznamu" sqref="E113:E162">
      <formula1>"PP,DPČ,DPP,OS,"</formula1>
    </dataValidation>
    <dataValidation type="list" allowBlank="1" showInputMessage="1" showErrorMessage="1" prompt="Vyberte prosím ze seznamu" sqref="D113:D162">
      <formula1>"1.1,1.2.1,1.2.2,1.2.3,1.2.4,1.3.1,1.3.2.1,1.3.2.2,1.3.2.3,1.3.2.4,1.3.2.5,1.3.2.6,1.3.2.7,1.3.2.8,1.3.2.9,1.3.2.10,1.3.2.11,1.4.1,1.4.2,1.4.3,1.4.4,1.4.5,1.4.6,1.4.7,1.4.8,1.5,1.6,2.1.1,2.1.2,2.1.3,2.1.4,2.1.5,2.2.1,2.2.2,2.2.3,2.3.1,2.3.2,2.3.3"</formula1>
    </dataValidation>
    <dataValidation type="decimal" allowBlank="1" showInputMessage="1" showErrorMessage="1" error="musí být číslo v rozahu 0,00 - 100,00" prompt="zadejte číslo v rozahu 0,00 - 100,00" sqref="L113:L162">
      <formula1>0</formula1>
      <formula2>100</formula2>
    </dataValidation>
    <dataValidation type="date" allowBlank="1" showInputMessage="1" showErrorMessage="1" error="datum musí být v rozmezí od 01.01.2019 do 31.08.2019" prompt="datum ve formátu dd.mm.2019" sqref="H113:H162">
      <formula1>43466</formula1>
      <formula2>43708</formula2>
    </dataValidation>
    <dataValidation type="decimal" operator="greaterThanOrEqual" allowBlank="1" showErrorMessage="1" error="zadané číslo musí být větší nebo rovno 0" sqref="I51:I53 I10:I13 I15 I17:I27 I29:I38 I41:I45 I47:I49 I8 E41:F45 E29:F38 E17:F27 E15:F15 E10:F13 E51:F53 E8:F8 E47:F49">
      <formula1>0</formula1>
    </dataValidation>
    <dataValidation type="decimal" operator="greaterThanOrEqual" allowBlank="1" showInputMessage="1" showErrorMessage="1" sqref="I67 I69:I79 I81:I90 I93:I97 I99:I101 I103:I105 I60 E99:F101 E93:F97 E81:F90 E69:F79 E67:F67 E62:F65 E60:F60 I62:I65 E103:F105">
      <formula1>0</formula1>
    </dataValidation>
    <dataValidation type="decimal" allowBlank="1" showInputMessage="1" showErrorMessage="1" error="číslo musí být v intervalu 0,00 - 1,00" prompt="zadejte číslo v intervalu 0,00 - 1,00" sqref="F113:F162">
      <formula1>0</formula1>
      <formula2>1</formula2>
    </dataValidation>
    <dataValidation type="decimal" allowBlank="1" showInputMessage="1" showErrorMessage="1" error="číslo musí být větší, nebo rovno 1,00 a max. 300" prompt="zadejte číslo větší, nebo rovno 1,00 a max. 300" sqref="G113:G162">
      <formula1>1</formula1>
      <formula2>300</formula2>
    </dataValidation>
    <dataValidation type="decimal" operator="notBetween" allowBlank="1" showInputMessage="1" showErrorMessage="1" error="zadaná hodnota můžebýt buď 0, nebo větší či rovna 1 hod." sqref="G7:G54 G59:G106">
      <formula1>0.0000001</formula1>
      <formula2>0.9999999</formula2>
    </dataValidation>
    <dataValidation type="date" allowBlank="1" showInputMessage="1" showErrorMessage="1" error="datum musí být v rozmezí od 01.01.2019 do 31.08.2019" prompt="datum ve formátu dd.mm.2019" sqref="I113:I162">
      <formula1>43466</formula1>
      <formula2>43708</formula2>
    </dataValidation>
  </dataValidations>
  <pageMargins left="0.70866141732283472" right="0.70866141732283472" top="0.78740157480314965" bottom="0.78740157480314965" header="0.31496062992125984" footer="0.31496062992125984"/>
  <pageSetup paperSize="9" orientation="landscape" r:id="rId1"/>
  <ignoredErrors>
    <ignoredError sqref="A51:A53 A47:A49 A41:A45 A29:A36 A15:A16 A10:A13" twoDigitTextYear="1"/>
  </ignoredErrors>
  <extLst>
    <ext xmlns:x14="http://schemas.microsoft.com/office/spreadsheetml/2009/9/main" uri="{78C0D931-6437-407d-A8EE-F0AAD7539E65}">
      <x14:conditionalFormattings>
        <x14:conditionalFormatting xmlns:xm="http://schemas.microsoft.com/office/excel/2006/main">
          <x14:cfRule type="cellIs" priority="61" operator="greaterThan" id="{6D0B84B2-E09A-4852-922E-5F1A8BCE8193}">
            <xm:f>$E$8*'část E náklady'!$F$31*1000</xm:f>
            <x14:dxf>
              <font>
                <color rgb="FF9C6500"/>
              </font>
              <fill>
                <patternFill>
                  <bgColor rgb="FFFFEB9C"/>
                </patternFill>
              </fill>
            </x14:dxf>
          </x14:cfRule>
          <xm:sqref>L8</xm:sqref>
        </x14:conditionalFormatting>
        <x14:conditionalFormatting xmlns:xm="http://schemas.microsoft.com/office/excel/2006/main">
          <x14:cfRule type="cellIs" priority="60" operator="greaterThan" id="{F051C130-D207-4B69-A8E8-72222F5C6349}">
            <xm:f>$F$8*'část E náklady'!$F$43*1000</xm:f>
            <x14:dxf>
              <font>
                <color rgb="FF9C6500"/>
              </font>
              <fill>
                <patternFill>
                  <bgColor rgb="FFFFEB9C"/>
                </patternFill>
              </fill>
            </x14:dxf>
          </x14:cfRule>
          <xm:sqref>M8</xm:sqref>
        </x14:conditionalFormatting>
        <x14:conditionalFormatting xmlns:xm="http://schemas.microsoft.com/office/excel/2006/main">
          <x14:cfRule type="cellIs" priority="59" operator="greaterThan" id="{F5505809-6A3B-4B05-868B-9CE418718192}">
            <xm:f>$G$8*'část E náklady'!$F$55*1000</xm:f>
            <x14:dxf>
              <font>
                <color rgb="FF9C6500"/>
              </font>
              <fill>
                <patternFill>
                  <bgColor rgb="FFFFEB9C"/>
                </patternFill>
              </fill>
            </x14:dxf>
          </x14:cfRule>
          <xm:sqref>N8</xm:sqref>
        </x14:conditionalFormatting>
        <x14:conditionalFormatting xmlns:xm="http://schemas.microsoft.com/office/excel/2006/main">
          <x14:cfRule type="cellIs" priority="58" operator="greaterThan" id="{58392D85-72F5-462F-B116-672DDA56F89F}">
            <xm:f>$E$9*'část E náklady'!$F$32*1000</xm:f>
            <x14:dxf>
              <font>
                <color rgb="FF9C6500"/>
              </font>
              <fill>
                <patternFill>
                  <bgColor rgb="FFFFEB9C"/>
                </patternFill>
              </fill>
            </x14:dxf>
          </x14:cfRule>
          <xm:sqref>L9</xm:sqref>
        </x14:conditionalFormatting>
        <x14:conditionalFormatting xmlns:xm="http://schemas.microsoft.com/office/excel/2006/main">
          <x14:cfRule type="cellIs" priority="57" operator="greaterThan" id="{8E72DA57-86BF-4BE1-9D2C-D10450A89F19}">
            <xm:f>$F$9*'část E náklady'!$F$44*1000</xm:f>
            <x14:dxf>
              <font>
                <color rgb="FF9C6500"/>
              </font>
              <fill>
                <patternFill>
                  <bgColor rgb="FFFFEB9C"/>
                </patternFill>
              </fill>
            </x14:dxf>
          </x14:cfRule>
          <xm:sqref>M9</xm:sqref>
        </x14:conditionalFormatting>
        <x14:conditionalFormatting xmlns:xm="http://schemas.microsoft.com/office/excel/2006/main">
          <x14:cfRule type="cellIs" priority="56" operator="greaterThan" id="{6FD46272-F94A-4829-B449-89E25905EE4A}">
            <xm:f>$G$9*'část E náklady'!$F$56*1000</xm:f>
            <x14:dxf>
              <font>
                <color rgb="FF9C6500"/>
              </font>
              <fill>
                <patternFill>
                  <bgColor rgb="FFFFEB9C"/>
                </patternFill>
              </fill>
            </x14:dxf>
          </x14:cfRule>
          <xm:sqref>N9</xm:sqref>
        </x14:conditionalFormatting>
        <x14:conditionalFormatting xmlns:xm="http://schemas.microsoft.com/office/excel/2006/main">
          <x14:cfRule type="cellIs" priority="55" operator="greaterThan" id="{A4A4C037-FE45-4CC3-B67C-E14FBAA36D56}">
            <xm:f>$E$14*'část E náklady'!$F$33*1000</xm:f>
            <x14:dxf>
              <font>
                <color rgb="FF9C6500"/>
              </font>
              <fill>
                <patternFill>
                  <bgColor rgb="FFFFEB9C"/>
                </patternFill>
              </fill>
            </x14:dxf>
          </x14:cfRule>
          <xm:sqref>L14</xm:sqref>
        </x14:conditionalFormatting>
        <x14:conditionalFormatting xmlns:xm="http://schemas.microsoft.com/office/excel/2006/main">
          <x14:cfRule type="cellIs" priority="54" operator="greaterThan" id="{E843605C-80A0-42EE-84B3-27D7F07EC985}">
            <xm:f>$F$14*'část E náklady'!$F$45*1000</xm:f>
            <x14:dxf>
              <font>
                <color rgb="FF9C6500"/>
              </font>
              <fill>
                <patternFill>
                  <bgColor rgb="FFFFEB9C"/>
                </patternFill>
              </fill>
            </x14:dxf>
          </x14:cfRule>
          <xm:sqref>M14</xm:sqref>
        </x14:conditionalFormatting>
        <x14:conditionalFormatting xmlns:xm="http://schemas.microsoft.com/office/excel/2006/main">
          <x14:cfRule type="cellIs" priority="53" operator="greaterThan" id="{2511D1D4-31AB-4F9D-8EAC-EA1557DD62C1}">
            <xm:f>$G$14*'část E náklady'!$F$57*1000</xm:f>
            <x14:dxf>
              <font>
                <color rgb="FF9C6500"/>
              </font>
              <fill>
                <patternFill>
                  <bgColor rgb="FFFFEB9C"/>
                </patternFill>
              </fill>
            </x14:dxf>
          </x14:cfRule>
          <xm:sqref>N14</xm:sqref>
        </x14:conditionalFormatting>
        <x14:conditionalFormatting xmlns:xm="http://schemas.microsoft.com/office/excel/2006/main">
          <x14:cfRule type="cellIs" priority="52" operator="greaterThan" id="{03ABB69D-0BA8-48B3-9673-2B51C2333B83}">
            <xm:f>$E$28*'část E náklady'!$F$34*1000</xm:f>
            <x14:dxf>
              <font>
                <color rgb="FF9C6500"/>
              </font>
              <fill>
                <patternFill>
                  <bgColor rgb="FFFFEB9C"/>
                </patternFill>
              </fill>
            </x14:dxf>
          </x14:cfRule>
          <xm:sqref>L28</xm:sqref>
        </x14:conditionalFormatting>
        <x14:conditionalFormatting xmlns:xm="http://schemas.microsoft.com/office/excel/2006/main">
          <x14:cfRule type="cellIs" priority="51" operator="greaterThan" id="{B8128B95-2C8D-49D6-B7B9-391BCDAF8F61}">
            <xm:f>$F$28*'část E náklady'!$F$46*1000</xm:f>
            <x14:dxf>
              <font>
                <color rgb="FF9C6500"/>
              </font>
              <fill>
                <patternFill>
                  <bgColor rgb="FFFFEB9C"/>
                </patternFill>
              </fill>
            </x14:dxf>
          </x14:cfRule>
          <xm:sqref>M28</xm:sqref>
        </x14:conditionalFormatting>
        <x14:conditionalFormatting xmlns:xm="http://schemas.microsoft.com/office/excel/2006/main">
          <x14:cfRule type="cellIs" priority="50" operator="greaterThan" id="{837E70A2-AD87-470A-90EE-D3DF8E5BA576}">
            <xm:f>$G$28*'část E náklady'!$F$58*1000</xm:f>
            <x14:dxf>
              <font>
                <color rgb="FF9C6500"/>
              </font>
              <fill>
                <patternFill>
                  <bgColor rgb="FFFFEB9C"/>
                </patternFill>
              </fill>
            </x14:dxf>
          </x14:cfRule>
          <xm:sqref>N28</xm:sqref>
        </x14:conditionalFormatting>
        <x14:conditionalFormatting xmlns:xm="http://schemas.microsoft.com/office/excel/2006/main">
          <x14:cfRule type="cellIs" priority="49" operator="greaterThan" id="{8556386A-C54A-4CA3-BAFF-EA5A3B7718DA}">
            <xm:f>$E$40*'část E náklady'!$F$38*1000</xm:f>
            <x14:dxf>
              <font>
                <color rgb="FF9C6500"/>
              </font>
              <fill>
                <patternFill>
                  <bgColor rgb="FFFFEB9C"/>
                </patternFill>
              </fill>
            </x14:dxf>
          </x14:cfRule>
          <xm:sqref>L40</xm:sqref>
        </x14:conditionalFormatting>
        <x14:conditionalFormatting xmlns:xm="http://schemas.microsoft.com/office/excel/2006/main">
          <x14:cfRule type="cellIs" priority="48" operator="greaterThan" id="{7DEF1D05-59E0-4962-90D1-5B3B04DBE145}">
            <xm:f>$F$40*'část E náklady'!$F$50*1000</xm:f>
            <x14:dxf>
              <font>
                <color rgb="FF9C6500"/>
              </font>
              <fill>
                <patternFill>
                  <bgColor rgb="FFFFEB9C"/>
                </patternFill>
              </fill>
            </x14:dxf>
          </x14:cfRule>
          <xm:sqref>M40</xm:sqref>
        </x14:conditionalFormatting>
        <x14:conditionalFormatting xmlns:xm="http://schemas.microsoft.com/office/excel/2006/main">
          <x14:cfRule type="cellIs" priority="47" operator="greaterThan" id="{369F090D-80B0-403B-9109-71DDBB196115}">
            <xm:f>$G$40*'část E náklady'!$F$62*1000</xm:f>
            <x14:dxf>
              <font>
                <color rgb="FF9C6500"/>
              </font>
              <fill>
                <patternFill>
                  <bgColor rgb="FFFFEB9C"/>
                </patternFill>
              </fill>
            </x14:dxf>
          </x14:cfRule>
          <xm:sqref>N40</xm:sqref>
        </x14:conditionalFormatting>
        <x14:conditionalFormatting xmlns:xm="http://schemas.microsoft.com/office/excel/2006/main">
          <x14:cfRule type="cellIs" priority="46" operator="greaterThan" id="{05F6FF81-C29C-40B8-A32C-6CCA5D259AEE}">
            <xm:f>$E$46*'část E náklady'!$F$39*1000</xm:f>
            <x14:dxf>
              <font>
                <color rgb="FF9C6500"/>
              </font>
              <fill>
                <patternFill>
                  <bgColor rgb="FFFFEB9C"/>
                </patternFill>
              </fill>
            </x14:dxf>
          </x14:cfRule>
          <xm:sqref>L46</xm:sqref>
        </x14:conditionalFormatting>
        <x14:conditionalFormatting xmlns:xm="http://schemas.microsoft.com/office/excel/2006/main">
          <x14:cfRule type="cellIs" priority="45" operator="greaterThan" id="{52A1A9BA-6219-4C8F-B331-85FBB3877DE1}">
            <xm:f>$F$46*'část E náklady'!$F$51*1000</xm:f>
            <x14:dxf>
              <font>
                <color rgb="FF9C6500"/>
              </font>
              <fill>
                <patternFill>
                  <bgColor rgb="FFFFEB9C"/>
                </patternFill>
              </fill>
            </x14:dxf>
          </x14:cfRule>
          <xm:sqref>M46</xm:sqref>
        </x14:conditionalFormatting>
        <x14:conditionalFormatting xmlns:xm="http://schemas.microsoft.com/office/excel/2006/main">
          <x14:cfRule type="cellIs" priority="44" operator="greaterThan" id="{9B900E33-0872-496F-9BA8-DA1136435221}">
            <xm:f>$G$46*'část E náklady'!$F$63*1000</xm:f>
            <x14:dxf>
              <font>
                <color rgb="FF9C6500"/>
              </font>
              <fill>
                <patternFill>
                  <bgColor rgb="FFFFEB9C"/>
                </patternFill>
              </fill>
            </x14:dxf>
          </x14:cfRule>
          <xm:sqref>N46</xm:sqref>
        </x14:conditionalFormatting>
        <x14:conditionalFormatting xmlns:xm="http://schemas.microsoft.com/office/excel/2006/main">
          <x14:cfRule type="cellIs" priority="43" operator="greaterThan" id="{5C156EF1-477F-4880-BDBE-63A9859EEF01}">
            <xm:f>$E$50*'část E náklady'!$F$40*1000</xm:f>
            <x14:dxf>
              <font>
                <color rgb="FF9C6500"/>
              </font>
              <fill>
                <patternFill>
                  <bgColor rgb="FFFFEB9C"/>
                </patternFill>
              </fill>
            </x14:dxf>
          </x14:cfRule>
          <xm:sqref>L50</xm:sqref>
        </x14:conditionalFormatting>
        <x14:conditionalFormatting xmlns:xm="http://schemas.microsoft.com/office/excel/2006/main">
          <x14:cfRule type="cellIs" priority="42" operator="greaterThan" id="{66F1025C-A453-4E2F-96E0-160D941E2663}">
            <xm:f>$F$50*'část E náklady'!$F$52*1000</xm:f>
            <x14:dxf>
              <font>
                <color rgb="FF9C6500"/>
              </font>
              <fill>
                <patternFill>
                  <bgColor rgb="FFFFEB9C"/>
                </patternFill>
              </fill>
            </x14:dxf>
          </x14:cfRule>
          <xm:sqref>M50</xm:sqref>
        </x14:conditionalFormatting>
        <x14:conditionalFormatting xmlns:xm="http://schemas.microsoft.com/office/excel/2006/main">
          <x14:cfRule type="cellIs" priority="41" operator="greaterThan" id="{BA152DD0-A4ED-4028-83AD-98CE9C5E5AC2}">
            <xm:f>$G$50*'část E náklady'!$F$64*1000</xm:f>
            <x14:dxf>
              <font>
                <color rgb="FF9C6500"/>
              </font>
              <fill>
                <patternFill>
                  <bgColor rgb="FFFFEB9C"/>
                </patternFill>
              </fill>
            </x14:dxf>
          </x14:cfRule>
          <xm:sqref>N50</xm:sqref>
        </x14:conditionalFormatting>
        <x14:conditionalFormatting xmlns:xm="http://schemas.microsoft.com/office/excel/2006/main">
          <x14:cfRule type="cellIs" priority="40" operator="greaterThan" id="{FFF13046-0607-415D-ABC1-264BD30BA94D}">
            <xm:f>$E$37*'část E náklady'!$F$35*1000</xm:f>
            <x14:dxf>
              <font>
                <color rgb="FF9C6500"/>
              </font>
              <fill>
                <patternFill>
                  <bgColor rgb="FFFFEB9C"/>
                </patternFill>
              </fill>
            </x14:dxf>
          </x14:cfRule>
          <xm:sqref>L37</xm:sqref>
        </x14:conditionalFormatting>
        <x14:conditionalFormatting xmlns:xm="http://schemas.microsoft.com/office/excel/2006/main">
          <x14:cfRule type="cellIs" priority="39" operator="greaterThan" id="{1B06DF67-DD3A-488C-AA1D-14F8AEFD5E31}">
            <xm:f>$F$37*'část E náklady'!$F$47*1000</xm:f>
            <x14:dxf>
              <font>
                <color rgb="FF9C6500"/>
              </font>
              <fill>
                <patternFill>
                  <bgColor rgb="FFFFEB9C"/>
                </patternFill>
              </fill>
            </x14:dxf>
          </x14:cfRule>
          <xm:sqref>M37</xm:sqref>
        </x14:conditionalFormatting>
        <x14:conditionalFormatting xmlns:xm="http://schemas.microsoft.com/office/excel/2006/main">
          <x14:cfRule type="cellIs" priority="38" operator="greaterThan" id="{84332773-88CB-4685-A650-49574310705A}">
            <xm:f>$G$37*'část E náklady'!$F$59*1000</xm:f>
            <x14:dxf>
              <font>
                <color rgb="FF9C6500"/>
              </font>
              <fill>
                <patternFill>
                  <bgColor rgb="FFFFEB9C"/>
                </patternFill>
              </fill>
            </x14:dxf>
          </x14:cfRule>
          <xm:sqref>N37</xm:sqref>
        </x14:conditionalFormatting>
        <x14:conditionalFormatting xmlns:xm="http://schemas.microsoft.com/office/excel/2006/main">
          <x14:cfRule type="cellIs" priority="37" operator="greaterThan" id="{E4E0AF83-0760-45CE-96BC-24CB5F506BC8}">
            <xm:f>$E$38*'část E náklady'!$F$36*1000</xm:f>
            <x14:dxf>
              <font>
                <color rgb="FF9C6500"/>
              </font>
              <fill>
                <patternFill>
                  <bgColor rgb="FFFFEB9C"/>
                </patternFill>
              </fill>
            </x14:dxf>
          </x14:cfRule>
          <xm:sqref>L38</xm:sqref>
        </x14:conditionalFormatting>
        <x14:conditionalFormatting xmlns:xm="http://schemas.microsoft.com/office/excel/2006/main">
          <x14:cfRule type="cellIs" priority="36" operator="greaterThan" id="{D52570CE-638D-41DD-87A3-053D8D2C1E8C}">
            <xm:f>$F$38*'část E náklady'!$F$48*1000</xm:f>
            <x14:dxf>
              <font>
                <color rgb="FF9C6500"/>
              </font>
              <fill>
                <patternFill>
                  <bgColor rgb="FFFFEB9C"/>
                </patternFill>
              </fill>
            </x14:dxf>
          </x14:cfRule>
          <xm:sqref>M38</xm:sqref>
        </x14:conditionalFormatting>
        <x14:conditionalFormatting xmlns:xm="http://schemas.microsoft.com/office/excel/2006/main">
          <x14:cfRule type="cellIs" priority="35" operator="greaterThan" id="{CB9E8EA6-7C45-4F95-889C-0601D3121BE8}">
            <xm:f>$G$38*'část E náklady'!$F$60*1000</xm:f>
            <x14:dxf>
              <font>
                <color rgb="FF9C6500"/>
              </font>
              <fill>
                <patternFill>
                  <bgColor rgb="FFFFEB9C"/>
                </patternFill>
              </fill>
            </x14:dxf>
          </x14:cfRule>
          <xm:sqref>N38</xm:sqref>
        </x14:conditionalFormatting>
        <x14:conditionalFormatting xmlns:xm="http://schemas.microsoft.com/office/excel/2006/main">
          <x14:cfRule type="cellIs" priority="34" operator="greaterThan" id="{82F204CE-8091-4678-A923-C04C8B9B9E50}">
            <xm:f>'část E náklady'!$E$32*1000</xm:f>
            <x14:dxf>
              <font>
                <color rgb="FF9C6500"/>
              </font>
              <fill>
                <patternFill>
                  <bgColor rgb="FFFFEB9C"/>
                </patternFill>
              </fill>
            </x14:dxf>
          </x14:cfRule>
          <xm:sqref>L61</xm:sqref>
        </x14:conditionalFormatting>
        <x14:conditionalFormatting xmlns:xm="http://schemas.microsoft.com/office/excel/2006/main">
          <x14:cfRule type="cellIs" priority="33" operator="greaterThan" id="{DE832E42-0B0D-4C07-88C3-9596C180F865}">
            <xm:f>$F$61*'část E náklady'!$E$44*1000</xm:f>
            <x14:dxf>
              <font>
                <color rgb="FF9C6500"/>
              </font>
              <fill>
                <patternFill>
                  <bgColor rgb="FFFFEB9C"/>
                </patternFill>
              </fill>
            </x14:dxf>
          </x14:cfRule>
          <xm:sqref>M61</xm:sqref>
        </x14:conditionalFormatting>
        <x14:conditionalFormatting xmlns:xm="http://schemas.microsoft.com/office/excel/2006/main">
          <x14:cfRule type="cellIs" priority="32" operator="greaterThan" id="{08AD09F5-38A6-42F9-A2A3-4CF68B417A0E}">
            <xm:f>$G$61*'část E náklady'!$E$56*1000</xm:f>
            <x14:dxf>
              <font>
                <color rgb="FF9C6500"/>
              </font>
              <fill>
                <patternFill>
                  <bgColor rgb="FFFFEB9C"/>
                </patternFill>
              </fill>
            </x14:dxf>
          </x14:cfRule>
          <xm:sqref>N61</xm:sqref>
        </x14:conditionalFormatting>
        <x14:conditionalFormatting xmlns:xm="http://schemas.microsoft.com/office/excel/2006/main">
          <x14:cfRule type="cellIs" priority="31" operator="greaterThan" id="{8AF7614E-E55D-4B9A-AA35-39D33CD31367}">
            <xm:f>$E$60*'část E náklady'!$E$31*1000</xm:f>
            <x14:dxf>
              <font>
                <color rgb="FF9C6500"/>
              </font>
              <fill>
                <patternFill>
                  <bgColor rgb="FFFFEB9C"/>
                </patternFill>
              </fill>
            </x14:dxf>
          </x14:cfRule>
          <xm:sqref>L60</xm:sqref>
        </x14:conditionalFormatting>
        <x14:conditionalFormatting xmlns:xm="http://schemas.microsoft.com/office/excel/2006/main">
          <x14:cfRule type="cellIs" priority="30" operator="greaterThan" id="{B5EC1032-6541-462D-9598-752A7B80F00A}">
            <xm:f>$F$60*'část E náklady'!$E$43*1000</xm:f>
            <x14:dxf>
              <font>
                <color rgb="FF9C6500"/>
              </font>
              <fill>
                <patternFill>
                  <bgColor rgb="FFFFEB9C"/>
                </patternFill>
              </fill>
            </x14:dxf>
          </x14:cfRule>
          <xm:sqref>M60</xm:sqref>
        </x14:conditionalFormatting>
        <x14:conditionalFormatting xmlns:xm="http://schemas.microsoft.com/office/excel/2006/main">
          <x14:cfRule type="cellIs" priority="29" operator="greaterThan" id="{D9ED331F-CA7C-480A-9F34-3596848E055F}">
            <xm:f>$G$60*'část E náklady'!$E$55*1000</xm:f>
            <x14:dxf>
              <font>
                <color rgb="FF9C6500"/>
              </font>
              <fill>
                <patternFill>
                  <bgColor rgb="FFFFEB9C"/>
                </patternFill>
              </fill>
            </x14:dxf>
          </x14:cfRule>
          <xm:sqref>N60</xm:sqref>
        </x14:conditionalFormatting>
        <x14:conditionalFormatting xmlns:xm="http://schemas.microsoft.com/office/excel/2006/main">
          <x14:cfRule type="cellIs" priority="27" operator="greaterThan" id="{E178172D-9655-41FE-AD36-0B37A1263CC5}">
            <xm:f>$E$66*'část E náklady'!$E$33*1000</xm:f>
            <x14:dxf>
              <font>
                <color rgb="FF9C6500"/>
              </font>
              <fill>
                <patternFill>
                  <bgColor rgb="FFFFEB9C"/>
                </patternFill>
              </fill>
            </x14:dxf>
          </x14:cfRule>
          <xm:sqref>L66</xm:sqref>
        </x14:conditionalFormatting>
        <x14:conditionalFormatting xmlns:xm="http://schemas.microsoft.com/office/excel/2006/main">
          <x14:cfRule type="cellIs" priority="26" operator="greaterThan" id="{55AC1232-C401-4B13-A26E-008B509C1B72}">
            <xm:f>$F$66*'část E náklady'!$E$45*1000</xm:f>
            <x14:dxf>
              <font>
                <color rgb="FF9C6500"/>
              </font>
              <fill>
                <patternFill>
                  <bgColor rgb="FFFFEB9C"/>
                </patternFill>
              </fill>
            </x14:dxf>
          </x14:cfRule>
          <xm:sqref>M66</xm:sqref>
        </x14:conditionalFormatting>
        <x14:conditionalFormatting xmlns:xm="http://schemas.microsoft.com/office/excel/2006/main">
          <x14:cfRule type="cellIs" priority="25" operator="greaterThan" id="{17B27133-C528-4895-B4A4-2B473FC70388}">
            <xm:f>$G$66*'část E náklady'!$E$57*1000</xm:f>
            <x14:dxf>
              <font>
                <color rgb="FF9C6500"/>
              </font>
              <fill>
                <patternFill>
                  <bgColor rgb="FFFFEB9C"/>
                </patternFill>
              </fill>
            </x14:dxf>
          </x14:cfRule>
          <xm:sqref>N66</xm:sqref>
        </x14:conditionalFormatting>
        <x14:conditionalFormatting xmlns:xm="http://schemas.microsoft.com/office/excel/2006/main">
          <x14:cfRule type="cellIs" priority="24" operator="greaterThan" id="{4803B301-7CCF-40DF-B307-4C7A528702FB}">
            <xm:f>$F$80*'část E náklady'!$E$46*1000</xm:f>
            <x14:dxf>
              <font>
                <color rgb="FF9C6500"/>
              </font>
              <fill>
                <patternFill>
                  <bgColor rgb="FFFFEB9C"/>
                </patternFill>
              </fill>
            </x14:dxf>
          </x14:cfRule>
          <xm:sqref>M80</xm:sqref>
        </x14:conditionalFormatting>
        <x14:conditionalFormatting xmlns:xm="http://schemas.microsoft.com/office/excel/2006/main">
          <x14:cfRule type="cellIs" priority="23" operator="greaterThan" id="{AAA661CF-D1AB-4769-A838-F57CD40BE470}">
            <xm:f>$G$80*'část E náklady'!$E$58*1000</xm:f>
            <x14:dxf>
              <font>
                <color rgb="FF9C6500"/>
              </font>
              <fill>
                <patternFill>
                  <bgColor rgb="FFFFEB9C"/>
                </patternFill>
              </fill>
            </x14:dxf>
          </x14:cfRule>
          <xm:sqref>N80</xm:sqref>
        </x14:conditionalFormatting>
        <x14:conditionalFormatting xmlns:xm="http://schemas.microsoft.com/office/excel/2006/main">
          <x14:cfRule type="cellIs" priority="22" operator="greaterThan" id="{257DCA60-89CA-4E24-9CA2-798E334262E1}">
            <xm:f>$F$80*'část E náklady'!$E$34*1000</xm:f>
            <x14:dxf>
              <font>
                <color rgb="FF9C6500"/>
              </font>
              <fill>
                <patternFill>
                  <bgColor rgb="FFFFEB9C"/>
                </patternFill>
              </fill>
            </x14:dxf>
          </x14:cfRule>
          <xm:sqref>L80</xm:sqref>
        </x14:conditionalFormatting>
        <x14:conditionalFormatting xmlns:xm="http://schemas.microsoft.com/office/excel/2006/main">
          <x14:cfRule type="cellIs" priority="21" operator="greaterThan" id="{914ECA43-9388-4E01-A15D-6E10D70DB033}">
            <xm:f>$E$89*'část E náklady'!$E$35*1000</xm:f>
            <x14:dxf>
              <font>
                <color rgb="FF9C6500"/>
              </font>
              <fill>
                <patternFill>
                  <bgColor rgb="FFFFEB9C"/>
                </patternFill>
              </fill>
            </x14:dxf>
          </x14:cfRule>
          <xm:sqref>L89</xm:sqref>
        </x14:conditionalFormatting>
        <x14:conditionalFormatting xmlns:xm="http://schemas.microsoft.com/office/excel/2006/main">
          <x14:cfRule type="cellIs" priority="20" operator="greaterThan" id="{2F3E3325-9A76-475D-B01E-BC8FE709C151}">
            <xm:f>$F$89*'část E náklady'!$E$47*1000</xm:f>
            <x14:dxf>
              <font>
                <color rgb="FF9C6500"/>
              </font>
              <fill>
                <patternFill>
                  <bgColor rgb="FFFFEB9C"/>
                </patternFill>
              </fill>
            </x14:dxf>
          </x14:cfRule>
          <xm:sqref>M89</xm:sqref>
        </x14:conditionalFormatting>
        <x14:conditionalFormatting xmlns:xm="http://schemas.microsoft.com/office/excel/2006/main">
          <x14:cfRule type="cellIs" priority="19" operator="greaterThan" id="{4093C873-2F8B-4A98-A860-21EE806CA3AC}">
            <xm:f>$G$89*'část E náklady'!$E$59*1000</xm:f>
            <x14:dxf>
              <font>
                <color rgb="FF9C6500"/>
              </font>
              <fill>
                <patternFill>
                  <bgColor rgb="FFFFEB9C"/>
                </patternFill>
              </fill>
            </x14:dxf>
          </x14:cfRule>
          <xm:sqref>N89</xm:sqref>
        </x14:conditionalFormatting>
        <x14:conditionalFormatting xmlns:xm="http://schemas.microsoft.com/office/excel/2006/main">
          <x14:cfRule type="cellIs" priority="17" operator="greaterThan" id="{144FF3FB-2F92-466C-AE1F-81347E982901}">
            <xm:f>$E$90*'část E náklady'!$E$36*1000</xm:f>
            <x14:dxf>
              <font>
                <color rgb="FF9C6500"/>
              </font>
              <fill>
                <patternFill>
                  <bgColor rgb="FFFFEB9C"/>
                </patternFill>
              </fill>
            </x14:dxf>
          </x14:cfRule>
          <xm:sqref>L90</xm:sqref>
        </x14:conditionalFormatting>
        <x14:conditionalFormatting xmlns:xm="http://schemas.microsoft.com/office/excel/2006/main">
          <x14:cfRule type="cellIs" priority="16" operator="greaterThan" id="{27CABBAA-6882-4E9F-A56A-8779C5CCB39A}">
            <xm:f>$F$90*'část E náklady'!$E$48*1000</xm:f>
            <x14:dxf>
              <font>
                <color rgb="FF9C6500"/>
              </font>
              <fill>
                <patternFill>
                  <bgColor rgb="FFFFEB9C"/>
                </patternFill>
              </fill>
            </x14:dxf>
          </x14:cfRule>
          <xm:sqref>M90</xm:sqref>
        </x14:conditionalFormatting>
        <x14:conditionalFormatting xmlns:xm="http://schemas.microsoft.com/office/excel/2006/main">
          <x14:cfRule type="cellIs" priority="15" operator="greaterThan" id="{CB5D8EB2-2995-4903-BBCA-FD953331BDEA}">
            <xm:f>$G$90*'část E náklady'!$E$60*1000</xm:f>
            <x14:dxf>
              <font>
                <color rgb="FF9C6500"/>
              </font>
              <fill>
                <patternFill>
                  <bgColor rgb="FFFFEB9C"/>
                </patternFill>
              </fill>
            </x14:dxf>
          </x14:cfRule>
          <xm:sqref>N90</xm:sqref>
        </x14:conditionalFormatting>
        <x14:conditionalFormatting xmlns:xm="http://schemas.microsoft.com/office/excel/2006/main">
          <x14:cfRule type="cellIs" priority="13" operator="greaterThan" id="{C5F2FCCE-BC0E-4C73-8D8A-B6A23C8F20FA}">
            <xm:f>$E$92*'část E náklady'!$E$38*1000</xm:f>
            <x14:dxf>
              <font>
                <color rgb="FF9C6500"/>
              </font>
              <fill>
                <patternFill>
                  <bgColor rgb="FFFFEB9C"/>
                </patternFill>
              </fill>
            </x14:dxf>
          </x14:cfRule>
          <xm:sqref>L92</xm:sqref>
        </x14:conditionalFormatting>
        <x14:conditionalFormatting xmlns:xm="http://schemas.microsoft.com/office/excel/2006/main">
          <x14:cfRule type="cellIs" priority="12" operator="greaterThan" id="{59A90355-626D-406E-A139-BB488C0F69FE}">
            <xm:f>$F$92*'část E náklady'!$E$50*1000</xm:f>
            <x14:dxf>
              <font>
                <color rgb="FF9C6500"/>
              </font>
              <fill>
                <patternFill>
                  <bgColor rgb="FFFFEB9C"/>
                </patternFill>
              </fill>
            </x14:dxf>
          </x14:cfRule>
          <xm:sqref>M92</xm:sqref>
        </x14:conditionalFormatting>
        <x14:conditionalFormatting xmlns:xm="http://schemas.microsoft.com/office/excel/2006/main">
          <x14:cfRule type="cellIs" priority="11" operator="greaterThan" id="{0C6F437A-875C-4753-AC82-6C176960A0F6}">
            <xm:f>$G$92*'část E náklady'!$E$62*1000</xm:f>
            <x14:dxf>
              <font>
                <color rgb="FF9C6500"/>
              </font>
              <fill>
                <patternFill>
                  <bgColor rgb="FFFFEB9C"/>
                </patternFill>
              </fill>
            </x14:dxf>
          </x14:cfRule>
          <xm:sqref>N92</xm:sqref>
        </x14:conditionalFormatting>
        <x14:conditionalFormatting xmlns:xm="http://schemas.microsoft.com/office/excel/2006/main">
          <x14:cfRule type="cellIs" priority="10" operator="greaterThan" id="{76234561-4593-4399-952E-CDDC341C244F}">
            <xm:f>$E$98*'část E náklady'!$E$39*1000</xm:f>
            <x14:dxf>
              <font>
                <color rgb="FF9C6500"/>
              </font>
              <fill>
                <patternFill>
                  <bgColor rgb="FFFFEB9C"/>
                </patternFill>
              </fill>
            </x14:dxf>
          </x14:cfRule>
          <xm:sqref>L98</xm:sqref>
        </x14:conditionalFormatting>
        <x14:conditionalFormatting xmlns:xm="http://schemas.microsoft.com/office/excel/2006/main">
          <x14:cfRule type="cellIs" priority="9" operator="greaterThan" id="{0E1CC508-7126-4C4B-9B3B-42254DC74E96}">
            <xm:f>$F$98*'část E náklady'!$E$51*1000</xm:f>
            <x14:dxf>
              <font>
                <color rgb="FF9C6500"/>
              </font>
              <fill>
                <patternFill>
                  <bgColor rgb="FFFFEB9C"/>
                </patternFill>
              </fill>
            </x14:dxf>
          </x14:cfRule>
          <xm:sqref>M98</xm:sqref>
        </x14:conditionalFormatting>
        <x14:conditionalFormatting xmlns:xm="http://schemas.microsoft.com/office/excel/2006/main">
          <x14:cfRule type="cellIs" priority="8" operator="greaterThan" id="{D9B426AC-1A83-4D96-98C5-A937E8594C6B}">
            <xm:f>$G$98*'část E náklady'!$E$63*1000</xm:f>
            <x14:dxf>
              <font>
                <color rgb="FF9C6500"/>
              </font>
              <fill>
                <patternFill>
                  <bgColor rgb="FFFFEB9C"/>
                </patternFill>
              </fill>
            </x14:dxf>
          </x14:cfRule>
          <xm:sqref>N98</xm:sqref>
        </x14:conditionalFormatting>
        <x14:conditionalFormatting xmlns:xm="http://schemas.microsoft.com/office/excel/2006/main">
          <x14:cfRule type="cellIs" priority="7" operator="greaterThan" id="{27CB401C-67B1-406D-9812-78CE2A1DDE9F}">
            <xm:f>$E$102*'část E náklady'!$E$40*1000</xm:f>
            <x14:dxf>
              <font>
                <color rgb="FF9C6500"/>
              </font>
              <fill>
                <patternFill>
                  <bgColor rgb="FFFFEB9C"/>
                </patternFill>
              </fill>
            </x14:dxf>
          </x14:cfRule>
          <xm:sqref>L102</xm:sqref>
        </x14:conditionalFormatting>
        <x14:conditionalFormatting xmlns:xm="http://schemas.microsoft.com/office/excel/2006/main">
          <x14:cfRule type="cellIs" priority="6" operator="greaterThan" id="{A95776FD-7333-4120-9D00-35DA3ECB8314}">
            <xm:f>$F$102*'část E náklady'!$E$52*1000</xm:f>
            <x14:dxf>
              <font>
                <color rgb="FF9C6500"/>
              </font>
              <fill>
                <patternFill>
                  <bgColor rgb="FFFFEB9C"/>
                </patternFill>
              </fill>
            </x14:dxf>
          </x14:cfRule>
          <xm:sqref>M102</xm:sqref>
        </x14:conditionalFormatting>
        <x14:conditionalFormatting xmlns:xm="http://schemas.microsoft.com/office/excel/2006/main">
          <x14:cfRule type="cellIs" priority="5" operator="greaterThan" id="{70BBF47F-13B7-411D-B0E4-7CD7BAF6E369}">
            <xm:f>$G$102*'část E náklady'!$E$64*1000</xm:f>
            <x14:dxf>
              <font>
                <color rgb="FF9C6500"/>
              </font>
              <fill>
                <patternFill>
                  <bgColor rgb="FFFFEB9C"/>
                </patternFill>
              </fill>
            </x14:dxf>
          </x14:cfRule>
          <xm:sqref>N102</xm:sqref>
        </x14:conditionalFormatting>
        <x14:conditionalFormatting xmlns:xm="http://schemas.microsoft.com/office/excel/2006/main">
          <x14:cfRule type="cellIs" priority="4" operator="greaterThan" id="{92C14557-3E1C-4518-A343-6AF273A1B249}">
            <xm:f>$I$39*'část E náklady'!$F$83*1000</xm:f>
            <x14:dxf>
              <fill>
                <patternFill>
                  <bgColor rgb="FFFFC000"/>
                </patternFill>
              </fill>
            </x14:dxf>
          </x14:cfRule>
          <xm:sqref>I39</xm:sqref>
        </x14:conditionalFormatting>
        <x14:conditionalFormatting xmlns:xm="http://schemas.microsoft.com/office/excel/2006/main">
          <x14:cfRule type="cellIs" priority="3" operator="greaterThan" id="{9E1C8259-5F83-44AE-949F-14BB87BAF7F7}">
            <xm:f>$I$7*'část E náklady'!$F$82*1000</xm:f>
            <x14:dxf>
              <fill>
                <patternFill>
                  <bgColor rgb="FFFFC000"/>
                </patternFill>
              </fill>
            </x14:dxf>
          </x14:cfRule>
          <xm:sqref>I7</xm:sqref>
        </x14:conditionalFormatting>
        <x14:conditionalFormatting xmlns:xm="http://schemas.microsoft.com/office/excel/2006/main">
          <x14:cfRule type="cellIs" priority="2" operator="greaterThan" id="{8C9999BE-60CA-4920-8AC3-9D9F457A013C}">
            <xm:f>$I$59*'část E náklady'!$E$82*1000</xm:f>
            <x14:dxf>
              <fill>
                <patternFill>
                  <bgColor rgb="FFFFC000"/>
                </patternFill>
              </fill>
            </x14:dxf>
          </x14:cfRule>
          <xm:sqref>I59</xm:sqref>
        </x14:conditionalFormatting>
        <x14:conditionalFormatting xmlns:xm="http://schemas.microsoft.com/office/excel/2006/main">
          <x14:cfRule type="cellIs" priority="1" operator="greaterThan" id="{337335D2-16FB-48D1-A0B6-4B84E0560382}">
            <xm:f>$I$91*'část E náklady'!$E$83*1000</xm:f>
            <x14:dxf>
              <fill>
                <patternFill>
                  <bgColor rgb="FFFFC000"/>
                </patternFill>
              </fill>
            </x14:dxf>
          </x14:cfRule>
          <xm:sqref>I91</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pageSetUpPr fitToPage="1"/>
  </sheetPr>
  <dimension ref="A1:Z90"/>
  <sheetViews>
    <sheetView topLeftCell="A26" zoomScale="98" zoomScaleNormal="98" workbookViewId="0">
      <selection activeCell="I26" sqref="I26:I27"/>
    </sheetView>
  </sheetViews>
  <sheetFormatPr defaultRowHeight="14.25" x14ac:dyDescent="0.2"/>
  <cols>
    <col min="1" max="4" width="10.28515625" style="15" customWidth="1"/>
    <col min="5" max="6" width="15.7109375" style="15" customWidth="1"/>
    <col min="7" max="7" width="15.7109375" style="15" hidden="1" customWidth="1"/>
    <col min="8" max="9" width="15.7109375" style="15" customWidth="1"/>
    <col min="10" max="10" width="15.7109375" style="15" hidden="1" customWidth="1"/>
    <col min="11" max="11" width="61.5703125" style="15" customWidth="1"/>
    <col min="12" max="12" width="9.140625" style="15"/>
    <col min="13" max="14" width="9.85546875" style="15" bestFit="1" customWidth="1"/>
    <col min="15" max="15" width="12.85546875" style="15" bestFit="1" customWidth="1"/>
    <col min="16" max="16" width="18.7109375" style="15" bestFit="1" customWidth="1"/>
    <col min="17" max="16384" width="9.140625" style="15"/>
  </cols>
  <sheetData>
    <row r="1" spans="1:11" ht="15" hidden="1" x14ac:dyDescent="0.25">
      <c r="A1" s="603" t="s">
        <v>713</v>
      </c>
      <c r="B1" s="604"/>
      <c r="C1" s="604"/>
      <c r="D1" s="604"/>
      <c r="E1" s="604"/>
      <c r="F1" s="604"/>
      <c r="G1" s="604"/>
      <c r="H1" s="604"/>
      <c r="I1" s="604"/>
      <c r="J1" s="604"/>
      <c r="K1" s="487"/>
    </row>
    <row r="2" spans="1:11" ht="15" x14ac:dyDescent="0.25">
      <c r="A2" s="603" t="s">
        <v>781</v>
      </c>
      <c r="B2" s="604"/>
      <c r="C2" s="604"/>
      <c r="D2" s="604"/>
      <c r="E2" s="604"/>
      <c r="F2" s="604"/>
      <c r="G2" s="604"/>
      <c r="H2" s="604"/>
      <c r="I2" s="487"/>
      <c r="J2" s="280"/>
      <c r="K2" s="351"/>
    </row>
    <row r="3" spans="1:11" ht="15" hidden="1" x14ac:dyDescent="0.25">
      <c r="A3" s="34"/>
      <c r="B3" s="35"/>
      <c r="C3" s="35"/>
      <c r="D3" s="35"/>
      <c r="E3" s="35"/>
      <c r="F3" s="35"/>
      <c r="G3" s="35"/>
      <c r="H3" s="224"/>
      <c r="I3" s="35"/>
      <c r="J3" s="213"/>
      <c r="K3" s="28"/>
    </row>
    <row r="4" spans="1:11" ht="15" hidden="1" x14ac:dyDescent="0.25">
      <c r="A4" s="481" t="s">
        <v>370</v>
      </c>
      <c r="B4" s="591"/>
      <c r="C4" s="591"/>
      <c r="D4" s="592"/>
      <c r="E4" s="172"/>
      <c r="F4" s="39"/>
      <c r="G4" s="35"/>
      <c r="H4" s="224"/>
      <c r="I4" s="35"/>
      <c r="J4" s="213"/>
      <c r="K4" s="28"/>
    </row>
    <row r="5" spans="1:11" ht="15" hidden="1" x14ac:dyDescent="0.25">
      <c r="A5" s="481" t="s">
        <v>409</v>
      </c>
      <c r="B5" s="591"/>
      <c r="C5" s="591"/>
      <c r="D5" s="592"/>
      <c r="E5" s="172"/>
      <c r="F5" s="39"/>
      <c r="G5" s="35"/>
      <c r="H5" s="224"/>
      <c r="I5" s="35"/>
      <c r="J5" s="213"/>
      <c r="K5" s="28"/>
    </row>
    <row r="6" spans="1:11" ht="15" hidden="1" x14ac:dyDescent="0.25">
      <c r="A6" s="481" t="s">
        <v>368</v>
      </c>
      <c r="B6" s="591"/>
      <c r="C6" s="591"/>
      <c r="D6" s="592"/>
      <c r="E6" s="173">
        <f>G88</f>
        <v>0</v>
      </c>
      <c r="F6" s="40"/>
      <c r="G6" s="35"/>
      <c r="H6" s="224"/>
      <c r="I6" s="35"/>
      <c r="J6" s="213"/>
      <c r="K6" s="28"/>
    </row>
    <row r="7" spans="1:11" ht="39" hidden="1" customHeight="1" x14ac:dyDescent="0.25">
      <c r="A7" s="445" t="s">
        <v>719</v>
      </c>
      <c r="B7" s="591"/>
      <c r="C7" s="591"/>
      <c r="D7" s="592"/>
      <c r="E7" s="173">
        <f>E5-E6</f>
        <v>0</v>
      </c>
      <c r="F7" s="40"/>
      <c r="G7" s="35"/>
      <c r="H7" s="224"/>
      <c r="I7" s="35"/>
      <c r="J7" s="213"/>
      <c r="K7" s="28"/>
    </row>
    <row r="8" spans="1:11" ht="30.75" hidden="1" customHeight="1" x14ac:dyDescent="0.25">
      <c r="A8" s="605" t="s">
        <v>548</v>
      </c>
      <c r="B8" s="606"/>
      <c r="C8" s="606"/>
      <c r="D8" s="607"/>
      <c r="E8" s="172"/>
      <c r="F8" s="39"/>
      <c r="G8" s="35"/>
      <c r="H8" s="224"/>
      <c r="I8" s="35"/>
      <c r="J8" s="213"/>
      <c r="K8" s="28"/>
    </row>
    <row r="9" spans="1:11" ht="17.25" customHeight="1" x14ac:dyDescent="0.25">
      <c r="A9" s="227"/>
      <c r="B9" s="227"/>
      <c r="C9" s="227"/>
      <c r="D9" s="227"/>
      <c r="E9" s="225"/>
      <c r="F9" s="226"/>
      <c r="G9" s="224"/>
      <c r="H9" s="224"/>
      <c r="I9" s="224"/>
      <c r="J9" s="224"/>
      <c r="K9" s="223"/>
    </row>
    <row r="10" spans="1:11" ht="30.75" customHeight="1" x14ac:dyDescent="0.25">
      <c r="A10" s="430" t="s">
        <v>716</v>
      </c>
      <c r="B10" s="443"/>
      <c r="C10" s="443"/>
      <c r="D10" s="444"/>
      <c r="E10" s="228"/>
      <c r="F10" s="226"/>
      <c r="G10" s="345"/>
      <c r="H10" s="345"/>
      <c r="I10" s="345"/>
      <c r="J10" s="345"/>
      <c r="K10" s="351"/>
    </row>
    <row r="11" spans="1:11" ht="30.75" customHeight="1" x14ac:dyDescent="0.25">
      <c r="A11" s="430" t="s">
        <v>717</v>
      </c>
      <c r="B11" s="443"/>
      <c r="C11" s="443"/>
      <c r="D11" s="444"/>
      <c r="E11" s="229">
        <f>H88</f>
        <v>0</v>
      </c>
      <c r="F11" s="226"/>
      <c r="G11" s="345"/>
      <c r="H11" s="345"/>
      <c r="I11" s="345"/>
      <c r="J11" s="345"/>
      <c r="K11" s="351"/>
    </row>
    <row r="12" spans="1:11" ht="41.25" customHeight="1" x14ac:dyDescent="0.25">
      <c r="A12" s="593" t="s">
        <v>787</v>
      </c>
      <c r="B12" s="594"/>
      <c r="C12" s="594"/>
      <c r="D12" s="595"/>
      <c r="E12" s="229">
        <f>E10-E11</f>
        <v>0</v>
      </c>
      <c r="F12" s="226"/>
      <c r="G12" s="345"/>
      <c r="H12" s="345"/>
      <c r="I12" s="345"/>
      <c r="J12" s="345"/>
      <c r="K12" s="351"/>
    </row>
    <row r="13" spans="1:11" ht="15" x14ac:dyDescent="0.25">
      <c r="A13" s="405"/>
      <c r="B13" s="406"/>
      <c r="C13" s="406"/>
      <c r="D13" s="406"/>
      <c r="E13" s="60"/>
      <c r="F13" s="27"/>
      <c r="G13" s="345"/>
      <c r="H13" s="345"/>
      <c r="I13" s="345"/>
      <c r="J13" s="345"/>
      <c r="K13" s="351"/>
    </row>
    <row r="14" spans="1:11" ht="15" hidden="1" x14ac:dyDescent="0.25">
      <c r="A14" s="588" t="s">
        <v>452</v>
      </c>
      <c r="B14" s="589"/>
      <c r="C14" s="589"/>
      <c r="D14" s="590"/>
      <c r="E14" s="172"/>
      <c r="F14" s="39"/>
      <c r="G14" s="345"/>
      <c r="H14" s="345"/>
      <c r="I14" s="345"/>
      <c r="J14" s="345"/>
      <c r="K14" s="351"/>
    </row>
    <row r="15" spans="1:11" ht="26.25" customHeight="1" x14ac:dyDescent="0.25">
      <c r="A15" s="437" t="s">
        <v>811</v>
      </c>
      <c r="B15" s="584"/>
      <c r="C15" s="584"/>
      <c r="D15" s="585"/>
      <c r="E15" s="172"/>
      <c r="F15" s="39"/>
      <c r="G15" s="345"/>
      <c r="H15" s="345"/>
      <c r="I15" s="345"/>
      <c r="J15" s="345"/>
      <c r="K15" s="351"/>
    </row>
    <row r="16" spans="1:11" ht="15" x14ac:dyDescent="0.25">
      <c r="A16" s="430" t="s">
        <v>369</v>
      </c>
      <c r="B16" s="586"/>
      <c r="C16" s="586"/>
      <c r="D16" s="587"/>
      <c r="E16" s="173">
        <f>I88</f>
        <v>0</v>
      </c>
      <c r="F16" s="40"/>
      <c r="G16" s="345"/>
      <c r="H16" s="345"/>
      <c r="I16" s="345"/>
      <c r="J16" s="345"/>
      <c r="K16" s="351"/>
    </row>
    <row r="17" spans="1:17" ht="41.25" customHeight="1" x14ac:dyDescent="0.25">
      <c r="A17" s="593" t="s">
        <v>812</v>
      </c>
      <c r="B17" s="608"/>
      <c r="C17" s="608"/>
      <c r="D17" s="609"/>
      <c r="E17" s="173">
        <f>E15-E16</f>
        <v>0</v>
      </c>
      <c r="F17" s="40"/>
      <c r="G17" s="345"/>
      <c r="H17" s="345"/>
      <c r="I17" s="345"/>
      <c r="J17" s="345"/>
      <c r="K17" s="351"/>
    </row>
    <row r="18" spans="1:17" ht="15" x14ac:dyDescent="0.25">
      <c r="A18" s="208"/>
      <c r="B18" s="209"/>
      <c r="C18" s="209"/>
      <c r="D18" s="209"/>
      <c r="E18" s="210"/>
      <c r="F18" s="207"/>
      <c r="G18" s="206"/>
      <c r="H18" s="224"/>
      <c r="I18" s="206"/>
      <c r="J18" s="213"/>
      <c r="K18" s="205"/>
    </row>
    <row r="19" spans="1:17" ht="46.5" hidden="1" customHeight="1" x14ac:dyDescent="0.25">
      <c r="A19" s="415" t="s">
        <v>710</v>
      </c>
      <c r="B19" s="596"/>
      <c r="C19" s="596"/>
      <c r="D19" s="596"/>
      <c r="E19" s="220"/>
      <c r="F19" s="207"/>
      <c r="G19" s="206"/>
      <c r="H19" s="224"/>
      <c r="I19" s="206"/>
      <c r="J19" s="213"/>
      <c r="K19" s="205"/>
    </row>
    <row r="20" spans="1:17" ht="15" hidden="1" x14ac:dyDescent="0.25">
      <c r="A20" s="415" t="s">
        <v>711</v>
      </c>
      <c r="B20" s="596"/>
      <c r="C20" s="596"/>
      <c r="D20" s="596"/>
      <c r="E20" s="220"/>
      <c r="F20" s="207"/>
      <c r="G20" s="206"/>
      <c r="H20" s="224"/>
      <c r="I20" s="206"/>
      <c r="J20" s="213"/>
      <c r="K20" s="205"/>
    </row>
    <row r="21" spans="1:17" ht="15" hidden="1" x14ac:dyDescent="0.25">
      <c r="A21" s="473" t="s">
        <v>712</v>
      </c>
      <c r="B21" s="597"/>
      <c r="C21" s="597"/>
      <c r="D21" s="597"/>
      <c r="E21" s="221">
        <f>J88</f>
        <v>0</v>
      </c>
      <c r="F21" s="207"/>
      <c r="G21" s="206"/>
      <c r="H21" s="224"/>
      <c r="I21" s="206"/>
      <c r="J21" s="213"/>
      <c r="K21" s="205"/>
    </row>
    <row r="22" spans="1:17" ht="45.75" hidden="1" customHeight="1" x14ac:dyDescent="0.25">
      <c r="A22" s="598" t="s">
        <v>720</v>
      </c>
      <c r="B22" s="599"/>
      <c r="C22" s="599"/>
      <c r="D22" s="599"/>
      <c r="E22" s="221">
        <f>E20-E21</f>
        <v>0</v>
      </c>
      <c r="F22" s="207"/>
      <c r="G22" s="206"/>
      <c r="H22" s="224"/>
      <c r="I22" s="206"/>
      <c r="J22" s="213"/>
      <c r="K22" s="205"/>
    </row>
    <row r="23" spans="1:17" ht="15" hidden="1" x14ac:dyDescent="0.25">
      <c r="A23" s="208"/>
      <c r="B23" s="209"/>
      <c r="C23" s="209"/>
      <c r="D23" s="209"/>
      <c r="E23" s="210"/>
      <c r="F23" s="207"/>
      <c r="G23" s="206"/>
      <c r="H23" s="224"/>
      <c r="I23" s="206"/>
      <c r="J23" s="213"/>
      <c r="K23" s="205"/>
    </row>
    <row r="24" spans="1:17" ht="15" hidden="1" x14ac:dyDescent="0.25">
      <c r="A24" s="208"/>
      <c r="B24" s="209"/>
      <c r="C24" s="209"/>
      <c r="D24" s="209"/>
      <c r="E24" s="210"/>
      <c r="F24" s="207"/>
      <c r="G24" s="206"/>
      <c r="H24" s="224"/>
      <c r="I24" s="206"/>
      <c r="J24" s="213"/>
      <c r="K24" s="205"/>
    </row>
    <row r="25" spans="1:17" hidden="1" x14ac:dyDescent="0.2"/>
    <row r="26" spans="1:17" ht="24" customHeight="1" x14ac:dyDescent="0.2">
      <c r="A26" s="610" t="s">
        <v>0</v>
      </c>
      <c r="B26" s="611"/>
      <c r="C26" s="611"/>
      <c r="D26" s="612"/>
      <c r="E26" s="478" t="s">
        <v>813</v>
      </c>
      <c r="F26" s="616"/>
      <c r="G26" s="600" t="s">
        <v>371</v>
      </c>
      <c r="H26" s="600" t="s">
        <v>715</v>
      </c>
      <c r="I26" s="600" t="s">
        <v>536</v>
      </c>
      <c r="J26" s="600" t="s">
        <v>714</v>
      </c>
      <c r="K26" s="600" t="s">
        <v>146</v>
      </c>
      <c r="M26" s="571" t="s">
        <v>803</v>
      </c>
      <c r="N26" s="572"/>
      <c r="O26" s="572"/>
      <c r="P26" s="573"/>
    </row>
    <row r="27" spans="1:17" ht="163.5" customHeight="1" x14ac:dyDescent="0.2">
      <c r="A27" s="613"/>
      <c r="B27" s="614"/>
      <c r="C27" s="614"/>
      <c r="D27" s="615"/>
      <c r="E27" s="212" t="s">
        <v>404</v>
      </c>
      <c r="F27" s="212" t="s">
        <v>415</v>
      </c>
      <c r="G27" s="602"/>
      <c r="H27" s="602"/>
      <c r="I27" s="602"/>
      <c r="J27" s="601"/>
      <c r="K27" s="602"/>
      <c r="M27" s="353" t="s">
        <v>789</v>
      </c>
      <c r="N27" s="353" t="s">
        <v>790</v>
      </c>
      <c r="O27" s="353" t="s">
        <v>791</v>
      </c>
      <c r="P27" s="353" t="s">
        <v>792</v>
      </c>
    </row>
    <row r="28" spans="1:17" ht="30" customHeight="1" x14ac:dyDescent="0.25">
      <c r="A28" s="496" t="s">
        <v>171</v>
      </c>
      <c r="B28" s="579"/>
      <c r="C28" s="579"/>
      <c r="D28" s="580"/>
      <c r="E28" s="59">
        <f t="shared" ref="E28:J28" si="0">E29+E41+E53+E65</f>
        <v>0</v>
      </c>
      <c r="F28" s="59">
        <f t="shared" si="0"/>
        <v>0</v>
      </c>
      <c r="G28" s="59">
        <f t="shared" si="0"/>
        <v>0</v>
      </c>
      <c r="H28" s="59">
        <f t="shared" si="0"/>
        <v>0</v>
      </c>
      <c r="I28" s="59">
        <f t="shared" si="0"/>
        <v>0</v>
      </c>
      <c r="J28" s="59">
        <f t="shared" si="0"/>
        <v>0</v>
      </c>
      <c r="K28" s="9"/>
      <c r="M28" s="364"/>
      <c r="N28" s="364"/>
      <c r="O28" s="364"/>
      <c r="P28" s="364"/>
    </row>
    <row r="29" spans="1:17" ht="30" customHeight="1" x14ac:dyDescent="0.25">
      <c r="A29" s="581" t="s">
        <v>147</v>
      </c>
      <c r="B29" s="582"/>
      <c r="C29" s="582"/>
      <c r="D29" s="583"/>
      <c r="E29" s="59">
        <f t="shared" ref="E29:J29" si="1">E30+E37</f>
        <v>0</v>
      </c>
      <c r="F29" s="59">
        <f t="shared" si="1"/>
        <v>0</v>
      </c>
      <c r="G29" s="59">
        <f t="shared" si="1"/>
        <v>0</v>
      </c>
      <c r="H29" s="59">
        <f t="shared" si="1"/>
        <v>0</v>
      </c>
      <c r="I29" s="59">
        <f t="shared" si="1"/>
        <v>0</v>
      </c>
      <c r="J29" s="59">
        <f t="shared" si="1"/>
        <v>0</v>
      </c>
      <c r="K29" s="29"/>
      <c r="L29" s="219"/>
      <c r="M29" s="364"/>
      <c r="N29" s="364"/>
      <c r="O29" s="364"/>
      <c r="P29" s="364"/>
    </row>
    <row r="30" spans="1:17" ht="30" customHeight="1" x14ac:dyDescent="0.2">
      <c r="A30" s="445" t="s">
        <v>416</v>
      </c>
      <c r="B30" s="575"/>
      <c r="C30" s="575"/>
      <c r="D30" s="576"/>
      <c r="E30" s="59">
        <f t="shared" ref="E30:J30" si="2">E31+E32+E33+E34+E35+E36</f>
        <v>0</v>
      </c>
      <c r="F30" s="59">
        <f t="shared" si="2"/>
        <v>0</v>
      </c>
      <c r="G30" s="59">
        <f t="shared" si="2"/>
        <v>0</v>
      </c>
      <c r="H30" s="59">
        <f t="shared" si="2"/>
        <v>0</v>
      </c>
      <c r="I30" s="59">
        <f t="shared" si="2"/>
        <v>0</v>
      </c>
      <c r="J30" s="59">
        <f t="shared" si="2"/>
        <v>0</v>
      </c>
      <c r="K30" s="171"/>
      <c r="M30" s="364"/>
      <c r="N30" s="364"/>
      <c r="O30" s="364"/>
      <c r="P30" s="364"/>
    </row>
    <row r="31" spans="1:17" ht="46.5" customHeight="1" x14ac:dyDescent="0.25">
      <c r="A31" s="445" t="s">
        <v>417</v>
      </c>
      <c r="B31" s="575"/>
      <c r="C31" s="575"/>
      <c r="D31" s="576"/>
      <c r="E31" s="165"/>
      <c r="F31" s="165"/>
      <c r="G31" s="330"/>
      <c r="H31" s="330"/>
      <c r="I31" s="330"/>
      <c r="J31" s="330"/>
      <c r="K31" s="171"/>
      <c r="M31" s="342">
        <f t="shared" ref="M31:N36" si="3">E31</f>
        <v>0</v>
      </c>
      <c r="N31" s="342">
        <f t="shared" si="3"/>
        <v>0</v>
      </c>
      <c r="O31" s="342">
        <f t="shared" ref="O31:O36" si="4">F31</f>
        <v>0</v>
      </c>
      <c r="P31" s="343">
        <f>G31+H31+I31+J31</f>
        <v>0</v>
      </c>
      <c r="Q31" s="225"/>
    </row>
    <row r="32" spans="1:17" ht="30" customHeight="1" x14ac:dyDescent="0.25">
      <c r="A32" s="445" t="s">
        <v>418</v>
      </c>
      <c r="B32" s="575"/>
      <c r="C32" s="575"/>
      <c r="D32" s="576"/>
      <c r="E32" s="165"/>
      <c r="F32" s="165"/>
      <c r="G32" s="330"/>
      <c r="H32" s="330"/>
      <c r="I32" s="330"/>
      <c r="J32" s="330"/>
      <c r="K32" s="29"/>
      <c r="M32" s="342">
        <f t="shared" si="3"/>
        <v>0</v>
      </c>
      <c r="N32" s="342">
        <f t="shared" si="3"/>
        <v>0</v>
      </c>
      <c r="O32" s="342">
        <f t="shared" si="4"/>
        <v>0</v>
      </c>
      <c r="P32" s="343">
        <f>G32+H32+I32+J32</f>
        <v>0</v>
      </c>
    </row>
    <row r="33" spans="1:16" ht="30" customHeight="1" x14ac:dyDescent="0.25">
      <c r="A33" s="445" t="s">
        <v>419</v>
      </c>
      <c r="B33" s="575"/>
      <c r="C33" s="575"/>
      <c r="D33" s="576"/>
      <c r="E33" s="165"/>
      <c r="F33" s="165"/>
      <c r="G33" s="330"/>
      <c r="H33" s="330"/>
      <c r="I33" s="330"/>
      <c r="J33" s="330"/>
      <c r="K33" s="29"/>
      <c r="M33" s="342">
        <f t="shared" si="3"/>
        <v>0</v>
      </c>
      <c r="N33" s="342">
        <f t="shared" si="3"/>
        <v>0</v>
      </c>
      <c r="O33" s="342">
        <f t="shared" si="4"/>
        <v>0</v>
      </c>
      <c r="P33" s="343">
        <f t="shared" ref="P33:P40" si="5">G33+H33+I33+J33</f>
        <v>0</v>
      </c>
    </row>
    <row r="34" spans="1:16" ht="30" customHeight="1" x14ac:dyDescent="0.25">
      <c r="A34" s="445" t="s">
        <v>420</v>
      </c>
      <c r="B34" s="575"/>
      <c r="C34" s="575"/>
      <c r="D34" s="576"/>
      <c r="E34" s="165"/>
      <c r="F34" s="165"/>
      <c r="G34" s="330"/>
      <c r="H34" s="330"/>
      <c r="I34" s="330"/>
      <c r="J34" s="330"/>
      <c r="K34" s="29"/>
      <c r="L34" s="219"/>
      <c r="M34" s="342">
        <f t="shared" si="3"/>
        <v>0</v>
      </c>
      <c r="N34" s="342">
        <f t="shared" si="3"/>
        <v>0</v>
      </c>
      <c r="O34" s="342">
        <f t="shared" si="4"/>
        <v>0</v>
      </c>
      <c r="P34" s="343">
        <f t="shared" si="5"/>
        <v>0</v>
      </c>
    </row>
    <row r="35" spans="1:16" ht="30" customHeight="1" x14ac:dyDescent="0.25">
      <c r="A35" s="574" t="s">
        <v>421</v>
      </c>
      <c r="B35" s="575"/>
      <c r="C35" s="575"/>
      <c r="D35" s="576"/>
      <c r="E35" s="165"/>
      <c r="F35" s="165"/>
      <c r="G35" s="330"/>
      <c r="H35" s="330"/>
      <c r="I35" s="330"/>
      <c r="J35" s="330"/>
      <c r="K35" s="29"/>
      <c r="M35" s="342">
        <f t="shared" si="3"/>
        <v>0</v>
      </c>
      <c r="N35" s="342">
        <f t="shared" si="3"/>
        <v>0</v>
      </c>
      <c r="O35" s="342">
        <f t="shared" si="4"/>
        <v>0</v>
      </c>
      <c r="P35" s="343">
        <f t="shared" si="5"/>
        <v>0</v>
      </c>
    </row>
    <row r="36" spans="1:16" ht="30" customHeight="1" x14ac:dyDescent="0.25">
      <c r="A36" s="445" t="s">
        <v>422</v>
      </c>
      <c r="B36" s="575"/>
      <c r="C36" s="575"/>
      <c r="D36" s="576"/>
      <c r="E36" s="165"/>
      <c r="F36" s="165"/>
      <c r="G36" s="330"/>
      <c r="H36" s="330"/>
      <c r="I36" s="330"/>
      <c r="J36" s="330"/>
      <c r="K36" s="29"/>
      <c r="M36" s="342">
        <f t="shared" si="3"/>
        <v>0</v>
      </c>
      <c r="N36" s="342">
        <f t="shared" si="3"/>
        <v>0</v>
      </c>
      <c r="O36" s="342">
        <f t="shared" si="4"/>
        <v>0</v>
      </c>
      <c r="P36" s="343">
        <f t="shared" si="5"/>
        <v>0</v>
      </c>
    </row>
    <row r="37" spans="1:16" ht="30" customHeight="1" x14ac:dyDescent="0.2">
      <c r="A37" s="574" t="s">
        <v>423</v>
      </c>
      <c r="B37" s="575"/>
      <c r="C37" s="575"/>
      <c r="D37" s="576"/>
      <c r="E37" s="59">
        <f t="shared" ref="E37:J37" si="6">E38+E39+E40</f>
        <v>0</v>
      </c>
      <c r="F37" s="59">
        <f t="shared" si="6"/>
        <v>0</v>
      </c>
      <c r="G37" s="59">
        <f t="shared" si="6"/>
        <v>0</v>
      </c>
      <c r="H37" s="59">
        <f t="shared" si="6"/>
        <v>0</v>
      </c>
      <c r="I37" s="59">
        <f t="shared" si="6"/>
        <v>0</v>
      </c>
      <c r="J37" s="59">
        <f t="shared" si="6"/>
        <v>0</v>
      </c>
      <c r="K37" s="170"/>
      <c r="M37" s="366"/>
      <c r="N37" s="366"/>
      <c r="O37" s="366"/>
      <c r="P37" s="366"/>
    </row>
    <row r="38" spans="1:16" ht="30" customHeight="1" x14ac:dyDescent="0.25">
      <c r="A38" s="445" t="s">
        <v>424</v>
      </c>
      <c r="B38" s="575"/>
      <c r="C38" s="575"/>
      <c r="D38" s="576"/>
      <c r="E38" s="165"/>
      <c r="F38" s="165"/>
      <c r="G38" s="330"/>
      <c r="H38" s="330"/>
      <c r="I38" s="330"/>
      <c r="J38" s="330"/>
      <c r="K38" s="29"/>
      <c r="M38" s="342">
        <f t="shared" ref="M38:M40" si="7">E38</f>
        <v>0</v>
      </c>
      <c r="N38" s="342">
        <f t="shared" ref="N38:N40" si="8">F38</f>
        <v>0</v>
      </c>
      <c r="O38" s="342">
        <f t="shared" ref="O38:O40" si="9">F38</f>
        <v>0</v>
      </c>
      <c r="P38" s="343">
        <f t="shared" si="5"/>
        <v>0</v>
      </c>
    </row>
    <row r="39" spans="1:16" ht="30" customHeight="1" x14ac:dyDescent="0.25">
      <c r="A39" s="445" t="s">
        <v>425</v>
      </c>
      <c r="B39" s="575"/>
      <c r="C39" s="575"/>
      <c r="D39" s="576"/>
      <c r="E39" s="165"/>
      <c r="F39" s="165"/>
      <c r="G39" s="330"/>
      <c r="H39" s="330"/>
      <c r="I39" s="330"/>
      <c r="J39" s="330"/>
      <c r="K39" s="29"/>
      <c r="M39" s="342">
        <f t="shared" si="7"/>
        <v>0</v>
      </c>
      <c r="N39" s="342">
        <f t="shared" si="8"/>
        <v>0</v>
      </c>
      <c r="O39" s="342">
        <f t="shared" si="9"/>
        <v>0</v>
      </c>
      <c r="P39" s="343">
        <f t="shared" si="5"/>
        <v>0</v>
      </c>
    </row>
    <row r="40" spans="1:16" ht="30" customHeight="1" x14ac:dyDescent="0.25">
      <c r="A40" s="445" t="s">
        <v>426</v>
      </c>
      <c r="B40" s="575"/>
      <c r="C40" s="575"/>
      <c r="D40" s="576"/>
      <c r="E40" s="165"/>
      <c r="F40" s="165"/>
      <c r="G40" s="330"/>
      <c r="H40" s="330"/>
      <c r="I40" s="330"/>
      <c r="J40" s="330"/>
      <c r="K40" s="29"/>
      <c r="M40" s="342">
        <f t="shared" si="7"/>
        <v>0</v>
      </c>
      <c r="N40" s="342">
        <f t="shared" si="8"/>
        <v>0</v>
      </c>
      <c r="O40" s="342">
        <f t="shared" si="9"/>
        <v>0</v>
      </c>
      <c r="P40" s="343">
        <f t="shared" si="5"/>
        <v>0</v>
      </c>
    </row>
    <row r="41" spans="1:16" ht="30" customHeight="1" x14ac:dyDescent="0.25">
      <c r="A41" s="581" t="s">
        <v>148</v>
      </c>
      <c r="B41" s="582"/>
      <c r="C41" s="582"/>
      <c r="D41" s="583"/>
      <c r="E41" s="59">
        <f t="shared" ref="E41:J41" si="10">E42+E49</f>
        <v>0</v>
      </c>
      <c r="F41" s="59">
        <f t="shared" si="10"/>
        <v>0</v>
      </c>
      <c r="G41" s="59">
        <f t="shared" si="10"/>
        <v>0</v>
      </c>
      <c r="H41" s="59">
        <f t="shared" si="10"/>
        <v>0</v>
      </c>
      <c r="I41" s="59">
        <f t="shared" si="10"/>
        <v>0</v>
      </c>
      <c r="J41" s="59">
        <f t="shared" si="10"/>
        <v>0</v>
      </c>
      <c r="K41" s="29"/>
      <c r="M41" s="365"/>
      <c r="N41" s="365"/>
      <c r="O41" s="365"/>
      <c r="P41" s="365"/>
    </row>
    <row r="42" spans="1:16" ht="30" customHeight="1" x14ac:dyDescent="0.2">
      <c r="A42" s="445" t="s">
        <v>427</v>
      </c>
      <c r="B42" s="575"/>
      <c r="C42" s="575"/>
      <c r="D42" s="576"/>
      <c r="E42" s="59">
        <f t="shared" ref="E42:J42" si="11">E43+E44+E45+E46+E47+E48</f>
        <v>0</v>
      </c>
      <c r="F42" s="59">
        <f t="shared" si="11"/>
        <v>0</v>
      </c>
      <c r="G42" s="59">
        <f t="shared" si="11"/>
        <v>0</v>
      </c>
      <c r="H42" s="59">
        <f t="shared" si="11"/>
        <v>0</v>
      </c>
      <c r="I42" s="59">
        <f t="shared" si="11"/>
        <v>0</v>
      </c>
      <c r="J42" s="59">
        <f t="shared" si="11"/>
        <v>0</v>
      </c>
      <c r="K42" s="29"/>
      <c r="M42" s="365"/>
      <c r="N42" s="365"/>
      <c r="O42" s="365"/>
      <c r="P42" s="365"/>
    </row>
    <row r="43" spans="1:16" ht="30" customHeight="1" x14ac:dyDescent="0.25">
      <c r="A43" s="445" t="s">
        <v>428</v>
      </c>
      <c r="B43" s="575"/>
      <c r="C43" s="575"/>
      <c r="D43" s="576"/>
      <c r="E43" s="165"/>
      <c r="F43" s="165"/>
      <c r="G43" s="330"/>
      <c r="H43" s="330"/>
      <c r="I43" s="330"/>
      <c r="J43" s="330"/>
      <c r="K43" s="29"/>
      <c r="M43" s="342">
        <f t="shared" ref="M43:N48" si="12">E43</f>
        <v>0</v>
      </c>
      <c r="N43" s="342">
        <f t="shared" si="12"/>
        <v>0</v>
      </c>
      <c r="O43" s="342">
        <f t="shared" ref="O43:O48" si="13">F43</f>
        <v>0</v>
      </c>
      <c r="P43" s="343">
        <f t="shared" ref="P43:P48" si="14">G43+H43+I43+J43</f>
        <v>0</v>
      </c>
    </row>
    <row r="44" spans="1:16" ht="30" customHeight="1" x14ac:dyDescent="0.25">
      <c r="A44" s="445" t="s">
        <v>429</v>
      </c>
      <c r="B44" s="575"/>
      <c r="C44" s="575"/>
      <c r="D44" s="576"/>
      <c r="E44" s="165"/>
      <c r="F44" s="165"/>
      <c r="G44" s="330"/>
      <c r="H44" s="330"/>
      <c r="I44" s="330"/>
      <c r="J44" s="330"/>
      <c r="K44" s="29"/>
      <c r="M44" s="342">
        <f t="shared" si="12"/>
        <v>0</v>
      </c>
      <c r="N44" s="342">
        <f t="shared" si="12"/>
        <v>0</v>
      </c>
      <c r="O44" s="342">
        <f t="shared" si="13"/>
        <v>0</v>
      </c>
      <c r="P44" s="343">
        <f t="shared" si="14"/>
        <v>0</v>
      </c>
    </row>
    <row r="45" spans="1:16" ht="30" customHeight="1" x14ac:dyDescent="0.25">
      <c r="A45" s="445" t="s">
        <v>430</v>
      </c>
      <c r="B45" s="575"/>
      <c r="C45" s="575"/>
      <c r="D45" s="576"/>
      <c r="E45" s="165"/>
      <c r="F45" s="165"/>
      <c r="G45" s="330"/>
      <c r="H45" s="330"/>
      <c r="I45" s="330"/>
      <c r="J45" s="330"/>
      <c r="K45" s="29"/>
      <c r="M45" s="342">
        <f t="shared" si="12"/>
        <v>0</v>
      </c>
      <c r="N45" s="342">
        <f t="shared" si="12"/>
        <v>0</v>
      </c>
      <c r="O45" s="342">
        <f t="shared" si="13"/>
        <v>0</v>
      </c>
      <c r="P45" s="343">
        <f t="shared" si="14"/>
        <v>0</v>
      </c>
    </row>
    <row r="46" spans="1:16" ht="30" customHeight="1" x14ac:dyDescent="0.25">
      <c r="A46" s="445" t="s">
        <v>431</v>
      </c>
      <c r="B46" s="575"/>
      <c r="C46" s="575"/>
      <c r="D46" s="576"/>
      <c r="E46" s="165"/>
      <c r="F46" s="165"/>
      <c r="G46" s="330"/>
      <c r="H46" s="330"/>
      <c r="I46" s="330"/>
      <c r="J46" s="330"/>
      <c r="K46" s="29"/>
      <c r="M46" s="342">
        <f t="shared" si="12"/>
        <v>0</v>
      </c>
      <c r="N46" s="342">
        <f t="shared" si="12"/>
        <v>0</v>
      </c>
      <c r="O46" s="342">
        <f t="shared" si="13"/>
        <v>0</v>
      </c>
      <c r="P46" s="343">
        <f t="shared" si="14"/>
        <v>0</v>
      </c>
    </row>
    <row r="47" spans="1:16" ht="30" customHeight="1" x14ac:dyDescent="0.25">
      <c r="A47" s="574" t="s">
        <v>432</v>
      </c>
      <c r="B47" s="575"/>
      <c r="C47" s="575"/>
      <c r="D47" s="576"/>
      <c r="E47" s="165"/>
      <c r="F47" s="165"/>
      <c r="G47" s="330"/>
      <c r="H47" s="330"/>
      <c r="I47" s="330"/>
      <c r="J47" s="330"/>
      <c r="K47" s="29"/>
      <c r="M47" s="342">
        <f t="shared" si="12"/>
        <v>0</v>
      </c>
      <c r="N47" s="342">
        <f t="shared" si="12"/>
        <v>0</v>
      </c>
      <c r="O47" s="342">
        <f t="shared" si="13"/>
        <v>0</v>
      </c>
      <c r="P47" s="343">
        <f t="shared" si="14"/>
        <v>0</v>
      </c>
    </row>
    <row r="48" spans="1:16" ht="30" customHeight="1" x14ac:dyDescent="0.25">
      <c r="A48" s="445" t="s">
        <v>433</v>
      </c>
      <c r="B48" s="575"/>
      <c r="C48" s="575"/>
      <c r="D48" s="576"/>
      <c r="E48" s="165"/>
      <c r="F48" s="165"/>
      <c r="G48" s="330"/>
      <c r="H48" s="330"/>
      <c r="I48" s="330"/>
      <c r="J48" s="330"/>
      <c r="K48" s="29"/>
      <c r="M48" s="342">
        <f t="shared" si="12"/>
        <v>0</v>
      </c>
      <c r="N48" s="342">
        <f t="shared" si="12"/>
        <v>0</v>
      </c>
      <c r="O48" s="342">
        <f t="shared" si="13"/>
        <v>0</v>
      </c>
      <c r="P48" s="343">
        <f t="shared" si="14"/>
        <v>0</v>
      </c>
    </row>
    <row r="49" spans="1:16" ht="30" customHeight="1" x14ac:dyDescent="0.2">
      <c r="A49" s="445" t="s">
        <v>434</v>
      </c>
      <c r="B49" s="575"/>
      <c r="C49" s="575"/>
      <c r="D49" s="576"/>
      <c r="E49" s="59">
        <f t="shared" ref="E49:J49" si="15">E50+E51+E52</f>
        <v>0</v>
      </c>
      <c r="F49" s="59">
        <f t="shared" si="15"/>
        <v>0</v>
      </c>
      <c r="G49" s="59">
        <f t="shared" si="15"/>
        <v>0</v>
      </c>
      <c r="H49" s="59">
        <f t="shared" si="15"/>
        <v>0</v>
      </c>
      <c r="I49" s="59">
        <f t="shared" si="15"/>
        <v>0</v>
      </c>
      <c r="J49" s="59">
        <f t="shared" si="15"/>
        <v>0</v>
      </c>
      <c r="K49" s="29"/>
      <c r="M49" s="367"/>
      <c r="N49" s="367"/>
      <c r="O49" s="367"/>
      <c r="P49" s="367"/>
    </row>
    <row r="50" spans="1:16" ht="30" customHeight="1" x14ac:dyDescent="0.25">
      <c r="A50" s="445" t="s">
        <v>435</v>
      </c>
      <c r="B50" s="575"/>
      <c r="C50" s="575"/>
      <c r="D50" s="576"/>
      <c r="E50" s="165"/>
      <c r="F50" s="165"/>
      <c r="G50" s="330"/>
      <c r="H50" s="330"/>
      <c r="I50" s="330"/>
      <c r="J50" s="330"/>
      <c r="K50" s="29"/>
      <c r="M50" s="342">
        <f t="shared" ref="M50:N52" si="16">E50</f>
        <v>0</v>
      </c>
      <c r="N50" s="342">
        <f t="shared" si="16"/>
        <v>0</v>
      </c>
      <c r="O50" s="342">
        <f t="shared" ref="O50:O52" si="17">F50</f>
        <v>0</v>
      </c>
      <c r="P50" s="343">
        <f t="shared" ref="P50:P52" si="18">G50+H50+I50+J50</f>
        <v>0</v>
      </c>
    </row>
    <row r="51" spans="1:16" ht="30" customHeight="1" x14ac:dyDescent="0.25">
      <c r="A51" s="445" t="s">
        <v>436</v>
      </c>
      <c r="B51" s="575"/>
      <c r="C51" s="575"/>
      <c r="D51" s="576"/>
      <c r="E51" s="165"/>
      <c r="F51" s="165"/>
      <c r="G51" s="330"/>
      <c r="H51" s="330"/>
      <c r="I51" s="330"/>
      <c r="J51" s="330"/>
      <c r="K51" s="29"/>
      <c r="M51" s="342">
        <f t="shared" si="16"/>
        <v>0</v>
      </c>
      <c r="N51" s="342">
        <f t="shared" si="16"/>
        <v>0</v>
      </c>
      <c r="O51" s="342">
        <f t="shared" si="17"/>
        <v>0</v>
      </c>
      <c r="P51" s="343">
        <f t="shared" si="18"/>
        <v>0</v>
      </c>
    </row>
    <row r="52" spans="1:16" ht="30" customHeight="1" x14ac:dyDescent="0.25">
      <c r="A52" s="445" t="s">
        <v>437</v>
      </c>
      <c r="B52" s="575"/>
      <c r="C52" s="575"/>
      <c r="D52" s="576"/>
      <c r="E52" s="165"/>
      <c r="F52" s="165"/>
      <c r="G52" s="330"/>
      <c r="H52" s="330"/>
      <c r="I52" s="330"/>
      <c r="J52" s="330"/>
      <c r="K52" s="29"/>
      <c r="M52" s="342">
        <f t="shared" si="16"/>
        <v>0</v>
      </c>
      <c r="N52" s="342">
        <f t="shared" si="16"/>
        <v>0</v>
      </c>
      <c r="O52" s="342">
        <f t="shared" si="17"/>
        <v>0</v>
      </c>
      <c r="P52" s="343">
        <f t="shared" si="18"/>
        <v>0</v>
      </c>
    </row>
    <row r="53" spans="1:16" ht="30" customHeight="1" x14ac:dyDescent="0.25">
      <c r="A53" s="581" t="s">
        <v>149</v>
      </c>
      <c r="B53" s="582"/>
      <c r="C53" s="582"/>
      <c r="D53" s="583"/>
      <c r="E53" s="59">
        <f t="shared" ref="E53:J53" si="19">E54+E61</f>
        <v>0</v>
      </c>
      <c r="F53" s="59">
        <f t="shared" si="19"/>
        <v>0</v>
      </c>
      <c r="G53" s="59">
        <f t="shared" si="19"/>
        <v>0</v>
      </c>
      <c r="H53" s="59">
        <f t="shared" si="19"/>
        <v>0</v>
      </c>
      <c r="I53" s="59">
        <f t="shared" si="19"/>
        <v>0</v>
      </c>
      <c r="J53" s="59">
        <f t="shared" si="19"/>
        <v>0</v>
      </c>
      <c r="K53" s="29"/>
      <c r="M53" s="365"/>
      <c r="N53" s="365"/>
      <c r="O53" s="365"/>
      <c r="P53" s="365"/>
    </row>
    <row r="54" spans="1:16" ht="30" customHeight="1" x14ac:dyDescent="0.2">
      <c r="A54" s="445" t="s">
        <v>438</v>
      </c>
      <c r="B54" s="575"/>
      <c r="C54" s="575"/>
      <c r="D54" s="576"/>
      <c r="E54" s="59">
        <f t="shared" ref="E54:J54" si="20">E55+E56+E57+E58+E59+E60</f>
        <v>0</v>
      </c>
      <c r="F54" s="59">
        <f t="shared" si="20"/>
        <v>0</v>
      </c>
      <c r="G54" s="59">
        <f t="shared" si="20"/>
        <v>0</v>
      </c>
      <c r="H54" s="59">
        <f t="shared" si="20"/>
        <v>0</v>
      </c>
      <c r="I54" s="59">
        <f t="shared" si="20"/>
        <v>0</v>
      </c>
      <c r="J54" s="59">
        <f t="shared" si="20"/>
        <v>0</v>
      </c>
      <c r="K54" s="29"/>
      <c r="M54" s="365"/>
      <c r="N54" s="365"/>
      <c r="O54" s="365"/>
      <c r="P54" s="365"/>
    </row>
    <row r="55" spans="1:16" ht="30" customHeight="1" x14ac:dyDescent="0.25">
      <c r="A55" s="445" t="s">
        <v>439</v>
      </c>
      <c r="B55" s="575"/>
      <c r="C55" s="575"/>
      <c r="D55" s="576"/>
      <c r="E55" s="165"/>
      <c r="F55" s="165"/>
      <c r="G55" s="330"/>
      <c r="H55" s="330"/>
      <c r="I55" s="330"/>
      <c r="J55" s="330"/>
      <c r="K55" s="29"/>
      <c r="M55" s="342">
        <f t="shared" ref="M55:N60" si="21">E55</f>
        <v>0</v>
      </c>
      <c r="N55" s="342">
        <f t="shared" si="21"/>
        <v>0</v>
      </c>
      <c r="O55" s="342">
        <f t="shared" ref="O55:O60" si="22">F55</f>
        <v>0</v>
      </c>
      <c r="P55" s="343">
        <f t="shared" ref="P55:P65" si="23">G55+H55+I55+J55</f>
        <v>0</v>
      </c>
    </row>
    <row r="56" spans="1:16" ht="30" customHeight="1" x14ac:dyDescent="0.25">
      <c r="A56" s="445" t="s">
        <v>440</v>
      </c>
      <c r="B56" s="575"/>
      <c r="C56" s="575"/>
      <c r="D56" s="576"/>
      <c r="E56" s="165"/>
      <c r="F56" s="165"/>
      <c r="G56" s="330"/>
      <c r="H56" s="330"/>
      <c r="I56" s="330"/>
      <c r="J56" s="330"/>
      <c r="K56" s="29"/>
      <c r="M56" s="342">
        <f t="shared" si="21"/>
        <v>0</v>
      </c>
      <c r="N56" s="342">
        <f t="shared" si="21"/>
        <v>0</v>
      </c>
      <c r="O56" s="342">
        <f t="shared" si="22"/>
        <v>0</v>
      </c>
      <c r="P56" s="343">
        <f t="shared" si="23"/>
        <v>0</v>
      </c>
    </row>
    <row r="57" spans="1:16" ht="30" customHeight="1" x14ac:dyDescent="0.25">
      <c r="A57" s="445" t="s">
        <v>441</v>
      </c>
      <c r="B57" s="575"/>
      <c r="C57" s="575"/>
      <c r="D57" s="576"/>
      <c r="E57" s="165"/>
      <c r="F57" s="165"/>
      <c r="G57" s="330"/>
      <c r="H57" s="330"/>
      <c r="I57" s="330"/>
      <c r="J57" s="330"/>
      <c r="K57" s="29"/>
      <c r="M57" s="342">
        <f t="shared" si="21"/>
        <v>0</v>
      </c>
      <c r="N57" s="342">
        <f t="shared" si="21"/>
        <v>0</v>
      </c>
      <c r="O57" s="342">
        <f t="shared" si="22"/>
        <v>0</v>
      </c>
      <c r="P57" s="343">
        <f t="shared" si="23"/>
        <v>0</v>
      </c>
    </row>
    <row r="58" spans="1:16" ht="30" customHeight="1" x14ac:dyDescent="0.25">
      <c r="A58" s="445" t="s">
        <v>442</v>
      </c>
      <c r="B58" s="575"/>
      <c r="C58" s="575"/>
      <c r="D58" s="576"/>
      <c r="E58" s="165"/>
      <c r="F58" s="165"/>
      <c r="G58" s="330"/>
      <c r="H58" s="330"/>
      <c r="I58" s="330"/>
      <c r="J58" s="330"/>
      <c r="K58" s="29"/>
      <c r="M58" s="342">
        <f t="shared" si="21"/>
        <v>0</v>
      </c>
      <c r="N58" s="342">
        <f t="shared" si="21"/>
        <v>0</v>
      </c>
      <c r="O58" s="342">
        <f t="shared" si="22"/>
        <v>0</v>
      </c>
      <c r="P58" s="343">
        <f t="shared" si="23"/>
        <v>0</v>
      </c>
    </row>
    <row r="59" spans="1:16" ht="30" customHeight="1" x14ac:dyDescent="0.25">
      <c r="A59" s="574" t="s">
        <v>443</v>
      </c>
      <c r="B59" s="575"/>
      <c r="C59" s="575"/>
      <c r="D59" s="576"/>
      <c r="E59" s="165"/>
      <c r="F59" s="165"/>
      <c r="G59" s="330"/>
      <c r="H59" s="330"/>
      <c r="I59" s="330"/>
      <c r="J59" s="330"/>
      <c r="K59" s="29"/>
      <c r="M59" s="342">
        <f t="shared" si="21"/>
        <v>0</v>
      </c>
      <c r="N59" s="342">
        <f t="shared" si="21"/>
        <v>0</v>
      </c>
      <c r="O59" s="342">
        <f t="shared" si="22"/>
        <v>0</v>
      </c>
      <c r="P59" s="343">
        <f t="shared" si="23"/>
        <v>0</v>
      </c>
    </row>
    <row r="60" spans="1:16" ht="30" customHeight="1" x14ac:dyDescent="0.25">
      <c r="A60" s="445" t="s">
        <v>444</v>
      </c>
      <c r="B60" s="575"/>
      <c r="C60" s="575"/>
      <c r="D60" s="576"/>
      <c r="E60" s="165"/>
      <c r="F60" s="165"/>
      <c r="G60" s="330"/>
      <c r="H60" s="330"/>
      <c r="I60" s="330"/>
      <c r="J60" s="330"/>
      <c r="K60" s="29"/>
      <c r="M60" s="342">
        <f t="shared" si="21"/>
        <v>0</v>
      </c>
      <c r="N60" s="342">
        <f t="shared" si="21"/>
        <v>0</v>
      </c>
      <c r="O60" s="342">
        <f t="shared" si="22"/>
        <v>0</v>
      </c>
      <c r="P60" s="343">
        <f t="shared" si="23"/>
        <v>0</v>
      </c>
    </row>
    <row r="61" spans="1:16" ht="30" customHeight="1" x14ac:dyDescent="0.2">
      <c r="A61" s="445" t="s">
        <v>445</v>
      </c>
      <c r="B61" s="575"/>
      <c r="C61" s="575"/>
      <c r="D61" s="576"/>
      <c r="E61" s="59">
        <f t="shared" ref="E61:J61" si="24">E62+E63+E64</f>
        <v>0</v>
      </c>
      <c r="F61" s="59">
        <f t="shared" si="24"/>
        <v>0</v>
      </c>
      <c r="G61" s="59">
        <f t="shared" si="24"/>
        <v>0</v>
      </c>
      <c r="H61" s="59">
        <f t="shared" si="24"/>
        <v>0</v>
      </c>
      <c r="I61" s="59">
        <f t="shared" si="24"/>
        <v>0</v>
      </c>
      <c r="J61" s="59">
        <f t="shared" si="24"/>
        <v>0</v>
      </c>
      <c r="K61" s="29"/>
      <c r="M61" s="365"/>
      <c r="N61" s="365"/>
      <c r="O61" s="365"/>
      <c r="P61" s="365"/>
    </row>
    <row r="62" spans="1:16" ht="30" customHeight="1" x14ac:dyDescent="0.25">
      <c r="A62" s="445" t="s">
        <v>446</v>
      </c>
      <c r="B62" s="575"/>
      <c r="C62" s="575"/>
      <c r="D62" s="576"/>
      <c r="E62" s="165"/>
      <c r="F62" s="165"/>
      <c r="G62" s="330"/>
      <c r="H62" s="330"/>
      <c r="I62" s="330"/>
      <c r="J62" s="330"/>
      <c r="K62" s="29"/>
      <c r="M62" s="342">
        <f t="shared" ref="M62:N65" si="25">E62</f>
        <v>0</v>
      </c>
      <c r="N62" s="342">
        <f t="shared" si="25"/>
        <v>0</v>
      </c>
      <c r="O62" s="342">
        <f t="shared" ref="O62:O65" si="26">F62</f>
        <v>0</v>
      </c>
      <c r="P62" s="343">
        <f t="shared" si="23"/>
        <v>0</v>
      </c>
    </row>
    <row r="63" spans="1:16" ht="30" customHeight="1" x14ac:dyDescent="0.25">
      <c r="A63" s="445" t="s">
        <v>447</v>
      </c>
      <c r="B63" s="575"/>
      <c r="C63" s="575"/>
      <c r="D63" s="576"/>
      <c r="E63" s="165"/>
      <c r="F63" s="165"/>
      <c r="G63" s="330"/>
      <c r="H63" s="330"/>
      <c r="I63" s="330"/>
      <c r="J63" s="330"/>
      <c r="K63" s="29"/>
      <c r="M63" s="342">
        <f t="shared" si="25"/>
        <v>0</v>
      </c>
      <c r="N63" s="342">
        <f t="shared" si="25"/>
        <v>0</v>
      </c>
      <c r="O63" s="342">
        <f t="shared" si="26"/>
        <v>0</v>
      </c>
      <c r="P63" s="343">
        <f t="shared" si="23"/>
        <v>0</v>
      </c>
    </row>
    <row r="64" spans="1:16" ht="30" customHeight="1" x14ac:dyDescent="0.25">
      <c r="A64" s="445" t="s">
        <v>448</v>
      </c>
      <c r="B64" s="575"/>
      <c r="C64" s="575"/>
      <c r="D64" s="576"/>
      <c r="E64" s="165"/>
      <c r="F64" s="165"/>
      <c r="G64" s="330"/>
      <c r="H64" s="330"/>
      <c r="I64" s="330"/>
      <c r="J64" s="330"/>
      <c r="K64" s="29"/>
      <c r="M64" s="342">
        <f t="shared" si="25"/>
        <v>0</v>
      </c>
      <c r="N64" s="342">
        <f t="shared" si="25"/>
        <v>0</v>
      </c>
      <c r="O64" s="342">
        <f t="shared" si="26"/>
        <v>0</v>
      </c>
      <c r="P64" s="343">
        <f t="shared" si="23"/>
        <v>0</v>
      </c>
    </row>
    <row r="65" spans="1:19" ht="30" customHeight="1" x14ac:dyDescent="0.25">
      <c r="A65" s="445" t="s">
        <v>150</v>
      </c>
      <c r="B65" s="577"/>
      <c r="C65" s="577"/>
      <c r="D65" s="578"/>
      <c r="E65" s="165"/>
      <c r="F65" s="165"/>
      <c r="G65" s="330"/>
      <c r="H65" s="330"/>
      <c r="I65" s="330"/>
      <c r="J65" s="330"/>
      <c r="K65" s="29"/>
      <c r="M65" s="342">
        <f t="shared" si="25"/>
        <v>0</v>
      </c>
      <c r="N65" s="342">
        <f t="shared" si="25"/>
        <v>0</v>
      </c>
      <c r="O65" s="342">
        <f t="shared" si="26"/>
        <v>0</v>
      </c>
      <c r="P65" s="343">
        <f t="shared" si="23"/>
        <v>0</v>
      </c>
    </row>
    <row r="66" spans="1:19" ht="30" customHeight="1" x14ac:dyDescent="0.25">
      <c r="A66" s="581" t="s">
        <v>172</v>
      </c>
      <c r="B66" s="582"/>
      <c r="C66" s="582"/>
      <c r="D66" s="583"/>
      <c r="E66" s="59">
        <f t="shared" ref="E66:J66" si="27">E67+E70+E71+E72+E73+E74+E85+E86</f>
        <v>0</v>
      </c>
      <c r="F66" s="59">
        <f t="shared" si="27"/>
        <v>0</v>
      </c>
      <c r="G66" s="59">
        <f t="shared" si="27"/>
        <v>0</v>
      </c>
      <c r="H66" s="59">
        <f t="shared" si="27"/>
        <v>0</v>
      </c>
      <c r="I66" s="59">
        <f t="shared" si="27"/>
        <v>0</v>
      </c>
      <c r="J66" s="59">
        <f t="shared" si="27"/>
        <v>0</v>
      </c>
      <c r="K66" s="9"/>
      <c r="M66" s="365"/>
      <c r="N66" s="365"/>
      <c r="O66" s="365"/>
      <c r="P66" s="365"/>
    </row>
    <row r="67" spans="1:19" ht="30" customHeight="1" x14ac:dyDescent="0.25">
      <c r="A67" s="445" t="s">
        <v>151</v>
      </c>
      <c r="B67" s="577"/>
      <c r="C67" s="577"/>
      <c r="D67" s="578"/>
      <c r="E67" s="59">
        <f t="shared" ref="E67:J67" si="28">E68+E69</f>
        <v>0</v>
      </c>
      <c r="F67" s="59">
        <f t="shared" si="28"/>
        <v>0</v>
      </c>
      <c r="G67" s="59">
        <f t="shared" si="28"/>
        <v>0</v>
      </c>
      <c r="H67" s="59">
        <f t="shared" si="28"/>
        <v>0</v>
      </c>
      <c r="I67" s="59">
        <f t="shared" si="28"/>
        <v>0</v>
      </c>
      <c r="J67" s="59">
        <f t="shared" si="28"/>
        <v>0</v>
      </c>
      <c r="K67" s="29"/>
      <c r="M67" s="365"/>
      <c r="N67" s="367"/>
      <c r="O67" s="367"/>
      <c r="P67" s="367"/>
      <c r="Q67" s="325"/>
    </row>
    <row r="68" spans="1:19" ht="30" customHeight="1" x14ac:dyDescent="0.25">
      <c r="A68" s="445" t="s">
        <v>152</v>
      </c>
      <c r="B68" s="577"/>
      <c r="C68" s="577"/>
      <c r="D68" s="578"/>
      <c r="E68" s="165"/>
      <c r="F68" s="165"/>
      <c r="G68" s="330"/>
      <c r="H68" s="330"/>
      <c r="I68" s="330"/>
      <c r="J68" s="330"/>
      <c r="K68" s="29"/>
      <c r="M68" s="365"/>
      <c r="N68" s="367"/>
      <c r="O68" s="342">
        <f t="shared" ref="O68:O73" si="29">F68</f>
        <v>0</v>
      </c>
      <c r="P68" s="343">
        <f t="shared" ref="P68:P86" si="30">G68+H68+I68+J68</f>
        <v>0</v>
      </c>
      <c r="Q68" s="325"/>
    </row>
    <row r="69" spans="1:19" ht="30" customHeight="1" x14ac:dyDescent="0.25">
      <c r="A69" s="445" t="s">
        <v>153</v>
      </c>
      <c r="B69" s="577"/>
      <c r="C69" s="577"/>
      <c r="D69" s="578"/>
      <c r="E69" s="165"/>
      <c r="F69" s="165"/>
      <c r="G69" s="330"/>
      <c r="H69" s="330"/>
      <c r="I69" s="330"/>
      <c r="J69" s="330"/>
      <c r="K69" s="29"/>
      <c r="M69" s="365"/>
      <c r="N69" s="367"/>
      <c r="O69" s="342">
        <f t="shared" si="29"/>
        <v>0</v>
      </c>
      <c r="P69" s="343">
        <f t="shared" si="30"/>
        <v>0</v>
      </c>
      <c r="Q69" s="325"/>
    </row>
    <row r="70" spans="1:19" ht="30" customHeight="1" x14ac:dyDescent="0.25">
      <c r="A70" s="445" t="s">
        <v>154</v>
      </c>
      <c r="B70" s="577"/>
      <c r="C70" s="577"/>
      <c r="D70" s="578"/>
      <c r="E70" s="165"/>
      <c r="F70" s="165"/>
      <c r="G70" s="330"/>
      <c r="H70" s="330"/>
      <c r="I70" s="330"/>
      <c r="J70" s="330"/>
      <c r="K70" s="29"/>
      <c r="M70" s="365"/>
      <c r="N70" s="367"/>
      <c r="O70" s="342">
        <f t="shared" si="29"/>
        <v>0</v>
      </c>
      <c r="P70" s="343">
        <f t="shared" si="30"/>
        <v>0</v>
      </c>
      <c r="Q70" s="325"/>
    </row>
    <row r="71" spans="1:19" ht="30" customHeight="1" x14ac:dyDescent="0.25">
      <c r="A71" s="445" t="s">
        <v>155</v>
      </c>
      <c r="B71" s="577"/>
      <c r="C71" s="577"/>
      <c r="D71" s="578"/>
      <c r="E71" s="165"/>
      <c r="F71" s="165"/>
      <c r="G71" s="330"/>
      <c r="H71" s="330"/>
      <c r="I71" s="330"/>
      <c r="J71" s="330"/>
      <c r="K71" s="29"/>
      <c r="M71" s="365"/>
      <c r="N71" s="367"/>
      <c r="O71" s="342">
        <f t="shared" si="29"/>
        <v>0</v>
      </c>
      <c r="P71" s="343">
        <f t="shared" si="30"/>
        <v>0</v>
      </c>
      <c r="Q71" s="325"/>
    </row>
    <row r="72" spans="1:19" ht="30" customHeight="1" x14ac:dyDescent="0.25">
      <c r="A72" s="445" t="s">
        <v>156</v>
      </c>
      <c r="B72" s="577"/>
      <c r="C72" s="577"/>
      <c r="D72" s="578"/>
      <c r="E72" s="165"/>
      <c r="F72" s="165"/>
      <c r="G72" s="330"/>
      <c r="H72" s="330"/>
      <c r="I72" s="330"/>
      <c r="J72" s="330"/>
      <c r="K72" s="29"/>
      <c r="M72" s="365"/>
      <c r="N72" s="367"/>
      <c r="O72" s="342">
        <f t="shared" si="29"/>
        <v>0</v>
      </c>
      <c r="P72" s="343">
        <f t="shared" si="30"/>
        <v>0</v>
      </c>
      <c r="Q72" s="325"/>
    </row>
    <row r="73" spans="1:19" ht="30" customHeight="1" x14ac:dyDescent="0.25">
      <c r="A73" s="445" t="s">
        <v>157</v>
      </c>
      <c r="B73" s="577"/>
      <c r="C73" s="577"/>
      <c r="D73" s="578"/>
      <c r="E73" s="165"/>
      <c r="F73" s="165"/>
      <c r="G73" s="330"/>
      <c r="H73" s="330"/>
      <c r="I73" s="330"/>
      <c r="J73" s="330"/>
      <c r="K73" s="29"/>
      <c r="M73" s="365"/>
      <c r="N73" s="367"/>
      <c r="O73" s="342">
        <f t="shared" si="29"/>
        <v>0</v>
      </c>
      <c r="P73" s="343">
        <f t="shared" si="30"/>
        <v>0</v>
      </c>
      <c r="Q73" s="325"/>
    </row>
    <row r="74" spans="1:19" ht="30" customHeight="1" x14ac:dyDescent="0.25">
      <c r="A74" s="445" t="s">
        <v>158</v>
      </c>
      <c r="B74" s="577"/>
      <c r="C74" s="577"/>
      <c r="D74" s="578"/>
      <c r="E74" s="59">
        <f t="shared" ref="E74:J74" si="31">E75+E76+E77+E78+E79+E80+E81+E82+E83+E84</f>
        <v>0</v>
      </c>
      <c r="F74" s="59">
        <f t="shared" si="31"/>
        <v>0</v>
      </c>
      <c r="G74" s="59">
        <f t="shared" si="31"/>
        <v>0</v>
      </c>
      <c r="H74" s="59">
        <f t="shared" si="31"/>
        <v>0</v>
      </c>
      <c r="I74" s="59">
        <f t="shared" si="31"/>
        <v>0</v>
      </c>
      <c r="J74" s="59">
        <f t="shared" si="31"/>
        <v>0</v>
      </c>
      <c r="K74" s="29"/>
      <c r="M74" s="367"/>
      <c r="N74" s="367"/>
      <c r="O74" s="367"/>
      <c r="P74" s="367"/>
      <c r="Q74" s="325"/>
      <c r="R74" s="325"/>
      <c r="S74" s="325"/>
    </row>
    <row r="75" spans="1:19" ht="30" customHeight="1" x14ac:dyDescent="0.25">
      <c r="A75" s="445" t="s">
        <v>159</v>
      </c>
      <c r="B75" s="577"/>
      <c r="C75" s="577"/>
      <c r="D75" s="578"/>
      <c r="E75" s="165"/>
      <c r="F75" s="165"/>
      <c r="G75" s="331"/>
      <c r="H75" s="331"/>
      <c r="I75" s="331"/>
      <c r="J75" s="331"/>
      <c r="K75" s="29"/>
      <c r="M75" s="367"/>
      <c r="N75" s="367"/>
      <c r="O75" s="342">
        <f t="shared" ref="O75:O86" si="32">F75</f>
        <v>0</v>
      </c>
      <c r="P75" s="350">
        <f t="shared" si="30"/>
        <v>0</v>
      </c>
      <c r="Q75" s="325"/>
      <c r="R75" s="325"/>
      <c r="S75" s="325"/>
    </row>
    <row r="76" spans="1:19" ht="30" customHeight="1" x14ac:dyDescent="0.25">
      <c r="A76" s="445" t="s">
        <v>160</v>
      </c>
      <c r="B76" s="577"/>
      <c r="C76" s="577"/>
      <c r="D76" s="578"/>
      <c r="E76" s="165"/>
      <c r="F76" s="165"/>
      <c r="G76" s="331"/>
      <c r="H76" s="331"/>
      <c r="I76" s="331"/>
      <c r="J76" s="331"/>
      <c r="K76" s="29"/>
      <c r="M76" s="367"/>
      <c r="N76" s="367"/>
      <c r="O76" s="342">
        <f t="shared" si="32"/>
        <v>0</v>
      </c>
      <c r="P76" s="350">
        <f t="shared" si="30"/>
        <v>0</v>
      </c>
      <c r="Q76" s="325"/>
      <c r="R76" s="325"/>
      <c r="S76" s="325"/>
    </row>
    <row r="77" spans="1:19" ht="30" customHeight="1" x14ac:dyDescent="0.25">
      <c r="A77" s="445" t="s">
        <v>161</v>
      </c>
      <c r="B77" s="577"/>
      <c r="C77" s="577"/>
      <c r="D77" s="578"/>
      <c r="E77" s="165"/>
      <c r="F77" s="165"/>
      <c r="G77" s="331"/>
      <c r="H77" s="331"/>
      <c r="I77" s="331"/>
      <c r="J77" s="331"/>
      <c r="K77" s="29"/>
      <c r="M77" s="367"/>
      <c r="N77" s="367"/>
      <c r="O77" s="342">
        <f t="shared" si="32"/>
        <v>0</v>
      </c>
      <c r="P77" s="350">
        <f t="shared" si="30"/>
        <v>0</v>
      </c>
      <c r="Q77" s="325"/>
      <c r="R77" s="325"/>
      <c r="S77" s="325"/>
    </row>
    <row r="78" spans="1:19" ht="30" customHeight="1" x14ac:dyDescent="0.25">
      <c r="A78" s="445" t="s">
        <v>162</v>
      </c>
      <c r="B78" s="577"/>
      <c r="C78" s="577"/>
      <c r="D78" s="578"/>
      <c r="E78" s="165"/>
      <c r="F78" s="165"/>
      <c r="G78" s="331"/>
      <c r="H78" s="331"/>
      <c r="I78" s="331"/>
      <c r="J78" s="331"/>
      <c r="K78" s="29"/>
      <c r="M78" s="367"/>
      <c r="N78" s="367"/>
      <c r="O78" s="342">
        <f t="shared" si="32"/>
        <v>0</v>
      </c>
      <c r="P78" s="350">
        <f t="shared" si="30"/>
        <v>0</v>
      </c>
      <c r="Q78" s="325"/>
      <c r="R78" s="325"/>
      <c r="S78" s="325"/>
    </row>
    <row r="79" spans="1:19" ht="30" customHeight="1" x14ac:dyDescent="0.25">
      <c r="A79" s="445" t="s">
        <v>163</v>
      </c>
      <c r="B79" s="577"/>
      <c r="C79" s="577"/>
      <c r="D79" s="578"/>
      <c r="E79" s="165"/>
      <c r="F79" s="165"/>
      <c r="G79" s="331"/>
      <c r="H79" s="331"/>
      <c r="I79" s="331"/>
      <c r="J79" s="331"/>
      <c r="K79" s="29"/>
      <c r="M79" s="367"/>
      <c r="N79" s="367"/>
      <c r="O79" s="342">
        <f t="shared" si="32"/>
        <v>0</v>
      </c>
      <c r="P79" s="350">
        <f t="shared" si="30"/>
        <v>0</v>
      </c>
      <c r="Q79" s="325"/>
      <c r="R79" s="325"/>
      <c r="S79" s="325"/>
    </row>
    <row r="80" spans="1:19" ht="30" customHeight="1" x14ac:dyDescent="0.25">
      <c r="A80" s="445" t="s">
        <v>164</v>
      </c>
      <c r="B80" s="577"/>
      <c r="C80" s="577"/>
      <c r="D80" s="578"/>
      <c r="E80" s="165"/>
      <c r="F80" s="165"/>
      <c r="G80" s="331"/>
      <c r="H80" s="331"/>
      <c r="I80" s="331"/>
      <c r="J80" s="331"/>
      <c r="K80" s="29"/>
      <c r="M80" s="367"/>
      <c r="N80" s="367"/>
      <c r="O80" s="342">
        <f t="shared" si="32"/>
        <v>0</v>
      </c>
      <c r="P80" s="350">
        <f t="shared" si="30"/>
        <v>0</v>
      </c>
      <c r="Q80" s="325"/>
      <c r="R80" s="325"/>
      <c r="S80" s="325"/>
    </row>
    <row r="81" spans="1:26" ht="30" customHeight="1" x14ac:dyDescent="0.25">
      <c r="A81" s="445" t="s">
        <v>165</v>
      </c>
      <c r="B81" s="577"/>
      <c r="C81" s="577"/>
      <c r="D81" s="578"/>
      <c r="E81" s="165"/>
      <c r="F81" s="165"/>
      <c r="G81" s="331"/>
      <c r="H81" s="331"/>
      <c r="I81" s="331"/>
      <c r="J81" s="331"/>
      <c r="K81" s="29"/>
      <c r="M81" s="367"/>
      <c r="N81" s="367"/>
      <c r="O81" s="342">
        <f t="shared" si="32"/>
        <v>0</v>
      </c>
      <c r="P81" s="350">
        <f t="shared" si="30"/>
        <v>0</v>
      </c>
      <c r="Q81" s="325"/>
      <c r="R81" s="325"/>
      <c r="S81" s="325"/>
    </row>
    <row r="82" spans="1:26" ht="30" customHeight="1" x14ac:dyDescent="0.25">
      <c r="A82" s="445" t="s">
        <v>166</v>
      </c>
      <c r="B82" s="577"/>
      <c r="C82" s="577"/>
      <c r="D82" s="578"/>
      <c r="E82" s="165"/>
      <c r="F82" s="165"/>
      <c r="G82" s="331"/>
      <c r="H82" s="331"/>
      <c r="I82" s="331"/>
      <c r="J82" s="331"/>
      <c r="K82" s="29"/>
      <c r="M82" s="367"/>
      <c r="N82" s="367"/>
      <c r="O82" s="342">
        <f t="shared" si="32"/>
        <v>0</v>
      </c>
      <c r="P82" s="350">
        <f t="shared" si="30"/>
        <v>0</v>
      </c>
      <c r="Q82" s="325"/>
      <c r="R82" s="539" t="s">
        <v>801</v>
      </c>
      <c r="S82" s="540"/>
      <c r="T82" s="540"/>
      <c r="U82" s="540"/>
      <c r="V82" s="540"/>
      <c r="W82" s="540"/>
      <c r="X82" s="540"/>
      <c r="Y82" s="540"/>
      <c r="Z82" s="540"/>
    </row>
    <row r="83" spans="1:26" ht="30" customHeight="1" x14ac:dyDescent="0.25">
      <c r="A83" s="445" t="s">
        <v>167</v>
      </c>
      <c r="B83" s="577"/>
      <c r="C83" s="577"/>
      <c r="D83" s="578"/>
      <c r="E83" s="165"/>
      <c r="F83" s="165"/>
      <c r="G83" s="331"/>
      <c r="H83" s="331"/>
      <c r="I83" s="331"/>
      <c r="J83" s="331"/>
      <c r="K83" s="29"/>
      <c r="M83" s="367"/>
      <c r="N83" s="367"/>
      <c r="O83" s="342">
        <f t="shared" si="32"/>
        <v>0</v>
      </c>
      <c r="P83" s="350">
        <f t="shared" si="30"/>
        <v>0</v>
      </c>
      <c r="Q83" s="325"/>
      <c r="R83" s="540"/>
      <c r="S83" s="540"/>
      <c r="T83" s="540"/>
      <c r="U83" s="540"/>
      <c r="V83" s="540"/>
      <c r="W83" s="540"/>
      <c r="X83" s="540"/>
      <c r="Y83" s="540"/>
      <c r="Z83" s="540"/>
    </row>
    <row r="84" spans="1:26" ht="30" customHeight="1" x14ac:dyDescent="0.25">
      <c r="A84" s="445" t="s">
        <v>168</v>
      </c>
      <c r="B84" s="577"/>
      <c r="C84" s="577"/>
      <c r="D84" s="578"/>
      <c r="E84" s="165"/>
      <c r="F84" s="165"/>
      <c r="G84" s="331"/>
      <c r="H84" s="331"/>
      <c r="I84" s="331"/>
      <c r="J84" s="331"/>
      <c r="K84" s="29"/>
      <c r="M84" s="367"/>
      <c r="N84" s="367"/>
      <c r="O84" s="342">
        <f t="shared" si="32"/>
        <v>0</v>
      </c>
      <c r="P84" s="350">
        <f t="shared" si="30"/>
        <v>0</v>
      </c>
      <c r="Q84" s="325"/>
      <c r="R84" s="325"/>
      <c r="S84" s="325"/>
    </row>
    <row r="85" spans="1:26" ht="30" customHeight="1" x14ac:dyDescent="0.25">
      <c r="A85" s="445" t="s">
        <v>169</v>
      </c>
      <c r="B85" s="577"/>
      <c r="C85" s="577"/>
      <c r="D85" s="578"/>
      <c r="E85" s="165"/>
      <c r="F85" s="165"/>
      <c r="G85" s="331"/>
      <c r="H85" s="331"/>
      <c r="I85" s="331"/>
      <c r="J85" s="331"/>
      <c r="K85" s="29"/>
      <c r="M85" s="367"/>
      <c r="N85" s="367"/>
      <c r="O85" s="342">
        <f t="shared" si="32"/>
        <v>0</v>
      </c>
      <c r="P85" s="350">
        <f t="shared" si="30"/>
        <v>0</v>
      </c>
      <c r="Q85" s="325"/>
      <c r="R85" s="325"/>
      <c r="S85" s="325"/>
    </row>
    <row r="86" spans="1:26" ht="30" customHeight="1" x14ac:dyDescent="0.25">
      <c r="A86" s="445" t="s">
        <v>170</v>
      </c>
      <c r="B86" s="577"/>
      <c r="C86" s="577"/>
      <c r="D86" s="578"/>
      <c r="E86" s="165"/>
      <c r="F86" s="165"/>
      <c r="G86" s="331"/>
      <c r="H86" s="331"/>
      <c r="I86" s="331"/>
      <c r="J86" s="331"/>
      <c r="K86" s="29"/>
      <c r="M86" s="367"/>
      <c r="N86" s="367"/>
      <c r="O86" s="342">
        <f t="shared" si="32"/>
        <v>0</v>
      </c>
      <c r="P86" s="350">
        <f t="shared" si="30"/>
        <v>0</v>
      </c>
      <c r="Q86" s="325"/>
      <c r="R86" s="325"/>
      <c r="S86" s="325"/>
    </row>
    <row r="87" spans="1:26" ht="45" customHeight="1" x14ac:dyDescent="0.25">
      <c r="A87" s="445" t="s">
        <v>451</v>
      </c>
      <c r="B87" s="577"/>
      <c r="C87" s="577"/>
      <c r="D87" s="578"/>
      <c r="E87" s="59"/>
      <c r="F87" s="59"/>
      <c r="G87" s="165"/>
      <c r="H87" s="165"/>
      <c r="I87" s="165"/>
      <c r="J87" s="165"/>
      <c r="K87" s="38"/>
      <c r="M87" s="367"/>
      <c r="N87" s="367"/>
      <c r="O87" s="367"/>
      <c r="P87" s="367"/>
      <c r="Q87" s="325"/>
      <c r="R87" s="325"/>
      <c r="S87" s="325"/>
    </row>
    <row r="88" spans="1:26" ht="53.25" customHeight="1" x14ac:dyDescent="0.25">
      <c r="A88" s="496" t="s">
        <v>1</v>
      </c>
      <c r="B88" s="579"/>
      <c r="C88" s="579"/>
      <c r="D88" s="580"/>
      <c r="E88" s="59">
        <f>E28+E66</f>
        <v>0</v>
      </c>
      <c r="F88" s="59">
        <f>F28+F66</f>
        <v>0</v>
      </c>
      <c r="G88" s="59">
        <f>G28+G66+G87</f>
        <v>0</v>
      </c>
      <c r="H88" s="59">
        <f>H28+H66+H87</f>
        <v>0</v>
      </c>
      <c r="I88" s="59">
        <f>I28+I66+I87</f>
        <v>0</v>
      </c>
      <c r="J88" s="59">
        <f>J28+J66+J87</f>
        <v>0</v>
      </c>
      <c r="K88" s="352" t="s">
        <v>802</v>
      </c>
      <c r="M88" s="365"/>
      <c r="N88" s="365"/>
      <c r="O88" s="365"/>
      <c r="P88" s="365"/>
    </row>
    <row r="90" spans="1:26" ht="51.75" customHeight="1" x14ac:dyDescent="0.2">
      <c r="A90" s="484" t="s">
        <v>41</v>
      </c>
      <c r="B90" s="414"/>
      <c r="C90" s="414"/>
      <c r="D90" s="414"/>
      <c r="E90" s="475"/>
      <c r="F90" s="476"/>
      <c r="G90" s="476"/>
      <c r="H90" s="476"/>
      <c r="I90" s="476"/>
      <c r="J90" s="476"/>
      <c r="K90" s="477"/>
    </row>
  </sheetData>
  <sheetProtection password="8D29" sheet="1" objects="1" scenarios="1"/>
  <mergeCells count="90">
    <mergeCell ref="R82:Z83"/>
    <mergeCell ref="A41:D41"/>
    <mergeCell ref="A1:K1"/>
    <mergeCell ref="A5:D5"/>
    <mergeCell ref="A6:D6"/>
    <mergeCell ref="A4:D4"/>
    <mergeCell ref="A8:D8"/>
    <mergeCell ref="A2:I2"/>
    <mergeCell ref="A30:D30"/>
    <mergeCell ref="A31:D31"/>
    <mergeCell ref="K26:K27"/>
    <mergeCell ref="A17:D17"/>
    <mergeCell ref="A26:D27"/>
    <mergeCell ref="E26:F26"/>
    <mergeCell ref="G26:G27"/>
    <mergeCell ref="I26:I27"/>
    <mergeCell ref="A19:D19"/>
    <mergeCell ref="A20:D20"/>
    <mergeCell ref="A21:D21"/>
    <mergeCell ref="A22:D22"/>
    <mergeCell ref="J26:J27"/>
    <mergeCell ref="H26:H27"/>
    <mergeCell ref="A15:D15"/>
    <mergeCell ref="A16:D16"/>
    <mergeCell ref="A14:D14"/>
    <mergeCell ref="A7:D7"/>
    <mergeCell ref="A39:D39"/>
    <mergeCell ref="A34:D34"/>
    <mergeCell ref="A35:D35"/>
    <mergeCell ref="A10:D10"/>
    <mergeCell ref="A11:D11"/>
    <mergeCell ref="A12:D12"/>
    <mergeCell ref="A28:D28"/>
    <mergeCell ref="A29:D29"/>
    <mergeCell ref="A32:D32"/>
    <mergeCell ref="A33:D33"/>
    <mergeCell ref="A36:D36"/>
    <mergeCell ref="A38:D38"/>
    <mergeCell ref="A53:D53"/>
    <mergeCell ref="A65:D65"/>
    <mergeCell ref="A43:D43"/>
    <mergeCell ref="A44:D44"/>
    <mergeCell ref="A45:D45"/>
    <mergeCell ref="A46:D46"/>
    <mergeCell ref="A47:D47"/>
    <mergeCell ref="A48:D48"/>
    <mergeCell ref="A55:D55"/>
    <mergeCell ref="A49:D49"/>
    <mergeCell ref="A82:D82"/>
    <mergeCell ref="A73:D73"/>
    <mergeCell ref="A74:D74"/>
    <mergeCell ref="A72:D72"/>
    <mergeCell ref="A66:D66"/>
    <mergeCell ref="A67:D67"/>
    <mergeCell ref="A68:D68"/>
    <mergeCell ref="A69:D69"/>
    <mergeCell ref="A70:D70"/>
    <mergeCell ref="A71:D71"/>
    <mergeCell ref="A42:D42"/>
    <mergeCell ref="A90:D90"/>
    <mergeCell ref="E90:K90"/>
    <mergeCell ref="A78:D78"/>
    <mergeCell ref="A79:D79"/>
    <mergeCell ref="A80:D80"/>
    <mergeCell ref="A81:D81"/>
    <mergeCell ref="A84:D84"/>
    <mergeCell ref="A83:D83"/>
    <mergeCell ref="A87:D87"/>
    <mergeCell ref="A85:D85"/>
    <mergeCell ref="A86:D86"/>
    <mergeCell ref="A88:D88"/>
    <mergeCell ref="A75:D75"/>
    <mergeCell ref="A76:D76"/>
    <mergeCell ref="A77:D77"/>
    <mergeCell ref="M26:P26"/>
    <mergeCell ref="A37:D37"/>
    <mergeCell ref="A63:D63"/>
    <mergeCell ref="A64:D64"/>
    <mergeCell ref="A50:D50"/>
    <mergeCell ref="A51:D51"/>
    <mergeCell ref="A52:D52"/>
    <mergeCell ref="A54:D54"/>
    <mergeCell ref="A61:D61"/>
    <mergeCell ref="A62:D62"/>
    <mergeCell ref="A56:D56"/>
    <mergeCell ref="A60:D60"/>
    <mergeCell ref="A59:D59"/>
    <mergeCell ref="A58:D58"/>
    <mergeCell ref="A57:D57"/>
    <mergeCell ref="A40:D40"/>
  </mergeCells>
  <conditionalFormatting sqref="E14:E15">
    <cfRule type="cellIs" dxfId="266" priority="913" operator="lessThan">
      <formula>0</formula>
    </cfRule>
  </conditionalFormatting>
  <conditionalFormatting sqref="E4:E5">
    <cfRule type="cellIs" dxfId="265" priority="911" operator="lessThan">
      <formula>0</formula>
    </cfRule>
  </conditionalFormatting>
  <conditionalFormatting sqref="E22">
    <cfRule type="cellIs" dxfId="264" priority="639" operator="lessThan">
      <formula>0</formula>
    </cfRule>
  </conditionalFormatting>
  <conditionalFormatting sqref="I88">
    <cfRule type="cellIs" dxfId="263" priority="643" operator="greaterThan">
      <formula>$E$15</formula>
    </cfRule>
  </conditionalFormatting>
  <conditionalFormatting sqref="J88">
    <cfRule type="cellIs" dxfId="262" priority="642" operator="greaterThan">
      <formula>$E$20</formula>
    </cfRule>
  </conditionalFormatting>
  <conditionalFormatting sqref="E7">
    <cfRule type="cellIs" dxfId="261" priority="641" operator="lessThan">
      <formula>0</formula>
    </cfRule>
  </conditionalFormatting>
  <conditionalFormatting sqref="E17">
    <cfRule type="cellIs" dxfId="260" priority="640" operator="lessThan">
      <formula>0</formula>
    </cfRule>
  </conditionalFormatting>
  <conditionalFormatting sqref="P31">
    <cfRule type="expression" dxfId="259" priority="379">
      <formula>($G$31+$H$31+$I$31+$J$31)-$F$31&gt;0</formula>
    </cfRule>
  </conditionalFormatting>
  <conditionalFormatting sqref="P32">
    <cfRule type="expression" dxfId="258" priority="377">
      <formula>($G$32+$H$32+$I$32+$J$32)-$F$32&gt;0</formula>
    </cfRule>
  </conditionalFormatting>
  <conditionalFormatting sqref="P33">
    <cfRule type="expression" dxfId="257" priority="375">
      <formula>($G$33+$H$33+$I$33+$J$33)-$F$33&gt;0</formula>
    </cfRule>
  </conditionalFormatting>
  <conditionalFormatting sqref="P34">
    <cfRule type="expression" dxfId="256" priority="373">
      <formula>($G$34+$H$34+$I$34+$J$34)-$F$34&gt;0</formula>
    </cfRule>
  </conditionalFormatting>
  <conditionalFormatting sqref="P35">
    <cfRule type="expression" dxfId="255" priority="371">
      <formula>($G$35+$H$35+$I$35+$J$35)-$F$35&gt;0</formula>
    </cfRule>
  </conditionalFormatting>
  <conditionalFormatting sqref="P36">
    <cfRule type="expression" dxfId="254" priority="369">
      <formula>($G$36+$H$36+$I$36+$J$36)-$F$36&gt;0</formula>
    </cfRule>
  </conditionalFormatting>
  <conditionalFormatting sqref="O31">
    <cfRule type="cellIs" dxfId="253" priority="326" operator="greaterThan">
      <formula>$E$31</formula>
    </cfRule>
  </conditionalFormatting>
  <conditionalFormatting sqref="O32">
    <cfRule type="cellIs" dxfId="252" priority="325" operator="greaterThan">
      <formula>$E$32</formula>
    </cfRule>
  </conditionalFormatting>
  <conditionalFormatting sqref="O33">
    <cfRule type="cellIs" dxfId="251" priority="324" operator="greaterThan">
      <formula>$E$33</formula>
    </cfRule>
  </conditionalFormatting>
  <conditionalFormatting sqref="O34">
    <cfRule type="cellIs" dxfId="250" priority="323" operator="greaterThan">
      <formula>$E$34</formula>
    </cfRule>
  </conditionalFormatting>
  <conditionalFormatting sqref="O35">
    <cfRule type="cellIs" dxfId="249" priority="322" operator="greaterThan">
      <formula>$E$35</formula>
    </cfRule>
  </conditionalFormatting>
  <conditionalFormatting sqref="O36">
    <cfRule type="cellIs" dxfId="248" priority="321" operator="greaterThan">
      <formula>$E$36</formula>
    </cfRule>
  </conditionalFormatting>
  <conditionalFormatting sqref="O38">
    <cfRule type="cellIs" dxfId="247" priority="295" operator="greaterThan">
      <formula>$E$38</formula>
    </cfRule>
  </conditionalFormatting>
  <conditionalFormatting sqref="O39">
    <cfRule type="cellIs" dxfId="246" priority="292" operator="greaterThan">
      <formula>$E$39</formula>
    </cfRule>
  </conditionalFormatting>
  <conditionalFormatting sqref="O40">
    <cfRule type="cellIs" dxfId="245" priority="291" operator="greaterThan">
      <formula>$E$40</formula>
    </cfRule>
  </conditionalFormatting>
  <conditionalFormatting sqref="P38">
    <cfRule type="expression" dxfId="244" priority="286">
      <formula>($G$38+$H$38+$I$38+$J$38)-$F$38&gt;0</formula>
    </cfRule>
  </conditionalFormatting>
  <conditionalFormatting sqref="P39">
    <cfRule type="expression" dxfId="243" priority="284">
      <formula>($G$39+$H$39+$I$39+$J$39)-$F$39&gt;0</formula>
    </cfRule>
  </conditionalFormatting>
  <conditionalFormatting sqref="P40">
    <cfRule type="expression" dxfId="242" priority="282">
      <formula>($G$40+$H$40+$I$40+$J$40)-$F$40&gt;0</formula>
    </cfRule>
  </conditionalFormatting>
  <conditionalFormatting sqref="O43">
    <cfRule type="cellIs" dxfId="241" priority="239" operator="greaterThan">
      <formula>$E$43</formula>
    </cfRule>
  </conditionalFormatting>
  <conditionalFormatting sqref="O44">
    <cfRule type="cellIs" dxfId="240" priority="238" operator="greaterThan">
      <formula>$E$44</formula>
    </cfRule>
  </conditionalFormatting>
  <conditionalFormatting sqref="O45">
    <cfRule type="cellIs" dxfId="239" priority="237" operator="greaterThan">
      <formula>$E$45</formula>
    </cfRule>
  </conditionalFormatting>
  <conditionalFormatting sqref="O46">
    <cfRule type="cellIs" dxfId="238" priority="236" operator="greaterThan">
      <formula>$E$46</formula>
    </cfRule>
  </conditionalFormatting>
  <conditionalFormatting sqref="O47">
    <cfRule type="cellIs" dxfId="237" priority="235" operator="greaterThan">
      <formula>$E$47</formula>
    </cfRule>
  </conditionalFormatting>
  <conditionalFormatting sqref="O48">
    <cfRule type="cellIs" dxfId="236" priority="234" operator="greaterThan">
      <formula>$E$48</formula>
    </cfRule>
  </conditionalFormatting>
  <conditionalFormatting sqref="P43">
    <cfRule type="expression" dxfId="235" priority="226">
      <formula>($G$43+$H$43+$I$43+$J$43)-$F$43&gt;0</formula>
    </cfRule>
  </conditionalFormatting>
  <conditionalFormatting sqref="P44">
    <cfRule type="expression" dxfId="234" priority="224">
      <formula>($G$44+$H$44+$I$44+$J$44)-$F$44&gt;0</formula>
    </cfRule>
  </conditionalFormatting>
  <conditionalFormatting sqref="P45">
    <cfRule type="expression" dxfId="233" priority="222">
      <formula>($G$45+$H$45+$I$45+$J$45)-$F$45&gt;0</formula>
    </cfRule>
  </conditionalFormatting>
  <conditionalFormatting sqref="P46">
    <cfRule type="expression" dxfId="232" priority="220">
      <formula>($G$46+$H$46+$I$46+$J$46)-$F$46&gt;0</formula>
    </cfRule>
  </conditionalFormatting>
  <conditionalFormatting sqref="P47">
    <cfRule type="expression" dxfId="231" priority="218">
      <formula>($G$47+$H$47+$I$47+$J$47)-$F$47&gt;0</formula>
    </cfRule>
  </conditionalFormatting>
  <conditionalFormatting sqref="P48">
    <cfRule type="expression" dxfId="230" priority="216">
      <formula>($G$48+$H$48+$I$48+$J$48)-$F$48&gt;0</formula>
    </cfRule>
  </conditionalFormatting>
  <conditionalFormatting sqref="O50">
    <cfRule type="cellIs" dxfId="229" priority="194" operator="greaterThan">
      <formula>$E$50</formula>
    </cfRule>
  </conditionalFormatting>
  <conditionalFormatting sqref="O51">
    <cfRule type="cellIs" dxfId="228" priority="193" operator="greaterThan">
      <formula>$E$51</formula>
    </cfRule>
  </conditionalFormatting>
  <conditionalFormatting sqref="O52">
    <cfRule type="cellIs" dxfId="227" priority="192" operator="greaterThan">
      <formula>$E$52</formula>
    </cfRule>
  </conditionalFormatting>
  <conditionalFormatting sqref="P50">
    <cfRule type="expression" dxfId="226" priority="187">
      <formula>($G$50+$H$50+$I$50+$J$50)-$F$50&gt;0</formula>
    </cfRule>
  </conditionalFormatting>
  <conditionalFormatting sqref="P51">
    <cfRule type="expression" dxfId="225" priority="185">
      <formula>($G$51+$H$51+$I$51+$J$51)-$F$51&gt;0</formula>
    </cfRule>
  </conditionalFormatting>
  <conditionalFormatting sqref="P52">
    <cfRule type="expression" dxfId="224" priority="183">
      <formula>($G$52+$H$52+$I$52+$J$52)-$F$52&gt;0</formula>
    </cfRule>
  </conditionalFormatting>
  <conditionalFormatting sqref="O55">
    <cfRule type="cellIs" dxfId="223" priority="140" operator="greaterThan">
      <formula>$E$55</formula>
    </cfRule>
  </conditionalFormatting>
  <conditionalFormatting sqref="O56">
    <cfRule type="cellIs" dxfId="222" priority="139" operator="greaterThan">
      <formula>$E$56</formula>
    </cfRule>
  </conditionalFormatting>
  <conditionalFormatting sqref="O57">
    <cfRule type="cellIs" dxfId="221" priority="138" operator="greaterThan">
      <formula>$E$57</formula>
    </cfRule>
  </conditionalFormatting>
  <conditionalFormatting sqref="O58">
    <cfRule type="cellIs" dxfId="220" priority="137" operator="greaterThan">
      <formula>$E$58</formula>
    </cfRule>
  </conditionalFormatting>
  <conditionalFormatting sqref="O59">
    <cfRule type="cellIs" dxfId="219" priority="136" operator="greaterThan">
      <formula>$E$59</formula>
    </cfRule>
  </conditionalFormatting>
  <conditionalFormatting sqref="O60">
    <cfRule type="cellIs" dxfId="218" priority="135" operator="greaterThan">
      <formula>$E$60</formula>
    </cfRule>
  </conditionalFormatting>
  <conditionalFormatting sqref="P55">
    <cfRule type="expression" dxfId="217" priority="127">
      <formula>($G$55+$H$55+$I$55+$J$55)-$F$55&gt;0</formula>
    </cfRule>
  </conditionalFormatting>
  <conditionalFormatting sqref="P56">
    <cfRule type="expression" dxfId="216" priority="125">
      <formula>($G$56+$H$56+$I$56+$J$56)-$F$56&gt;0</formula>
    </cfRule>
  </conditionalFormatting>
  <conditionalFormatting sqref="P57">
    <cfRule type="expression" dxfId="215" priority="123">
      <formula>($G$57+$H$57+$I$57+$J$57)-$F$57&gt;0</formula>
    </cfRule>
  </conditionalFormatting>
  <conditionalFormatting sqref="P58">
    <cfRule type="expression" dxfId="214" priority="121">
      <formula>($G$58+$H$58+$I$58+$J$58)-$F$58&gt;0</formula>
    </cfRule>
  </conditionalFormatting>
  <conditionalFormatting sqref="P59">
    <cfRule type="expression" dxfId="213" priority="119">
      <formula>($G$59+$H$59+$I$59+$J$59)-$F$59&gt;0</formula>
    </cfRule>
  </conditionalFormatting>
  <conditionalFormatting sqref="P60">
    <cfRule type="expression" dxfId="212" priority="117">
      <formula>($G$60+$H$60+$I$60+$J$60)-$F$60&gt;0</formula>
    </cfRule>
  </conditionalFormatting>
  <conditionalFormatting sqref="O62">
    <cfRule type="cellIs" dxfId="211" priority="93" operator="greaterThan">
      <formula>$E$62</formula>
    </cfRule>
  </conditionalFormatting>
  <conditionalFormatting sqref="O63">
    <cfRule type="cellIs" dxfId="210" priority="92" operator="greaterThan">
      <formula>$E$63</formula>
    </cfRule>
  </conditionalFormatting>
  <conditionalFormatting sqref="O64">
    <cfRule type="cellIs" dxfId="209" priority="91" operator="greaterThan">
      <formula>$E$64</formula>
    </cfRule>
  </conditionalFormatting>
  <conditionalFormatting sqref="O65">
    <cfRule type="cellIs" dxfId="208" priority="95" operator="greaterThan">
      <formula>$E$65</formula>
    </cfRule>
  </conditionalFormatting>
  <conditionalFormatting sqref="P62">
    <cfRule type="expression" dxfId="207" priority="86">
      <formula>($G$62+$H$62+$I$62+$J$62)-$F$62&gt;0</formula>
    </cfRule>
  </conditionalFormatting>
  <conditionalFormatting sqref="P63">
    <cfRule type="expression" dxfId="206" priority="84">
      <formula>($G$63+$H$63+$I$63+$J$63)-$F$63&gt;0</formula>
    </cfRule>
  </conditionalFormatting>
  <conditionalFormatting sqref="P64">
    <cfRule type="expression" dxfId="205" priority="82">
      <formula>($G$64+$H$64+$I$64+$J$64)-$F$64&gt;0</formula>
    </cfRule>
  </conditionalFormatting>
  <conditionalFormatting sqref="P65">
    <cfRule type="expression" dxfId="204" priority="80">
      <formula>($G$65+$H$65+$I$65+$J$65)-$F$65&gt;0</formula>
    </cfRule>
  </conditionalFormatting>
  <conditionalFormatting sqref="O68">
    <cfRule type="cellIs" dxfId="203" priority="79" operator="greaterThan">
      <formula>$E$68</formula>
    </cfRule>
  </conditionalFormatting>
  <conditionalFormatting sqref="O69">
    <cfRule type="cellIs" dxfId="202" priority="77" operator="greaterThan">
      <formula>$E$69</formula>
    </cfRule>
  </conditionalFormatting>
  <conditionalFormatting sqref="O70">
    <cfRule type="cellIs" dxfId="201" priority="75" operator="greaterThan">
      <formula>$E$70</formula>
    </cfRule>
  </conditionalFormatting>
  <conditionalFormatting sqref="O71">
    <cfRule type="cellIs" dxfId="200" priority="73" operator="greaterThan">
      <formula>$E$71</formula>
    </cfRule>
  </conditionalFormatting>
  <conditionalFormatting sqref="O72">
    <cfRule type="cellIs" dxfId="199" priority="71" operator="greaterThan">
      <formula>$E$72</formula>
    </cfRule>
  </conditionalFormatting>
  <conditionalFormatting sqref="O73">
    <cfRule type="cellIs" dxfId="198" priority="69" operator="greaterThan">
      <formula>$E$73</formula>
    </cfRule>
  </conditionalFormatting>
  <conditionalFormatting sqref="P68">
    <cfRule type="expression" dxfId="197" priority="66">
      <formula>($G$68+$H$68+$I$68+$J$68)-$F$68&gt;0</formula>
    </cfRule>
  </conditionalFormatting>
  <conditionalFormatting sqref="P69">
    <cfRule type="expression" dxfId="196" priority="64">
      <formula>($G$69+$H$69+$I$69+$J$69)-$F$69&gt;0</formula>
    </cfRule>
  </conditionalFormatting>
  <conditionalFormatting sqref="P70">
    <cfRule type="expression" dxfId="195" priority="62">
      <formula>($G$70+$H$70+$I$70+$J$70)-$F$70&gt;0</formula>
    </cfRule>
  </conditionalFormatting>
  <conditionalFormatting sqref="P71">
    <cfRule type="expression" dxfId="194" priority="60">
      <formula>($G$71+$H$71+$I$71+$J$71)-$F$71&gt;0</formula>
    </cfRule>
  </conditionalFormatting>
  <conditionalFormatting sqref="P72">
    <cfRule type="expression" dxfId="193" priority="58">
      <formula>($G$72+$H$72+$I$72+$J$72)-$F$72&gt;0</formula>
    </cfRule>
  </conditionalFormatting>
  <conditionalFormatting sqref="P73">
    <cfRule type="expression" dxfId="192" priority="56">
      <formula>($G$73+$H$73+$I$73+$J$73)-$F$73&gt;0</formula>
    </cfRule>
  </conditionalFormatting>
  <conditionalFormatting sqref="O75">
    <cfRule type="cellIs" dxfId="191" priority="55" operator="greaterThan">
      <formula>$E$75</formula>
    </cfRule>
  </conditionalFormatting>
  <conditionalFormatting sqref="O76">
    <cfRule type="cellIs" dxfId="190" priority="53" operator="greaterThan">
      <formula>$E$76</formula>
    </cfRule>
  </conditionalFormatting>
  <conditionalFormatting sqref="O77">
    <cfRule type="cellIs" dxfId="189" priority="51" operator="greaterThan">
      <formula>$E$77</formula>
    </cfRule>
  </conditionalFormatting>
  <conditionalFormatting sqref="O78">
    <cfRule type="cellIs" dxfId="188" priority="49" operator="greaterThan">
      <formula>$E$78</formula>
    </cfRule>
  </conditionalFormatting>
  <conditionalFormatting sqref="O79">
    <cfRule type="cellIs" dxfId="187" priority="47" operator="greaterThan">
      <formula>$E$79</formula>
    </cfRule>
  </conditionalFormatting>
  <conditionalFormatting sqref="O80">
    <cfRule type="cellIs" dxfId="186" priority="45" operator="greaterThan">
      <formula>$E$80</formula>
    </cfRule>
  </conditionalFormatting>
  <conditionalFormatting sqref="O81">
    <cfRule type="cellIs" dxfId="185" priority="43" operator="greaterThan">
      <formula>$E$81</formula>
    </cfRule>
  </conditionalFormatting>
  <conditionalFormatting sqref="O82">
    <cfRule type="cellIs" dxfId="184" priority="41" operator="greaterThan">
      <formula>$E$82</formula>
    </cfRule>
  </conditionalFormatting>
  <conditionalFormatting sqref="O83">
    <cfRule type="cellIs" dxfId="183" priority="39" operator="greaterThan">
      <formula>$E$83</formula>
    </cfRule>
  </conditionalFormatting>
  <conditionalFormatting sqref="O84">
    <cfRule type="cellIs" dxfId="182" priority="37" operator="greaterThan">
      <formula>$E$84</formula>
    </cfRule>
  </conditionalFormatting>
  <conditionalFormatting sqref="O85">
    <cfRule type="cellIs" dxfId="181" priority="35" operator="greaterThan">
      <formula>$E$85</formula>
    </cfRule>
  </conditionalFormatting>
  <conditionalFormatting sqref="O86">
    <cfRule type="cellIs" dxfId="180" priority="33" operator="greaterThan">
      <formula>$E$86</formula>
    </cfRule>
  </conditionalFormatting>
  <conditionalFormatting sqref="P75">
    <cfRule type="expression" dxfId="179" priority="30">
      <formula>($G$75+$H$75+$I$75+$J$75)-$F$75&gt;0</formula>
    </cfRule>
  </conditionalFormatting>
  <conditionalFormatting sqref="P76">
    <cfRule type="expression" dxfId="178" priority="28">
      <formula>($G$76+$H$76+$I$76+$J$76)-$F$76&gt;0</formula>
    </cfRule>
  </conditionalFormatting>
  <conditionalFormatting sqref="P77">
    <cfRule type="expression" dxfId="177" priority="26">
      <formula>($G$77+$H$77+$I$77+$J$77)-$F$77&gt;0</formula>
    </cfRule>
  </conditionalFormatting>
  <conditionalFormatting sqref="P78">
    <cfRule type="expression" dxfId="176" priority="24">
      <formula>($G$78+$H$78+$I$78+$J$78)-$F$78&gt;0</formula>
    </cfRule>
  </conditionalFormatting>
  <conditionalFormatting sqref="P79">
    <cfRule type="expression" dxfId="175" priority="22">
      <formula>($G$79+$H$79+$I$79+$J$79)-$F$79&gt;0</formula>
    </cfRule>
  </conditionalFormatting>
  <conditionalFormatting sqref="P80">
    <cfRule type="expression" dxfId="174" priority="20">
      <formula>($G$80+$H$80+$I$80+$J$80)-$F$80&gt;0</formula>
    </cfRule>
  </conditionalFormatting>
  <conditionalFormatting sqref="P81">
    <cfRule type="expression" dxfId="173" priority="18">
      <formula>($G$81+$H$81+$I$81+$J$81)-$F$81&gt;0</formula>
    </cfRule>
  </conditionalFormatting>
  <conditionalFormatting sqref="P82">
    <cfRule type="expression" dxfId="172" priority="16">
      <formula>($G$82+$H$82+$I$82+$J$82)-$F$82&gt;0</formula>
    </cfRule>
  </conditionalFormatting>
  <conditionalFormatting sqref="P83">
    <cfRule type="expression" dxfId="171" priority="14">
      <formula>($G$83+$H$83+$I$83+$J$83)-$F$83&gt;0</formula>
    </cfRule>
  </conditionalFormatting>
  <conditionalFormatting sqref="P84">
    <cfRule type="expression" dxfId="170" priority="12">
      <formula>($G$84+$H$84+$I$84+$J$84)-$F$84&gt;0</formula>
    </cfRule>
  </conditionalFormatting>
  <conditionalFormatting sqref="P85">
    <cfRule type="expression" dxfId="169" priority="10">
      <formula>($G$85+$H$85+$I$85+$J$85)-$F$85&gt;0</formula>
    </cfRule>
  </conditionalFormatting>
  <conditionalFormatting sqref="P86">
    <cfRule type="expression" dxfId="168" priority="8">
      <formula>($G$86+$H$86+$I$86+$J$86)-$F$86&gt;0</formula>
    </cfRule>
  </conditionalFormatting>
  <conditionalFormatting sqref="G88">
    <cfRule type="cellIs" dxfId="167" priority="7" operator="greaterThan">
      <formula>$E$5</formula>
    </cfRule>
  </conditionalFormatting>
  <conditionalFormatting sqref="E12">
    <cfRule type="cellIs" dxfId="166" priority="6" operator="lessThan">
      <formula>0</formula>
    </cfRule>
  </conditionalFormatting>
  <conditionalFormatting sqref="H88">
    <cfRule type="cellIs" dxfId="165" priority="5" operator="greaterThan">
      <formula>$E$10</formula>
    </cfRule>
  </conditionalFormatting>
  <dataValidations count="2">
    <dataValidation type="decimal" operator="greaterThan" allowBlank="1" showInputMessage="1" showErrorMessage="1" error="Musí být zadáno číslo" sqref="N43:O48 Q31 M38:P40 M31:P36">
      <formula1>-9.99999999999999E+41</formula1>
    </dataValidation>
    <dataValidation type="decimal" operator="greaterThanOrEqual" allowBlank="1" showInputMessage="1" showErrorMessage="1" error="zadejte číslo větší nebo rovné 0" sqref="E4:E5 E8 E10 E14:E15 E19:E20 E68:J73 E31:J36 E38:J40 E43:J48 E50:J52 E55:J60 E62:J65 E75:J87">
      <formula1>0</formula1>
    </dataValidation>
  </dataValidations>
  <pageMargins left="0.70866141732283472" right="0.70866141732283472" top="0.78740157480314965" bottom="0.78740157480314965" header="0.31496062992125984" footer="0.31496062992125984"/>
  <pageSetup paperSize="9" scale="60" fitToHeight="0" orientation="landscape" r:id="rId1"/>
  <extLst>
    <ext xmlns:x14="http://schemas.microsoft.com/office/spreadsheetml/2009/9/main" uri="{78C0D931-6437-407d-A8EE-F0AAD7539E65}">
      <x14:conditionalFormattings>
        <x14:conditionalFormatting xmlns:xm="http://schemas.microsoft.com/office/excel/2006/main">
          <x14:cfRule type="cellIs" priority="363" operator="greaterThan" id="{5167B39F-7FA0-4FF4-B666-14ACB4A81078}">
            <xm:f>$E$34*'část D zaměstnanci'!$E$80*1000</xm:f>
            <x14:dxf>
              <font>
                <color rgb="FF9C6500"/>
              </font>
              <fill>
                <patternFill>
                  <bgColor rgb="FFFFEB9C"/>
                </patternFill>
              </fill>
            </x14:dxf>
          </x14:cfRule>
          <xm:sqref>M34</xm:sqref>
        </x14:conditionalFormatting>
        <x14:conditionalFormatting xmlns:xm="http://schemas.microsoft.com/office/excel/2006/main">
          <x14:cfRule type="cellIs" priority="362" operator="greaterThan" id="{0CD9B9D5-EF63-495F-A289-ED9AE353F086}">
            <xm:f>$E$35*'část D zaměstnanci'!$E$89*1000</xm:f>
            <x14:dxf>
              <font>
                <color rgb="FF9C6500"/>
              </font>
              <fill>
                <patternFill>
                  <bgColor rgb="FFFFEB9C"/>
                </patternFill>
              </fill>
            </x14:dxf>
          </x14:cfRule>
          <xm:sqref>M35</xm:sqref>
        </x14:conditionalFormatting>
        <x14:conditionalFormatting xmlns:xm="http://schemas.microsoft.com/office/excel/2006/main">
          <x14:cfRule type="cellIs" priority="360" operator="greaterThan" id="{57DECA33-AB08-4385-9464-9BDE9D608009}">
            <xm:f>$E$36*'část D zaměstnanci'!$E$90*1000</xm:f>
            <x14:dxf>
              <font>
                <color rgb="FF9C6500"/>
              </font>
              <fill>
                <patternFill>
                  <bgColor rgb="FFFFEB9C"/>
                </patternFill>
              </fill>
            </x14:dxf>
          </x14:cfRule>
          <xm:sqref>M36</xm:sqref>
        </x14:conditionalFormatting>
        <x14:conditionalFormatting xmlns:xm="http://schemas.microsoft.com/office/excel/2006/main">
          <x14:cfRule type="cellIs" priority="366" operator="greaterThan" id="{CE53E951-93DB-405C-8C38-7D2F590968B8}">
            <xm:f>$E$32*'část D zaměstnanci'!$E$61*1000</xm:f>
            <x14:dxf>
              <font>
                <color rgb="FF9C6500"/>
              </font>
              <fill>
                <patternFill>
                  <bgColor rgb="FFFFEB9C"/>
                </patternFill>
              </fill>
            </x14:dxf>
          </x14:cfRule>
          <xm:sqref>M32</xm:sqref>
        </x14:conditionalFormatting>
        <x14:conditionalFormatting xmlns:xm="http://schemas.microsoft.com/office/excel/2006/main">
          <x14:cfRule type="cellIs" priority="365" operator="greaterThan" id="{85C4A5AE-E3E8-4C31-BD5D-D644DA974F70}">
            <xm:f>$E$33*'část D zaměstnanci'!$E$66*1000</xm:f>
            <x14:dxf>
              <font>
                <color rgb="FF9C6500"/>
              </font>
              <fill>
                <patternFill>
                  <bgColor rgb="FFFFEB9C"/>
                </patternFill>
              </fill>
            </x14:dxf>
          </x14:cfRule>
          <xm:sqref>M33</xm:sqref>
        </x14:conditionalFormatting>
        <x14:conditionalFormatting xmlns:xm="http://schemas.microsoft.com/office/excel/2006/main">
          <x14:cfRule type="cellIs" priority="368" operator="greaterThan" id="{DAAD7AE9-EC17-4C9A-B4F4-AEC1B4AC2143}">
            <xm:f>$E$31*'část D zaměstnanci'!$E$60*1000</xm:f>
            <x14:dxf>
              <font>
                <color rgb="FF9C6500"/>
              </font>
              <fill>
                <patternFill>
                  <bgColor rgb="FFFFEB9C"/>
                </patternFill>
              </fill>
            </x14:dxf>
          </x14:cfRule>
          <xm:sqref>M31</xm:sqref>
        </x14:conditionalFormatting>
        <x14:conditionalFormatting xmlns:xm="http://schemas.microsoft.com/office/excel/2006/main">
          <x14:cfRule type="cellIs" priority="350" operator="greaterThan" id="{C4C06650-F095-4DFA-8B56-4C7C5C09E357}">
            <xm:f>$F$31*'část D zaměstnanci'!$E$8*1000</xm:f>
            <x14:dxf>
              <font>
                <color rgb="FF9C6500"/>
              </font>
              <fill>
                <patternFill>
                  <bgColor rgb="FFFFEB9C"/>
                </patternFill>
              </fill>
            </x14:dxf>
          </x14:cfRule>
          <xm:sqref>N31</xm:sqref>
        </x14:conditionalFormatting>
        <x14:conditionalFormatting xmlns:xm="http://schemas.microsoft.com/office/excel/2006/main">
          <x14:cfRule type="cellIs" priority="349" operator="greaterThan" id="{82692992-60F9-47A3-BC68-CA1843FCF2EE}">
            <xm:f>$F$32*'část D zaměstnanci'!$E$9*1000</xm:f>
            <x14:dxf>
              <font>
                <color rgb="FF9C6500"/>
              </font>
              <fill>
                <patternFill>
                  <bgColor rgb="FFFFEB9C"/>
                </patternFill>
              </fill>
            </x14:dxf>
          </x14:cfRule>
          <xm:sqref>N32</xm:sqref>
        </x14:conditionalFormatting>
        <x14:conditionalFormatting xmlns:xm="http://schemas.microsoft.com/office/excel/2006/main">
          <x14:cfRule type="cellIs" priority="348" operator="greaterThan" id="{773C3EBF-7E61-45CE-B753-F87407008F92}">
            <xm:f>$F$33*'část D zaměstnanci'!$E$14*1000</xm:f>
            <x14:dxf>
              <font>
                <color rgb="FF9C6500"/>
              </font>
              <fill>
                <patternFill>
                  <bgColor rgb="FFFFEB9C"/>
                </patternFill>
              </fill>
            </x14:dxf>
          </x14:cfRule>
          <xm:sqref>N33</xm:sqref>
        </x14:conditionalFormatting>
        <x14:conditionalFormatting xmlns:xm="http://schemas.microsoft.com/office/excel/2006/main">
          <x14:cfRule type="cellIs" priority="347" operator="greaterThan" id="{0014B4EA-A582-4733-BECB-68062346A6AD}">
            <xm:f>$F$34*'část D zaměstnanci'!$E$28*1000</xm:f>
            <x14:dxf>
              <font>
                <color rgb="FF9C6500"/>
              </font>
              <fill>
                <patternFill>
                  <bgColor rgb="FFFFEB9C"/>
                </patternFill>
              </fill>
            </x14:dxf>
          </x14:cfRule>
          <xm:sqref>N34</xm:sqref>
        </x14:conditionalFormatting>
        <x14:conditionalFormatting xmlns:xm="http://schemas.microsoft.com/office/excel/2006/main">
          <x14:cfRule type="cellIs" priority="346" operator="greaterThan" id="{8485DF1A-21A3-4EE7-B412-61B2BCAE61C1}">
            <xm:f>$F$35*'část D zaměstnanci'!$E$37*1000</xm:f>
            <x14:dxf>
              <font>
                <color rgb="FF9C6500"/>
              </font>
              <fill>
                <patternFill>
                  <bgColor rgb="FFFFEB9C"/>
                </patternFill>
              </fill>
            </x14:dxf>
          </x14:cfRule>
          <xm:sqref>N35</xm:sqref>
        </x14:conditionalFormatting>
        <x14:conditionalFormatting xmlns:xm="http://schemas.microsoft.com/office/excel/2006/main">
          <x14:cfRule type="cellIs" priority="345" operator="greaterThan" id="{DE50E6E1-76FC-4ACA-89DD-BD09432F5F31}">
            <xm:f>$F$36*'část D zaměstnanci'!$E$38*1000</xm:f>
            <x14:dxf>
              <font>
                <color rgb="FF9C6500"/>
              </font>
              <fill>
                <patternFill>
                  <bgColor rgb="FFFFEB9C"/>
                </patternFill>
              </fill>
            </x14:dxf>
          </x14:cfRule>
          <xm:sqref>N36</xm:sqref>
        </x14:conditionalFormatting>
        <x14:conditionalFormatting xmlns:xm="http://schemas.microsoft.com/office/excel/2006/main">
          <x14:cfRule type="cellIs" priority="309" operator="greaterThan" id="{86B6593B-58B6-4911-99F6-85E896038479}">
            <xm:f>$E$38*'část D zaměstnanci'!$E$92*1000</xm:f>
            <x14:dxf>
              <font>
                <color rgb="FF9C6500"/>
              </font>
              <fill>
                <patternFill>
                  <bgColor rgb="FFFFEB9C"/>
                </patternFill>
              </fill>
            </x14:dxf>
          </x14:cfRule>
          <xm:sqref>M38</xm:sqref>
        </x14:conditionalFormatting>
        <x14:conditionalFormatting xmlns:xm="http://schemas.microsoft.com/office/excel/2006/main">
          <x14:cfRule type="cellIs" priority="313" operator="greaterThan" id="{D190BC41-66B9-40F1-83EA-5983B3C73021}">
            <xm:f>$E$39*'část D zaměstnanci'!$E$98*1000</xm:f>
            <x14:dxf>
              <font>
                <color rgb="FF9C6500"/>
              </font>
              <fill>
                <patternFill>
                  <bgColor rgb="FFFFEB9C"/>
                </patternFill>
              </fill>
            </x14:dxf>
          </x14:cfRule>
          <xm:sqref>M39</xm:sqref>
        </x14:conditionalFormatting>
        <x14:conditionalFormatting xmlns:xm="http://schemas.microsoft.com/office/excel/2006/main">
          <x14:cfRule type="cellIs" priority="311" operator="greaterThan" id="{E1D0F1E9-47A7-4B26-98E4-32EC6C492351}">
            <xm:f>$E$40*'část D zaměstnanci'!$E$102*1000</xm:f>
            <x14:dxf>
              <font>
                <color rgb="FF9C6500"/>
              </font>
              <fill>
                <patternFill>
                  <bgColor rgb="FFFFEB9C"/>
                </patternFill>
              </fill>
            </x14:dxf>
          </x14:cfRule>
          <xm:sqref>M40</xm:sqref>
        </x14:conditionalFormatting>
        <x14:conditionalFormatting xmlns:xm="http://schemas.microsoft.com/office/excel/2006/main">
          <x14:cfRule type="cellIs" priority="305" operator="greaterThan" id="{C4A6E431-E407-4997-AAA5-D02CCBF24A88}">
            <xm:f>$F$38*'část D zaměstnanci'!$E$40*1000</xm:f>
            <x14:dxf>
              <font>
                <color rgb="FF9C6500"/>
              </font>
              <fill>
                <patternFill>
                  <bgColor rgb="FFFFEB9C"/>
                </patternFill>
              </fill>
            </x14:dxf>
          </x14:cfRule>
          <xm:sqref>N38</xm:sqref>
        </x14:conditionalFormatting>
        <x14:conditionalFormatting xmlns:xm="http://schemas.microsoft.com/office/excel/2006/main">
          <x14:cfRule type="cellIs" priority="303" operator="greaterThan" id="{1CDFAF3F-A1C3-449D-ACD0-36F2012753C2}">
            <xm:f>$F$39*'část D zaměstnanci'!$E$46*1000</xm:f>
            <x14:dxf>
              <font>
                <color rgb="FF9C6500"/>
              </font>
              <fill>
                <patternFill>
                  <bgColor rgb="FFFFEB9C"/>
                </patternFill>
              </fill>
            </x14:dxf>
          </x14:cfRule>
          <xm:sqref>N39</xm:sqref>
        </x14:conditionalFormatting>
        <x14:conditionalFormatting xmlns:xm="http://schemas.microsoft.com/office/excel/2006/main">
          <x14:cfRule type="cellIs" priority="302" operator="greaterThan" id="{559BAA8E-2612-416B-ABAC-237B747E5CC6}">
            <xm:f>$F$40*'část D zaměstnanci'!$E$50*1000</xm:f>
            <x14:dxf>
              <font>
                <color rgb="FF9C6500"/>
              </font>
              <fill>
                <patternFill>
                  <bgColor rgb="FFFFEB9C"/>
                </patternFill>
              </fill>
            </x14:dxf>
          </x14:cfRule>
          <xm:sqref>N40</xm:sqref>
        </x14:conditionalFormatting>
        <x14:conditionalFormatting xmlns:xm="http://schemas.microsoft.com/office/excel/2006/main">
          <x14:cfRule type="cellIs" priority="281" operator="greaterThan" id="{2C63A7B9-FA33-4545-9677-F6989EBB9DE0}">
            <xm:f>$E$43*'část D zaměstnanci'!$F$60*1000</xm:f>
            <x14:dxf>
              <font>
                <color rgb="FF9C6500"/>
              </font>
              <fill>
                <patternFill>
                  <bgColor rgb="FFFFEB9C"/>
                </patternFill>
              </fill>
            </x14:dxf>
          </x14:cfRule>
          <xm:sqref>M43</xm:sqref>
        </x14:conditionalFormatting>
        <x14:conditionalFormatting xmlns:xm="http://schemas.microsoft.com/office/excel/2006/main">
          <x14:cfRule type="cellIs" priority="279" operator="greaterThan" id="{79A9ED7F-C1B2-4B58-9D5D-2AA8EFCDAAAC}">
            <xm:f>$E$44*'část D zaměstnanci'!$F$61*1000</xm:f>
            <x14:dxf>
              <font>
                <color rgb="FF9C6500"/>
              </font>
              <fill>
                <patternFill>
                  <bgColor rgb="FFFFEB9C"/>
                </patternFill>
              </fill>
            </x14:dxf>
          </x14:cfRule>
          <xm:sqref>M44</xm:sqref>
        </x14:conditionalFormatting>
        <x14:conditionalFormatting xmlns:xm="http://schemas.microsoft.com/office/excel/2006/main">
          <x14:cfRule type="cellIs" priority="277" operator="greaterThan" id="{33A0B6AD-531C-4EA9-95B1-8F6AEB990F36}">
            <xm:f>$E$45*'část D zaměstnanci'!$F$66*1000</xm:f>
            <x14:dxf>
              <font>
                <color rgb="FF9C6500"/>
              </font>
              <fill>
                <patternFill>
                  <bgColor rgb="FFFFEB9C"/>
                </patternFill>
              </fill>
            </x14:dxf>
          </x14:cfRule>
          <xm:sqref>M45</xm:sqref>
        </x14:conditionalFormatting>
        <x14:conditionalFormatting xmlns:xm="http://schemas.microsoft.com/office/excel/2006/main">
          <x14:cfRule type="cellIs" priority="275" operator="greaterThan" id="{7D57737C-9132-4E2F-9F55-722F3F90FE0C}">
            <xm:f>$E$46*'část D zaměstnanci'!$F$80*1000</xm:f>
            <x14:dxf>
              <font>
                <color rgb="FF9C6500"/>
              </font>
              <fill>
                <patternFill>
                  <bgColor rgb="FFFFEB9C"/>
                </patternFill>
              </fill>
            </x14:dxf>
          </x14:cfRule>
          <xm:sqref>M46</xm:sqref>
        </x14:conditionalFormatting>
        <x14:conditionalFormatting xmlns:xm="http://schemas.microsoft.com/office/excel/2006/main">
          <x14:cfRule type="cellIs" priority="273" operator="greaterThan" id="{C1207440-B584-42DC-99C5-B929E18F2CE8}">
            <xm:f>$E$47*'část D zaměstnanci'!$F$89*1000</xm:f>
            <x14:dxf>
              <font>
                <color rgb="FF9C6500"/>
              </font>
              <fill>
                <patternFill>
                  <bgColor rgb="FFFFEB9C"/>
                </patternFill>
              </fill>
            </x14:dxf>
          </x14:cfRule>
          <xm:sqref>M47</xm:sqref>
        </x14:conditionalFormatting>
        <x14:conditionalFormatting xmlns:xm="http://schemas.microsoft.com/office/excel/2006/main">
          <x14:cfRule type="cellIs" priority="271" operator="greaterThan" id="{B5321FEB-5243-4CA7-B803-F551D4D8EF74}">
            <xm:f>$E$48*'část D zaměstnanci'!$F$90*1000</xm:f>
            <x14:dxf>
              <font>
                <color rgb="FF9C6500"/>
              </font>
              <fill>
                <patternFill>
                  <bgColor rgb="FFFFEB9C"/>
                </patternFill>
              </fill>
            </x14:dxf>
          </x14:cfRule>
          <xm:sqref>M48</xm:sqref>
        </x14:conditionalFormatting>
        <x14:conditionalFormatting xmlns:xm="http://schemas.microsoft.com/office/excel/2006/main">
          <x14:cfRule type="cellIs" priority="263" operator="greaterThan" id="{5C0594E3-2B0D-4E06-A5C3-AEEEE7497B9E}">
            <xm:f>$F$43*'část D zaměstnanci'!$F$8*1000</xm:f>
            <x14:dxf>
              <font>
                <color rgb="FF9C6500"/>
              </font>
              <fill>
                <patternFill>
                  <bgColor rgb="FFFFEB9C"/>
                </patternFill>
              </fill>
            </x14:dxf>
          </x14:cfRule>
          <xm:sqref>N43</xm:sqref>
        </x14:conditionalFormatting>
        <x14:conditionalFormatting xmlns:xm="http://schemas.microsoft.com/office/excel/2006/main">
          <x14:cfRule type="cellIs" priority="262" operator="greaterThan" id="{F55FE85F-1133-4ABC-BD37-3746C9052755}">
            <xm:f>$F$44*'část D zaměstnanci'!$F$9*1000</xm:f>
            <x14:dxf>
              <font>
                <color rgb="FF9C6500"/>
              </font>
              <fill>
                <patternFill>
                  <bgColor rgb="FFFFEB9C"/>
                </patternFill>
              </fill>
            </x14:dxf>
          </x14:cfRule>
          <xm:sqref>N44</xm:sqref>
        </x14:conditionalFormatting>
        <x14:conditionalFormatting xmlns:xm="http://schemas.microsoft.com/office/excel/2006/main">
          <x14:cfRule type="cellIs" priority="261" operator="greaterThan" id="{A732E543-5F9D-4E5F-BCA5-AC68A7B9A73C}">
            <xm:f>$F$45*'část D zaměstnanci'!$F$14*1000</xm:f>
            <x14:dxf>
              <font>
                <color rgb="FF9C6500"/>
              </font>
              <fill>
                <patternFill>
                  <bgColor rgb="FFFFEB9C"/>
                </patternFill>
              </fill>
            </x14:dxf>
          </x14:cfRule>
          <xm:sqref>N45</xm:sqref>
        </x14:conditionalFormatting>
        <x14:conditionalFormatting xmlns:xm="http://schemas.microsoft.com/office/excel/2006/main">
          <x14:cfRule type="cellIs" priority="260" operator="greaterThan" id="{8F12CF2D-2584-40BB-A423-648FCAA541C3}">
            <xm:f>$F$46*'část D zaměstnanci'!$F$28*1000</xm:f>
            <x14:dxf>
              <font>
                <color rgb="FF9C6500"/>
              </font>
              <fill>
                <patternFill>
                  <bgColor rgb="FFFFEB9C"/>
                </patternFill>
              </fill>
            </x14:dxf>
          </x14:cfRule>
          <xm:sqref>N46</xm:sqref>
        </x14:conditionalFormatting>
        <x14:conditionalFormatting xmlns:xm="http://schemas.microsoft.com/office/excel/2006/main">
          <x14:cfRule type="cellIs" priority="259" operator="greaterThan" id="{203D219B-9758-416D-B12B-72B10AC460BD}">
            <xm:f>$F$47*'část D zaměstnanci'!$F$37*1000</xm:f>
            <x14:dxf>
              <font>
                <color rgb="FF9C6500"/>
              </font>
              <fill>
                <patternFill>
                  <bgColor rgb="FFFFEB9C"/>
                </patternFill>
              </fill>
            </x14:dxf>
          </x14:cfRule>
          <xm:sqref>N47</xm:sqref>
        </x14:conditionalFormatting>
        <x14:conditionalFormatting xmlns:xm="http://schemas.microsoft.com/office/excel/2006/main">
          <x14:cfRule type="cellIs" priority="258" operator="greaterThan" id="{AB59CDF6-9C20-4EC0-B7B4-9520A1FADF02}">
            <xm:f>$F$48*'část D zaměstnanci'!$F$38*1000</xm:f>
            <x14:dxf>
              <font>
                <color rgb="FF9C6500"/>
              </font>
              <fill>
                <patternFill>
                  <bgColor rgb="FFFFEB9C"/>
                </patternFill>
              </fill>
            </x14:dxf>
          </x14:cfRule>
          <xm:sqref>N48</xm:sqref>
        </x14:conditionalFormatting>
        <x14:conditionalFormatting xmlns:xm="http://schemas.microsoft.com/office/excel/2006/main">
          <x14:cfRule type="cellIs" priority="215" operator="greaterThan" id="{934EF4C0-F7C9-470D-B520-8C0526FBC5B6}">
            <xm:f>$E$50*'část D zaměstnanci'!$F$92*1000</xm:f>
            <x14:dxf>
              <font>
                <color rgb="FF9C6500"/>
              </font>
              <fill>
                <patternFill>
                  <bgColor rgb="FFFFEB9C"/>
                </patternFill>
              </fill>
            </x14:dxf>
          </x14:cfRule>
          <xm:sqref>M50</xm:sqref>
        </x14:conditionalFormatting>
        <x14:conditionalFormatting xmlns:xm="http://schemas.microsoft.com/office/excel/2006/main">
          <x14:cfRule type="cellIs" priority="213" operator="greaterThan" id="{BE72F0F8-012F-41C4-AC60-17FAAE4C3052}">
            <xm:f>$E$51*'část D zaměstnanci'!$F$98*1000</xm:f>
            <x14:dxf>
              <font>
                <color rgb="FF9C6500"/>
              </font>
              <fill>
                <patternFill>
                  <bgColor rgb="FFFFEB9C"/>
                </patternFill>
              </fill>
            </x14:dxf>
          </x14:cfRule>
          <xm:sqref>M51</xm:sqref>
        </x14:conditionalFormatting>
        <x14:conditionalFormatting xmlns:xm="http://schemas.microsoft.com/office/excel/2006/main">
          <x14:cfRule type="cellIs" priority="211" operator="greaterThan" id="{8750E8F8-B983-4540-9440-D0AAD09FB782}">
            <xm:f>$E$52*'část D zaměstnanci'!$F$102*1000</xm:f>
            <x14:dxf>
              <font>
                <color rgb="FF9C6500"/>
              </font>
              <fill>
                <patternFill>
                  <bgColor rgb="FFFFEB9C"/>
                </patternFill>
              </fill>
            </x14:dxf>
          </x14:cfRule>
          <xm:sqref>M52</xm:sqref>
        </x14:conditionalFormatting>
        <x14:conditionalFormatting xmlns:xm="http://schemas.microsoft.com/office/excel/2006/main">
          <x14:cfRule type="cellIs" priority="206" operator="greaterThan" id="{D49679DE-D84D-45B4-9982-96B5441D1A31}">
            <xm:f>$F$50*'část D zaměstnanci'!$F$40*1000</xm:f>
            <x14:dxf>
              <font>
                <color rgb="FF9C6500"/>
              </font>
              <fill>
                <patternFill>
                  <bgColor rgb="FFFFEB9C"/>
                </patternFill>
              </fill>
            </x14:dxf>
          </x14:cfRule>
          <xm:sqref>N50</xm:sqref>
        </x14:conditionalFormatting>
        <x14:conditionalFormatting xmlns:xm="http://schemas.microsoft.com/office/excel/2006/main">
          <x14:cfRule type="cellIs" priority="205" operator="greaterThan" id="{EB33C202-29A5-42DA-A5B0-847D00DBF196}">
            <xm:f>$F$51*'část D zaměstnanci'!$F$46*1000</xm:f>
            <x14:dxf>
              <font>
                <color rgb="FF9C6500"/>
              </font>
              <fill>
                <patternFill>
                  <bgColor rgb="FFFFEB9C"/>
                </patternFill>
              </fill>
            </x14:dxf>
          </x14:cfRule>
          <xm:sqref>N51</xm:sqref>
        </x14:conditionalFormatting>
        <x14:conditionalFormatting xmlns:xm="http://schemas.microsoft.com/office/excel/2006/main">
          <x14:cfRule type="cellIs" priority="204" operator="greaterThan" id="{C1E5B5A8-CFF6-42CD-B95F-A503EF27F1DF}">
            <xm:f>$F$52*'část D zaměstnanci'!$F$50*1000</xm:f>
            <x14:dxf>
              <font>
                <color rgb="FF9C6500"/>
              </font>
              <fill>
                <patternFill>
                  <bgColor rgb="FFFFEB9C"/>
                </patternFill>
              </fill>
            </x14:dxf>
          </x14:cfRule>
          <xm:sqref>N52</xm:sqref>
        </x14:conditionalFormatting>
        <x14:conditionalFormatting xmlns:xm="http://schemas.microsoft.com/office/excel/2006/main">
          <x14:cfRule type="cellIs" priority="182" operator="greaterThan" id="{7AB47D20-D3EE-4BAB-BD4F-496FBB95E638}">
            <xm:f>$E$55*'část D zaměstnanci'!$G$60*1000</xm:f>
            <x14:dxf>
              <font>
                <color rgb="FF9C6500"/>
              </font>
              <fill>
                <patternFill>
                  <bgColor rgb="FFFFEB9C"/>
                </patternFill>
              </fill>
            </x14:dxf>
          </x14:cfRule>
          <xm:sqref>M55</xm:sqref>
        </x14:conditionalFormatting>
        <x14:conditionalFormatting xmlns:xm="http://schemas.microsoft.com/office/excel/2006/main">
          <x14:cfRule type="cellIs" priority="180" operator="greaterThan" id="{1F7F578E-02EF-46F2-9310-A624ADAC9B05}">
            <xm:f>'část D zaměstnanci'!$G$61*1000</xm:f>
            <x14:dxf>
              <font>
                <color rgb="FF9C6500"/>
              </font>
              <fill>
                <patternFill>
                  <bgColor rgb="FFFFEB9C"/>
                </patternFill>
              </fill>
            </x14:dxf>
          </x14:cfRule>
          <xm:sqref>M56</xm:sqref>
        </x14:conditionalFormatting>
        <x14:conditionalFormatting xmlns:xm="http://schemas.microsoft.com/office/excel/2006/main">
          <x14:cfRule type="cellIs" priority="178" operator="greaterThan" id="{3FB7DC54-B319-4880-9CB4-1B2B49698CAE}">
            <xm:f>'část D zaměstnanci'!$G$66*1000</xm:f>
            <x14:dxf>
              <font>
                <color rgb="FF9C6500"/>
              </font>
              <fill>
                <patternFill>
                  <bgColor rgb="FFFFEB9C"/>
                </patternFill>
              </fill>
            </x14:dxf>
          </x14:cfRule>
          <xm:sqref>M57</xm:sqref>
        </x14:conditionalFormatting>
        <x14:conditionalFormatting xmlns:xm="http://schemas.microsoft.com/office/excel/2006/main">
          <x14:cfRule type="cellIs" priority="176" operator="greaterThan" id="{8C23E38C-EC9D-4815-98E8-A7E0CABF2B41}">
            <xm:f>'část D zaměstnanci'!$G$80*1000</xm:f>
            <x14:dxf>
              <font>
                <color rgb="FF9C6500"/>
              </font>
              <fill>
                <patternFill>
                  <bgColor rgb="FFFFEB9C"/>
                </patternFill>
              </fill>
            </x14:dxf>
          </x14:cfRule>
          <xm:sqref>M58</xm:sqref>
        </x14:conditionalFormatting>
        <x14:conditionalFormatting xmlns:xm="http://schemas.microsoft.com/office/excel/2006/main">
          <x14:cfRule type="cellIs" priority="174" operator="greaterThan" id="{C29EFF5C-5D11-4ED2-9035-0E446F651785}">
            <xm:f>$E$59*'část D zaměstnanci'!$G$89*1000</xm:f>
            <x14:dxf>
              <font>
                <color rgb="FF9C6500"/>
              </font>
              <fill>
                <patternFill>
                  <bgColor rgb="FFFFEB9C"/>
                </patternFill>
              </fill>
            </x14:dxf>
          </x14:cfRule>
          <xm:sqref>M59</xm:sqref>
        </x14:conditionalFormatting>
        <x14:conditionalFormatting xmlns:xm="http://schemas.microsoft.com/office/excel/2006/main">
          <x14:cfRule type="cellIs" priority="172" operator="greaterThan" id="{FDCA06B0-7D1E-4AF7-B345-9B265B64184A}">
            <xm:f>$E$60*'část D zaměstnanci'!$G$90*1000</xm:f>
            <x14:dxf>
              <font>
                <color rgb="FF9C6500"/>
              </font>
              <fill>
                <patternFill>
                  <bgColor rgb="FFFFEB9C"/>
                </patternFill>
              </fill>
            </x14:dxf>
          </x14:cfRule>
          <xm:sqref>M60</xm:sqref>
        </x14:conditionalFormatting>
        <x14:conditionalFormatting xmlns:xm="http://schemas.microsoft.com/office/excel/2006/main">
          <x14:cfRule type="cellIs" priority="164" operator="greaterThan" id="{10FC43C9-373F-4E7A-BBD0-299E2FCAA01F}">
            <xm:f>$F$55*'část D zaměstnanci'!$G$8*1000</xm:f>
            <x14:dxf>
              <font>
                <color rgb="FF9C6500"/>
              </font>
              <fill>
                <patternFill>
                  <bgColor rgb="FFFFEB9C"/>
                </patternFill>
              </fill>
            </x14:dxf>
          </x14:cfRule>
          <xm:sqref>N55</xm:sqref>
        </x14:conditionalFormatting>
        <x14:conditionalFormatting xmlns:xm="http://schemas.microsoft.com/office/excel/2006/main">
          <x14:cfRule type="cellIs" priority="163" operator="greaterThan" id="{C13C87A2-9C06-4BD3-9B81-5108B74F3018}">
            <xm:f>$F$56*'část D zaměstnanci'!$G$9*1000</xm:f>
            <x14:dxf>
              <font>
                <color rgb="FF9C6500"/>
              </font>
              <fill>
                <patternFill>
                  <bgColor rgb="FFFFEB9C"/>
                </patternFill>
              </fill>
            </x14:dxf>
          </x14:cfRule>
          <xm:sqref>N56</xm:sqref>
        </x14:conditionalFormatting>
        <x14:conditionalFormatting xmlns:xm="http://schemas.microsoft.com/office/excel/2006/main">
          <x14:cfRule type="cellIs" priority="162" operator="greaterThan" id="{5D50AF49-B77D-4F89-A222-797A94EBAE2C}">
            <xm:f>$F$57*'část D zaměstnanci'!$G$14*1000</xm:f>
            <x14:dxf>
              <font>
                <color rgb="FF9C6500"/>
              </font>
              <fill>
                <patternFill>
                  <bgColor rgb="FFFFEB9C"/>
                </patternFill>
              </fill>
            </x14:dxf>
          </x14:cfRule>
          <xm:sqref>N57</xm:sqref>
        </x14:conditionalFormatting>
        <x14:conditionalFormatting xmlns:xm="http://schemas.microsoft.com/office/excel/2006/main">
          <x14:cfRule type="cellIs" priority="161" operator="greaterThan" id="{6D7F4E5C-5B7C-44AB-A8B0-8CA5D490B9FF}">
            <xm:f>$F$58*'část D zaměstnanci'!$G$28*1000</xm:f>
            <x14:dxf>
              <font>
                <color rgb="FF9C6500"/>
              </font>
              <fill>
                <patternFill>
                  <bgColor rgb="FFFFEB9C"/>
                </patternFill>
              </fill>
            </x14:dxf>
          </x14:cfRule>
          <xm:sqref>N58</xm:sqref>
        </x14:conditionalFormatting>
        <x14:conditionalFormatting xmlns:xm="http://schemas.microsoft.com/office/excel/2006/main">
          <x14:cfRule type="cellIs" priority="160" operator="greaterThan" id="{A8137E0C-07A7-42F0-8B45-517D2D3E7619}">
            <xm:f>$F$59*'část D zaměstnanci'!$G$37*1000</xm:f>
            <x14:dxf>
              <font>
                <color rgb="FF9C6500"/>
              </font>
              <fill>
                <patternFill>
                  <bgColor rgb="FFFFEB9C"/>
                </patternFill>
              </fill>
            </x14:dxf>
          </x14:cfRule>
          <xm:sqref>N59</xm:sqref>
        </x14:conditionalFormatting>
        <x14:conditionalFormatting xmlns:xm="http://schemas.microsoft.com/office/excel/2006/main">
          <x14:cfRule type="cellIs" priority="159" operator="greaterThan" id="{0A9DCB90-7DB2-4224-ADB5-E8E236D4123C}">
            <xm:f>$F$60*'část D zaměstnanci'!$G$38*1000</xm:f>
            <x14:dxf>
              <font>
                <color rgb="FF9C6500"/>
              </font>
              <fill>
                <patternFill>
                  <bgColor rgb="FFFFEB9C"/>
                </patternFill>
              </fill>
            </x14:dxf>
          </x14:cfRule>
          <xm:sqref>N60</xm:sqref>
        </x14:conditionalFormatting>
        <x14:conditionalFormatting xmlns:xm="http://schemas.microsoft.com/office/excel/2006/main">
          <x14:cfRule type="cellIs" priority="116" operator="greaterThan" id="{224DCEA4-6A5E-45DC-BE09-4F289B3F0D8A}">
            <xm:f>$F$62*'část D zaměstnanci'!$G$40*1000</xm:f>
            <x14:dxf>
              <font>
                <color rgb="FF9C6500"/>
              </font>
              <fill>
                <patternFill>
                  <bgColor rgb="FFFFEB9C"/>
                </patternFill>
              </fill>
            </x14:dxf>
          </x14:cfRule>
          <xm:sqref>N62</xm:sqref>
        </x14:conditionalFormatting>
        <x14:conditionalFormatting xmlns:xm="http://schemas.microsoft.com/office/excel/2006/main">
          <x14:cfRule type="cellIs" priority="115" operator="greaterThan" id="{FC94C759-39BF-4F47-9409-BB0E69AFED2E}">
            <xm:f>$E$62*'část D zaměstnanci'!$G$92*1000</xm:f>
            <x14:dxf>
              <font>
                <color rgb="FF9C6500"/>
              </font>
              <fill>
                <patternFill>
                  <bgColor rgb="FFFFEB9C"/>
                </patternFill>
              </fill>
            </x14:dxf>
          </x14:cfRule>
          <xm:sqref>M62</xm:sqref>
        </x14:conditionalFormatting>
        <x14:conditionalFormatting xmlns:xm="http://schemas.microsoft.com/office/excel/2006/main">
          <x14:cfRule type="cellIs" priority="113" operator="greaterThan" id="{F24CAEA9-460C-43B9-877D-24A06E88F29A}">
            <xm:f>$F$63*'část D zaměstnanci'!$G$46*1000</xm:f>
            <x14:dxf>
              <font>
                <color rgb="FF9C6500"/>
              </font>
              <fill>
                <patternFill>
                  <bgColor rgb="FFFFEB9C"/>
                </patternFill>
              </fill>
            </x14:dxf>
          </x14:cfRule>
          <xm:sqref>N63</xm:sqref>
        </x14:conditionalFormatting>
        <x14:conditionalFormatting xmlns:xm="http://schemas.microsoft.com/office/excel/2006/main">
          <x14:cfRule type="cellIs" priority="112" operator="greaterThan" id="{108BB6AE-D574-4441-A846-87116F888420}">
            <xm:f>$E$63*'část D zaměstnanci'!$G$98*1000</xm:f>
            <x14:dxf>
              <font>
                <color rgb="FF9C6500"/>
              </font>
              <fill>
                <patternFill>
                  <bgColor rgb="FFFFEB9C"/>
                </patternFill>
              </fill>
            </x14:dxf>
          </x14:cfRule>
          <xm:sqref>M63</xm:sqref>
        </x14:conditionalFormatting>
        <x14:conditionalFormatting xmlns:xm="http://schemas.microsoft.com/office/excel/2006/main">
          <x14:cfRule type="cellIs" priority="110" operator="greaterThan" id="{BD890660-199F-4606-B53C-D480261C1B61}">
            <xm:f>$F$64*'část D zaměstnanci'!$G$50*1000</xm:f>
            <x14:dxf>
              <font>
                <color rgb="FF9C6500"/>
              </font>
              <fill>
                <patternFill>
                  <bgColor rgb="FFFFEB9C"/>
                </patternFill>
              </fill>
            </x14:dxf>
          </x14:cfRule>
          <xm:sqref>N64</xm:sqref>
        </x14:conditionalFormatting>
        <x14:conditionalFormatting xmlns:xm="http://schemas.microsoft.com/office/excel/2006/main">
          <x14:cfRule type="cellIs" priority="109" operator="greaterThan" id="{20B7ECDD-CBF2-4FE2-9A95-A526A77BF2A0}">
            <xm:f>$E$64*'část D zaměstnanci'!$G$102*1000</xm:f>
            <x14:dxf>
              <font>
                <color rgb="FF9C6500"/>
              </font>
              <fill>
                <patternFill>
                  <bgColor rgb="FFFFEB9C"/>
                </patternFill>
              </fill>
            </x14:dxf>
          </x14:cfRule>
          <xm:sqref>M64</xm:sqref>
        </x14:conditionalFormatting>
        <x14:conditionalFormatting xmlns:xm="http://schemas.microsoft.com/office/excel/2006/main">
          <x14:cfRule type="cellIs" priority="4" operator="greaterThan" id="{3BA3D28F-13C0-466C-9673-AFC630C39D59}">
            <xm:f>$E$82*'část D zaměstnanci'!$I$59*1000</xm:f>
            <x14:dxf>
              <fill>
                <patternFill>
                  <bgColor rgb="FFFFC000"/>
                </patternFill>
              </fill>
            </x14:dxf>
          </x14:cfRule>
          <xm:sqref>E82</xm:sqref>
        </x14:conditionalFormatting>
        <x14:conditionalFormatting xmlns:xm="http://schemas.microsoft.com/office/excel/2006/main">
          <x14:cfRule type="cellIs" priority="3" operator="greaterThan" id="{FD22E60A-58F8-4356-86D7-395F85E69374}">
            <xm:f>$F$82*'část D zaměstnanci'!$I$7*1000</xm:f>
            <x14:dxf>
              <fill>
                <patternFill>
                  <bgColor rgb="FFFFC000"/>
                </patternFill>
              </fill>
            </x14:dxf>
          </x14:cfRule>
          <xm:sqref>F82</xm:sqref>
        </x14:conditionalFormatting>
        <x14:conditionalFormatting xmlns:xm="http://schemas.microsoft.com/office/excel/2006/main">
          <x14:cfRule type="cellIs" priority="2" operator="greaterThan" id="{7F29DD50-9F74-4EBB-860E-4BAC078710C5}">
            <xm:f>$E$83*'část D zaměstnanci'!$I$91*1000</xm:f>
            <x14:dxf>
              <fill>
                <patternFill>
                  <bgColor rgb="FFFFC000"/>
                </patternFill>
              </fill>
            </x14:dxf>
          </x14:cfRule>
          <xm:sqref>E83</xm:sqref>
        </x14:conditionalFormatting>
        <x14:conditionalFormatting xmlns:xm="http://schemas.microsoft.com/office/excel/2006/main">
          <x14:cfRule type="cellIs" priority="1" operator="greaterThan" id="{BFA82F84-255A-436D-998D-4A2777821BFF}">
            <xm:f>$F$83*'část D zaměstnanci'!$I$39*1000</xm:f>
            <x14:dxf>
              <fill>
                <patternFill>
                  <bgColor rgb="FFFFC000"/>
                </patternFill>
              </fill>
            </x14:dxf>
          </x14:cfRule>
          <xm:sqref>F83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RoutingEnabled xmlns="http://schemas.microsoft.com/sharepoint/v3">false</RoutingEnabled>
    <MigrationSourceURL xmlns="c9e48692-194e-417d-af40-42e3d4ef737b" xsi:nil="true"/>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E086FD238DE3E1409C69CC8ADD69FCF1" ma:contentTypeVersion="3" ma:contentTypeDescription="Vytvoří nový dokument" ma:contentTypeScope="" ma:versionID="3d0ec63ca7d9128cea5f70133d2d03ef">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d50c01bbd926eee5858df2c9c3a44815"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ma:readOnly="false">
      <xsd:simpleType>
        <xsd:restriction base="dms:Unknown"/>
      </xsd:simpleType>
    </xsd:element>
    <xsd:element name="PublishingExpirationDate" ma:index="9" nillable="true" ma:displayName="Datum ukončení plánování" ma:description="" ma:internalName="PublishingExpirationDate" ma:readOnly="fals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0">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1340CD-16FA-41D2-80C6-ABAC654F6C4F}"/>
</file>

<file path=customXml/itemProps2.xml><?xml version="1.0" encoding="utf-8"?>
<ds:datastoreItem xmlns:ds="http://schemas.openxmlformats.org/officeDocument/2006/customXml" ds:itemID="{69CC8545-66D0-4E67-B907-9E071860FE7D}"/>
</file>

<file path=customXml/itemProps3.xml><?xml version="1.0" encoding="utf-8"?>
<ds:datastoreItem xmlns:ds="http://schemas.openxmlformats.org/officeDocument/2006/customXml" ds:itemID="{B0D2BA1A-C063-4A9D-BC1F-ED3EEFE84CC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15</vt:i4>
      </vt:variant>
      <vt:variant>
        <vt:lpstr>Pojmenované oblasti</vt:lpstr>
      </vt:variant>
      <vt:variant>
        <vt:i4>1</vt:i4>
      </vt:variant>
    </vt:vector>
  </HeadingPairs>
  <TitlesOfParts>
    <vt:vector size="16" baseType="lpstr">
      <vt:lpstr>úvodní list</vt:lpstr>
      <vt:lpstr>část A zhodnocení</vt:lpstr>
      <vt:lpstr>část B ind_AT_péče</vt:lpstr>
      <vt:lpstr>část B ind_AT_prev</vt:lpstr>
      <vt:lpstr>část B ind_P_péče</vt:lpstr>
      <vt:lpstr>část B ind_P_prev</vt:lpstr>
      <vt:lpstr>část C ind_kval</vt:lpstr>
      <vt:lpstr>část D zaměstnanci</vt:lpstr>
      <vt:lpstr>část E náklady</vt:lpstr>
      <vt:lpstr>část F zdroje</vt:lpstr>
      <vt:lpstr>část G obce</vt:lpstr>
      <vt:lpstr>část H přílohy</vt:lpstr>
      <vt:lpstr>kontrola</vt:lpstr>
      <vt:lpstr>data</vt:lpstr>
      <vt:lpstr>Sehrávání</vt:lpstr>
      <vt:lpstr>druhysluzeb</vt:lpstr>
    </vt:vector>
  </TitlesOfParts>
  <Company>Karlovarský kraj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Kocmich Ivan</dc:creator>
  <cp:keywords/>
  <dc:description/>
  <cp:lastModifiedBy>Kocmich Ivan</cp:lastModifiedBy>
  <cp:lastPrinted>2016-08-12T06:30:06Z</cp:lastPrinted>
  <dcterms:created xsi:type="dcterms:W3CDTF">2011-07-13T06:12:23Z</dcterms:created>
  <dcterms:modified xsi:type="dcterms:W3CDTF">2019-08-29T08:47:28Z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0x010100E086FD238DE3E1409C69CC8ADD69FCF1</vt:lpwstr>
  </property>
  <property fmtid="{D5CDD505-2E9C-101B-9397-08002B2CF9AE}" pid="3" name="MigrationSourceURL">
    <vt:lpwstr/>
  </property>
  <property fmtid="{D5CDD505-2E9C-101B-9397-08002B2CF9AE}" pid="4" name="PublishingContact">
    <vt:lpwstr/>
  </property>
  <property fmtid="{D5CDD505-2E9C-101B-9397-08002B2CF9AE}" pid="5" name="PublishingPageContent">
    <vt:lpwstr/>
  </property>
  <property fmtid="{D5CDD505-2E9C-101B-9397-08002B2CF9AE}" pid="6" name="e1a5b98cdd71426dacb6e478c7a5882f">
    <vt:lpwstr/>
  </property>
  <property fmtid="{D5CDD505-2E9C-101B-9397-08002B2CF9AE}" pid="7" name="PublishingRollupImage">
    <vt:lpwstr/>
  </property>
  <property fmtid="{D5CDD505-2E9C-101B-9397-08002B2CF9AE}" pid="8" name="PublishingContactEmail">
    <vt:lpwstr/>
  </property>
  <property fmtid="{D5CDD505-2E9C-101B-9397-08002B2CF9AE}" pid="9" name="xd_Signature">
    <vt:bool>false</vt:bool>
  </property>
  <property fmtid="{D5CDD505-2E9C-101B-9397-08002B2CF9AE}" pid="10" name="xd_ProgID">
    <vt:lpwstr/>
  </property>
  <property fmtid="{D5CDD505-2E9C-101B-9397-08002B2CF9AE}" pid="11" name="wic_System_Copyright">
    <vt:lpwstr/>
  </property>
  <property fmtid="{D5CDD505-2E9C-101B-9397-08002B2CF9AE}" pid="12" name="PublishingContactName">
    <vt:lpwstr/>
  </property>
  <property fmtid="{D5CDD505-2E9C-101B-9397-08002B2CF9AE}" pid="13" name="PublishingVariationRelationshipLinkFieldID">
    <vt:lpwstr/>
  </property>
  <property fmtid="{D5CDD505-2E9C-101B-9397-08002B2CF9AE}" pid="14" name="MigrationSourceURL1">
    <vt:lpwstr/>
  </property>
  <property fmtid="{D5CDD505-2E9C-101B-9397-08002B2CF9AE}" pid="15" name="_SourceUrl">
    <vt:lpwstr/>
  </property>
  <property fmtid="{D5CDD505-2E9C-101B-9397-08002B2CF9AE}" pid="16" name="_SharedFileIndex">
    <vt:lpwstr/>
  </property>
  <property fmtid="{D5CDD505-2E9C-101B-9397-08002B2CF9AE}" pid="17" name="Comments">
    <vt:lpwstr/>
  </property>
  <property fmtid="{D5CDD505-2E9C-101B-9397-08002B2CF9AE}" pid="18" name="PublishingPageLayout">
    <vt:lpwstr/>
  </property>
  <property fmtid="{D5CDD505-2E9C-101B-9397-08002B2CF9AE}" pid="20" name="TaxCatchAll">
    <vt:lpwstr/>
  </property>
  <property fmtid="{D5CDD505-2E9C-101B-9397-08002B2CF9AE}" pid="21" name="Wiki Page Categories">
    <vt:lpwstr/>
  </property>
  <property fmtid="{D5CDD505-2E9C-101B-9397-08002B2CF9AE}" pid="22" name="TemplateUrl">
    <vt:lpwstr/>
  </property>
  <property fmtid="{D5CDD505-2E9C-101B-9397-08002B2CF9AE}" pid="23" name="Audience">
    <vt:lpwstr/>
  </property>
  <property fmtid="{D5CDD505-2E9C-101B-9397-08002B2CF9AE}" pid="25" name="PublishingContactPicture">
    <vt:lpwstr/>
  </property>
  <property fmtid="{D5CDD505-2E9C-101B-9397-08002B2CF9AE}" pid="26" name="PublishingVariationGroupID">
    <vt:lpwstr/>
  </property>
  <property fmtid="{D5CDD505-2E9C-101B-9397-08002B2CF9AE}" pid="27" name="MigrationSourceURL2">
    <vt:lpwstr/>
  </property>
  <property fmtid="{D5CDD505-2E9C-101B-9397-08002B2CF9AE}" pid="28" name="vti_imgdate">
    <vt:lpwstr/>
  </property>
</Properties>
</file>