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xl/ctrlProps/ctrlProp23.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socsl 2023 po pripominkach\"/>
    </mc:Choice>
  </mc:AlternateContent>
  <workbookProtection workbookPassword="8D29" lockStructure="1"/>
  <bookViews>
    <workbookView xWindow="0" yWindow="75" windowWidth="11640" windowHeight="10575" tabRatio="898"/>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ind_AT_péče'!$A$1:$J$29</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62913"/>
</workbook>
</file>

<file path=xl/calcChain.xml><?xml version="1.0" encoding="utf-8"?>
<calcChain xmlns="http://schemas.openxmlformats.org/spreadsheetml/2006/main">
  <c r="E34" i="32" l="1"/>
  <c r="E31" i="32"/>
  <c r="K26" i="32"/>
  <c r="H26" i="32"/>
  <c r="K25" i="32"/>
  <c r="K24" i="32"/>
  <c r="K23" i="32"/>
  <c r="G23" i="32"/>
  <c r="K22" i="32"/>
  <c r="K21" i="32"/>
  <c r="K20" i="32"/>
  <c r="K19" i="32"/>
  <c r="K18" i="32"/>
  <c r="K17" i="32"/>
  <c r="K16" i="32"/>
  <c r="K15" i="32"/>
  <c r="H15" i="32"/>
  <c r="K14" i="32"/>
  <c r="F13" i="32"/>
  <c r="K13" i="32" s="1"/>
  <c r="F12" i="32"/>
  <c r="K12" i="32" s="1"/>
  <c r="K11" i="32"/>
  <c r="H11" i="32"/>
  <c r="K10" i="32"/>
  <c r="F8" i="32"/>
  <c r="E8" i="32"/>
  <c r="C35" i="21" l="1"/>
  <c r="C33" i="21"/>
  <c r="C31" i="21"/>
  <c r="C28" i="21"/>
  <c r="C27" i="21"/>
  <c r="C26" i="21"/>
  <c r="AS30" i="27" l="1"/>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9" i="10"/>
  <c r="S28" i="27" s="1"/>
  <c r="E49" i="10"/>
  <c r="M28" i="27" s="1"/>
  <c r="G48" i="10"/>
  <c r="X28" i="27" s="1"/>
  <c r="G47" i="10"/>
  <c r="W28" i="27" s="1"/>
  <c r="G46" i="10"/>
  <c r="V28" i="27" s="1"/>
  <c r="G45" i="10"/>
  <c r="U28" i="27" s="1"/>
  <c r="G44" i="10"/>
  <c r="T28" i="27" s="1"/>
  <c r="H39" i="10"/>
  <c r="AM24" i="27" s="1"/>
  <c r="H38" i="10"/>
  <c r="AL24" i="27" s="1"/>
  <c r="H36" i="10"/>
  <c r="H35" i="10"/>
  <c r="AI24" i="27" l="1"/>
  <c r="K35" i="10"/>
  <c r="AJ24" i="27"/>
  <c r="K36" i="10"/>
  <c r="G49" i="10"/>
  <c r="H37" i="10" l="1"/>
  <c r="H48" i="10"/>
  <c r="AD28" i="27" s="1"/>
  <c r="H47" i="10"/>
  <c r="AC28" i="27" s="1"/>
  <c r="H46" i="10"/>
  <c r="AB28" i="27" s="1"/>
  <c r="H45" i="10"/>
  <c r="AA28" i="27" s="1"/>
  <c r="Y28" i="27"/>
  <c r="H44"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7" i="10"/>
  <c r="H49"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45" i="21"/>
  <c r="C51" i="21" s="1"/>
  <c r="I87" i="24" s="1"/>
  <c r="C43" i="21"/>
  <c r="BT6" i="27" a="1"/>
  <c r="BT6" i="27" s="1"/>
  <c r="BU6" i="27" s="1"/>
  <c r="BT12" i="27" a="1"/>
  <c r="BT12" i="27" s="1"/>
  <c r="BU12" i="27" s="1"/>
  <c r="C52" i="21"/>
  <c r="J87" i="24" s="1"/>
  <c r="C50" i="21" l="1"/>
  <c r="G87" i="24" s="1"/>
  <c r="BO15" i="27" s="1"/>
  <c r="C48" i="21"/>
  <c r="BO16" i="27"/>
  <c r="I88" i="24"/>
  <c r="BO17" i="27"/>
  <c r="J88" i="24"/>
  <c r="G88" i="24" l="1"/>
  <c r="E6" i="24" s="1"/>
  <c r="E21" i="24"/>
  <c r="BP17" i="27"/>
  <c r="BP16" i="27"/>
  <c r="E16" i="24"/>
  <c r="E6" i="32" l="1"/>
  <c r="F6" i="32"/>
  <c r="E9" i="32"/>
  <c r="F9" i="32"/>
  <c r="F7" i="32"/>
  <c r="E7" i="32"/>
  <c r="E27" i="32" s="1"/>
  <c r="E32" i="32" s="1"/>
  <c r="E33" i="32" s="1"/>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F27" i="32" l="1"/>
  <c r="E35" i="32" s="1"/>
  <c r="E36" i="32" s="1"/>
  <c r="BT20" i="27" a="1"/>
  <c r="BT20" i="27" s="1"/>
  <c r="BT15" i="27" a="1"/>
  <c r="BT15" i="27" s="1"/>
  <c r="BU15" i="27" s="1"/>
  <c r="H21" i="27"/>
  <c r="E27" i="25"/>
  <c r="F27" i="25"/>
  <c r="H22" i="27"/>
  <c r="H32" i="32" l="1"/>
  <c r="H34" i="32"/>
  <c r="H33" i="32"/>
  <c r="E35" i="25"/>
  <c r="AD22" i="27"/>
  <c r="BU20" i="27"/>
  <c r="E32" i="25"/>
  <c r="AD21" i="27"/>
  <c r="H35" i="32" l="1"/>
  <c r="BT22" i="27" a="1"/>
  <c r="BT21" i="27" a="1"/>
  <c r="BT21" i="27" s="1"/>
  <c r="F57" i="26"/>
  <c r="E33" i="25"/>
  <c r="G57" i="26"/>
  <c r="E36" i="25"/>
  <c r="AG22" i="27" l="1"/>
  <c r="AE22" i="27"/>
  <c r="AF22" i="27"/>
  <c r="BU21" i="27"/>
  <c r="I57" i="26"/>
  <c r="AI22" i="27" l="1"/>
  <c r="BT22" i="27" s="1"/>
  <c r="BU22" i="27" l="1"/>
  <c r="BU40" i="27" s="1"/>
  <c r="BU44" i="27" s="1"/>
  <c r="C38" i="3" s="1"/>
  <c r="BT40" i="27"/>
  <c r="BT44" i="27" s="1"/>
</calcChain>
</file>

<file path=xl/sharedStrings.xml><?xml version="1.0" encoding="utf-8"?>
<sst xmlns="http://schemas.openxmlformats.org/spreadsheetml/2006/main" count="2017" uniqueCount="925">
  <si>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</si>
  <si>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</si>
  <si>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</si>
  <si>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</si>
  <si>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</si>
  <si>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</si>
  <si>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</si>
  <si>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</si>
  <si>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</si>
  <si>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</si>
  <si>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</si>
  <si>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</si>
  <si>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</si>
  <si>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</si>
  <si>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</si>
  <si>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</si>
  <si>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</si>
  <si>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</si>
  <si>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</si>
  <si>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</si>
  <si>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</si>
  <si>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</si>
  <si>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</si>
  <si>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</si>
  <si>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</si>
  <si>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</si>
  <si>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</si>
  <si>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</si>
  <si>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</si>
  <si>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</si>
  <si>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</si>
  <si>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</si>
  <si>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</si>
  <si>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</si>
  <si>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</si>
  <si>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</si>
  <si>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</si>
  <si>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</si>
  <si>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</si>
  <si>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</si>
  <si>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</si>
  <si>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</si>
  <si>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</si>
  <si>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</si>
  <si>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</si>
  <si>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</si>
  <si>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</si>
  <si>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</si>
  <si>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</si>
  <si>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</si>
  <si>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</si>
  <si>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</si>
  <si>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</si>
  <si>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</si>
  <si>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</si>
  <si>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</si>
  <si>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</si>
  <si>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</si>
  <si>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</si>
  <si>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</si>
  <si>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</si>
  <si>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</si>
  <si>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</si>
  <si>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</si>
  <si>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</si>
  <si>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</si>
  <si>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</si>
  <si>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</si>
  <si>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</si>
  <si>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</si>
  <si>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</si>
  <si>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</si>
  <si>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</si>
  <si>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</si>
  <si>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</si>
  <si>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</si>
  <si>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</si>
  <si>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</si>
  <si>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</si>
  <si>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</si>
  <si>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</si>
  <si>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</si>
  <si>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</si>
  <si>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</si>
  <si>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</si>
  <si>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</si>
  <si>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</si>
  <si>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</si>
  <si>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</si>
  <si>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</si>
  <si>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</si>
  <si>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</si>
  <si>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</si>
  <si>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</si>
  <si>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</si>
  <si>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</si>
  <si>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</si>
  <si>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</si>
  <si>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</si>
  <si>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</si>
  <si>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</si>
  <si>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</si>
  <si>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</si>
  <si>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</si>
  <si>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</si>
  <si>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</si>
  <si>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</si>
  <si>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</si>
  <si>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</si>
  <si>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</si>
  <si>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</si>
  <si>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</si>
  <si>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</si>
  <si>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</si>
  <si>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</si>
  <si>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</si>
  <si>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</si>
  <si>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</si>
  <si>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</si>
  <si>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</si>
  <si>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</si>
  <si>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</si>
  <si>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</si>
  <si>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</si>
  <si>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</si>
  <si>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</si>
  <si>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</si>
  <si>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</si>
  <si>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</si>
  <si>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</si>
  <si>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</si>
  <si>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</si>
  <si>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</si>
  <si>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</si>
  <si>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</si>
  <si>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</si>
  <si>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</si>
  <si>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</si>
  <si>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</si>
  <si>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</si>
  <si>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</si>
  <si>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</si>
  <si>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</si>
  <si>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</si>
  <si>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</si>
  <si>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</si>
  <si>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</si>
  <si>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</si>
  <si>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</si>
  <si>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</si>
  <si>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</si>
  <si>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</si>
  <si>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</si>
  <si>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</si>
  <si>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</si>
  <si>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</si>
  <si>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</si>
  <si>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</si>
  <si>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</si>
  <si>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</si>
  <si>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</si>
  <si>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</si>
  <si>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</si>
  <si>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</si>
  <si>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</si>
  <si>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</si>
  <si>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</si>
  <si>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</si>
  <si>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</si>
  <si>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</si>
  <si>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</si>
  <si>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</si>
  <si>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</si>
  <si>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</si>
  <si>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</si>
  <si>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</si>
  <si>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</si>
  <si>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</si>
  <si>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</si>
  <si>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</si>
  <si>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</si>
  <si>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</si>
  <si>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</si>
  <si>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</si>
  <si>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</si>
  <si>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</si>
  <si>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</si>
  <si>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</si>
  <si>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</si>
  <si>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</si>
  <si>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</si>
  <si>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</si>
  <si>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</si>
  <si>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</si>
  <si>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</si>
  <si>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</si>
  <si>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</si>
  <si>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</si>
  <si>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</si>
  <si>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</si>
  <si>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</si>
  <si>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</si>
  <si>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</si>
  <si>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</si>
  <si>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</si>
  <si>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</si>
  <si>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</si>
  <si>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</si>
  <si>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</si>
  <si>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</si>
  <si>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</si>
  <si>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</si>
  <si>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</si>
  <si>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</si>
  <si>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</si>
  <si>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</si>
  <si>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</si>
  <si>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</si>
  <si>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</si>
  <si>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</si>
  <si>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</si>
  <si>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</si>
  <si>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</si>
  <si>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</si>
  <si>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</si>
  <si>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</si>
  <si>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</si>
  <si>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</si>
  <si>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</si>
  <si>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</si>
  <si>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</si>
  <si>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</si>
  <si>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</si>
  <si>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</si>
  <si>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</si>
  <si>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</si>
  <si>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</si>
  <si>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</si>
  <si>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</si>
  <si>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</si>
  <si>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</si>
  <si>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</si>
  <si>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</si>
  <si>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</si>
  <si>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</si>
  <si>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</si>
  <si>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</si>
  <si>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</si>
  <si>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</si>
  <si>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</si>
  <si>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</si>
  <si>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</si>
  <si>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</si>
  <si>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</si>
  <si>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</si>
  <si>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</si>
  <si>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</si>
  <si>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</si>
  <si>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</si>
  <si>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</si>
  <si>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</si>
  <si>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</si>
  <si>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</si>
  <si>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</si>
  <si>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</si>
  <si>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</si>
  <si>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</si>
  <si>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</si>
  <si>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</si>
  <si>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</si>
  <si>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</si>
  <si>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</si>
  <si>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</si>
  <si>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</si>
  <si>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</si>
  <si>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</si>
  <si>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</si>
  <si>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</si>
  <si>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</si>
  <si>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</si>
  <si>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</si>
  <si>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</si>
  <si>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</si>
  <si>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</si>
  <si>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</si>
  <si>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</si>
  <si>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</si>
  <si>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</si>
  <si>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</si>
  <si>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</si>
  <si>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</si>
  <si>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</si>
  <si>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</si>
  <si>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</si>
  <si>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</si>
  <si>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</si>
  <si>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</si>
  <si>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</si>
  <si>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</si>
  <si>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</si>
  <si>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</si>
  <si>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</si>
  <si>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</si>
  <si>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</si>
  <si>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</si>
  <si>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</si>
  <si>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</si>
  <si>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</si>
  <si>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</si>
  <si>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</si>
  <si>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</si>
  <si>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</si>
  <si>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</si>
  <si>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</si>
  <si>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</si>
  <si>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</si>
  <si>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</si>
  <si>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</si>
  <si>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</si>
  <si>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</si>
  <si>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</si>
  <si>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</si>
  <si>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</si>
  <si>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</si>
  <si>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</si>
  <si>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</si>
  <si>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</si>
  <si>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</si>
  <si>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</si>
  <si>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</si>
  <si>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</si>
  <si>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</si>
  <si>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</si>
  <si>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</si>
  <si>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</si>
  <si>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</si>
  <si>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</si>
  <si>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</si>
  <si>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</si>
  <si>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</si>
  <si>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</si>
  <si>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</si>
  <si>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</si>
  <si>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</si>
  <si>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</si>
  <si>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</si>
  <si>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</si>
  <si>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</si>
  <si>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</si>
  <si>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</si>
  <si>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</si>
  <si>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</si>
  <si>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</si>
  <si>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</si>
  <si>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</si>
  <si>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</si>
  <si>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</si>
  <si>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</si>
  <si>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</si>
  <si>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</si>
  <si>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</si>
  <si>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</si>
  <si>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</si>
  <si>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</si>
  <si>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</si>
  <si>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</si>
  <si>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</si>
  <si>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</si>
  <si>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</si>
  <si>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</si>
  <si>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</si>
  <si>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</si>
  <si>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</si>
  <si>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</si>
  <si>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</si>
  <si>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</si>
  <si>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</si>
  <si>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</si>
  <si>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</si>
  <si>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</si>
  <si>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</si>
  <si>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</si>
  <si>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</si>
  <si>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</si>
  <si>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</si>
  <si>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</si>
  <si>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</si>
  <si>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</si>
  <si>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</si>
  <si>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</si>
  <si>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</si>
  <si>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</si>
  <si>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</si>
  <si>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</si>
  <si>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</si>
  <si>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</si>
  <si>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</si>
  <si>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</si>
  <si>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</si>
  <si>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</si>
  <si>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</si>
  <si>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</si>
  <si>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</si>
  <si>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</si>
  <si>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</si>
  <si>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</si>
  <si>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</si>
  <si>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</si>
  <si>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</si>
  <si>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</si>
  <si>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</si>
  <si>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</si>
  <si>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</si>
  <si>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</si>
  <si>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</si>
  <si>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</si>
  <si>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</si>
  <si>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</si>
  <si>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</si>
  <si>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</si>
  <si>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</si>
  <si>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</si>
  <si>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</si>
  <si>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</si>
  <si>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</si>
  <si>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</si>
  <si>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</si>
  <si>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</si>
  <si>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</si>
  <si>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</si>
  <si>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</si>
  <si>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</si>
  <si>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</si>
  <si>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</si>
  <si>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</si>
  <si>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</si>
  <si>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</si>
  <si>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</si>
  <si>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</si>
  <si>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</si>
  <si>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</si>
  <si>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</si>
  <si>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</si>
  <si>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</si>
  <si>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</si>
  <si>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</si>
  <si>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</si>
  <si>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</si>
  <si>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</si>
  <si>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</si>
  <si>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</si>
  <si>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</si>
  <si>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</si>
  <si>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</si>
  <si>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</si>
  <si>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</si>
  <si>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</si>
  <si>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</si>
  <si>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</si>
  <si>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</si>
  <si>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</si>
  <si>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</si>
  <si>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</si>
  <si>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</si>
  <si>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</si>
  <si>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</si>
  <si>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</si>
  <si>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</si>
  <si>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</si>
  <si>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</si>
  <si>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</si>
  <si>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</si>
  <si>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</si>
  <si>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</si>
  <si>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</si>
  <si>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</si>
  <si>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</si>
  <si>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</si>
  <si>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</si>
  <si>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</si>
  <si>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</si>
  <si>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</si>
  <si>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</si>
  <si>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</si>
  <si>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</si>
  <si>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</si>
  <si>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</si>
  <si>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</si>
  <si>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</si>
  <si>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</si>
  <si>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</si>
  <si>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</si>
  <si>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</si>
  <si>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</si>
  <si>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</si>
  <si>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</si>
  <si>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</si>
  <si>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</si>
  <si>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</si>
  <si>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</si>
  <si>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</si>
  <si>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</si>
  <si>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</si>
  <si>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</si>
  <si>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</si>
  <si>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</si>
  <si>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</si>
  <si>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</si>
  <si>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</si>
  <si>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</si>
  <si>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</si>
  <si>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</si>
  <si>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</si>
  <si>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</si>
  <si>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</si>
  <si>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</si>
  <si>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</si>
  <si>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</si>
  <si>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</si>
  <si>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</si>
  <si>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</si>
  <si>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</si>
  <si>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</si>
  <si>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</si>
  <si>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</si>
  <si>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</si>
  <si>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</si>
  <si>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</si>
  <si>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</si>
  <si>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</si>
  <si>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</si>
  <si>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</si>
  <si>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</si>
  <si>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</si>
  <si>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</si>
  <si>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</si>
  <si>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</si>
  <si>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</si>
  <si>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</si>
  <si>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</si>
  <si>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</si>
  <si>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</si>
  <si>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</si>
  <si>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</si>
  <si>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</si>
  <si>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</si>
  <si>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</si>
  <si>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</si>
  <si>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</si>
  <si>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</si>
  <si>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</si>
  <si>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</si>
  <si>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</si>
  <si>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</si>
  <si>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</si>
  <si>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</si>
  <si>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</si>
  <si>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</si>
  <si>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</si>
  <si>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</si>
  <si>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</si>
  <si>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</si>
  <si>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</si>
  <si>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</si>
  <si>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</si>
  <si>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</si>
  <si>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</si>
  <si>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</si>
  <si>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</si>
  <si>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</si>
  <si>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</si>
  <si>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</si>
  <si>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</si>
  <si>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</si>
  <si>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</si>
  <si>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</si>
  <si>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</si>
  <si>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</si>
  <si>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</si>
  <si>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</si>
  <si>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</si>
  <si>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</si>
  <si>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</si>
  <si>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</si>
  <si>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</si>
  <si>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</si>
  <si>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</si>
  <si>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</si>
  <si>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</si>
  <si>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</si>
  <si>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</si>
  <si>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</si>
  <si>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</si>
  <si>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</si>
  <si>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</si>
  <si>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</si>
  <si>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</si>
  <si>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</si>
  <si>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</si>
  <si>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</si>
  <si>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</si>
  <si>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</si>
  <si>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</si>
  <si>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</si>
  <si>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</si>
  <si>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</si>
  <si>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</si>
  <si>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</si>
  <si>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</si>
  <si>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</si>
  <si>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</si>
  <si>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</si>
  <si>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</si>
  <si>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</si>
  <si>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</si>
  <si>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</si>
  <si>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</si>
  <si>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</si>
  <si>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</si>
  <si>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</si>
  <si>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</si>
  <si>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</si>
  <si>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</si>
  <si>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</si>
  <si>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</si>
  <si>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</si>
  <si>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</si>
  <si>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</si>
  <si>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</si>
  <si>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</si>
  <si>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</si>
  <si>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</si>
  <si>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</si>
  <si>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</si>
  <si>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</si>
  <si>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</si>
  <si>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</si>
  <si>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</si>
  <si>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</si>
  <si>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</si>
  <si>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</si>
  <si>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</si>
  <si>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</si>
  <si>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</si>
  <si>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</si>
  <si>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</si>
  <si>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</si>
  <si>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</si>
  <si>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</si>
  <si>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</si>
  <si>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</si>
  <si>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</si>
  <si>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</si>
  <si>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</si>
  <si>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</si>
  <si>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</si>
  <si>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</si>
  <si>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</si>
  <si>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</si>
  <si>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</si>
  <si>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</si>
  <si>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</si>
  <si>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</si>
  <si>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</si>
  <si>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</si>
  <si>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</si>
  <si>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</si>
  <si>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</si>
  <si>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</si>
  <si>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</si>
  <si>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</si>
  <si>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</si>
  <si>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</si>
  <si>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</si>
  <si>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</si>
  <si>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</si>
  <si>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</si>
  <si>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</si>
  <si>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</si>
  <si>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</si>
  <si>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</si>
  <si>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</si>
  <si>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</si>
  <si>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</si>
  <si>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</si>
  <si>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</si>
  <si>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</si>
  <si>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</si>
  <si>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</si>
  <si>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</si>
  <si>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</si>
  <si>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</si>
  <si>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</si>
  <si>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</si>
  <si>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</si>
  <si>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</si>
  <si>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</si>
  <si>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</si>
  <si>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</si>
  <si>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</si>
  <si>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</si>
  <si>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</si>
  <si>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</si>
  <si>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</si>
  <si>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</si>
  <si>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</si>
  <si>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</si>
  <si>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</si>
  <si>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</si>
  <si>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</si>
  <si>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</si>
  <si>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</si>
  <si>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</si>
  <si>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</si>
  <si>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</si>
  <si>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</si>
  <si>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</si>
  <si>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</si>
  <si>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</si>
  <si>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</si>
  <si>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</si>
  <si>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</si>
  <si>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</si>
  <si>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</si>
  <si>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</si>
  <si>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</si>
  <si>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</si>
  <si>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</si>
  <si>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</si>
  <si>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</si>
  <si>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</si>
  <si>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</si>
  <si>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</si>
  <si>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</si>
  <si>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</si>
  <si>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</si>
  <si>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</si>
  <si>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</si>
  <si>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</si>
  <si>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</si>
  <si>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</si>
  <si>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</si>
  <si>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</si>
  <si>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</si>
  <si>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</si>
  <si>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</si>
  <si>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</si>
  <si>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</si>
  <si>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</si>
  <si>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</si>
  <si>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</si>
  <si>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</si>
  <si>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</si>
  <si>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</si>
  <si>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</si>
  <si>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</si>
  <si>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</si>
  <si>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</si>
  <si>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</si>
  <si>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</si>
  <si>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</si>
  <si>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</si>
  <si>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</si>
  <si>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</si>
  <si>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</si>
  <si>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</si>
  <si>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</si>
  <si>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</si>
  <si>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</si>
  <si>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</si>
  <si>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</si>
  <si>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</si>
  <si>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</si>
  <si>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</si>
  <si>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</si>
  <si>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</si>
  <si>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</si>
  <si>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</si>
  <si>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</si>
  <si>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</si>
  <si>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</si>
  <si>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</si>
  <si>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</si>
  <si>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</si>
  <si>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</si>
  <si>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</si>
  <si>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</si>
  <si>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</si>
  <si>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</si>
  <si>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</si>
  <si>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</si>
  <si>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</si>
  <si>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</si>
  <si>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</si>
  <si>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</si>
  <si>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</si>
  <si>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</si>
  <si>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</si>
  <si>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</si>
  <si>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</si>
  <si>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</si>
  <si>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</si>
  <si>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</si>
  <si>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</si>
  <si>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</si>
  <si>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</si>
  <si>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</si>
  <si>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</si>
  <si>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</si>
  <si>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</si>
  <si>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</si>
  <si>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</si>
  <si>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</si>
  <si>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</si>
  <si>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</si>
  <si>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</si>
  <si>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</si>
  <si>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</si>
  <si>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</si>
  <si>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</si>
  <si>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</si>
  <si>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</si>
  <si>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</si>
  <si>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</si>
  <si>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</si>
  <si>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</si>
  <si>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</si>
  <si>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</si>
  <si>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</si>
  <si>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</si>
  <si>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</si>
  <si>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</si>
  <si>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</si>
  <si>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</si>
  <si>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</si>
  <si>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</si>
  <si>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</si>
  <si>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</si>
  <si>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</si>
  <si>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</si>
  <si>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</si>
  <si>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</si>
  <si>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</si>
  <si>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</si>
  <si>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</si>
  <si>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</si>
  <si>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</si>
  <si>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</si>
  <si>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</si>
  <si>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</si>
  <si>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</si>
  <si>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</si>
  <si>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</si>
  <si>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</si>
  <si>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</si>
  <si>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</si>
  <si>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</si>
  <si>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</si>
  <si>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</si>
  <si>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</si>
  <si>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</si>
  <si>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</si>
  <si>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</si>
  <si>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</si>
  <si>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</si>
  <si>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</si>
  <si>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</si>
  <si>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</si>
  <si>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</si>
  <si>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</si>
  <si>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</si>
  <si>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</si>
  <si>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</si>
  <si>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</si>
  <si>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</si>
  <si>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</si>
  <si>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</si>
  <si>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</si>
  <si>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</si>
  <si>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</si>
  <si>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</si>
  <si>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</si>
  <si>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</si>
  <si>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</si>
  <si>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</si>
  <si>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</si>
  <si>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</si>
  <si>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</si>
  <si>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</si>
  <si>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</si>
  <si>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</si>
  <si>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</si>
  <si>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Požadavek na neinvestiční dotaci 2</t>
  </si>
  <si>
    <t xml:space="preserve">Čerpání neinvestiční dotace 2 </t>
  </si>
  <si>
    <t>Neinvestiční dotace 2 - dotace z rozpočtu Karlovarského kraje dle ustanovení § 105 zákona o sociálních službách</t>
  </si>
  <si>
    <r>
      <t xml:space="preserve">Závěrečná zpráva o poskytování sociální služby za rok 2023 -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průvodcovské a předčitatelské služby, tísňová péče)</t>
    </r>
  </si>
  <si>
    <r>
      <t>Část B - Souhrnné plnění indikátorů - kvantitativních - skutečnost v roce 2023</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</si>
  <si>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průvodcovské a předčitatelské služby, tísňová péče)</t>
    </r>
  </si>
  <si>
    <t>skutečná hodnota (1. pololetí 2023)</t>
  </si>
  <si>
    <t>skutečná hodnota (3. čtvrtletí 2023)</t>
  </si>
  <si>
    <t>skutečná hodnota (4. čtvrtletí 2023)</t>
  </si>
  <si>
    <t>skutečná hodnota (rok 2023)</t>
  </si>
  <si>
    <t>skutečná hodnota (rok 2023, za celou sociální službu - identifikátor)</t>
  </si>
  <si>
    <t>struktura uživatelů služby dle cílové skupiny</t>
  </si>
  <si>
    <r>
      <rPr>
        <b/>
        <sz val="11"/>
        <rFont val="Arial"/>
        <family val="2"/>
        <charset val="238"/>
      </rPr>
      <t xml:space="preserve">Část C - Plnění indikátorů - výpočet vratek za nesplnění indikátorů - skutečnost v roce 2023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</si>
  <si>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2023</t>
    </r>
  </si>
  <si>
    <t>čerpání dotace 2</t>
  </si>
  <si>
    <t>čerpání dofinancování</t>
  </si>
  <si>
    <t>čerpání dotace 1</t>
  </si>
  <si>
    <t>Část D - Pracovníci služby - skutečnost v roce 2023</t>
  </si>
  <si>
    <t>Pracoval od (dd.mm.2023) (u PP, DPČ, OS)</t>
  </si>
  <si>
    <t>Pracoval do (dd.mm.2023) (u PP, DPČ, OS)</t>
  </si>
  <si>
    <t>Část E - Náklady služby - skutečnost v roce 2023</t>
  </si>
  <si>
    <t>Požadavek na dofinancování dle Průběžné zprávy o poskytování sociální služby za 1. pololetí 2023</t>
  </si>
  <si>
    <t>Náklady 2023 skutečnost</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</si>
  <si>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</si>
  <si>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</si>
  <si>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</si>
  <si>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</si>
  <si>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</si>
  <si>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</si>
  <si>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t>doplnit výpočet přiměřeného zisku</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</si>
  <si>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</si>
  <si>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2.1.1 Dlouhodobý nehmotný majetek</t>
  </si>
  <si>
    <t>2.1.2 Dlouhodobý hmotný majetek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</si>
</sst>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9">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4" fontId="15" fillId="11" borderId="0" xfId="0" applyNumberFormat="1" applyFont="1" applyFill="1" applyProtection="1"/>
    <xf numFmtId="0" fontId="9" fillId="11" borderId="0" xfId="0" applyFont="1" applyFill="1" applyProtection="1"/>
    <xf numFmtId="0" fontId="10" fillId="13" borderId="0" xfId="0" applyFont="1" applyFill="1" applyBorder="1" applyAlignment="1" applyProtection="1">
      <alignment horizontal="center"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1" fillId="2" borderId="4" xfId="0" applyFont="1" applyFill="1" applyBorder="1" applyAlignment="1" applyProtection="1">
      <alignment vertical="center"/>
    </xf>
    <xf numFmtId="0" fontId="11" fillId="2" borderId="2" xfId="0" applyFont="1" applyFill="1" applyBorder="1" applyAlignment="1" applyProtection="1">
      <alignment vertical="center"/>
    </xf>
    <xf numFmtId="0" fontId="11" fillId="2" borderId="18" xfId="0" applyFont="1" applyFill="1" applyBorder="1" applyAlignment="1" applyProtection="1">
      <alignment vertical="center"/>
    </xf>
    <xf numFmtId="0" fontId="10" fillId="0" borderId="4" xfId="0" applyFont="1" applyBorder="1" applyAlignment="1" applyProtection="1">
      <alignment wrapText="1"/>
      <protection locked="0"/>
    </xf>
    <xf numFmtId="0" fontId="10" fillId="0" borderId="2" xfId="0" applyFont="1" applyBorder="1" applyAlignment="1" applyProtection="1">
      <alignment wrapText="1"/>
      <protection locked="0"/>
    </xf>
    <xf numFmtId="0" fontId="10" fillId="0" borderId="18"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4" fillId="0" borderId="0" xfId="0" applyFont="1" applyAlignment="1" applyProtection="1">
      <alignment wrapText="1"/>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2" borderId="4" xfId="0" applyFont="1" applyFill="1" applyBorder="1" applyAlignment="1" applyProtection="1">
      <alignment horizontal="center" vertical="center"/>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abSelected="1" topLeftCell="A4" zoomScale="98" zoomScaleNormal="98" workbookViewId="0">
      <selection activeCell="P12" sqref="P12"/>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8"/>
      <c r="B2" s="569"/>
      <c r="C2" s="569"/>
      <c r="D2" s="569"/>
      <c r="E2" s="569"/>
      <c r="F2" s="569"/>
      <c r="G2" s="569"/>
      <c r="H2" s="569"/>
      <c r="I2" s="569"/>
      <c r="J2" s="224"/>
    </row>
    <row r="3" spans="1:12" hidden="1" x14ac:dyDescent="0.2"/>
    <row r="4" spans="1:12" ht="76.5" customHeight="1" x14ac:dyDescent="0.25">
      <c r="A4" s="581" t="s">
        <v>895</v>
      </c>
      <c r="B4" s="581"/>
      <c r="C4" s="581"/>
      <c r="D4" s="581"/>
      <c r="E4" s="581"/>
      <c r="F4" s="581"/>
      <c r="G4" s="581"/>
      <c r="H4" s="581"/>
      <c r="I4" s="581"/>
      <c r="J4" s="395"/>
      <c r="K4" s="394"/>
    </row>
    <row r="5" spans="1:12" ht="61.5" hidden="1" customHeight="1" x14ac:dyDescent="0.25">
      <c r="A5" s="581" t="s">
        <v>551</v>
      </c>
      <c r="B5" s="581"/>
      <c r="C5" s="581"/>
      <c r="D5" s="581"/>
      <c r="E5" s="581"/>
      <c r="F5" s="581"/>
      <c r="G5" s="581"/>
      <c r="H5" s="581"/>
      <c r="I5" s="581"/>
      <c r="J5" s="395"/>
      <c r="K5" s="394"/>
    </row>
    <row r="6" spans="1:12" ht="114" hidden="1" customHeight="1" x14ac:dyDescent="0.25">
      <c r="A6" s="581" t="s">
        <v>679</v>
      </c>
      <c r="B6" s="581"/>
      <c r="C6" s="581"/>
      <c r="D6" s="581"/>
      <c r="E6" s="581"/>
      <c r="F6" s="581"/>
      <c r="G6" s="581"/>
      <c r="H6" s="581"/>
      <c r="I6" s="581"/>
      <c r="J6" s="395"/>
      <c r="K6" s="394"/>
    </row>
    <row r="7" spans="1:12" ht="76.5" hidden="1" customHeight="1" x14ac:dyDescent="0.25">
      <c r="A7" s="581" t="s">
        <v>552</v>
      </c>
      <c r="B7" s="581"/>
      <c r="C7" s="581"/>
      <c r="D7" s="581"/>
      <c r="E7" s="581"/>
      <c r="F7" s="581"/>
      <c r="G7" s="581"/>
      <c r="H7" s="581"/>
      <c r="I7" s="581"/>
      <c r="J7" s="395"/>
      <c r="K7" s="394"/>
    </row>
    <row r="8" spans="1:12" ht="76.5" hidden="1" customHeight="1" x14ac:dyDescent="0.25">
      <c r="A8" s="581" t="s">
        <v>677</v>
      </c>
      <c r="B8" s="581"/>
      <c r="C8" s="581"/>
      <c r="D8" s="581"/>
      <c r="E8" s="581"/>
      <c r="F8" s="581"/>
      <c r="G8" s="581"/>
      <c r="H8" s="581"/>
      <c r="I8" s="581"/>
      <c r="J8" s="395"/>
      <c r="K8" s="394"/>
    </row>
    <row r="9" spans="1:12" ht="62.25" hidden="1" customHeight="1" x14ac:dyDescent="0.25">
      <c r="A9" s="581" t="s">
        <v>678</v>
      </c>
      <c r="B9" s="581"/>
      <c r="C9" s="581"/>
      <c r="D9" s="581"/>
      <c r="E9" s="581"/>
      <c r="F9" s="581"/>
      <c r="G9" s="581"/>
      <c r="H9" s="581"/>
      <c r="I9" s="581"/>
      <c r="J9" s="395"/>
      <c r="K9" s="394"/>
    </row>
    <row r="10" spans="1:12" ht="64.5" hidden="1" customHeight="1" x14ac:dyDescent="0.25">
      <c r="A10" s="581" t="s">
        <v>554</v>
      </c>
      <c r="B10" s="581"/>
      <c r="C10" s="581"/>
      <c r="D10" s="581"/>
      <c r="E10" s="581"/>
      <c r="F10" s="581"/>
      <c r="G10" s="581"/>
      <c r="H10" s="581"/>
      <c r="I10" s="581"/>
      <c r="J10" s="395"/>
      <c r="K10" s="394"/>
    </row>
    <row r="11" spans="1:12" x14ac:dyDescent="0.2">
      <c r="A11" s="394"/>
      <c r="B11" s="394"/>
      <c r="C11" s="394"/>
      <c r="D11" s="394"/>
      <c r="E11" s="394"/>
      <c r="F11" s="394"/>
      <c r="G11" s="394"/>
      <c r="H11" s="394"/>
      <c r="I11" s="394"/>
      <c r="J11" s="394"/>
      <c r="K11" s="394"/>
    </row>
    <row r="12" spans="1:12" ht="30.75" customHeight="1" x14ac:dyDescent="0.2">
      <c r="A12" s="582" t="s">
        <v>182</v>
      </c>
      <c r="B12" s="583"/>
      <c r="C12" s="583"/>
      <c r="D12" s="584"/>
      <c r="E12" s="585"/>
      <c r="F12" s="585"/>
      <c r="G12" s="585"/>
      <c r="H12" s="585"/>
      <c r="I12" s="585"/>
      <c r="J12" s="235"/>
      <c r="K12" s="394"/>
    </row>
    <row r="13" spans="1:12" ht="24.95" customHeight="1" x14ac:dyDescent="0.2">
      <c r="A13" s="575" t="s">
        <v>176</v>
      </c>
      <c r="B13" s="588"/>
      <c r="C13" s="588"/>
      <c r="D13" s="589"/>
      <c r="E13" s="578"/>
      <c r="F13" s="586"/>
      <c r="G13" s="586"/>
      <c r="H13" s="586"/>
      <c r="I13" s="587"/>
      <c r="J13" s="235"/>
      <c r="K13" s="396" t="str">
        <f>IFERROR(IF((SEARCH(" ",E13))," IČO nesmí obsahovat mezery")," ")</f>
        <v xml:space="preserve"> </v>
      </c>
    </row>
    <row r="14" spans="1:12" ht="24.95" customHeight="1" x14ac:dyDescent="0.2">
      <c r="A14" s="575" t="s">
        <v>177</v>
      </c>
      <c r="B14" s="576"/>
      <c r="C14" s="576"/>
      <c r="D14" s="577"/>
      <c r="E14" s="599"/>
      <c r="F14" s="600"/>
      <c r="G14" s="600"/>
      <c r="H14" s="600"/>
      <c r="I14" s="601"/>
      <c r="J14" s="236"/>
      <c r="K14" s="394"/>
    </row>
    <row r="15" spans="1:12" ht="31.5" customHeight="1" x14ac:dyDescent="0.25">
      <c r="A15" s="582" t="s">
        <v>178</v>
      </c>
      <c r="B15" s="602"/>
      <c r="C15" s="602"/>
      <c r="D15" s="603"/>
      <c r="E15" s="570" t="str">
        <f>INDEX(data!A1:A34,'úvodní list'!J15,1)</f>
        <v>nevybráno</v>
      </c>
      <c r="F15" s="571"/>
      <c r="G15" s="571"/>
      <c r="H15" s="571"/>
      <c r="I15" s="572"/>
      <c r="J15" s="237">
        <v>1</v>
      </c>
      <c r="K15" s="397" t="str">
        <f>IF(J15=1,"               vyberte, prosím, vhodnou alternativu"," ")</f>
        <v xml:space="preserve">               vyberte, prosím, vhodnou alternativu</v>
      </c>
      <c r="L15" s="120"/>
    </row>
    <row r="16" spans="1:12" ht="24.95" customHeight="1" x14ac:dyDescent="0.2">
      <c r="A16" s="575" t="s">
        <v>179</v>
      </c>
      <c r="B16" s="576"/>
      <c r="C16" s="576"/>
      <c r="D16" s="577"/>
      <c r="E16" s="578"/>
      <c r="F16" s="579"/>
      <c r="G16" s="579"/>
      <c r="H16" s="579"/>
      <c r="I16" s="580"/>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82" t="s">
        <v>360</v>
      </c>
      <c r="B18" s="576"/>
      <c r="C18" s="576"/>
      <c r="D18" s="577"/>
      <c r="E18" s="573" t="str">
        <f>IF(J18=1,"       ",INDEX(data!J25:J27,J18))</f>
        <v xml:space="preserve">       </v>
      </c>
      <c r="F18" s="574"/>
      <c r="G18" s="574"/>
      <c r="H18" s="554"/>
      <c r="I18" s="555"/>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604" t="s">
        <v>180</v>
      </c>
      <c r="B20" s="605"/>
      <c r="C20" s="605"/>
      <c r="D20" s="606"/>
      <c r="E20" s="560" t="s">
        <v>2</v>
      </c>
      <c r="F20" s="598"/>
      <c r="G20" s="563"/>
      <c r="H20" s="564"/>
      <c r="I20" s="564"/>
      <c r="J20" s="239"/>
      <c r="K20" s="394"/>
    </row>
    <row r="21" spans="1:17" ht="24.95" customHeight="1" x14ac:dyDescent="0.2">
      <c r="A21" s="607"/>
      <c r="B21" s="608"/>
      <c r="C21" s="608"/>
      <c r="D21" s="609"/>
      <c r="E21" s="560" t="s">
        <v>3</v>
      </c>
      <c r="F21" s="598"/>
      <c r="G21" s="563"/>
      <c r="H21" s="564"/>
      <c r="I21" s="564"/>
      <c r="J21" s="239"/>
      <c r="K21" s="394"/>
    </row>
    <row r="22" spans="1:17" ht="24.95" customHeight="1" x14ac:dyDescent="0.2">
      <c r="A22" s="607"/>
      <c r="B22" s="608"/>
      <c r="C22" s="608"/>
      <c r="D22" s="609"/>
      <c r="E22" s="560" t="s">
        <v>4</v>
      </c>
      <c r="F22" s="598"/>
      <c r="G22" s="595"/>
      <c r="H22" s="596"/>
      <c r="I22" s="597"/>
      <c r="J22" s="240"/>
      <c r="K22" s="394"/>
    </row>
    <row r="23" spans="1:17" ht="24.95" customHeight="1" x14ac:dyDescent="0.2">
      <c r="A23" s="610"/>
      <c r="B23" s="611"/>
      <c r="C23" s="611"/>
      <c r="D23" s="612"/>
      <c r="E23" s="560" t="s">
        <v>5</v>
      </c>
      <c r="F23" s="598"/>
      <c r="G23" s="563"/>
      <c r="H23" s="564"/>
      <c r="I23" s="564"/>
      <c r="J23" s="239"/>
      <c r="K23" s="394"/>
    </row>
    <row r="24" spans="1:17" x14ac:dyDescent="0.2">
      <c r="K24" s="394"/>
    </row>
    <row r="25" spans="1:17" x14ac:dyDescent="0.2">
      <c r="A25" s="558" t="s">
        <v>181</v>
      </c>
      <c r="B25" s="559"/>
      <c r="C25" s="559"/>
      <c r="D25" s="559"/>
      <c r="E25" s="559"/>
      <c r="F25" s="559"/>
      <c r="G25" s="559"/>
      <c r="H25" s="559"/>
      <c r="I25" s="559"/>
      <c r="J25" s="8"/>
      <c r="K25" s="394"/>
    </row>
    <row r="26" spans="1:17" x14ac:dyDescent="0.2">
      <c r="A26" s="593" t="s">
        <v>224</v>
      </c>
      <c r="B26" s="594"/>
      <c r="C26" s="594"/>
      <c r="D26" s="594"/>
      <c r="E26" s="594"/>
      <c r="F26" s="594"/>
      <c r="G26" s="594"/>
      <c r="H26" s="594"/>
      <c r="I26" s="594"/>
      <c r="J26" s="241"/>
      <c r="K26" s="394"/>
    </row>
    <row r="27" spans="1:17" x14ac:dyDescent="0.2">
      <c r="K27" s="394"/>
    </row>
    <row r="28" spans="1:17" ht="29.25" customHeight="1" x14ac:dyDescent="0.2">
      <c r="A28" s="560" t="s">
        <v>208</v>
      </c>
      <c r="B28" s="560"/>
      <c r="C28" s="560"/>
      <c r="D28" s="560"/>
      <c r="E28" s="560" t="s">
        <v>2</v>
      </c>
      <c r="F28" s="561"/>
      <c r="G28" s="562"/>
      <c r="H28" s="562"/>
      <c r="I28" s="562"/>
      <c r="J28" s="242"/>
      <c r="K28" s="394"/>
    </row>
    <row r="29" spans="1:17" ht="29.25" customHeight="1" x14ac:dyDescent="0.2">
      <c r="A29" s="560"/>
      <c r="B29" s="560"/>
      <c r="C29" s="560"/>
      <c r="D29" s="560"/>
      <c r="E29" s="560" t="s">
        <v>3</v>
      </c>
      <c r="F29" s="561"/>
      <c r="G29" s="563"/>
      <c r="H29" s="564"/>
      <c r="I29" s="564"/>
      <c r="J29" s="239"/>
      <c r="K29" s="394"/>
    </row>
    <row r="30" spans="1:17" x14ac:dyDescent="0.2">
      <c r="A30" s="394"/>
      <c r="B30" s="394"/>
      <c r="C30" s="394"/>
      <c r="D30" s="394"/>
      <c r="E30" s="394"/>
      <c r="F30" s="394"/>
      <c r="G30" s="394"/>
      <c r="H30" s="394"/>
      <c r="I30" s="394"/>
      <c r="K30" s="394"/>
    </row>
    <row r="31" spans="1:17" ht="24" customHeight="1" x14ac:dyDescent="0.2">
      <c r="A31" s="558" t="s">
        <v>193</v>
      </c>
      <c r="B31" s="559"/>
      <c r="C31" s="565"/>
      <c r="D31" s="566"/>
      <c r="E31" s="566"/>
      <c r="F31" s="566"/>
      <c r="G31" s="394"/>
      <c r="H31" s="394"/>
      <c r="I31" s="394"/>
      <c r="K31" s="394"/>
    </row>
    <row r="32" spans="1:17" x14ac:dyDescent="0.2">
      <c r="A32" s="394"/>
      <c r="B32" s="394"/>
      <c r="C32" s="394"/>
      <c r="D32" s="394"/>
      <c r="E32" s="394"/>
      <c r="F32" s="394"/>
      <c r="G32" s="394"/>
      <c r="H32" s="394"/>
      <c r="I32" s="394"/>
      <c r="K32" s="394"/>
    </row>
    <row r="33" spans="1:11" ht="42.75" customHeight="1" x14ac:dyDescent="0.25">
      <c r="A33" s="590" t="s">
        <v>209</v>
      </c>
      <c r="B33" s="591"/>
      <c r="C33" s="592"/>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567" t="s">
        <v>210</v>
      </c>
      <c r="B35" s="567"/>
      <c r="C35" s="567"/>
      <c r="D35" s="567"/>
      <c r="E35" s="567"/>
      <c r="F35" s="567"/>
      <c r="G35" s="567"/>
      <c r="H35" s="567"/>
      <c r="I35" s="567"/>
      <c r="J35" s="223"/>
      <c r="K35" s="394"/>
    </row>
    <row r="36" spans="1:11" ht="28.5" customHeight="1" x14ac:dyDescent="0.2">
      <c r="A36" s="556" t="s">
        <v>361</v>
      </c>
      <c r="B36" s="557"/>
      <c r="C36" s="557"/>
      <c r="D36" s="557"/>
      <c r="E36" s="557"/>
      <c r="F36" s="557"/>
      <c r="G36" s="557"/>
      <c r="H36" s="557"/>
      <c r="I36" s="557"/>
      <c r="J36" s="222"/>
      <c r="K36" s="394"/>
    </row>
    <row r="37" spans="1:11" x14ac:dyDescent="0.2">
      <c r="A37" s="394"/>
      <c r="B37" s="394"/>
      <c r="C37" s="394"/>
      <c r="D37" s="394"/>
      <c r="E37" s="394"/>
      <c r="F37" s="394"/>
      <c r="G37" s="394"/>
      <c r="H37" s="394"/>
      <c r="I37" s="394"/>
      <c r="K37" s="394"/>
    </row>
    <row r="38" spans="1:11" ht="15" x14ac:dyDescent="0.2">
      <c r="A38" s="394"/>
      <c r="B38" s="402" t="s">
        <v>586</v>
      </c>
      <c r="C38" s="552">
        <f>Sehrávání!BU44</f>
        <v>0</v>
      </c>
      <c r="D38" s="553"/>
      <c r="E38" s="553"/>
      <c r="F38" s="553"/>
      <c r="G38" s="553"/>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password="8D29"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topLeftCell="A10" workbookViewId="0">
      <selection activeCell="M32" sqref="M32"/>
    </sheetView>
  </sheetViews>
  <sheetFormatPr defaultRowHeight="14.25" x14ac:dyDescent="0.2"/>
  <cols>
    <col min="1" max="16384" width="9.140625" style="1"/>
  </cols>
  <sheetData>
    <row r="1" spans="1:10" ht="54.75" customHeight="1" x14ac:dyDescent="0.25">
      <c r="A1" s="613" t="s">
        <v>194</v>
      </c>
      <c r="B1" s="613"/>
      <c r="C1" s="613"/>
      <c r="D1" s="613"/>
      <c r="E1" s="613"/>
      <c r="F1" s="613"/>
      <c r="G1" s="613"/>
      <c r="H1" s="613"/>
      <c r="I1" s="613"/>
      <c r="J1" s="403"/>
    </row>
    <row r="2" spans="1:10" x14ac:dyDescent="0.2">
      <c r="A2" s="404"/>
      <c r="B2" s="404"/>
      <c r="C2" s="404"/>
      <c r="D2" s="404"/>
      <c r="E2" s="404"/>
      <c r="F2" s="404"/>
      <c r="G2" s="404"/>
      <c r="H2" s="404"/>
      <c r="I2" s="404"/>
      <c r="J2" s="404"/>
    </row>
    <row r="3" spans="1:10" x14ac:dyDescent="0.2">
      <c r="A3" s="614"/>
      <c r="B3" s="614"/>
      <c r="C3" s="614"/>
      <c r="D3" s="614"/>
      <c r="E3" s="614"/>
      <c r="F3" s="614"/>
      <c r="G3" s="614"/>
      <c r="H3" s="614"/>
      <c r="I3" s="614"/>
      <c r="J3" s="405"/>
    </row>
    <row r="4" spans="1:10" x14ac:dyDescent="0.2">
      <c r="A4" s="614"/>
      <c r="B4" s="614"/>
      <c r="C4" s="614"/>
      <c r="D4" s="614"/>
      <c r="E4" s="614"/>
      <c r="F4" s="614"/>
      <c r="G4" s="614"/>
      <c r="H4" s="614"/>
      <c r="I4" s="614"/>
      <c r="J4" s="405"/>
    </row>
    <row r="5" spans="1:10" x14ac:dyDescent="0.2">
      <c r="A5" s="614"/>
      <c r="B5" s="614"/>
      <c r="C5" s="614"/>
      <c r="D5" s="614"/>
      <c r="E5" s="614"/>
      <c r="F5" s="614"/>
      <c r="G5" s="614"/>
      <c r="H5" s="614"/>
      <c r="I5" s="614"/>
      <c r="J5" s="405"/>
    </row>
    <row r="6" spans="1:10" x14ac:dyDescent="0.2">
      <c r="A6" s="614"/>
      <c r="B6" s="614"/>
      <c r="C6" s="614"/>
      <c r="D6" s="614"/>
      <c r="E6" s="614"/>
      <c r="F6" s="614"/>
      <c r="G6" s="614"/>
      <c r="H6" s="614"/>
      <c r="I6" s="614"/>
      <c r="J6" s="405"/>
    </row>
    <row r="7" spans="1:10" x14ac:dyDescent="0.2">
      <c r="A7" s="614"/>
      <c r="B7" s="614"/>
      <c r="C7" s="614"/>
      <c r="D7" s="614"/>
      <c r="E7" s="614"/>
      <c r="F7" s="614"/>
      <c r="G7" s="614"/>
      <c r="H7" s="614"/>
      <c r="I7" s="614"/>
      <c r="J7" s="405"/>
    </row>
    <row r="8" spans="1:10" x14ac:dyDescent="0.2">
      <c r="A8" s="614"/>
      <c r="B8" s="614"/>
      <c r="C8" s="614"/>
      <c r="D8" s="614"/>
      <c r="E8" s="614"/>
      <c r="F8" s="614"/>
      <c r="G8" s="614"/>
      <c r="H8" s="614"/>
      <c r="I8" s="614"/>
      <c r="J8" s="405"/>
    </row>
    <row r="9" spans="1:10" x14ac:dyDescent="0.2">
      <c r="A9" s="614"/>
      <c r="B9" s="614"/>
      <c r="C9" s="614"/>
      <c r="D9" s="614"/>
      <c r="E9" s="614"/>
      <c r="F9" s="614"/>
      <c r="G9" s="614"/>
      <c r="H9" s="614"/>
      <c r="I9" s="614"/>
      <c r="J9" s="405"/>
    </row>
    <row r="10" spans="1:10" x14ac:dyDescent="0.2">
      <c r="A10" s="614"/>
      <c r="B10" s="614"/>
      <c r="C10" s="614"/>
      <c r="D10" s="614"/>
      <c r="E10" s="614"/>
      <c r="F10" s="614"/>
      <c r="G10" s="614"/>
      <c r="H10" s="614"/>
      <c r="I10" s="614"/>
      <c r="J10" s="405"/>
    </row>
    <row r="11" spans="1:10" x14ac:dyDescent="0.2">
      <c r="A11" s="614"/>
      <c r="B11" s="614"/>
      <c r="C11" s="614"/>
      <c r="D11" s="614"/>
      <c r="E11" s="614"/>
      <c r="F11" s="614"/>
      <c r="G11" s="614"/>
      <c r="H11" s="614"/>
      <c r="I11" s="614"/>
      <c r="J11" s="405"/>
    </row>
    <row r="12" spans="1:10" x14ac:dyDescent="0.2">
      <c r="A12" s="614"/>
      <c r="B12" s="614"/>
      <c r="C12" s="614"/>
      <c r="D12" s="614"/>
      <c r="E12" s="614"/>
      <c r="F12" s="614"/>
      <c r="G12" s="614"/>
      <c r="H12" s="614"/>
      <c r="I12" s="614"/>
      <c r="J12" s="405"/>
    </row>
    <row r="13" spans="1:10" x14ac:dyDescent="0.2">
      <c r="A13" s="614"/>
      <c r="B13" s="614"/>
      <c r="C13" s="614"/>
      <c r="D13" s="614"/>
      <c r="E13" s="614"/>
      <c r="F13" s="614"/>
      <c r="G13" s="614"/>
      <c r="H13" s="614"/>
      <c r="I13" s="614"/>
      <c r="J13" s="405"/>
    </row>
    <row r="14" spans="1:10" x14ac:dyDescent="0.2">
      <c r="A14" s="614"/>
      <c r="B14" s="614"/>
      <c r="C14" s="614"/>
      <c r="D14" s="614"/>
      <c r="E14" s="614"/>
      <c r="F14" s="614"/>
      <c r="G14" s="614"/>
      <c r="H14" s="614"/>
      <c r="I14" s="614"/>
      <c r="J14" s="405"/>
    </row>
    <row r="15" spans="1:10" x14ac:dyDescent="0.2">
      <c r="A15" s="614"/>
      <c r="B15" s="614"/>
      <c r="C15" s="614"/>
      <c r="D15" s="614"/>
      <c r="E15" s="614"/>
      <c r="F15" s="614"/>
      <c r="G15" s="614"/>
      <c r="H15" s="614"/>
      <c r="I15" s="614"/>
      <c r="J15" s="405"/>
    </row>
    <row r="16" spans="1:10" x14ac:dyDescent="0.2">
      <c r="A16" s="614"/>
      <c r="B16" s="614"/>
      <c r="C16" s="614"/>
      <c r="D16" s="614"/>
      <c r="E16" s="614"/>
      <c r="F16" s="614"/>
      <c r="G16" s="614"/>
      <c r="H16" s="614"/>
      <c r="I16" s="614"/>
      <c r="J16" s="405"/>
    </row>
    <row r="17" spans="1:10" x14ac:dyDescent="0.2">
      <c r="A17" s="614"/>
      <c r="B17" s="614"/>
      <c r="C17" s="614"/>
      <c r="D17" s="614"/>
      <c r="E17" s="614"/>
      <c r="F17" s="614"/>
      <c r="G17" s="614"/>
      <c r="H17" s="614"/>
      <c r="I17" s="614"/>
      <c r="J17" s="405"/>
    </row>
    <row r="18" spans="1:10" x14ac:dyDescent="0.2">
      <c r="A18" s="614"/>
      <c r="B18" s="614"/>
      <c r="C18" s="614"/>
      <c r="D18" s="614"/>
      <c r="E18" s="614"/>
      <c r="F18" s="614"/>
      <c r="G18" s="614"/>
      <c r="H18" s="614"/>
      <c r="I18" s="614"/>
      <c r="J18" s="405"/>
    </row>
    <row r="19" spans="1:10" x14ac:dyDescent="0.2">
      <c r="A19" s="614"/>
      <c r="B19" s="614"/>
      <c r="C19" s="614"/>
      <c r="D19" s="614"/>
      <c r="E19" s="614"/>
      <c r="F19" s="614"/>
      <c r="G19" s="614"/>
      <c r="H19" s="614"/>
      <c r="I19" s="614"/>
      <c r="J19" s="405"/>
    </row>
    <row r="20" spans="1:10" x14ac:dyDescent="0.2">
      <c r="A20" s="614"/>
      <c r="B20" s="614"/>
      <c r="C20" s="614"/>
      <c r="D20" s="614"/>
      <c r="E20" s="614"/>
      <c r="F20" s="614"/>
      <c r="G20" s="614"/>
      <c r="H20" s="614"/>
      <c r="I20" s="614"/>
      <c r="J20" s="405"/>
    </row>
    <row r="21" spans="1:10" x14ac:dyDescent="0.2">
      <c r="A21" s="614"/>
      <c r="B21" s="614"/>
      <c r="C21" s="614"/>
      <c r="D21" s="614"/>
      <c r="E21" s="614"/>
      <c r="F21" s="614"/>
      <c r="G21" s="614"/>
      <c r="H21" s="614"/>
      <c r="I21" s="614"/>
      <c r="J21" s="405"/>
    </row>
    <row r="22" spans="1:10" x14ac:dyDescent="0.2">
      <c r="A22" s="614"/>
      <c r="B22" s="614"/>
      <c r="C22" s="614"/>
      <c r="D22" s="614"/>
      <c r="E22" s="614"/>
      <c r="F22" s="614"/>
      <c r="G22" s="614"/>
      <c r="H22" s="614"/>
      <c r="I22" s="614"/>
      <c r="J22" s="405"/>
    </row>
    <row r="23" spans="1:10" x14ac:dyDescent="0.2">
      <c r="A23" s="614"/>
      <c r="B23" s="614"/>
      <c r="C23" s="614"/>
      <c r="D23" s="614"/>
      <c r="E23" s="614"/>
      <c r="F23" s="614"/>
      <c r="G23" s="614"/>
      <c r="H23" s="614"/>
      <c r="I23" s="614"/>
      <c r="J23" s="405"/>
    </row>
    <row r="24" spans="1:10" x14ac:dyDescent="0.2">
      <c r="A24" s="614"/>
      <c r="B24" s="614"/>
      <c r="C24" s="614"/>
      <c r="D24" s="614"/>
      <c r="E24" s="614"/>
      <c r="F24" s="614"/>
      <c r="G24" s="614"/>
      <c r="H24" s="614"/>
      <c r="I24" s="614"/>
      <c r="J24" s="405"/>
    </row>
    <row r="25" spans="1:10" x14ac:dyDescent="0.2">
      <c r="A25" s="614"/>
      <c r="B25" s="614"/>
      <c r="C25" s="614"/>
      <c r="D25" s="614"/>
      <c r="E25" s="614"/>
      <c r="F25" s="614"/>
      <c r="G25" s="614"/>
      <c r="H25" s="614"/>
      <c r="I25" s="614"/>
      <c r="J25" s="405"/>
    </row>
    <row r="26" spans="1:10" x14ac:dyDescent="0.2">
      <c r="A26" s="614"/>
      <c r="B26" s="614"/>
      <c r="C26" s="614"/>
      <c r="D26" s="614"/>
      <c r="E26" s="614"/>
      <c r="F26" s="614"/>
      <c r="G26" s="614"/>
      <c r="H26" s="614"/>
      <c r="I26" s="614"/>
      <c r="J26" s="405"/>
    </row>
    <row r="27" spans="1:10" x14ac:dyDescent="0.2">
      <c r="A27" s="614"/>
      <c r="B27" s="614"/>
      <c r="C27" s="614"/>
      <c r="D27" s="614"/>
      <c r="E27" s="614"/>
      <c r="F27" s="614"/>
      <c r="G27" s="614"/>
      <c r="H27" s="614"/>
      <c r="I27" s="614"/>
      <c r="J27" s="405"/>
    </row>
    <row r="28" spans="1:10" x14ac:dyDescent="0.2">
      <c r="A28" s="614"/>
      <c r="B28" s="614"/>
      <c r="C28" s="614"/>
      <c r="D28" s="614"/>
      <c r="E28" s="614"/>
      <c r="F28" s="614"/>
      <c r="G28" s="614"/>
      <c r="H28" s="614"/>
      <c r="I28" s="614"/>
      <c r="J28" s="405"/>
    </row>
    <row r="29" spans="1:10" x14ac:dyDescent="0.2">
      <c r="A29" s="614"/>
      <c r="B29" s="614"/>
      <c r="C29" s="614"/>
      <c r="D29" s="614"/>
      <c r="E29" s="614"/>
      <c r="F29" s="614"/>
      <c r="G29" s="614"/>
      <c r="H29" s="614"/>
      <c r="I29" s="614"/>
      <c r="J29" s="405"/>
    </row>
    <row r="30" spans="1:10" x14ac:dyDescent="0.2">
      <c r="A30" s="614"/>
      <c r="B30" s="614"/>
      <c r="C30" s="614"/>
      <c r="D30" s="614"/>
      <c r="E30" s="614"/>
      <c r="F30" s="614"/>
      <c r="G30" s="614"/>
      <c r="H30" s="614"/>
      <c r="I30" s="614"/>
      <c r="J30" s="405"/>
    </row>
    <row r="31" spans="1:10" x14ac:dyDescent="0.2">
      <c r="A31" s="614"/>
      <c r="B31" s="614"/>
      <c r="C31" s="614"/>
      <c r="D31" s="614"/>
      <c r="E31" s="614"/>
      <c r="F31" s="614"/>
      <c r="G31" s="614"/>
      <c r="H31" s="614"/>
      <c r="I31" s="614"/>
      <c r="J31" s="405"/>
    </row>
    <row r="32" spans="1:10" x14ac:dyDescent="0.2">
      <c r="A32" s="614"/>
      <c r="B32" s="614"/>
      <c r="C32" s="614"/>
      <c r="D32" s="614"/>
      <c r="E32" s="614"/>
      <c r="F32" s="614"/>
      <c r="G32" s="614"/>
      <c r="H32" s="614"/>
      <c r="I32" s="614"/>
      <c r="J32" s="405"/>
    </row>
    <row r="33" spans="1:10" x14ac:dyDescent="0.2">
      <c r="A33" s="614"/>
      <c r="B33" s="614"/>
      <c r="C33" s="614"/>
      <c r="D33" s="614"/>
      <c r="E33" s="614"/>
      <c r="F33" s="614"/>
      <c r="G33" s="614"/>
      <c r="H33" s="614"/>
      <c r="I33" s="614"/>
      <c r="J33" s="405"/>
    </row>
    <row r="34" spans="1:10" x14ac:dyDescent="0.2">
      <c r="A34" s="614"/>
      <c r="B34" s="614"/>
      <c r="C34" s="614"/>
      <c r="D34" s="614"/>
      <c r="E34" s="614"/>
      <c r="F34" s="614"/>
      <c r="G34" s="614"/>
      <c r="H34" s="614"/>
      <c r="I34" s="614"/>
      <c r="J34" s="405"/>
    </row>
    <row r="35" spans="1:10" x14ac:dyDescent="0.2">
      <c r="A35" s="614"/>
      <c r="B35" s="614"/>
      <c r="C35" s="614"/>
      <c r="D35" s="614"/>
      <c r="E35" s="614"/>
      <c r="F35" s="614"/>
      <c r="G35" s="614"/>
      <c r="H35" s="614"/>
      <c r="I35" s="614"/>
      <c r="J35" s="405"/>
    </row>
    <row r="36" spans="1:10" x14ac:dyDescent="0.2">
      <c r="A36" s="614"/>
      <c r="B36" s="614"/>
      <c r="C36" s="614"/>
      <c r="D36" s="614"/>
      <c r="E36" s="614"/>
      <c r="F36" s="614"/>
      <c r="G36" s="614"/>
      <c r="H36" s="614"/>
      <c r="I36" s="614"/>
      <c r="J36" s="405"/>
    </row>
    <row r="37" spans="1:10" x14ac:dyDescent="0.2">
      <c r="A37" s="614"/>
      <c r="B37" s="614"/>
      <c r="C37" s="614"/>
      <c r="D37" s="614"/>
      <c r="E37" s="614"/>
      <c r="F37" s="614"/>
      <c r="G37" s="614"/>
      <c r="H37" s="614"/>
      <c r="I37" s="614"/>
      <c r="J37" s="405"/>
    </row>
    <row r="38" spans="1:10" x14ac:dyDescent="0.2">
      <c r="A38" s="614"/>
      <c r="B38" s="614"/>
      <c r="C38" s="614"/>
      <c r="D38" s="614"/>
      <c r="E38" s="614"/>
      <c r="F38" s="614"/>
      <c r="G38" s="614"/>
      <c r="H38" s="614"/>
      <c r="I38" s="614"/>
      <c r="J38" s="405"/>
    </row>
    <row r="39" spans="1:10" x14ac:dyDescent="0.2">
      <c r="A39" s="614"/>
      <c r="B39" s="614"/>
      <c r="C39" s="614"/>
      <c r="D39" s="614"/>
      <c r="E39" s="614"/>
      <c r="F39" s="614"/>
      <c r="G39" s="614"/>
      <c r="H39" s="614"/>
      <c r="I39" s="614"/>
      <c r="J39" s="405"/>
    </row>
    <row r="40" spans="1:10" x14ac:dyDescent="0.2">
      <c r="A40" s="614"/>
      <c r="B40" s="614"/>
      <c r="C40" s="614"/>
      <c r="D40" s="614"/>
      <c r="E40" s="614"/>
      <c r="F40" s="614"/>
      <c r="G40" s="614"/>
      <c r="H40" s="614"/>
      <c r="I40" s="614"/>
      <c r="J40" s="405"/>
    </row>
    <row r="41" spans="1:10" x14ac:dyDescent="0.2">
      <c r="A41" s="614"/>
      <c r="B41" s="614"/>
      <c r="C41" s="614"/>
      <c r="D41" s="614"/>
      <c r="E41" s="614"/>
      <c r="F41" s="614"/>
      <c r="G41" s="614"/>
      <c r="H41" s="614"/>
      <c r="I41" s="614"/>
      <c r="J41" s="405"/>
    </row>
    <row r="42" spans="1:10" x14ac:dyDescent="0.2">
      <c r="A42" s="614"/>
      <c r="B42" s="614"/>
      <c r="C42" s="614"/>
      <c r="D42" s="614"/>
      <c r="E42" s="614"/>
      <c r="F42" s="614"/>
      <c r="G42" s="614"/>
      <c r="H42" s="614"/>
      <c r="I42" s="614"/>
      <c r="J42" s="405"/>
    </row>
    <row r="43" spans="1:10" x14ac:dyDescent="0.2">
      <c r="A43" s="614"/>
      <c r="B43" s="614"/>
      <c r="C43" s="614"/>
      <c r="D43" s="614"/>
      <c r="E43" s="614"/>
      <c r="F43" s="614"/>
      <c r="G43" s="614"/>
      <c r="H43" s="614"/>
      <c r="I43" s="614"/>
      <c r="J43" s="405"/>
    </row>
    <row r="44" spans="1:10" x14ac:dyDescent="0.2">
      <c r="A44" s="614"/>
      <c r="B44" s="614"/>
      <c r="C44" s="614"/>
      <c r="D44" s="614"/>
      <c r="E44" s="614"/>
      <c r="F44" s="614"/>
      <c r="G44" s="614"/>
      <c r="H44" s="614"/>
      <c r="I44" s="614"/>
      <c r="J44" s="405"/>
    </row>
    <row r="45" spans="1:10" x14ac:dyDescent="0.2">
      <c r="A45" s="614"/>
      <c r="B45" s="614"/>
      <c r="C45" s="614"/>
      <c r="D45" s="614"/>
      <c r="E45" s="614"/>
      <c r="F45" s="614"/>
      <c r="G45" s="614"/>
      <c r="H45" s="614"/>
      <c r="I45" s="614"/>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3"/>
  <sheetViews>
    <sheetView topLeftCell="A4" workbookViewId="0">
      <selection activeCell="H15" sqref="H15"/>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2" t="s">
        <v>896</v>
      </c>
      <c r="B1" s="633"/>
      <c r="C1" s="633"/>
      <c r="D1" s="633"/>
      <c r="E1" s="633"/>
      <c r="F1" s="633"/>
      <c r="G1" s="633"/>
      <c r="H1" s="634"/>
      <c r="I1" s="634"/>
      <c r="J1" s="406"/>
    </row>
    <row r="2" spans="1:21" ht="13.5" customHeight="1" x14ac:dyDescent="0.25">
      <c r="A2" s="407"/>
      <c r="B2" s="408"/>
      <c r="C2" s="408"/>
      <c r="D2" s="408"/>
      <c r="E2" s="408"/>
      <c r="F2" s="408"/>
      <c r="G2" s="408"/>
      <c r="H2" s="406"/>
      <c r="I2" s="406"/>
      <c r="J2" s="406"/>
    </row>
    <row r="3" spans="1:21" ht="58.5" customHeight="1" x14ac:dyDescent="0.25">
      <c r="A3" s="635" t="s">
        <v>897</v>
      </c>
      <c r="B3" s="634"/>
      <c r="C3" s="634"/>
      <c r="D3" s="634"/>
      <c r="E3" s="634"/>
      <c r="F3" s="634"/>
      <c r="G3" s="634"/>
      <c r="H3" s="634"/>
      <c r="I3" s="634"/>
      <c r="J3" s="406"/>
    </row>
    <row r="4" spans="1:21" ht="14.25" customHeight="1" x14ac:dyDescent="0.2">
      <c r="A4" s="394"/>
      <c r="B4" s="394"/>
      <c r="C4" s="394"/>
      <c r="D4" s="394"/>
      <c r="E4" s="394"/>
      <c r="F4" s="394"/>
      <c r="G4" s="394"/>
      <c r="H4" s="394"/>
      <c r="I4" s="394"/>
      <c r="J4" s="394"/>
    </row>
    <row r="5" spans="1:21" ht="89.25" customHeight="1" x14ac:dyDescent="0.2">
      <c r="A5" s="638" t="s">
        <v>39</v>
      </c>
      <c r="B5" s="638"/>
      <c r="C5" s="638"/>
      <c r="D5" s="638"/>
      <c r="E5" s="123" t="s">
        <v>898</v>
      </c>
      <c r="F5" s="123" t="s">
        <v>899</v>
      </c>
      <c r="G5" s="123" t="s">
        <v>900</v>
      </c>
      <c r="H5" s="123" t="s">
        <v>901</v>
      </c>
      <c r="I5" s="114" t="s">
        <v>902</v>
      </c>
      <c r="J5" s="409"/>
      <c r="K5" s="293" t="s">
        <v>573</v>
      </c>
      <c r="L5" s="645" t="s">
        <v>577</v>
      </c>
      <c r="M5" s="646"/>
      <c r="N5" s="646"/>
      <c r="O5" s="646"/>
      <c r="P5" s="646"/>
      <c r="Q5" s="646"/>
      <c r="R5" s="646"/>
      <c r="S5" s="646"/>
      <c r="T5" s="646"/>
      <c r="U5" s="646"/>
    </row>
    <row r="6" spans="1:21" ht="14.25" customHeight="1" x14ac:dyDescent="0.2">
      <c r="A6" s="631" t="s">
        <v>49</v>
      </c>
      <c r="B6" s="631"/>
      <c r="C6" s="631"/>
      <c r="D6" s="631"/>
      <c r="E6" s="188"/>
      <c r="F6" s="189"/>
      <c r="G6" s="188"/>
      <c r="H6" s="190">
        <f>E6+F6+G6</f>
        <v>0</v>
      </c>
      <c r="I6" s="197"/>
      <c r="J6" s="410"/>
      <c r="K6" s="291">
        <f t="shared" ref="K6:K8" si="0">H6</f>
        <v>0</v>
      </c>
      <c r="L6" s="286"/>
    </row>
    <row r="7" spans="1:21" ht="14.25" customHeight="1" x14ac:dyDescent="0.2">
      <c r="A7" s="631" t="s">
        <v>50</v>
      </c>
      <c r="B7" s="593"/>
      <c r="C7" s="593"/>
      <c r="D7" s="593"/>
      <c r="E7" s="188"/>
      <c r="F7" s="189"/>
      <c r="G7" s="188"/>
      <c r="H7" s="190">
        <f>E7+F7+G7</f>
        <v>0</v>
      </c>
      <c r="I7" s="197"/>
      <c r="J7" s="410"/>
      <c r="K7" s="291">
        <f t="shared" si="0"/>
        <v>0</v>
      </c>
    </row>
    <row r="8" spans="1:21" ht="14.25" customHeight="1" x14ac:dyDescent="0.2">
      <c r="A8" s="631" t="s">
        <v>40</v>
      </c>
      <c r="B8" s="631"/>
      <c r="C8" s="631"/>
      <c r="D8" s="631"/>
      <c r="E8" s="188"/>
      <c r="F8" s="189"/>
      <c r="G8" s="188"/>
      <c r="H8" s="290">
        <f>G24</f>
        <v>0</v>
      </c>
      <c r="I8" s="197"/>
      <c r="J8" s="410"/>
      <c r="K8" s="292">
        <f t="shared" si="0"/>
        <v>0</v>
      </c>
    </row>
    <row r="9" spans="1:21" ht="29.25" customHeight="1" x14ac:dyDescent="0.2">
      <c r="A9" s="631" t="s">
        <v>227</v>
      </c>
      <c r="B9" s="631"/>
      <c r="C9" s="631"/>
      <c r="D9" s="631"/>
      <c r="E9" s="188"/>
      <c r="F9" s="189"/>
      <c r="G9" s="188"/>
      <c r="H9" s="190">
        <f t="shared" ref="H9:H14" si="1">E9+F9+G9</f>
        <v>0</v>
      </c>
      <c r="I9" s="198"/>
      <c r="J9" s="411"/>
    </row>
    <row r="10" spans="1:21" ht="30" customHeight="1" x14ac:dyDescent="0.2">
      <c r="A10" s="631" t="s">
        <v>228</v>
      </c>
      <c r="B10" s="631"/>
      <c r="C10" s="631"/>
      <c r="D10" s="631"/>
      <c r="E10" s="188"/>
      <c r="F10" s="189"/>
      <c r="G10" s="188"/>
      <c r="H10" s="190">
        <f t="shared" si="1"/>
        <v>0</v>
      </c>
      <c r="I10" s="198"/>
      <c r="J10" s="411"/>
    </row>
    <row r="11" spans="1:21" ht="28.5" customHeight="1" x14ac:dyDescent="0.2">
      <c r="A11" s="631" t="s">
        <v>222</v>
      </c>
      <c r="B11" s="631"/>
      <c r="C11" s="631"/>
      <c r="D11" s="631"/>
      <c r="E11" s="188"/>
      <c r="F11" s="189"/>
      <c r="G11" s="188"/>
      <c r="H11" s="190">
        <f t="shared" si="1"/>
        <v>0</v>
      </c>
      <c r="I11" s="198"/>
      <c r="J11" s="411"/>
    </row>
    <row r="12" spans="1:21" ht="28.5" customHeight="1" x14ac:dyDescent="0.2">
      <c r="A12" s="631" t="s">
        <v>363</v>
      </c>
      <c r="B12" s="631"/>
      <c r="C12" s="631"/>
      <c r="D12" s="631"/>
      <c r="E12" s="189"/>
      <c r="F12" s="189"/>
      <c r="G12" s="189"/>
      <c r="H12" s="190">
        <f t="shared" si="1"/>
        <v>0</v>
      </c>
      <c r="I12" s="198"/>
      <c r="J12" s="411"/>
    </row>
    <row r="13" spans="1:21" ht="28.5" customHeight="1" x14ac:dyDescent="0.25">
      <c r="A13" s="631" t="s">
        <v>225</v>
      </c>
      <c r="B13" s="637"/>
      <c r="C13" s="637"/>
      <c r="D13" s="637"/>
      <c r="E13" s="188"/>
      <c r="F13" s="189"/>
      <c r="G13" s="188"/>
      <c r="H13" s="190">
        <f t="shared" si="1"/>
        <v>0</v>
      </c>
      <c r="I13" s="198"/>
      <c r="J13" s="411"/>
    </row>
    <row r="14" spans="1:21" ht="28.5" customHeight="1" x14ac:dyDescent="0.25">
      <c r="A14" s="631" t="s">
        <v>229</v>
      </c>
      <c r="B14" s="637"/>
      <c r="C14" s="637"/>
      <c r="D14" s="637"/>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15" t="s">
        <v>41</v>
      </c>
      <c r="B16" s="616"/>
      <c r="C16" s="616"/>
      <c r="D16" s="616"/>
      <c r="E16" s="566"/>
      <c r="F16" s="566"/>
      <c r="G16" s="636"/>
      <c r="H16" s="636"/>
      <c r="I16" s="636"/>
      <c r="J16" s="412"/>
    </row>
    <row r="17" spans="1:12" ht="14.25" customHeight="1" x14ac:dyDescent="0.2">
      <c r="A17" s="394"/>
      <c r="B17" s="394"/>
      <c r="C17" s="394"/>
      <c r="D17" s="394"/>
      <c r="E17" s="394"/>
      <c r="F17" s="394"/>
      <c r="G17" s="394"/>
      <c r="H17" s="394"/>
      <c r="I17" s="394"/>
      <c r="J17" s="394"/>
    </row>
    <row r="18" spans="1:12" ht="38.25" customHeight="1" x14ac:dyDescent="0.2">
      <c r="A18" s="628" t="s">
        <v>195</v>
      </c>
      <c r="B18" s="629"/>
      <c r="C18" s="629"/>
      <c r="D18" s="630"/>
      <c r="E18" s="123" t="s">
        <v>266</v>
      </c>
      <c r="F18" s="123" t="s">
        <v>42</v>
      </c>
      <c r="G18" s="123" t="s">
        <v>43</v>
      </c>
      <c r="H18" s="123" t="s">
        <v>44</v>
      </c>
      <c r="I18" s="394"/>
      <c r="J18" s="394"/>
    </row>
    <row r="19" spans="1:12" ht="14.25" customHeight="1" x14ac:dyDescent="0.2">
      <c r="A19" s="619" t="s">
        <v>45</v>
      </c>
      <c r="B19" s="620"/>
      <c r="C19" s="620"/>
      <c r="D19" s="621"/>
      <c r="E19" s="193"/>
      <c r="F19" s="194"/>
      <c r="G19" s="195">
        <f>E19+F19</f>
        <v>0</v>
      </c>
      <c r="H19" s="196">
        <f>IF($G$24=0,0,G19/$G$24)</f>
        <v>0</v>
      </c>
      <c r="I19" s="394"/>
      <c r="J19" s="394"/>
    </row>
    <row r="20" spans="1:12" ht="14.25" customHeight="1" x14ac:dyDescent="0.2">
      <c r="A20" s="619" t="s">
        <v>46</v>
      </c>
      <c r="B20" s="620"/>
      <c r="C20" s="620"/>
      <c r="D20" s="621"/>
      <c r="E20" s="193"/>
      <c r="F20" s="194"/>
      <c r="G20" s="195">
        <f>E20+F20</f>
        <v>0</v>
      </c>
      <c r="H20" s="196">
        <f>IF($G$24=0,0,G20/$G$24)</f>
        <v>0</v>
      </c>
      <c r="I20" s="394"/>
      <c r="J20" s="394"/>
    </row>
    <row r="21" spans="1:12" ht="14.25" customHeight="1" x14ac:dyDescent="0.2">
      <c r="A21" s="619" t="s">
        <v>47</v>
      </c>
      <c r="B21" s="620"/>
      <c r="C21" s="620"/>
      <c r="D21" s="621"/>
      <c r="E21" s="193"/>
      <c r="F21" s="194"/>
      <c r="G21" s="195">
        <f>E21+F21</f>
        <v>0</v>
      </c>
      <c r="H21" s="196">
        <f>IF($G$24=0,0,G21/$G$24)</f>
        <v>0</v>
      </c>
      <c r="I21" s="394"/>
      <c r="J21" s="394"/>
    </row>
    <row r="22" spans="1:12" ht="14.25" customHeight="1" x14ac:dyDescent="0.2">
      <c r="A22" s="619" t="s">
        <v>48</v>
      </c>
      <c r="B22" s="620"/>
      <c r="C22" s="620"/>
      <c r="D22" s="621"/>
      <c r="E22" s="193"/>
      <c r="F22" s="194"/>
      <c r="G22" s="195">
        <f>E22+F22</f>
        <v>0</v>
      </c>
      <c r="H22" s="196">
        <f>IF($G$24=0,0,G22/$G$24)</f>
        <v>0</v>
      </c>
      <c r="I22" s="394"/>
      <c r="J22" s="394"/>
    </row>
    <row r="23" spans="1:12" ht="14.25" customHeight="1" x14ac:dyDescent="0.2">
      <c r="A23" s="619" t="s">
        <v>196</v>
      </c>
      <c r="B23" s="620"/>
      <c r="C23" s="620"/>
      <c r="D23" s="621"/>
      <c r="E23" s="193"/>
      <c r="F23" s="194"/>
      <c r="G23" s="195">
        <f>E23+F23</f>
        <v>0</v>
      </c>
      <c r="H23" s="196">
        <f>IF($G$24=0,0,G23/$G$24)</f>
        <v>0</v>
      </c>
      <c r="I23" s="394"/>
      <c r="J23" s="394"/>
    </row>
    <row r="24" spans="1:12" ht="14.25" customHeight="1" x14ac:dyDescent="0.2">
      <c r="A24" s="622" t="s">
        <v>43</v>
      </c>
      <c r="B24" s="623"/>
      <c r="C24" s="623"/>
      <c r="D24" s="624"/>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575" t="s">
        <v>41</v>
      </c>
      <c r="B26" s="588"/>
      <c r="C26" s="588"/>
      <c r="D26" s="589"/>
      <c r="E26" s="642"/>
      <c r="F26" s="643"/>
      <c r="G26" s="643"/>
      <c r="H26" s="644"/>
      <c r="I26" s="394"/>
      <c r="J26" s="394"/>
    </row>
    <row r="27" spans="1:12" ht="14.25" customHeight="1" x14ac:dyDescent="0.2">
      <c r="A27" s="394"/>
      <c r="B27" s="394"/>
      <c r="C27" s="394"/>
      <c r="D27" s="394"/>
      <c r="E27" s="394"/>
      <c r="F27" s="394"/>
      <c r="G27" s="394"/>
      <c r="H27" s="394"/>
      <c r="I27" s="394"/>
      <c r="J27" s="394"/>
    </row>
    <row r="28" spans="1:12" ht="35.25" customHeight="1" x14ac:dyDescent="0.2">
      <c r="A28" s="639" t="s">
        <v>903</v>
      </c>
      <c r="B28" s="640"/>
      <c r="C28" s="640"/>
      <c r="D28" s="641"/>
      <c r="E28" s="642"/>
      <c r="F28" s="643"/>
      <c r="G28" s="643"/>
      <c r="H28" s="644"/>
      <c r="I28" s="394"/>
      <c r="J28" s="394"/>
    </row>
    <row r="29" spans="1:12" ht="14.25" customHeight="1" x14ac:dyDescent="0.2">
      <c r="A29" s="394"/>
      <c r="B29" s="394"/>
      <c r="C29" s="394"/>
      <c r="D29" s="394"/>
      <c r="E29" s="394"/>
      <c r="F29" s="394"/>
      <c r="G29" s="394"/>
      <c r="H29" s="394"/>
      <c r="I29" s="394"/>
      <c r="J29" s="394"/>
    </row>
    <row r="30" spans="1:12" ht="88.5" hidden="1" customHeight="1" x14ac:dyDescent="0.25">
      <c r="A30" s="647" t="s">
        <v>550</v>
      </c>
      <c r="B30" s="648"/>
      <c r="C30" s="648"/>
      <c r="D30" s="648"/>
      <c r="E30" s="648"/>
      <c r="F30" s="648"/>
      <c r="G30" s="648"/>
      <c r="H30" s="649"/>
      <c r="I30" s="169"/>
      <c r="J30" s="169"/>
      <c r="K30" s="169"/>
      <c r="L30" s="169"/>
    </row>
    <row r="31" spans="1:12" hidden="1" x14ac:dyDescent="0.2">
      <c r="L31" s="169"/>
    </row>
    <row r="32" spans="1:12" ht="30" hidden="1" customHeight="1" x14ac:dyDescent="0.25">
      <c r="A32" s="650" t="s">
        <v>514</v>
      </c>
      <c r="B32" s="649"/>
      <c r="C32" s="649"/>
      <c r="D32" s="649"/>
      <c r="E32" s="649"/>
      <c r="F32" s="649"/>
      <c r="G32" s="649"/>
      <c r="L32" s="169"/>
    </row>
    <row r="33" spans="1:21" hidden="1" x14ac:dyDescent="0.2">
      <c r="L33" s="169"/>
    </row>
    <row r="34" spans="1:21" ht="102" hidden="1" x14ac:dyDescent="0.2">
      <c r="A34" s="638" t="s">
        <v>39</v>
      </c>
      <c r="B34" s="638"/>
      <c r="C34" s="638"/>
      <c r="D34" s="638"/>
      <c r="E34" s="176" t="s">
        <v>362</v>
      </c>
      <c r="F34" s="176" t="s">
        <v>515</v>
      </c>
      <c r="G34" s="182"/>
      <c r="H34" s="176" t="s">
        <v>528</v>
      </c>
      <c r="I34" s="257" t="s">
        <v>516</v>
      </c>
      <c r="J34" s="288"/>
      <c r="K34" s="293" t="s">
        <v>573</v>
      </c>
      <c r="L34" s="645" t="s">
        <v>577</v>
      </c>
      <c r="M34" s="646"/>
      <c r="N34" s="646"/>
      <c r="O34" s="646"/>
      <c r="P34" s="646"/>
      <c r="Q34" s="646"/>
      <c r="R34" s="646"/>
      <c r="S34" s="646"/>
      <c r="T34" s="646"/>
      <c r="U34" s="646"/>
    </row>
    <row r="35" spans="1:21" hidden="1" x14ac:dyDescent="0.2">
      <c r="A35" s="631" t="s">
        <v>49</v>
      </c>
      <c r="B35" s="631"/>
      <c r="C35" s="631"/>
      <c r="D35" s="631"/>
      <c r="E35" s="188"/>
      <c r="F35" s="189"/>
      <c r="G35" s="190"/>
      <c r="H35" s="190">
        <f>E35+F35</f>
        <v>0</v>
      </c>
      <c r="I35" s="189"/>
      <c r="J35" s="289"/>
      <c r="K35" s="291">
        <f t="shared" ref="K35:K37" si="2">H35</f>
        <v>0</v>
      </c>
      <c r="L35" s="169"/>
    </row>
    <row r="36" spans="1:21" hidden="1" x14ac:dyDescent="0.2">
      <c r="A36" s="631" t="s">
        <v>50</v>
      </c>
      <c r="B36" s="593"/>
      <c r="C36" s="593"/>
      <c r="D36" s="593"/>
      <c r="E36" s="188"/>
      <c r="F36" s="189"/>
      <c r="G36" s="190"/>
      <c r="H36" s="190">
        <f>E36+F36</f>
        <v>0</v>
      </c>
      <c r="I36" s="189"/>
      <c r="J36" s="289"/>
      <c r="K36" s="291">
        <f t="shared" si="2"/>
        <v>0</v>
      </c>
      <c r="L36" s="169"/>
    </row>
    <row r="37" spans="1:21" hidden="1" x14ac:dyDescent="0.2">
      <c r="A37" s="631" t="s">
        <v>40</v>
      </c>
      <c r="B37" s="631"/>
      <c r="C37" s="631"/>
      <c r="D37" s="631"/>
      <c r="E37" s="188"/>
      <c r="F37" s="189"/>
      <c r="G37" s="190"/>
      <c r="H37" s="190">
        <f>G49</f>
        <v>0</v>
      </c>
      <c r="I37" s="189"/>
      <c r="J37" s="289"/>
      <c r="K37" s="291">
        <f t="shared" si="2"/>
        <v>0</v>
      </c>
      <c r="L37" s="169"/>
    </row>
    <row r="38" spans="1:21" hidden="1" x14ac:dyDescent="0.2">
      <c r="A38" s="631" t="s">
        <v>513</v>
      </c>
      <c r="B38" s="631"/>
      <c r="C38" s="631"/>
      <c r="D38" s="631"/>
      <c r="E38" s="188"/>
      <c r="F38" s="189"/>
      <c r="G38" s="190"/>
      <c r="H38" s="190">
        <f>E38+F38</f>
        <v>0</v>
      </c>
      <c r="I38" s="190"/>
      <c r="J38" s="287"/>
      <c r="L38" s="169"/>
    </row>
    <row r="39" spans="1:21" hidden="1" x14ac:dyDescent="0.2">
      <c r="A39" s="631" t="s">
        <v>517</v>
      </c>
      <c r="B39" s="631"/>
      <c r="C39" s="631"/>
      <c r="D39" s="631"/>
      <c r="E39" s="188"/>
      <c r="F39" s="189"/>
      <c r="G39" s="190"/>
      <c r="H39" s="190">
        <f>E39+F39</f>
        <v>0</v>
      </c>
      <c r="I39" s="190"/>
      <c r="J39" s="287"/>
      <c r="L39" s="169"/>
    </row>
    <row r="40" spans="1:21" hidden="1" x14ac:dyDescent="0.2">
      <c r="L40" s="169"/>
    </row>
    <row r="41" spans="1:21" ht="77.099999999999994" hidden="1" customHeight="1" x14ac:dyDescent="0.2">
      <c r="A41" s="615" t="s">
        <v>41</v>
      </c>
      <c r="B41" s="616"/>
      <c r="C41" s="616"/>
      <c r="D41" s="616"/>
      <c r="E41" s="617"/>
      <c r="F41" s="617"/>
      <c r="G41" s="618"/>
      <c r="H41" s="618"/>
      <c r="L41" s="169"/>
    </row>
    <row r="42" spans="1:21" hidden="1" x14ac:dyDescent="0.2">
      <c r="L42" s="169"/>
    </row>
    <row r="43" spans="1:21" ht="38.25" hidden="1" x14ac:dyDescent="0.2">
      <c r="A43" s="628" t="s">
        <v>195</v>
      </c>
      <c r="B43" s="629"/>
      <c r="C43" s="629"/>
      <c r="D43" s="630"/>
      <c r="E43" s="205" t="s">
        <v>266</v>
      </c>
      <c r="F43" s="205" t="s">
        <v>42</v>
      </c>
      <c r="G43" s="205" t="s">
        <v>43</v>
      </c>
      <c r="H43" s="205" t="s">
        <v>44</v>
      </c>
      <c r="L43" s="169"/>
    </row>
    <row r="44" spans="1:21" hidden="1" x14ac:dyDescent="0.2">
      <c r="A44" s="619" t="s">
        <v>45</v>
      </c>
      <c r="B44" s="620"/>
      <c r="C44" s="620"/>
      <c r="D44" s="621"/>
      <c r="E44" s="191"/>
      <c r="F44" s="191"/>
      <c r="G44" s="192">
        <f>SUM(E44:F44)</f>
        <v>0</v>
      </c>
      <c r="H44" s="5">
        <f>IF($G$49=0,0,G44/$G$49)</f>
        <v>0</v>
      </c>
      <c r="L44" s="169"/>
    </row>
    <row r="45" spans="1:21" hidden="1" x14ac:dyDescent="0.2">
      <c r="A45" s="619" t="s">
        <v>46</v>
      </c>
      <c r="B45" s="620"/>
      <c r="C45" s="620"/>
      <c r="D45" s="621"/>
      <c r="E45" s="191"/>
      <c r="F45" s="191"/>
      <c r="G45" s="192">
        <f>SUM(E45:F45)</f>
        <v>0</v>
      </c>
      <c r="H45" s="5">
        <f>IF($G$49=0,0,G45/$G$49)</f>
        <v>0</v>
      </c>
      <c r="L45" s="169"/>
    </row>
    <row r="46" spans="1:21" hidden="1" x14ac:dyDescent="0.2">
      <c r="A46" s="619" t="s">
        <v>47</v>
      </c>
      <c r="B46" s="620"/>
      <c r="C46" s="620"/>
      <c r="D46" s="621"/>
      <c r="E46" s="191"/>
      <c r="F46" s="191"/>
      <c r="G46" s="192">
        <f>SUM(E46:F46)</f>
        <v>0</v>
      </c>
      <c r="H46" s="5">
        <f>IF($G$49=0,0,G46/$G$49)</f>
        <v>0</v>
      </c>
      <c r="L46" s="169"/>
    </row>
    <row r="47" spans="1:21" hidden="1" x14ac:dyDescent="0.2">
      <c r="A47" s="619" t="s">
        <v>48</v>
      </c>
      <c r="B47" s="620"/>
      <c r="C47" s="620"/>
      <c r="D47" s="621"/>
      <c r="E47" s="191"/>
      <c r="F47" s="191"/>
      <c r="G47" s="192">
        <f>SUM(E47:F47)</f>
        <v>0</v>
      </c>
      <c r="H47" s="5">
        <f>IF($G$49=0,0,G47/$G$49)</f>
        <v>0</v>
      </c>
      <c r="L47" s="169"/>
    </row>
    <row r="48" spans="1:21" hidden="1" x14ac:dyDescent="0.2">
      <c r="A48" s="619" t="s">
        <v>196</v>
      </c>
      <c r="B48" s="620"/>
      <c r="C48" s="620"/>
      <c r="D48" s="621"/>
      <c r="E48" s="191"/>
      <c r="F48" s="191"/>
      <c r="G48" s="192">
        <f>SUM(E48:F48)</f>
        <v>0</v>
      </c>
      <c r="H48" s="5">
        <f>IF($G$49=0,0,G48/$G$49)</f>
        <v>0</v>
      </c>
      <c r="L48" s="169"/>
    </row>
    <row r="49" spans="1:12" hidden="1" x14ac:dyDescent="0.2">
      <c r="A49" s="622" t="s">
        <v>43</v>
      </c>
      <c r="B49" s="623"/>
      <c r="C49" s="623"/>
      <c r="D49" s="624"/>
      <c r="E49" s="192">
        <f>SUM(E44:E48)</f>
        <v>0</v>
      </c>
      <c r="F49" s="192">
        <f>SUM(F44:F48)</f>
        <v>0</v>
      </c>
      <c r="G49" s="192">
        <f>SUM(G44:G48)</f>
        <v>0</v>
      </c>
      <c r="H49" s="5">
        <f>SUM(H44:H48)</f>
        <v>0</v>
      </c>
      <c r="L49" s="169"/>
    </row>
    <row r="50" spans="1:12" hidden="1" x14ac:dyDescent="0.2">
      <c r="L50" s="169"/>
    </row>
    <row r="51" spans="1:12" ht="77.099999999999994" hidden="1" customHeight="1" x14ac:dyDescent="0.2">
      <c r="A51" s="615" t="s">
        <v>41</v>
      </c>
      <c r="B51" s="616"/>
      <c r="C51" s="616"/>
      <c r="D51" s="616"/>
      <c r="E51" s="625"/>
      <c r="F51" s="626"/>
      <c r="G51" s="626"/>
      <c r="H51" s="627"/>
      <c r="L51" s="169"/>
    </row>
    <row r="52" spans="1:12" hidden="1" x14ac:dyDescent="0.2">
      <c r="L52" s="169"/>
    </row>
    <row r="53" spans="1:12" x14ac:dyDescent="0.2">
      <c r="L53" s="169"/>
    </row>
  </sheetData>
  <sheetProtection password="8D29" sheet="1" formatRows="0"/>
  <mergeCells count="46">
    <mergeCell ref="A28:D28"/>
    <mergeCell ref="E28:H28"/>
    <mergeCell ref="L5:U5"/>
    <mergeCell ref="L34:U34"/>
    <mergeCell ref="A30:H30"/>
    <mergeCell ref="E26:H26"/>
    <mergeCell ref="A22:D22"/>
    <mergeCell ref="A23:D23"/>
    <mergeCell ref="A24:D24"/>
    <mergeCell ref="A19:D19"/>
    <mergeCell ref="A26:D26"/>
    <mergeCell ref="A20:D20"/>
    <mergeCell ref="A21:D21"/>
    <mergeCell ref="A32:G32"/>
    <mergeCell ref="A34:D34"/>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A35:D35"/>
    <mergeCell ref="A36:D36"/>
    <mergeCell ref="A37:D37"/>
    <mergeCell ref="A38:D38"/>
    <mergeCell ref="A39:D39"/>
    <mergeCell ref="A41:D41"/>
    <mergeCell ref="E41:H41"/>
    <mergeCell ref="A48:D48"/>
    <mergeCell ref="A49:D49"/>
    <mergeCell ref="A51:D51"/>
    <mergeCell ref="E51:H51"/>
    <mergeCell ref="A43:D43"/>
    <mergeCell ref="A44:D44"/>
    <mergeCell ref="A45:D45"/>
    <mergeCell ref="A46:D46"/>
    <mergeCell ref="A47:D47"/>
  </mergeCells>
  <conditionalFormatting sqref="K35">
    <cfRule type="cellIs" dxfId="587" priority="11" operator="greaterThan">
      <formula>$I$35</formula>
    </cfRule>
  </conditionalFormatting>
  <conditionalFormatting sqref="K36">
    <cfRule type="cellIs" dxfId="586" priority="10" operator="greaterThan">
      <formula>$I$36</formula>
    </cfRule>
  </conditionalFormatting>
  <conditionalFormatting sqref="K37">
    <cfRule type="cellIs" dxfId="585" priority="7" operator="lessThan">
      <formula>$E$37</formula>
    </cfRule>
    <cfRule type="cellIs" dxfId="584" priority="8" operator="lessThan">
      <formula>$F$37</formula>
    </cfRule>
    <cfRule type="cellIs" dxfId="583" priority="9" operator="greaterThan">
      <formula>$I$37</formula>
    </cfRule>
  </conditionalFormatting>
  <conditionalFormatting sqref="K6">
    <cfRule type="cellIs" dxfId="582" priority="6" operator="greaterThan">
      <formula>$I$6</formula>
    </cfRule>
  </conditionalFormatting>
  <conditionalFormatting sqref="K7">
    <cfRule type="cellIs" dxfId="581" priority="5" operator="greaterThan">
      <formula>$I$7</formula>
    </cfRule>
  </conditionalFormatting>
  <conditionalFormatting sqref="K8">
    <cfRule type="cellIs" dxfId="580" priority="1" operator="lessThan">
      <formula>$G$8</formula>
    </cfRule>
    <cfRule type="cellIs" dxfId="579" priority="2" operator="lessThan">
      <formula>$F$8</formula>
    </cfRule>
    <cfRule type="cellIs" dxfId="578" priority="3" operator="lessThan">
      <formula>$E$8</formula>
    </cfRule>
    <cfRule type="cellIs" dxfId="577"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4:F48 E37:F37 I37:J37 E8:G8 I8:J8 E11:G11 E14:G14 E19:F23">
      <formula1>0</formula1>
    </dataValidation>
    <dataValidation type="decimal" operator="greaterThanOrEqual" allowBlank="1" showInputMessage="1" showErrorMessage="1" error="zadejte číslo větší nebo rovné 0" prompt="zadejte číslo větší nebo rovné 0" sqref="I6:J7 E38:F39 E35:F36 I35:J36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32" t="s">
        <v>680</v>
      </c>
      <c r="B1" s="633"/>
      <c r="C1" s="633"/>
      <c r="D1" s="633"/>
      <c r="E1" s="633"/>
      <c r="F1" s="633"/>
      <c r="G1" s="633"/>
      <c r="H1" s="634"/>
      <c r="I1" s="634"/>
      <c r="J1" s="406"/>
    </row>
    <row r="2" spans="1:19" x14ac:dyDescent="0.25">
      <c r="A2" s="394"/>
      <c r="B2" s="394"/>
      <c r="C2" s="394"/>
      <c r="D2" s="394"/>
      <c r="E2" s="394"/>
      <c r="F2" s="394"/>
      <c r="G2" s="394"/>
      <c r="H2" s="394"/>
      <c r="I2" s="394"/>
      <c r="J2" s="394"/>
    </row>
    <row r="3" spans="1:19" ht="94.5" customHeight="1" x14ac:dyDescent="0.25">
      <c r="A3" s="635" t="s">
        <v>686</v>
      </c>
      <c r="B3" s="651"/>
      <c r="C3" s="651"/>
      <c r="D3" s="651"/>
      <c r="E3" s="651"/>
      <c r="F3" s="651"/>
      <c r="G3" s="651"/>
      <c r="H3" s="652"/>
      <c r="I3" s="652"/>
      <c r="J3" s="406"/>
    </row>
    <row r="4" spans="1:19" x14ac:dyDescent="0.25">
      <c r="A4" s="394"/>
      <c r="B4" s="394"/>
      <c r="C4" s="394"/>
      <c r="D4" s="394"/>
      <c r="E4" s="394"/>
      <c r="F4" s="394"/>
      <c r="G4" s="394"/>
      <c r="H4" s="394"/>
      <c r="I4" s="394"/>
      <c r="J4" s="394"/>
    </row>
    <row r="5" spans="1:19" ht="89.25" x14ac:dyDescent="0.25">
      <c r="A5" s="638" t="s">
        <v>39</v>
      </c>
      <c r="B5" s="638"/>
      <c r="C5" s="638"/>
      <c r="D5" s="638"/>
      <c r="E5" s="246" t="s">
        <v>681</v>
      </c>
      <c r="F5" s="246" t="s">
        <v>682</v>
      </c>
      <c r="G5" s="246" t="s">
        <v>683</v>
      </c>
      <c r="H5" s="246" t="s">
        <v>684</v>
      </c>
      <c r="I5" s="247" t="s">
        <v>685</v>
      </c>
      <c r="J5" s="409"/>
      <c r="K5" s="293" t="s">
        <v>573</v>
      </c>
      <c r="L5" s="662" t="s">
        <v>576</v>
      </c>
      <c r="M5" s="663"/>
      <c r="N5" s="663"/>
      <c r="O5" s="663"/>
      <c r="P5" s="663"/>
      <c r="Q5" s="663"/>
      <c r="R5" s="663"/>
      <c r="S5" s="663"/>
    </row>
    <row r="6" spans="1:19" ht="29.25" customHeight="1" x14ac:dyDescent="0.25">
      <c r="A6" s="631" t="s">
        <v>49</v>
      </c>
      <c r="B6" s="631"/>
      <c r="C6" s="631"/>
      <c r="D6" s="631"/>
      <c r="E6" s="201"/>
      <c r="F6" s="201"/>
      <c r="G6" s="199"/>
      <c r="H6" s="200">
        <f>E6+F6+G6</f>
        <v>0</v>
      </c>
      <c r="I6" s="166"/>
      <c r="J6" s="413"/>
      <c r="K6" s="294">
        <f t="shared" ref="K6:K10" si="0">H6</f>
        <v>0</v>
      </c>
    </row>
    <row r="7" spans="1:19" x14ac:dyDescent="0.25">
      <c r="A7" s="631" t="s">
        <v>50</v>
      </c>
      <c r="B7" s="631"/>
      <c r="C7" s="631"/>
      <c r="D7" s="631"/>
      <c r="E7" s="201"/>
      <c r="F7" s="201"/>
      <c r="G7" s="199"/>
      <c r="H7" s="200">
        <f>E7+F7+G7</f>
        <v>0</v>
      </c>
      <c r="I7" s="166"/>
      <c r="J7" s="413"/>
      <c r="K7" s="294">
        <f t="shared" si="0"/>
        <v>0</v>
      </c>
    </row>
    <row r="8" spans="1:19" ht="45" customHeight="1" x14ac:dyDescent="0.25">
      <c r="A8" s="631" t="s">
        <v>522</v>
      </c>
      <c r="B8" s="631"/>
      <c r="C8" s="631"/>
      <c r="D8" s="631"/>
      <c r="E8" s="201"/>
      <c r="F8" s="201"/>
      <c r="G8" s="199"/>
      <c r="H8" s="199"/>
      <c r="I8" s="166"/>
      <c r="J8" s="413"/>
      <c r="K8" s="294">
        <f t="shared" si="0"/>
        <v>0</v>
      </c>
    </row>
    <row r="9" spans="1:19" ht="30" customHeight="1" x14ac:dyDescent="0.25">
      <c r="A9" s="631" t="s">
        <v>523</v>
      </c>
      <c r="B9" s="631"/>
      <c r="C9" s="631"/>
      <c r="D9" s="631"/>
      <c r="E9" s="201"/>
      <c r="F9" s="201"/>
      <c r="G9" s="199"/>
      <c r="H9" s="200">
        <f>E9+F9+G9</f>
        <v>0</v>
      </c>
      <c r="I9" s="166"/>
      <c r="J9" s="413"/>
      <c r="K9" s="294">
        <f t="shared" si="0"/>
        <v>0</v>
      </c>
    </row>
    <row r="10" spans="1:19" x14ac:dyDescent="0.25">
      <c r="A10" s="631" t="s">
        <v>524</v>
      </c>
      <c r="B10" s="631"/>
      <c r="C10" s="631"/>
      <c r="D10" s="631"/>
      <c r="E10" s="201"/>
      <c r="F10" s="201"/>
      <c r="G10" s="199"/>
      <c r="H10" s="199"/>
      <c r="I10" s="166"/>
      <c r="J10" s="413"/>
      <c r="K10" s="294">
        <f t="shared" si="0"/>
        <v>0</v>
      </c>
    </row>
    <row r="11" spans="1:19" x14ac:dyDescent="0.25">
      <c r="A11" s="631" t="s">
        <v>513</v>
      </c>
      <c r="B11" s="631"/>
      <c r="C11" s="631"/>
      <c r="D11" s="631"/>
      <c r="E11" s="166"/>
      <c r="F11" s="166"/>
      <c r="G11" s="166"/>
      <c r="H11" s="202">
        <f>E11+F11+G11</f>
        <v>0</v>
      </c>
      <c r="I11" s="202"/>
      <c r="J11" s="414"/>
    </row>
    <row r="12" spans="1:19" ht="29.25" customHeight="1" x14ac:dyDescent="0.25">
      <c r="A12" s="590" t="s">
        <v>529</v>
      </c>
      <c r="B12" s="653"/>
      <c r="C12" s="653"/>
      <c r="D12" s="654"/>
      <c r="E12" s="166"/>
      <c r="F12" s="166"/>
      <c r="G12" s="166"/>
      <c r="H12" s="202">
        <f>E12+F12+G12</f>
        <v>0</v>
      </c>
      <c r="I12" s="202"/>
      <c r="J12" s="414"/>
    </row>
    <row r="13" spans="1:19" ht="43.5" customHeight="1" x14ac:dyDescent="0.25">
      <c r="A13" s="631" t="s">
        <v>530</v>
      </c>
      <c r="B13" s="631"/>
      <c r="C13" s="631"/>
      <c r="D13" s="631"/>
      <c r="E13" s="166"/>
      <c r="F13" s="166"/>
      <c r="G13" s="166"/>
      <c r="H13" s="202">
        <f>E13+F13+G13</f>
        <v>0</v>
      </c>
      <c r="I13" s="202"/>
      <c r="J13" s="414"/>
    </row>
    <row r="14" spans="1:19" ht="42.75" customHeight="1" x14ac:dyDescent="0.25">
      <c r="A14" s="631" t="s">
        <v>531</v>
      </c>
      <c r="B14" s="631"/>
      <c r="C14" s="631"/>
      <c r="D14" s="631"/>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8" t="s">
        <v>41</v>
      </c>
      <c r="B16" s="559"/>
      <c r="C16" s="559"/>
      <c r="D16" s="559"/>
      <c r="E16" s="566"/>
      <c r="F16" s="566"/>
      <c r="G16" s="636"/>
      <c r="H16" s="636"/>
      <c r="I16" s="636"/>
      <c r="J16" s="412"/>
    </row>
    <row r="17" spans="1:21" x14ac:dyDescent="0.25">
      <c r="A17" s="417"/>
      <c r="B17" s="418"/>
      <c r="C17" s="418"/>
      <c r="D17" s="418"/>
      <c r="E17" s="419"/>
      <c r="F17" s="419"/>
      <c r="G17" s="415"/>
      <c r="H17" s="415"/>
      <c r="I17" s="415"/>
      <c r="J17" s="415"/>
    </row>
    <row r="18" spans="1:21" ht="38.25" x14ac:dyDescent="0.25">
      <c r="A18" s="655" t="s">
        <v>526</v>
      </c>
      <c r="B18" s="656"/>
      <c r="C18" s="656"/>
      <c r="D18" s="657"/>
      <c r="E18" s="246" t="s">
        <v>266</v>
      </c>
      <c r="F18" s="246" t="s">
        <v>42</v>
      </c>
      <c r="G18" s="246" t="s">
        <v>43</v>
      </c>
      <c r="H18" s="246" t="s">
        <v>44</v>
      </c>
      <c r="I18" s="416"/>
      <c r="J18" s="416"/>
    </row>
    <row r="19" spans="1:21" x14ac:dyDescent="0.25">
      <c r="A19" s="619" t="s">
        <v>45</v>
      </c>
      <c r="B19" s="620"/>
      <c r="C19" s="620"/>
      <c r="D19" s="621"/>
      <c r="E19" s="166"/>
      <c r="F19" s="166"/>
      <c r="G19" s="4">
        <f>SUM(E19:F19)</f>
        <v>0</v>
      </c>
      <c r="H19" s="5">
        <f>IF($G$24=0,0,G19/$G$24)</f>
        <v>0</v>
      </c>
      <c r="I19" s="416"/>
      <c r="J19" s="416"/>
    </row>
    <row r="20" spans="1:21" x14ac:dyDescent="0.25">
      <c r="A20" s="619" t="s">
        <v>46</v>
      </c>
      <c r="B20" s="620"/>
      <c r="C20" s="620"/>
      <c r="D20" s="621"/>
      <c r="E20" s="166"/>
      <c r="F20" s="166"/>
      <c r="G20" s="4">
        <f>SUM(E20:F20)</f>
        <v>0</v>
      </c>
      <c r="H20" s="5">
        <f>IF($G$24=0,0,G20/$G$24)</f>
        <v>0</v>
      </c>
      <c r="I20" s="416"/>
      <c r="J20" s="416"/>
    </row>
    <row r="21" spans="1:21" x14ac:dyDescent="0.25">
      <c r="A21" s="619" t="s">
        <v>47</v>
      </c>
      <c r="B21" s="620"/>
      <c r="C21" s="620"/>
      <c r="D21" s="621"/>
      <c r="E21" s="166"/>
      <c r="F21" s="166"/>
      <c r="G21" s="4">
        <f>SUM(E21:F21)</f>
        <v>0</v>
      </c>
      <c r="H21" s="5">
        <f>IF($G$24=0,0,G21/$G$24)</f>
        <v>0</v>
      </c>
      <c r="I21" s="416"/>
      <c r="J21" s="416"/>
    </row>
    <row r="22" spans="1:21" x14ac:dyDescent="0.25">
      <c r="A22" s="619" t="s">
        <v>48</v>
      </c>
      <c r="B22" s="620"/>
      <c r="C22" s="620"/>
      <c r="D22" s="621"/>
      <c r="E22" s="166"/>
      <c r="F22" s="166"/>
      <c r="G22" s="4">
        <f>SUM(E22:F22)</f>
        <v>0</v>
      </c>
      <c r="H22" s="5">
        <f>IF($G$24=0,0,G22/$G$24)</f>
        <v>0</v>
      </c>
      <c r="I22" s="416"/>
      <c r="J22" s="416"/>
    </row>
    <row r="23" spans="1:21" x14ac:dyDescent="0.25">
      <c r="A23" s="619" t="s">
        <v>196</v>
      </c>
      <c r="B23" s="620"/>
      <c r="C23" s="620"/>
      <c r="D23" s="621"/>
      <c r="E23" s="166"/>
      <c r="F23" s="166"/>
      <c r="G23" s="4">
        <f>SUM(E23:F23)</f>
        <v>0</v>
      </c>
      <c r="H23" s="5">
        <f>IF($G$24=0,0,G23/$G$24)</f>
        <v>0</v>
      </c>
      <c r="I23" s="416"/>
      <c r="J23" s="416"/>
    </row>
    <row r="24" spans="1:21" x14ac:dyDescent="0.25">
      <c r="A24" s="622" t="s">
        <v>43</v>
      </c>
      <c r="B24" s="623"/>
      <c r="C24" s="623"/>
      <c r="D24" s="624"/>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8" t="s">
        <v>41</v>
      </c>
      <c r="B26" s="559"/>
      <c r="C26" s="559"/>
      <c r="D26" s="559"/>
      <c r="E26" s="642"/>
      <c r="F26" s="659"/>
      <c r="G26" s="659"/>
      <c r="H26" s="660"/>
      <c r="I26" s="416"/>
      <c r="J26" s="416"/>
    </row>
    <row r="27" spans="1:21" x14ac:dyDescent="0.25">
      <c r="A27" s="416"/>
      <c r="B27" s="416"/>
      <c r="C27" s="416"/>
      <c r="D27" s="416"/>
      <c r="E27" s="416"/>
      <c r="F27" s="416"/>
      <c r="G27" s="416"/>
      <c r="H27" s="416"/>
      <c r="I27" s="416"/>
      <c r="J27" s="416"/>
    </row>
    <row r="28" spans="1:21" ht="85.5" hidden="1" customHeight="1" x14ac:dyDescent="0.25">
      <c r="A28" s="632" t="s">
        <v>550</v>
      </c>
      <c r="B28" s="633"/>
      <c r="C28" s="633"/>
      <c r="D28" s="633"/>
      <c r="E28" s="633"/>
      <c r="F28" s="633"/>
      <c r="G28" s="633"/>
      <c r="H28" s="634"/>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35" t="s">
        <v>527</v>
      </c>
      <c r="B30" s="651"/>
      <c r="C30" s="651"/>
      <c r="D30" s="651"/>
      <c r="E30" s="651"/>
      <c r="F30" s="651"/>
      <c r="G30" s="651"/>
      <c r="H30" s="394"/>
      <c r="I30" s="416"/>
      <c r="J30" s="416"/>
    </row>
    <row r="31" spans="1:21" hidden="1" x14ac:dyDescent="0.25">
      <c r="A31" s="394"/>
      <c r="B31" s="394"/>
      <c r="C31" s="394"/>
      <c r="D31" s="394"/>
      <c r="E31" s="394"/>
      <c r="F31" s="394"/>
      <c r="G31" s="394"/>
      <c r="H31" s="394"/>
      <c r="I31" s="416"/>
      <c r="J31" s="416"/>
    </row>
    <row r="32" spans="1:21" ht="102" hidden="1" x14ac:dyDescent="0.25">
      <c r="A32" s="661" t="s">
        <v>39</v>
      </c>
      <c r="B32" s="661"/>
      <c r="C32" s="661"/>
      <c r="D32" s="661"/>
      <c r="E32" s="420" t="s">
        <v>362</v>
      </c>
      <c r="F32" s="420" t="s">
        <v>515</v>
      </c>
      <c r="G32" s="420"/>
      <c r="H32" s="420" t="s">
        <v>528</v>
      </c>
      <c r="I32" s="421" t="s">
        <v>516</v>
      </c>
      <c r="J32" s="409"/>
      <c r="K32" s="293" t="s">
        <v>573</v>
      </c>
      <c r="L32" s="662" t="s">
        <v>575</v>
      </c>
      <c r="M32" s="663"/>
      <c r="N32" s="663"/>
      <c r="O32" s="663"/>
      <c r="P32" s="663"/>
      <c r="Q32" s="663"/>
      <c r="R32" s="663"/>
      <c r="S32" s="663"/>
      <c r="T32" s="258"/>
      <c r="U32" s="258"/>
    </row>
    <row r="33" spans="1:11" hidden="1" x14ac:dyDescent="0.25">
      <c r="A33" s="658" t="s">
        <v>50</v>
      </c>
      <c r="B33" s="658"/>
      <c r="C33" s="658"/>
      <c r="D33" s="658"/>
      <c r="E33" s="422"/>
      <c r="F33" s="422"/>
      <c r="G33" s="423"/>
      <c r="H33" s="423">
        <f>E33+F33</f>
        <v>0</v>
      </c>
      <c r="I33" s="422"/>
      <c r="J33" s="424"/>
      <c r="K33" s="294">
        <f t="shared" ref="K33:K35" si="1">H33</f>
        <v>0</v>
      </c>
    </row>
    <row r="34" spans="1:11" hidden="1" x14ac:dyDescent="0.25">
      <c r="A34" s="658" t="s">
        <v>49</v>
      </c>
      <c r="B34" s="658"/>
      <c r="C34" s="658"/>
      <c r="D34" s="658"/>
      <c r="E34" s="422"/>
      <c r="F34" s="422"/>
      <c r="G34" s="423"/>
      <c r="H34" s="423">
        <f t="shared" ref="H34:H39" si="2">E34+F34</f>
        <v>0</v>
      </c>
      <c r="I34" s="422"/>
      <c r="J34" s="424"/>
      <c r="K34" s="294">
        <f t="shared" si="1"/>
        <v>0</v>
      </c>
    </row>
    <row r="35" spans="1:11" hidden="1" x14ac:dyDescent="0.25">
      <c r="A35" s="658" t="s">
        <v>40</v>
      </c>
      <c r="B35" s="658"/>
      <c r="C35" s="658"/>
      <c r="D35" s="658"/>
      <c r="E35" s="422"/>
      <c r="F35" s="422"/>
      <c r="G35" s="423"/>
      <c r="H35" s="422"/>
      <c r="I35" s="422"/>
      <c r="J35" s="424"/>
      <c r="K35" s="294">
        <f t="shared" si="1"/>
        <v>0</v>
      </c>
    </row>
    <row r="36" spans="1:11" hidden="1" x14ac:dyDescent="0.25">
      <c r="A36" s="658" t="s">
        <v>513</v>
      </c>
      <c r="B36" s="658"/>
      <c r="C36" s="658"/>
      <c r="D36" s="658"/>
      <c r="E36" s="425"/>
      <c r="F36" s="425"/>
      <c r="G36" s="426"/>
      <c r="H36" s="423">
        <f t="shared" si="2"/>
        <v>0</v>
      </c>
      <c r="I36" s="426"/>
      <c r="J36" s="414"/>
    </row>
    <row r="37" spans="1:11" ht="30" hidden="1" customHeight="1" x14ac:dyDescent="0.25">
      <c r="A37" s="658" t="s">
        <v>529</v>
      </c>
      <c r="B37" s="658"/>
      <c r="C37" s="658"/>
      <c r="D37" s="658"/>
      <c r="E37" s="425"/>
      <c r="F37" s="425"/>
      <c r="G37" s="426"/>
      <c r="H37" s="423">
        <f t="shared" si="2"/>
        <v>0</v>
      </c>
      <c r="I37" s="426"/>
      <c r="J37" s="414"/>
    </row>
    <row r="38" spans="1:11" ht="45" hidden="1" customHeight="1" x14ac:dyDescent="0.25">
      <c r="A38" s="658" t="s">
        <v>530</v>
      </c>
      <c r="B38" s="658"/>
      <c r="C38" s="658"/>
      <c r="D38" s="658"/>
      <c r="E38" s="425"/>
      <c r="F38" s="425"/>
      <c r="G38" s="426"/>
      <c r="H38" s="423">
        <f t="shared" si="2"/>
        <v>0</v>
      </c>
      <c r="I38" s="426"/>
      <c r="J38" s="414"/>
    </row>
    <row r="39" spans="1:11" ht="45" hidden="1" customHeight="1" x14ac:dyDescent="0.25">
      <c r="A39" s="658" t="s">
        <v>531</v>
      </c>
      <c r="B39" s="658"/>
      <c r="C39" s="658"/>
      <c r="D39" s="658"/>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67" t="s">
        <v>41</v>
      </c>
      <c r="B41" s="668"/>
      <c r="C41" s="668"/>
      <c r="D41" s="668"/>
      <c r="E41" s="669"/>
      <c r="F41" s="669"/>
      <c r="G41" s="670"/>
      <c r="H41" s="670"/>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61" t="s">
        <v>526</v>
      </c>
      <c r="B43" s="671"/>
      <c r="C43" s="671"/>
      <c r="D43" s="671"/>
      <c r="E43" s="420" t="s">
        <v>266</v>
      </c>
      <c r="F43" s="420" t="s">
        <v>42</v>
      </c>
      <c r="G43" s="420" t="s">
        <v>43</v>
      </c>
      <c r="H43" s="420" t="s">
        <v>44</v>
      </c>
      <c r="I43" s="416"/>
      <c r="J43" s="416"/>
    </row>
    <row r="44" spans="1:11" hidden="1" x14ac:dyDescent="0.25">
      <c r="A44" s="672" t="s">
        <v>45</v>
      </c>
      <c r="B44" s="673"/>
      <c r="C44" s="673"/>
      <c r="D44" s="674"/>
      <c r="E44" s="425"/>
      <c r="F44" s="425"/>
      <c r="G44" s="428">
        <f>SUM(E44:F44)</f>
        <v>0</v>
      </c>
      <c r="H44" s="429">
        <f>IF($G$49=0,0,G44/$G$49)</f>
        <v>0</v>
      </c>
      <c r="I44" s="416"/>
      <c r="J44" s="416"/>
    </row>
    <row r="45" spans="1:11" hidden="1" x14ac:dyDescent="0.25">
      <c r="A45" s="672" t="s">
        <v>46</v>
      </c>
      <c r="B45" s="673"/>
      <c r="C45" s="673"/>
      <c r="D45" s="674"/>
      <c r="E45" s="425"/>
      <c r="F45" s="425"/>
      <c r="G45" s="428">
        <f>SUM(E45:F45)</f>
        <v>0</v>
      </c>
      <c r="H45" s="429">
        <f>IF($G$49=0,0,G45/$G$49)</f>
        <v>0</v>
      </c>
      <c r="I45" s="416"/>
      <c r="J45" s="416"/>
    </row>
    <row r="46" spans="1:11" hidden="1" x14ac:dyDescent="0.25">
      <c r="A46" s="672" t="s">
        <v>47</v>
      </c>
      <c r="B46" s="673"/>
      <c r="C46" s="673"/>
      <c r="D46" s="674"/>
      <c r="E46" s="425"/>
      <c r="F46" s="425"/>
      <c r="G46" s="428">
        <f>SUM(E46:F46)</f>
        <v>0</v>
      </c>
      <c r="H46" s="429">
        <f>IF($G$49=0,0,G46/$G$49)</f>
        <v>0</v>
      </c>
      <c r="I46" s="416"/>
      <c r="J46" s="416"/>
    </row>
    <row r="47" spans="1:11" hidden="1" x14ac:dyDescent="0.25">
      <c r="A47" s="672" t="s">
        <v>48</v>
      </c>
      <c r="B47" s="673"/>
      <c r="C47" s="673"/>
      <c r="D47" s="674"/>
      <c r="E47" s="425"/>
      <c r="F47" s="425"/>
      <c r="G47" s="428">
        <f>SUM(E47:F47)</f>
        <v>0</v>
      </c>
      <c r="H47" s="429">
        <f>IF($G$49=0,0,G47/$G$49)</f>
        <v>0</v>
      </c>
      <c r="I47" s="416"/>
      <c r="J47" s="416"/>
    </row>
    <row r="48" spans="1:11" hidden="1" x14ac:dyDescent="0.25">
      <c r="A48" s="672" t="s">
        <v>196</v>
      </c>
      <c r="B48" s="673"/>
      <c r="C48" s="673"/>
      <c r="D48" s="674"/>
      <c r="E48" s="425"/>
      <c r="F48" s="425"/>
      <c r="G48" s="428">
        <f>SUM(E48:F48)</f>
        <v>0</v>
      </c>
      <c r="H48" s="429">
        <f>IF($G$49=0,0,G48/$G$49)</f>
        <v>0</v>
      </c>
      <c r="I48" s="416"/>
      <c r="J48" s="416"/>
    </row>
    <row r="49" spans="1:10" hidden="1" x14ac:dyDescent="0.25">
      <c r="A49" s="675" t="s">
        <v>43</v>
      </c>
      <c r="B49" s="676"/>
      <c r="C49" s="676"/>
      <c r="D49" s="67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67" t="s">
        <v>41</v>
      </c>
      <c r="B51" s="668"/>
      <c r="C51" s="668"/>
      <c r="D51" s="668"/>
      <c r="E51" s="664"/>
      <c r="F51" s="665"/>
      <c r="G51" s="665"/>
      <c r="H51" s="666"/>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576" priority="18" operator="greaterThan">
      <formula>$I$6</formula>
    </cfRule>
  </conditionalFormatting>
  <conditionalFormatting sqref="K7">
    <cfRule type="cellIs" dxfId="575" priority="17" operator="greaterThan">
      <formula>$I$7</formula>
    </cfRule>
  </conditionalFormatting>
  <conditionalFormatting sqref="K8">
    <cfRule type="cellIs" dxfId="574" priority="11" operator="lessThan">
      <formula>$E$8</formula>
    </cfRule>
    <cfRule type="cellIs" dxfId="573" priority="12" operator="lessThan">
      <formula>$F$8</formula>
    </cfRule>
    <cfRule type="cellIs" dxfId="572" priority="13" operator="lessThan">
      <formula>$G$8</formula>
    </cfRule>
    <cfRule type="cellIs" dxfId="571" priority="16" operator="greaterThan">
      <formula>$I$8</formula>
    </cfRule>
  </conditionalFormatting>
  <conditionalFormatting sqref="K9">
    <cfRule type="cellIs" dxfId="570" priority="15" operator="greaterThan">
      <formula>$I$9</formula>
    </cfRule>
  </conditionalFormatting>
  <conditionalFormatting sqref="K10">
    <cfRule type="cellIs" dxfId="569" priority="14" operator="greaterThan">
      <formula>$I$10</formula>
    </cfRule>
  </conditionalFormatting>
  <conditionalFormatting sqref="K33">
    <cfRule type="cellIs" dxfId="568" priority="5" operator="greaterThan">
      <formula>$I$33</formula>
    </cfRule>
  </conditionalFormatting>
  <conditionalFormatting sqref="K34">
    <cfRule type="cellIs" dxfId="567" priority="4" operator="greaterThan">
      <formula>$I$34</formula>
    </cfRule>
  </conditionalFormatting>
  <conditionalFormatting sqref="K35">
    <cfRule type="cellIs" dxfId="566" priority="1" operator="lessThan">
      <formula>$E$35</formula>
    </cfRule>
    <cfRule type="cellIs" dxfId="565" priority="2" operator="lessThan">
      <formula>$F$35</formula>
    </cfRule>
    <cfRule type="cellIs" dxfId="564"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32" t="s">
        <v>687</v>
      </c>
      <c r="B1" s="633"/>
      <c r="C1" s="633"/>
      <c r="D1" s="633"/>
      <c r="E1" s="633"/>
      <c r="F1" s="633"/>
      <c r="G1" s="633"/>
      <c r="H1" s="634"/>
      <c r="I1" s="634"/>
      <c r="J1" s="416"/>
      <c r="L1" s="21"/>
      <c r="M1" s="301"/>
      <c r="N1" s="21"/>
      <c r="O1" s="21"/>
    </row>
    <row r="2" spans="1:19" x14ac:dyDescent="0.25">
      <c r="A2" s="394"/>
      <c r="B2" s="394"/>
      <c r="C2" s="394"/>
      <c r="D2" s="394"/>
      <c r="E2" s="394"/>
      <c r="F2" s="394"/>
      <c r="G2" s="394"/>
      <c r="H2" s="394"/>
      <c r="I2" s="394"/>
      <c r="J2" s="416"/>
    </row>
    <row r="3" spans="1:19" ht="60" customHeight="1" x14ac:dyDescent="0.25">
      <c r="A3" s="635" t="s">
        <v>543</v>
      </c>
      <c r="B3" s="634"/>
      <c r="C3" s="634"/>
      <c r="D3" s="634"/>
      <c r="E3" s="634"/>
      <c r="F3" s="634"/>
      <c r="G3" s="634"/>
      <c r="H3" s="634"/>
      <c r="I3" s="634"/>
      <c r="J3" s="416"/>
    </row>
    <row r="4" spans="1:19" x14ac:dyDescent="0.25">
      <c r="A4" s="394"/>
      <c r="B4" s="394"/>
      <c r="C4" s="394"/>
      <c r="D4" s="394"/>
      <c r="E4" s="394"/>
      <c r="F4" s="394"/>
      <c r="G4" s="394"/>
      <c r="H4" s="394"/>
      <c r="I4" s="394"/>
      <c r="J4" s="416"/>
    </row>
    <row r="5" spans="1:19" ht="89.25" customHeight="1" x14ac:dyDescent="0.25">
      <c r="A5" s="638" t="s">
        <v>39</v>
      </c>
      <c r="B5" s="638"/>
      <c r="C5" s="638"/>
      <c r="D5" s="638"/>
      <c r="E5" s="205" t="s">
        <v>681</v>
      </c>
      <c r="F5" s="205" t="s">
        <v>682</v>
      </c>
      <c r="G5" s="205" t="s">
        <v>683</v>
      </c>
      <c r="H5" s="205" t="s">
        <v>684</v>
      </c>
      <c r="I5" s="114" t="s">
        <v>685</v>
      </c>
      <c r="J5" s="416"/>
      <c r="K5" s="293" t="s">
        <v>573</v>
      </c>
      <c r="L5" s="678" t="s">
        <v>588</v>
      </c>
      <c r="M5" s="679"/>
      <c r="N5" s="679"/>
      <c r="O5" s="679"/>
      <c r="P5" s="679"/>
      <c r="Q5" s="679"/>
      <c r="R5" s="679"/>
      <c r="S5" s="679"/>
    </row>
    <row r="6" spans="1:19" x14ac:dyDescent="0.25">
      <c r="A6" s="631" t="s">
        <v>544</v>
      </c>
      <c r="B6" s="631"/>
      <c r="C6" s="631"/>
      <c r="D6" s="631"/>
      <c r="E6" s="203"/>
      <c r="F6" s="206"/>
      <c r="G6" s="203"/>
      <c r="H6" s="203"/>
      <c r="I6" s="203"/>
      <c r="J6" s="416"/>
      <c r="K6" s="294">
        <f t="shared" ref="K6:K9" si="0">H6</f>
        <v>0</v>
      </c>
      <c r="L6" s="680"/>
      <c r="M6" s="681"/>
      <c r="N6" s="681"/>
      <c r="O6" s="681"/>
      <c r="P6" s="681"/>
      <c r="Q6" s="681"/>
      <c r="R6" s="681"/>
      <c r="S6" s="681"/>
    </row>
    <row r="7" spans="1:19" x14ac:dyDescent="0.25">
      <c r="A7" s="631" t="s">
        <v>545</v>
      </c>
      <c r="B7" s="631"/>
      <c r="C7" s="631"/>
      <c r="D7" s="631"/>
      <c r="E7" s="203"/>
      <c r="F7" s="206"/>
      <c r="G7" s="203"/>
      <c r="H7" s="204">
        <f>E7+F7+G7</f>
        <v>0</v>
      </c>
      <c r="I7" s="203"/>
      <c r="J7" s="416"/>
      <c r="K7" s="294">
        <f t="shared" si="0"/>
        <v>0</v>
      </c>
      <c r="L7" s="680"/>
      <c r="M7" s="681"/>
      <c r="N7" s="681"/>
      <c r="O7" s="681"/>
      <c r="P7" s="681"/>
      <c r="Q7" s="681"/>
      <c r="R7" s="681"/>
      <c r="S7" s="681"/>
    </row>
    <row r="8" spans="1:19" x14ac:dyDescent="0.25">
      <c r="A8" s="631" t="s">
        <v>546</v>
      </c>
      <c r="B8" s="631"/>
      <c r="C8" s="631"/>
      <c r="D8" s="631"/>
      <c r="E8" s="204">
        <f>E6*E7</f>
        <v>0</v>
      </c>
      <c r="F8" s="204">
        <f>F6*F7</f>
        <v>0</v>
      </c>
      <c r="G8" s="204">
        <f>G6*G7</f>
        <v>0</v>
      </c>
      <c r="H8" s="285">
        <f>H6*H7</f>
        <v>0</v>
      </c>
      <c r="I8" s="204">
        <f>I6*I7</f>
        <v>0</v>
      </c>
      <c r="J8" s="416"/>
      <c r="K8" s="294">
        <f t="shared" si="0"/>
        <v>0</v>
      </c>
      <c r="L8" s="680"/>
      <c r="M8" s="681"/>
      <c r="N8" s="681"/>
      <c r="O8" s="681"/>
      <c r="P8" s="681"/>
      <c r="Q8" s="681"/>
      <c r="R8" s="681"/>
      <c r="S8" s="681"/>
    </row>
    <row r="9" spans="1:19" x14ac:dyDescent="0.25">
      <c r="A9" s="631" t="s">
        <v>547</v>
      </c>
      <c r="B9" s="631"/>
      <c r="C9" s="631"/>
      <c r="D9" s="631"/>
      <c r="E9" s="203"/>
      <c r="F9" s="206"/>
      <c r="G9" s="203"/>
      <c r="H9" s="285">
        <f>E9+F9+G9</f>
        <v>0</v>
      </c>
      <c r="I9" s="203"/>
      <c r="J9" s="416"/>
      <c r="K9" s="294">
        <f t="shared" si="0"/>
        <v>0</v>
      </c>
      <c r="L9" s="680"/>
      <c r="M9" s="681"/>
      <c r="N9" s="681"/>
      <c r="O9" s="681"/>
      <c r="P9" s="681"/>
      <c r="Q9" s="681"/>
      <c r="R9" s="681"/>
      <c r="S9" s="681"/>
    </row>
    <row r="10" spans="1:19" x14ac:dyDescent="0.25">
      <c r="A10" s="631" t="s">
        <v>548</v>
      </c>
      <c r="B10" s="631"/>
      <c r="C10" s="631"/>
      <c r="D10" s="631"/>
      <c r="E10" s="212">
        <f>IF(E8=0,0,E9/E8)</f>
        <v>0</v>
      </c>
      <c r="F10" s="212">
        <f>IF(F8=0,0,F9/F8)</f>
        <v>0</v>
      </c>
      <c r="G10" s="212">
        <f>IF(G8=0,0,G9/G8)</f>
        <v>0</v>
      </c>
      <c r="H10" s="212">
        <f>IF(H8=0,0,H9/H8)</f>
        <v>0</v>
      </c>
      <c r="I10" s="212">
        <f>IF(I8=0,0,I9/I8)</f>
        <v>0</v>
      </c>
      <c r="J10" s="416"/>
      <c r="K10" s="298"/>
      <c r="L10" s="680"/>
      <c r="M10" s="681"/>
      <c r="N10" s="681"/>
      <c r="O10" s="681"/>
      <c r="P10" s="681"/>
      <c r="Q10" s="681"/>
      <c r="R10" s="681"/>
      <c r="S10" s="681"/>
    </row>
    <row r="11" spans="1:19" x14ac:dyDescent="0.25">
      <c r="A11" s="631" t="s">
        <v>40</v>
      </c>
      <c r="B11" s="631"/>
      <c r="C11" s="631"/>
      <c r="D11" s="631"/>
      <c r="E11" s="203"/>
      <c r="F11" s="206"/>
      <c r="G11" s="203"/>
      <c r="H11" s="213">
        <f>G21</f>
        <v>0</v>
      </c>
      <c r="I11" s="203"/>
      <c r="J11" s="416"/>
      <c r="K11" s="300">
        <f>$H$11</f>
        <v>0</v>
      </c>
      <c r="L11" s="680"/>
      <c r="M11" s="681"/>
      <c r="N11" s="681"/>
      <c r="O11" s="681"/>
      <c r="P11" s="681"/>
      <c r="Q11" s="681"/>
      <c r="R11" s="681"/>
      <c r="S11" s="681"/>
    </row>
    <row r="12" spans="1:19" x14ac:dyDescent="0.25">
      <c r="A12" s="394"/>
      <c r="B12" s="394"/>
      <c r="C12" s="394"/>
      <c r="D12" s="394"/>
      <c r="E12" s="394"/>
      <c r="F12" s="394"/>
      <c r="G12" s="394"/>
      <c r="H12" s="394"/>
      <c r="I12" s="394"/>
      <c r="J12" s="416"/>
    </row>
    <row r="13" spans="1:19" ht="54" customHeight="1" x14ac:dyDescent="0.25">
      <c r="A13" s="575" t="s">
        <v>41</v>
      </c>
      <c r="B13" s="682"/>
      <c r="C13" s="682"/>
      <c r="D13" s="683"/>
      <c r="E13" s="617"/>
      <c r="F13" s="617"/>
      <c r="G13" s="618"/>
      <c r="H13" s="618"/>
      <c r="I13" s="618"/>
      <c r="J13" s="416"/>
      <c r="M13" s="172"/>
    </row>
    <row r="14" spans="1:19" x14ac:dyDescent="0.25">
      <c r="A14" s="394"/>
      <c r="B14" s="394"/>
      <c r="C14" s="394"/>
      <c r="D14" s="394"/>
      <c r="E14" s="394"/>
      <c r="F14" s="394"/>
      <c r="G14" s="394"/>
      <c r="H14" s="394"/>
      <c r="I14" s="394"/>
      <c r="J14" s="416"/>
    </row>
    <row r="15" spans="1:19" ht="38.25" x14ac:dyDescent="0.25">
      <c r="A15" s="628" t="s">
        <v>195</v>
      </c>
      <c r="B15" s="629"/>
      <c r="C15" s="629"/>
      <c r="D15" s="630"/>
      <c r="E15" s="205" t="s">
        <v>266</v>
      </c>
      <c r="F15" s="205" t="s">
        <v>42</v>
      </c>
      <c r="G15" s="205" t="s">
        <v>43</v>
      </c>
      <c r="H15" s="205" t="s">
        <v>44</v>
      </c>
      <c r="I15" s="394"/>
      <c r="J15" s="416"/>
    </row>
    <row r="16" spans="1:19" x14ac:dyDescent="0.25">
      <c r="A16" s="619" t="s">
        <v>45</v>
      </c>
      <c r="B16" s="620"/>
      <c r="C16" s="620"/>
      <c r="D16" s="621"/>
      <c r="E16" s="214"/>
      <c r="F16" s="218"/>
      <c r="G16" s="215">
        <f>E16+F16</f>
        <v>0</v>
      </c>
      <c r="H16" s="5">
        <f>IF($G$21=0,0,G16/$G$21)</f>
        <v>0</v>
      </c>
      <c r="I16" s="394"/>
      <c r="J16" s="416"/>
    </row>
    <row r="17" spans="1:13" x14ac:dyDescent="0.25">
      <c r="A17" s="619" t="s">
        <v>46</v>
      </c>
      <c r="B17" s="620"/>
      <c r="C17" s="620"/>
      <c r="D17" s="621"/>
      <c r="E17" s="214"/>
      <c r="F17" s="218"/>
      <c r="G17" s="215">
        <f>E17+F17</f>
        <v>0</v>
      </c>
      <c r="H17" s="5">
        <f>IF($G$21=0,0,G17/$G$21)</f>
        <v>0</v>
      </c>
      <c r="I17" s="394"/>
      <c r="J17" s="416"/>
      <c r="M17" s="3"/>
    </row>
    <row r="18" spans="1:13" x14ac:dyDescent="0.25">
      <c r="A18" s="619" t="s">
        <v>47</v>
      </c>
      <c r="B18" s="620"/>
      <c r="C18" s="620"/>
      <c r="D18" s="621"/>
      <c r="E18" s="214"/>
      <c r="F18" s="218"/>
      <c r="G18" s="215">
        <f>E18+F18</f>
        <v>0</v>
      </c>
      <c r="H18" s="5">
        <f>IF($G$21=0,0,G18/$G$21)</f>
        <v>0</v>
      </c>
      <c r="I18" s="394"/>
      <c r="J18" s="416"/>
    </row>
    <row r="19" spans="1:13" x14ac:dyDescent="0.25">
      <c r="A19" s="619" t="s">
        <v>48</v>
      </c>
      <c r="B19" s="620"/>
      <c r="C19" s="620"/>
      <c r="D19" s="621"/>
      <c r="E19" s="214"/>
      <c r="F19" s="218"/>
      <c r="G19" s="215">
        <f>E19+F19</f>
        <v>0</v>
      </c>
      <c r="H19" s="5">
        <f>IF($G$21=0,0,G19/$G$21)</f>
        <v>0</v>
      </c>
      <c r="I19" s="394"/>
      <c r="J19" s="416"/>
    </row>
    <row r="20" spans="1:13" x14ac:dyDescent="0.25">
      <c r="A20" s="619" t="s">
        <v>196</v>
      </c>
      <c r="B20" s="620"/>
      <c r="C20" s="620"/>
      <c r="D20" s="621"/>
      <c r="E20" s="214"/>
      <c r="F20" s="218"/>
      <c r="G20" s="215">
        <f>E20+F20</f>
        <v>0</v>
      </c>
      <c r="H20" s="5">
        <f>IF($G$21=0,0,G20/$G$21)</f>
        <v>0</v>
      </c>
      <c r="I20" s="394"/>
      <c r="J20" s="416"/>
    </row>
    <row r="21" spans="1:13" x14ac:dyDescent="0.25">
      <c r="A21" s="622" t="s">
        <v>43</v>
      </c>
      <c r="B21" s="623"/>
      <c r="C21" s="623"/>
      <c r="D21" s="624"/>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15" t="s">
        <v>41</v>
      </c>
      <c r="B23" s="616"/>
      <c r="C23" s="616"/>
      <c r="D23" s="616"/>
      <c r="E23" s="684"/>
      <c r="F23" s="684"/>
      <c r="G23" s="684"/>
      <c r="H23" s="685"/>
      <c r="I23" s="394"/>
      <c r="J23" s="416"/>
    </row>
    <row r="24" spans="1:13" x14ac:dyDescent="0.25">
      <c r="A24" s="394"/>
      <c r="B24" s="394"/>
      <c r="C24" s="394"/>
      <c r="D24" s="394"/>
      <c r="E24" s="394"/>
      <c r="F24" s="394"/>
      <c r="G24" s="394"/>
      <c r="H24" s="394"/>
      <c r="I24" s="394"/>
      <c r="J24" s="416"/>
    </row>
    <row r="25" spans="1:13" ht="38.25" x14ac:dyDescent="0.25">
      <c r="A25" s="638" t="s">
        <v>549</v>
      </c>
      <c r="B25" s="686"/>
      <c r="C25" s="686"/>
      <c r="D25" s="686"/>
      <c r="E25" s="205" t="s">
        <v>544</v>
      </c>
      <c r="F25" s="205" t="s">
        <v>44</v>
      </c>
      <c r="G25" s="430"/>
      <c r="H25" s="432"/>
      <c r="I25" s="430"/>
      <c r="J25" s="416"/>
    </row>
    <row r="26" spans="1:13" x14ac:dyDescent="0.25">
      <c r="A26" s="619" t="s">
        <v>45</v>
      </c>
      <c r="B26" s="620"/>
      <c r="C26" s="620"/>
      <c r="D26" s="621"/>
      <c r="E26" s="219">
        <f>$H$6*H16</f>
        <v>0</v>
      </c>
      <c r="F26" s="220">
        <f>IF($E$31=0,0,E26/$E$31)</f>
        <v>0</v>
      </c>
      <c r="G26" s="431"/>
      <c r="H26" s="433"/>
      <c r="I26" s="431"/>
      <c r="J26" s="416"/>
    </row>
    <row r="27" spans="1:13" x14ac:dyDescent="0.25">
      <c r="A27" s="619" t="s">
        <v>46</v>
      </c>
      <c r="B27" s="620"/>
      <c r="C27" s="620"/>
      <c r="D27" s="621"/>
      <c r="E27" s="219">
        <f>$H$6*H17</f>
        <v>0</v>
      </c>
      <c r="F27" s="220">
        <f>IF($E$31=0,0,E27/$E$31)</f>
        <v>0</v>
      </c>
      <c r="G27" s="431"/>
      <c r="H27" s="433"/>
      <c r="I27" s="431"/>
      <c r="J27" s="416"/>
    </row>
    <row r="28" spans="1:13" x14ac:dyDescent="0.25">
      <c r="A28" s="619" t="s">
        <v>47</v>
      </c>
      <c r="B28" s="620"/>
      <c r="C28" s="620"/>
      <c r="D28" s="621"/>
      <c r="E28" s="219">
        <f>$H$6*H18</f>
        <v>0</v>
      </c>
      <c r="F28" s="220">
        <f>IF($E$31=0,0,E28/$E$31)</f>
        <v>0</v>
      </c>
      <c r="G28" s="431"/>
      <c r="H28" s="433"/>
      <c r="I28" s="431"/>
      <c r="J28" s="416"/>
    </row>
    <row r="29" spans="1:13" x14ac:dyDescent="0.25">
      <c r="A29" s="619" t="s">
        <v>48</v>
      </c>
      <c r="B29" s="620"/>
      <c r="C29" s="620"/>
      <c r="D29" s="621"/>
      <c r="E29" s="219">
        <f>$H$6*H19</f>
        <v>0</v>
      </c>
      <c r="F29" s="220">
        <f>IF($E$31=0,0,E29/$E$31)</f>
        <v>0</v>
      </c>
      <c r="G29" s="431"/>
      <c r="H29" s="433"/>
      <c r="I29" s="431"/>
      <c r="J29" s="416"/>
    </row>
    <row r="30" spans="1:13" x14ac:dyDescent="0.25">
      <c r="A30" s="619" t="s">
        <v>196</v>
      </c>
      <c r="B30" s="620"/>
      <c r="C30" s="620"/>
      <c r="D30" s="621"/>
      <c r="E30" s="219">
        <f>$H$6*H20</f>
        <v>0</v>
      </c>
      <c r="F30" s="220">
        <f>IF($E$31=0,0,E30/$E$31)</f>
        <v>0</v>
      </c>
      <c r="G30" s="431"/>
      <c r="H30" s="433"/>
      <c r="I30" s="431"/>
      <c r="J30" s="416"/>
    </row>
    <row r="31" spans="1:13" x14ac:dyDescent="0.25">
      <c r="A31" s="622" t="s">
        <v>43</v>
      </c>
      <c r="B31" s="623"/>
      <c r="C31" s="623"/>
      <c r="D31" s="624"/>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15" t="s">
        <v>41</v>
      </c>
      <c r="B33" s="616"/>
      <c r="C33" s="616"/>
      <c r="D33" s="616"/>
      <c r="E33" s="684"/>
      <c r="F33" s="684"/>
      <c r="G33" s="684"/>
      <c r="H33" s="685"/>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563" priority="17" operator="greaterThan">
      <formula>$I$6</formula>
    </cfRule>
  </conditionalFormatting>
  <conditionalFormatting sqref="K7">
    <cfRule type="cellIs" dxfId="562" priority="16" operator="greaterThan">
      <formula>$I$7</formula>
    </cfRule>
  </conditionalFormatting>
  <conditionalFormatting sqref="K9">
    <cfRule type="expression" dxfId="561" priority="6">
      <formula>$I$9&gt;$I$8</formula>
    </cfRule>
    <cfRule type="expression" dxfId="560" priority="7">
      <formula>$H$9&gt;$H$8</formula>
    </cfRule>
    <cfRule type="expression" dxfId="559" priority="8">
      <formula>$G$9&gt;$G$8</formula>
    </cfRule>
    <cfRule type="expression" dxfId="558" priority="9">
      <formula>$F$9&gt;$F$8</formula>
    </cfRule>
    <cfRule type="expression" dxfId="557" priority="10">
      <formula>$E$9&gt;$E$8</formula>
    </cfRule>
    <cfRule type="cellIs" dxfId="556" priority="15" operator="greaterThan">
      <formula>$I$9</formula>
    </cfRule>
  </conditionalFormatting>
  <conditionalFormatting sqref="K11">
    <cfRule type="expression" dxfId="555" priority="11">
      <formula>$H$11&lt;$G$11</formula>
    </cfRule>
    <cfRule type="expression" dxfId="554" priority="12">
      <formula>$H$11&lt;$F$11</formula>
    </cfRule>
    <cfRule type="expression" dxfId="553" priority="13">
      <formula>$H$11&lt;$E$11</formula>
    </cfRule>
    <cfRule type="cellIs" dxfId="552" priority="14" operator="greaterThan">
      <formula>$I$11</formula>
    </cfRule>
  </conditionalFormatting>
  <conditionalFormatting sqref="E10">
    <cfRule type="cellIs" dxfId="551" priority="5" operator="greaterThan">
      <formula>1</formula>
    </cfRule>
  </conditionalFormatting>
  <conditionalFormatting sqref="F10">
    <cfRule type="cellIs" dxfId="550" priority="4" operator="greaterThan">
      <formula>1</formula>
    </cfRule>
  </conditionalFormatting>
  <conditionalFormatting sqref="G10">
    <cfRule type="cellIs" dxfId="549" priority="3" operator="greaterThan">
      <formula>1</formula>
    </cfRule>
  </conditionalFormatting>
  <conditionalFormatting sqref="H10">
    <cfRule type="cellIs" dxfId="548" priority="2" operator="greaterThan">
      <formula>1</formula>
    </cfRule>
  </conditionalFormatting>
  <conditionalFormatting sqref="I10">
    <cfRule type="cellIs" dxfId="547"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32" t="s">
        <v>680</v>
      </c>
      <c r="B1" s="633"/>
      <c r="C1" s="633"/>
      <c r="D1" s="633"/>
      <c r="E1" s="633"/>
      <c r="F1" s="633"/>
      <c r="G1" s="633"/>
      <c r="H1" s="634"/>
      <c r="I1" s="634"/>
      <c r="J1" s="434"/>
    </row>
    <row r="2" spans="1:19" x14ac:dyDescent="0.25">
      <c r="A2" s="394"/>
      <c r="B2" s="394"/>
      <c r="C2" s="394"/>
      <c r="D2" s="394"/>
      <c r="E2" s="394"/>
      <c r="F2" s="394"/>
      <c r="G2" s="394"/>
      <c r="H2" s="394"/>
      <c r="I2" s="394"/>
      <c r="J2" s="434"/>
    </row>
    <row r="3" spans="1:19" ht="45.75" customHeight="1" x14ac:dyDescent="0.25">
      <c r="A3" s="635" t="s">
        <v>688</v>
      </c>
      <c r="B3" s="651"/>
      <c r="C3" s="651"/>
      <c r="D3" s="651"/>
      <c r="E3" s="651"/>
      <c r="F3" s="651"/>
      <c r="G3" s="651"/>
      <c r="H3" s="634"/>
      <c r="I3" s="634"/>
      <c r="J3" s="434"/>
    </row>
    <row r="4" spans="1:19" x14ac:dyDescent="0.25">
      <c r="A4" s="394"/>
      <c r="B4" s="394"/>
      <c r="C4" s="394"/>
      <c r="D4" s="394"/>
      <c r="E4" s="394"/>
      <c r="F4" s="394"/>
      <c r="G4" s="394"/>
      <c r="H4" s="394"/>
      <c r="I4" s="394"/>
      <c r="J4" s="434"/>
    </row>
    <row r="5" spans="1:19" ht="89.25" x14ac:dyDescent="0.25">
      <c r="A5" s="638" t="s">
        <v>39</v>
      </c>
      <c r="B5" s="638"/>
      <c r="C5" s="638"/>
      <c r="D5" s="638"/>
      <c r="E5" s="205" t="s">
        <v>592</v>
      </c>
      <c r="F5" s="205" t="s">
        <v>593</v>
      </c>
      <c r="G5" s="205" t="s">
        <v>594</v>
      </c>
      <c r="H5" s="205" t="s">
        <v>595</v>
      </c>
      <c r="I5" s="114" t="s">
        <v>596</v>
      </c>
      <c r="J5" s="434"/>
      <c r="K5" s="293" t="s">
        <v>573</v>
      </c>
      <c r="L5" s="687" t="s">
        <v>574</v>
      </c>
      <c r="M5" s="679"/>
      <c r="N5" s="679"/>
      <c r="O5" s="679"/>
      <c r="P5" s="679"/>
      <c r="Q5" s="679"/>
      <c r="R5" s="679"/>
      <c r="S5" s="679"/>
    </row>
    <row r="6" spans="1:19" x14ac:dyDescent="0.25">
      <c r="A6" s="631" t="s">
        <v>544</v>
      </c>
      <c r="B6" s="631"/>
      <c r="C6" s="631"/>
      <c r="D6" s="631"/>
      <c r="E6" s="203"/>
      <c r="F6" s="206"/>
      <c r="G6" s="203"/>
      <c r="H6" s="203"/>
      <c r="I6" s="166"/>
      <c r="J6" s="434"/>
      <c r="K6" s="294">
        <f t="shared" ref="K6:K8" si="0">H6</f>
        <v>0</v>
      </c>
      <c r="L6" s="688"/>
      <c r="M6" s="681"/>
      <c r="N6" s="681"/>
      <c r="O6" s="681"/>
      <c r="P6" s="681"/>
      <c r="Q6" s="681"/>
      <c r="R6" s="681"/>
      <c r="S6" s="681"/>
    </row>
    <row r="7" spans="1:19" x14ac:dyDescent="0.25">
      <c r="A7" s="631" t="s">
        <v>545</v>
      </c>
      <c r="B7" s="631"/>
      <c r="C7" s="631"/>
      <c r="D7" s="631"/>
      <c r="E7" s="203"/>
      <c r="F7" s="206"/>
      <c r="G7" s="203"/>
      <c r="H7" s="204">
        <f>E7+F7+G7</f>
        <v>0</v>
      </c>
      <c r="I7" s="166"/>
      <c r="J7" s="434"/>
      <c r="K7" s="294">
        <f t="shared" si="0"/>
        <v>0</v>
      </c>
      <c r="L7" s="688"/>
      <c r="M7" s="681"/>
      <c r="N7" s="681"/>
      <c r="O7" s="681"/>
      <c r="P7" s="681"/>
      <c r="Q7" s="681"/>
      <c r="R7" s="681"/>
      <c r="S7" s="681"/>
    </row>
    <row r="8" spans="1:19" x14ac:dyDescent="0.25">
      <c r="A8" s="631" t="s">
        <v>546</v>
      </c>
      <c r="B8" s="631"/>
      <c r="C8" s="631"/>
      <c r="D8" s="631"/>
      <c r="E8" s="204">
        <f>E6*E7</f>
        <v>0</v>
      </c>
      <c r="F8" s="204">
        <f>F6*F7</f>
        <v>0</v>
      </c>
      <c r="G8" s="204">
        <f>G6*G7</f>
        <v>0</v>
      </c>
      <c r="H8" s="204">
        <f>H6*H7</f>
        <v>0</v>
      </c>
      <c r="I8" s="204">
        <f>I6*I7</f>
        <v>0</v>
      </c>
      <c r="J8" s="434"/>
      <c r="K8" s="294">
        <f t="shared" si="0"/>
        <v>0</v>
      </c>
      <c r="L8" s="688"/>
      <c r="M8" s="681"/>
      <c r="N8" s="681"/>
      <c r="O8" s="681"/>
      <c r="P8" s="681"/>
      <c r="Q8" s="681"/>
      <c r="R8" s="681"/>
      <c r="S8" s="681"/>
    </row>
    <row r="9" spans="1:19" x14ac:dyDescent="0.25">
      <c r="A9" s="631" t="s">
        <v>547</v>
      </c>
      <c r="B9" s="631"/>
      <c r="C9" s="631"/>
      <c r="D9" s="631"/>
      <c r="E9" s="203"/>
      <c r="F9" s="206"/>
      <c r="G9" s="203"/>
      <c r="H9" s="285">
        <f>E9+F9+G9</f>
        <v>0</v>
      </c>
      <c r="I9" s="166"/>
      <c r="J9" s="434"/>
      <c r="K9" s="298"/>
      <c r="L9" s="688"/>
      <c r="M9" s="681"/>
      <c r="N9" s="681"/>
      <c r="O9" s="681"/>
      <c r="P9" s="681"/>
      <c r="Q9" s="681"/>
      <c r="R9" s="681"/>
      <c r="S9" s="681"/>
    </row>
    <row r="10" spans="1:19" x14ac:dyDescent="0.25">
      <c r="A10" s="631" t="s">
        <v>548</v>
      </c>
      <c r="B10" s="593"/>
      <c r="C10" s="593"/>
      <c r="D10" s="593"/>
      <c r="E10" s="212">
        <f>IF(E8=0,0,E9/E8)</f>
        <v>0</v>
      </c>
      <c r="F10" s="212">
        <f>IF(F8=0,0,F9/F8)</f>
        <v>0</v>
      </c>
      <c r="G10" s="212">
        <f>IF(G8=0,0,G9/G8)</f>
        <v>0</v>
      </c>
      <c r="H10" s="212">
        <f>IF(H8=0,0,H9/H8)</f>
        <v>0</v>
      </c>
      <c r="I10" s="212">
        <f>IF(I8=0,0,I9/I8)</f>
        <v>0</v>
      </c>
      <c r="J10" s="434"/>
      <c r="K10" s="297">
        <f>H10</f>
        <v>0</v>
      </c>
      <c r="L10" s="688"/>
      <c r="M10" s="681"/>
      <c r="N10" s="681"/>
      <c r="O10" s="681"/>
      <c r="P10" s="681"/>
      <c r="Q10" s="681"/>
      <c r="R10" s="681"/>
      <c r="S10" s="681"/>
    </row>
    <row r="11" spans="1:19" x14ac:dyDescent="0.25">
      <c r="A11" s="631" t="s">
        <v>40</v>
      </c>
      <c r="B11" s="631"/>
      <c r="C11" s="631"/>
      <c r="D11" s="631"/>
      <c r="E11" s="203"/>
      <c r="F11" s="206"/>
      <c r="G11" s="203"/>
      <c r="H11" s="203"/>
      <c r="I11" s="166"/>
      <c r="J11" s="434"/>
      <c r="K11" s="294">
        <f>$H$11</f>
        <v>0</v>
      </c>
      <c r="L11" s="688"/>
      <c r="M11" s="681"/>
      <c r="N11" s="681"/>
      <c r="O11" s="681"/>
      <c r="P11" s="681"/>
      <c r="Q11" s="681"/>
      <c r="R11" s="681"/>
      <c r="S11" s="681"/>
    </row>
    <row r="12" spans="1:19" x14ac:dyDescent="0.25">
      <c r="A12" s="631" t="s">
        <v>525</v>
      </c>
      <c r="B12" s="631"/>
      <c r="C12" s="631"/>
      <c r="D12" s="631"/>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8" t="s">
        <v>41</v>
      </c>
      <c r="B14" s="559"/>
      <c r="C14" s="559"/>
      <c r="D14" s="559"/>
      <c r="E14" s="566"/>
      <c r="F14" s="566"/>
      <c r="G14" s="636"/>
      <c r="H14" s="636"/>
      <c r="I14" s="636"/>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47" t="s">
        <v>550</v>
      </c>
      <c r="B17" s="648"/>
      <c r="C17" s="648"/>
      <c r="D17" s="648"/>
      <c r="E17" s="648"/>
      <c r="F17" s="648"/>
      <c r="G17" s="648"/>
      <c r="H17" s="649"/>
    </row>
    <row r="18" spans="1:19" ht="15" hidden="1" customHeight="1" x14ac:dyDescent="0.25">
      <c r="A18" s="3"/>
      <c r="B18" s="3"/>
      <c r="C18" s="3"/>
      <c r="D18" s="3"/>
      <c r="E18" s="3"/>
      <c r="F18" s="3"/>
      <c r="G18" s="3"/>
      <c r="H18" s="3"/>
    </row>
    <row r="19" spans="1:19" ht="30" hidden="1" customHeight="1" x14ac:dyDescent="0.25">
      <c r="A19" s="650" t="s">
        <v>555</v>
      </c>
      <c r="B19" s="689"/>
      <c r="C19" s="689"/>
      <c r="D19" s="689"/>
      <c r="E19" s="689"/>
      <c r="F19" s="689"/>
      <c r="G19" s="689"/>
      <c r="H19" s="649"/>
    </row>
    <row r="20" spans="1:19" ht="15" hidden="1" customHeight="1" x14ac:dyDescent="0.25">
      <c r="A20" s="3"/>
      <c r="B20" s="3"/>
      <c r="C20" s="3"/>
      <c r="D20" s="3"/>
      <c r="E20" s="3"/>
      <c r="F20" s="3"/>
      <c r="G20" s="3"/>
      <c r="H20" s="3"/>
    </row>
    <row r="21" spans="1:19" ht="102" hidden="1" customHeight="1" x14ac:dyDescent="0.25">
      <c r="A21" s="638" t="s">
        <v>39</v>
      </c>
      <c r="B21" s="638"/>
      <c r="C21" s="638"/>
      <c r="D21" s="638"/>
      <c r="E21" s="205" t="s">
        <v>362</v>
      </c>
      <c r="F21" s="205" t="s">
        <v>515</v>
      </c>
      <c r="G21" s="205"/>
      <c r="H21" s="205" t="s">
        <v>528</v>
      </c>
      <c r="I21" s="114" t="s">
        <v>516</v>
      </c>
      <c r="K21" s="293" t="s">
        <v>573</v>
      </c>
      <c r="L21" s="687" t="s">
        <v>578</v>
      </c>
      <c r="M21" s="679"/>
      <c r="N21" s="679"/>
      <c r="O21" s="679"/>
      <c r="P21" s="679"/>
      <c r="Q21" s="679"/>
      <c r="R21" s="679"/>
      <c r="S21" s="679"/>
    </row>
    <row r="22" spans="1:19" ht="15" hidden="1" customHeight="1" x14ac:dyDescent="0.25">
      <c r="A22" s="631" t="s">
        <v>544</v>
      </c>
      <c r="B22" s="631"/>
      <c r="C22" s="631"/>
      <c r="D22" s="631"/>
      <c r="E22" s="203"/>
      <c r="F22" s="206"/>
      <c r="G22" s="204"/>
      <c r="H22" s="203"/>
      <c r="I22" s="203"/>
      <c r="K22" s="294">
        <f t="shared" ref="K22:K27" si="1">H22</f>
        <v>0</v>
      </c>
      <c r="L22" s="688"/>
      <c r="M22" s="681"/>
      <c r="N22" s="681"/>
      <c r="O22" s="681"/>
      <c r="P22" s="681"/>
      <c r="Q22" s="681"/>
      <c r="R22" s="681"/>
      <c r="S22" s="681"/>
    </row>
    <row r="23" spans="1:19" ht="15" hidden="1" customHeight="1" x14ac:dyDescent="0.25">
      <c r="A23" s="631" t="s">
        <v>545</v>
      </c>
      <c r="B23" s="631"/>
      <c r="C23" s="631"/>
      <c r="D23" s="631"/>
      <c r="E23" s="203"/>
      <c r="F23" s="206"/>
      <c r="G23" s="204"/>
      <c r="H23" s="204">
        <f>E23+F23</f>
        <v>0</v>
      </c>
      <c r="I23" s="206"/>
      <c r="K23" s="294">
        <f t="shared" si="1"/>
        <v>0</v>
      </c>
      <c r="L23" s="688"/>
      <c r="M23" s="681"/>
      <c r="N23" s="681"/>
      <c r="O23" s="681"/>
      <c r="P23" s="681"/>
      <c r="Q23" s="681"/>
      <c r="R23" s="681"/>
      <c r="S23" s="681"/>
    </row>
    <row r="24" spans="1:19" ht="15" hidden="1" customHeight="1" x14ac:dyDescent="0.25">
      <c r="A24" s="631" t="s">
        <v>546</v>
      </c>
      <c r="B24" s="631"/>
      <c r="C24" s="631"/>
      <c r="D24" s="631"/>
      <c r="E24" s="204">
        <f>E22*E23</f>
        <v>0</v>
      </c>
      <c r="F24" s="204">
        <f>F22*F23</f>
        <v>0</v>
      </c>
      <c r="G24" s="204"/>
      <c r="H24" s="204">
        <f>H22*H23</f>
        <v>0</v>
      </c>
      <c r="I24" s="204">
        <f>I22*I23</f>
        <v>0</v>
      </c>
      <c r="K24" s="294">
        <f t="shared" si="1"/>
        <v>0</v>
      </c>
      <c r="L24" s="688"/>
      <c r="M24" s="681"/>
      <c r="N24" s="681"/>
      <c r="O24" s="681"/>
      <c r="P24" s="681"/>
      <c r="Q24" s="681"/>
      <c r="R24" s="681"/>
      <c r="S24" s="681"/>
    </row>
    <row r="25" spans="1:19" ht="15" hidden="1" customHeight="1" x14ac:dyDescent="0.25">
      <c r="A25" s="631" t="s">
        <v>547</v>
      </c>
      <c r="B25" s="631"/>
      <c r="C25" s="631"/>
      <c r="D25" s="631"/>
      <c r="E25" s="203"/>
      <c r="F25" s="206"/>
      <c r="G25" s="204"/>
      <c r="H25" s="285">
        <f>E25+F25</f>
        <v>0</v>
      </c>
      <c r="I25" s="203"/>
      <c r="K25" s="294">
        <f t="shared" si="1"/>
        <v>0</v>
      </c>
      <c r="L25" s="688"/>
      <c r="M25" s="681"/>
      <c r="N25" s="681"/>
      <c r="O25" s="681"/>
      <c r="P25" s="681"/>
      <c r="Q25" s="681"/>
      <c r="R25" s="681"/>
      <c r="S25" s="681"/>
    </row>
    <row r="26" spans="1:19" ht="15" hidden="1" customHeight="1" x14ac:dyDescent="0.25">
      <c r="A26" s="631" t="s">
        <v>548</v>
      </c>
      <c r="B26" s="593"/>
      <c r="C26" s="593"/>
      <c r="D26" s="593"/>
      <c r="E26" s="212">
        <f>IF(E24=0,0,E25/E24)</f>
        <v>0</v>
      </c>
      <c r="F26" s="212">
        <f>IF(F24=0,0,F25/F24)</f>
        <v>0</v>
      </c>
      <c r="G26" s="212"/>
      <c r="H26" s="212">
        <f>IF(H24=0,0,H25/H24)</f>
        <v>0</v>
      </c>
      <c r="I26" s="212">
        <f>IF(I24=0,0,I25/I24)</f>
        <v>0</v>
      </c>
      <c r="K26" s="297">
        <f t="shared" si="1"/>
        <v>0</v>
      </c>
      <c r="L26" s="688"/>
      <c r="M26" s="681"/>
      <c r="N26" s="681"/>
      <c r="O26" s="681"/>
      <c r="P26" s="681"/>
      <c r="Q26" s="681"/>
      <c r="R26" s="681"/>
      <c r="S26" s="681"/>
    </row>
    <row r="27" spans="1:19" ht="15" hidden="1" customHeight="1" x14ac:dyDescent="0.25">
      <c r="A27" s="631" t="s">
        <v>40</v>
      </c>
      <c r="B27" s="631"/>
      <c r="C27" s="631"/>
      <c r="D27" s="631"/>
      <c r="E27" s="203"/>
      <c r="F27" s="206"/>
      <c r="G27" s="204"/>
      <c r="H27" s="203"/>
      <c r="I27" s="203"/>
      <c r="K27" s="294">
        <f t="shared" si="1"/>
        <v>0</v>
      </c>
      <c r="L27" s="688"/>
      <c r="M27" s="681"/>
      <c r="N27" s="681"/>
      <c r="O27" s="681"/>
      <c r="P27" s="681"/>
      <c r="Q27" s="681"/>
      <c r="R27" s="681"/>
      <c r="S27" s="681"/>
    </row>
    <row r="28" spans="1:19" ht="15" hidden="1" customHeight="1" x14ac:dyDescent="0.25">
      <c r="A28" s="631" t="s">
        <v>525</v>
      </c>
      <c r="B28" s="631"/>
      <c r="C28" s="631"/>
      <c r="D28" s="631"/>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5" t="s">
        <v>41</v>
      </c>
      <c r="B30" s="616"/>
      <c r="C30" s="616"/>
      <c r="D30" s="616"/>
      <c r="E30" s="617"/>
      <c r="F30" s="617"/>
      <c r="G30" s="618"/>
      <c r="H30" s="618"/>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546" priority="53" operator="greaterThan">
      <formula>1</formula>
    </cfRule>
  </conditionalFormatting>
  <conditionalFormatting sqref="K9">
    <cfRule type="expression" dxfId="545" priority="42">
      <formula>$H$9&gt;$I$9</formula>
    </cfRule>
    <cfRule type="expression" dxfId="544" priority="46">
      <formula>$I$8&lt;$I$9</formula>
    </cfRule>
    <cfRule type="expression" dxfId="543" priority="47">
      <formula>$H$8&lt;$H$9</formula>
    </cfRule>
    <cfRule type="expression" dxfId="542" priority="48">
      <formula>$G$8&lt;$G$9</formula>
    </cfRule>
    <cfRule type="expression" dxfId="541" priority="49">
      <formula>$F$8&lt;$F$9</formula>
    </cfRule>
    <cfRule type="expression" dxfId="540" priority="50">
      <formula>$E$8&lt;$E$9</formula>
    </cfRule>
  </conditionalFormatting>
  <conditionalFormatting sqref="K6">
    <cfRule type="cellIs" dxfId="539" priority="39" operator="greaterThan">
      <formula>$I$6</formula>
    </cfRule>
  </conditionalFormatting>
  <conditionalFormatting sqref="K7">
    <cfRule type="cellIs" dxfId="538" priority="38" operator="greaterThan">
      <formula>$I$7</formula>
    </cfRule>
  </conditionalFormatting>
  <conditionalFormatting sqref="K8">
    <cfRule type="cellIs" dxfId="537" priority="37" operator="greaterThan">
      <formula>$I$8</formula>
    </cfRule>
  </conditionalFormatting>
  <conditionalFormatting sqref="K10">
    <cfRule type="cellIs" dxfId="536" priority="33" operator="greaterThan">
      <formula>$I$10</formula>
    </cfRule>
  </conditionalFormatting>
  <conditionalFormatting sqref="K11">
    <cfRule type="cellIs" dxfId="535" priority="26" operator="lessThan">
      <formula>$G$11</formula>
    </cfRule>
    <cfRule type="cellIs" dxfId="534" priority="27" operator="lessThan">
      <formula>$F$11</formula>
    </cfRule>
    <cfRule type="cellIs" dxfId="533" priority="28" operator="lessThan">
      <formula>$E$11</formula>
    </cfRule>
    <cfRule type="cellIs" dxfId="532" priority="29" operator="greaterThan">
      <formula>$I$11</formula>
    </cfRule>
  </conditionalFormatting>
  <conditionalFormatting sqref="H26">
    <cfRule type="cellIs" dxfId="531" priority="2" operator="greaterThan">
      <formula>1</formula>
    </cfRule>
    <cfRule type="cellIs" dxfId="530" priority="21" operator="greaterThan">
      <formula>$I$26</formula>
    </cfRule>
  </conditionalFormatting>
  <conditionalFormatting sqref="K22">
    <cfRule type="cellIs" dxfId="529" priority="17" operator="greaterThan">
      <formula>$I$22</formula>
    </cfRule>
  </conditionalFormatting>
  <conditionalFormatting sqref="K23">
    <cfRule type="cellIs" dxfId="528" priority="16" operator="greaterThan">
      <formula>$I$23</formula>
    </cfRule>
  </conditionalFormatting>
  <conditionalFormatting sqref="K24">
    <cfRule type="cellIs" dxfId="527" priority="15" operator="greaterThan">
      <formula>$I$24</formula>
    </cfRule>
  </conditionalFormatting>
  <conditionalFormatting sqref="K25">
    <cfRule type="expression" dxfId="526" priority="7">
      <formula>$I$25&gt;$I$24</formula>
    </cfRule>
    <cfRule type="expression" dxfId="525" priority="8">
      <formula>$F$25&gt;$F$24</formula>
    </cfRule>
    <cfRule type="expression" dxfId="524" priority="9">
      <formula>$E$25&gt;$E$24</formula>
    </cfRule>
    <cfRule type="cellIs" dxfId="523" priority="14" operator="greaterThan">
      <formula>$I$25</formula>
    </cfRule>
  </conditionalFormatting>
  <conditionalFormatting sqref="K26">
    <cfRule type="cellIs" dxfId="522" priority="13" operator="greaterThan">
      <formula>$I$26</formula>
    </cfRule>
  </conditionalFormatting>
  <conditionalFormatting sqref="K27">
    <cfRule type="expression" dxfId="521" priority="5">
      <formula>$H$27&lt;$F$27</formula>
    </cfRule>
    <cfRule type="expression" dxfId="520" priority="6">
      <formula>$H$27&lt;$E$27</formula>
    </cfRule>
    <cfRule type="cellIs" dxfId="519" priority="12" operator="greaterThan">
      <formula>$I$27</formula>
    </cfRule>
  </conditionalFormatting>
  <conditionalFormatting sqref="E26">
    <cfRule type="cellIs" dxfId="518" priority="4" operator="greaterThan">
      <formula>1</formula>
    </cfRule>
  </conditionalFormatting>
  <conditionalFormatting sqref="F26">
    <cfRule type="cellIs" dxfId="517" priority="3" operator="greaterThan">
      <formula>1</formula>
    </cfRule>
  </conditionalFormatting>
  <conditionalFormatting sqref="I26">
    <cfRule type="cellIs" dxfId="516"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opLeftCell="A2" workbookViewId="0">
      <selection activeCell="B60" sqref="B60"/>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4" t="s">
        <v>364</v>
      </c>
      <c r="B1" s="695"/>
      <c r="C1" s="695"/>
      <c r="D1" s="695"/>
      <c r="E1" s="695"/>
      <c r="F1" s="695"/>
      <c r="G1" s="696"/>
      <c r="H1" s="696"/>
      <c r="R1" s="181"/>
    </row>
    <row r="2" spans="1:18" ht="87" customHeight="1" x14ac:dyDescent="0.25">
      <c r="A2" s="435"/>
      <c r="B2" s="702" t="s">
        <v>904</v>
      </c>
      <c r="C2" s="703"/>
      <c r="D2" s="703"/>
      <c r="E2" s="436"/>
      <c r="F2" s="340"/>
      <c r="G2" s="343"/>
      <c r="H2" s="343"/>
      <c r="Q2" s="234" t="s">
        <v>534</v>
      </c>
      <c r="R2" s="181"/>
    </row>
    <row r="3" spans="1:18" s="341" customFormat="1" ht="15" x14ac:dyDescent="0.25">
      <c r="A3" s="437"/>
      <c r="B3" s="445"/>
      <c r="C3" s="444"/>
      <c r="D3" s="445"/>
      <c r="E3" s="437"/>
      <c r="R3" s="342"/>
    </row>
    <row r="4" spans="1:18" s="341" customFormat="1" ht="15" x14ac:dyDescent="0.25">
      <c r="A4" s="437"/>
      <c r="B4" s="445" t="s">
        <v>673</v>
      </c>
      <c r="C4" s="444"/>
      <c r="D4" s="445" t="str">
        <f>INDEX(data!A1:A34,'úvodní list'!J15)</f>
        <v>nevybráno</v>
      </c>
      <c r="E4" s="437"/>
      <c r="R4" s="342"/>
    </row>
    <row r="5" spans="1:18" s="341" customFormat="1" ht="12" x14ac:dyDescent="0.2">
      <c r="A5" s="437"/>
      <c r="B5" s="437" t="s">
        <v>675</v>
      </c>
      <c r="C5" s="437"/>
      <c r="D5" s="437"/>
      <c r="E5" s="437"/>
      <c r="R5" s="342"/>
    </row>
    <row r="6" spans="1:18" s="341" customFormat="1" ht="12" x14ac:dyDescent="0.2">
      <c r="A6" s="437"/>
      <c r="B6" s="438"/>
      <c r="C6" s="437"/>
      <c r="D6" s="437"/>
      <c r="E6" s="437"/>
    </row>
    <row r="7" spans="1:18" s="341" customFormat="1" ht="15" x14ac:dyDescent="0.25">
      <c r="A7" s="437"/>
      <c r="B7" s="704" t="s">
        <v>628</v>
      </c>
      <c r="C7" s="705"/>
      <c r="D7" s="706"/>
      <c r="E7" s="437"/>
    </row>
    <row r="8" spans="1:18" s="341" customFormat="1" ht="12" x14ac:dyDescent="0.2">
      <c r="A8" s="437"/>
      <c r="B8" s="354"/>
      <c r="C8" s="355"/>
      <c r="D8" s="353"/>
      <c r="E8" s="437"/>
    </row>
    <row r="9" spans="1:18" s="341" customFormat="1" ht="26.25" customHeight="1" x14ac:dyDescent="0.2">
      <c r="A9" s="437"/>
      <c r="B9" s="697" t="s">
        <v>604</v>
      </c>
      <c r="C9" s="700"/>
      <c r="D9" s="701"/>
      <c r="E9" s="437"/>
    </row>
    <row r="10" spans="1:18" s="341" customFormat="1" ht="12" x14ac:dyDescent="0.2">
      <c r="A10" s="437"/>
      <c r="B10" s="350" t="s">
        <v>602</v>
      </c>
      <c r="C10" s="356" t="s">
        <v>601</v>
      </c>
      <c r="D10" s="349" t="s">
        <v>603</v>
      </c>
      <c r="E10" s="437"/>
    </row>
    <row r="11" spans="1:18" s="341" customFormat="1" ht="15" x14ac:dyDescent="0.2">
      <c r="A11" s="437"/>
      <c r="B11" s="357" t="s">
        <v>600</v>
      </c>
      <c r="C11" s="359"/>
      <c r="D11" s="360"/>
      <c r="E11" s="437"/>
    </row>
    <row r="12" spans="1:18" s="341" customFormat="1" ht="36.75" x14ac:dyDescent="0.25">
      <c r="A12" s="437"/>
      <c r="B12" s="351" t="str">
        <f>INDEX(data!L1:L34,'úvodní list'!J15)</f>
        <v xml:space="preserve">   </v>
      </c>
      <c r="C12" s="385"/>
      <c r="D12" s="352" t="s">
        <v>614</v>
      </c>
      <c r="E12" s="437"/>
      <c r="F12" s="345"/>
      <c r="H12" s="707" t="str">
        <f>IF(C13&gt;C12,"zadaná minimální hodnota indikátoru 1 je větší než maximální hodnota indikátoru 1","   ")</f>
        <v xml:space="preserve">   </v>
      </c>
      <c r="I12" s="708"/>
      <c r="J12" s="708"/>
      <c r="K12" s="708"/>
      <c r="L12" s="708"/>
      <c r="M12" s="708"/>
      <c r="N12" s="708"/>
      <c r="O12" s="708"/>
    </row>
    <row r="13" spans="1:18" s="341" customFormat="1" ht="24" customHeight="1" x14ac:dyDescent="0.2">
      <c r="A13" s="437"/>
      <c r="B13" s="351" t="str">
        <f>INDEX(data!M1:M34,'úvodní list'!J15)</f>
        <v xml:space="preserve">   </v>
      </c>
      <c r="C13" s="385"/>
      <c r="D13" s="352" t="s">
        <v>905</v>
      </c>
      <c r="E13" s="437"/>
      <c r="F13" s="345"/>
    </row>
    <row r="14" spans="1:18" s="341" customFormat="1" ht="12" x14ac:dyDescent="0.2">
      <c r="A14" s="437"/>
      <c r="B14" s="358" t="s">
        <v>599</v>
      </c>
      <c r="C14" s="386"/>
      <c r="D14" s="352"/>
      <c r="E14" s="437"/>
      <c r="F14" s="345"/>
    </row>
    <row r="15" spans="1:18" s="341" customFormat="1" ht="24" customHeight="1" x14ac:dyDescent="0.2">
      <c r="A15" s="437"/>
      <c r="B15" s="351" t="str">
        <f>INDEX(data!N1:N34,'úvodní list'!J15)</f>
        <v xml:space="preserve">   </v>
      </c>
      <c r="C15" s="385"/>
      <c r="D15" s="352" t="s">
        <v>905</v>
      </c>
      <c r="E15" s="437"/>
      <c r="F15" s="345"/>
    </row>
    <row r="16" spans="1:18" s="341" customFormat="1" ht="27.75" customHeight="1" x14ac:dyDescent="0.25">
      <c r="A16" s="437"/>
      <c r="B16" s="697" t="s">
        <v>605</v>
      </c>
      <c r="C16" s="698"/>
      <c r="D16" s="69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612</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632</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92" t="str">
        <f>IF(C17&gt;C12,"Službu je nutno rozdělit s důvodu překročení maximální hodnoty indikátoru 1 !!!","   ")</f>
        <v xml:space="preserve">   </v>
      </c>
      <c r="D21" s="693"/>
      <c r="E21" s="437"/>
    </row>
    <row r="22" spans="1:19" s="341" customFormat="1" ht="12" x14ac:dyDescent="0.2">
      <c r="A22" s="437"/>
      <c r="B22" s="438"/>
      <c r="C22" s="437"/>
      <c r="D22" s="438"/>
      <c r="E22" s="437"/>
    </row>
    <row r="23" spans="1:19" x14ac:dyDescent="0.2">
      <c r="A23" s="394"/>
      <c r="B23" s="441" t="s">
        <v>597</v>
      </c>
      <c r="C23" s="437"/>
      <c r="D23" s="438"/>
      <c r="E23" s="394"/>
      <c r="H23" s="529"/>
      <c r="I23" s="529"/>
      <c r="J23" s="529"/>
      <c r="K23" s="529"/>
      <c r="L23" s="529"/>
      <c r="M23" s="529"/>
      <c r="N23" s="529"/>
      <c r="O23" s="529"/>
      <c r="P23" s="529"/>
    </row>
    <row r="24" spans="1:19" ht="15" hidden="1" x14ac:dyDescent="0.25">
      <c r="A24" s="394"/>
      <c r="B24" s="365" t="s">
        <v>640</v>
      </c>
      <c r="C24" s="366">
        <f>C13*0.9</f>
        <v>0</v>
      </c>
      <c r="D24" s="380" t="s">
        <v>641</v>
      </c>
      <c r="E24" s="394"/>
      <c r="G24" s="361"/>
      <c r="H24" s="530"/>
      <c r="I24" s="530"/>
      <c r="J24" s="530"/>
      <c r="K24" s="530"/>
      <c r="L24" s="530"/>
      <c r="M24" s="530"/>
      <c r="N24" s="529"/>
      <c r="O24" s="529"/>
      <c r="P24" s="529"/>
    </row>
    <row r="25" spans="1:19" hidden="1" x14ac:dyDescent="0.2">
      <c r="A25" s="394"/>
      <c r="B25" s="365" t="s">
        <v>607</v>
      </c>
      <c r="C25" s="366">
        <f>IF(C17&lt;C24,(C24-C17)/C24,0)</f>
        <v>0</v>
      </c>
      <c r="D25" s="365"/>
      <c r="E25" s="394"/>
      <c r="H25" s="529"/>
      <c r="I25" s="529"/>
      <c r="J25" s="529"/>
      <c r="K25" s="529"/>
      <c r="L25" s="529"/>
      <c r="M25" s="529"/>
      <c r="N25" s="529"/>
      <c r="O25" s="529"/>
      <c r="P25" s="529"/>
    </row>
    <row r="26" spans="1:19" hidden="1" x14ac:dyDescent="0.2">
      <c r="A26" s="394"/>
      <c r="B26" s="365" t="s">
        <v>908</v>
      </c>
      <c r="C26" s="549">
        <f>'část E náklady'!G28+'část E náklady'!G66</f>
        <v>0</v>
      </c>
      <c r="D26" s="365"/>
      <c r="E26" s="394"/>
      <c r="H26" s="529"/>
      <c r="I26" s="529"/>
      <c r="J26" s="529"/>
      <c r="K26" s="529"/>
      <c r="L26" s="529"/>
      <c r="M26" s="529"/>
      <c r="N26" s="529"/>
      <c r="O26" s="529"/>
      <c r="P26" s="529"/>
    </row>
    <row r="27" spans="1:19" hidden="1" x14ac:dyDescent="0.2">
      <c r="A27" s="394"/>
      <c r="B27" s="365" t="s">
        <v>906</v>
      </c>
      <c r="C27" s="549">
        <f>'část E náklady'!I28+'část E náklady'!I66</f>
        <v>0</v>
      </c>
      <c r="D27" s="365"/>
      <c r="E27" s="394"/>
      <c r="H27" s="529"/>
      <c r="I27" s="529"/>
      <c r="J27" s="529"/>
      <c r="K27" s="529"/>
      <c r="L27" s="529"/>
      <c r="M27" s="529"/>
      <c r="N27" s="529"/>
      <c r="O27" s="529"/>
      <c r="P27" s="529"/>
    </row>
    <row r="28" spans="1:19" hidden="1" x14ac:dyDescent="0.2">
      <c r="A28" s="394"/>
      <c r="B28" s="365" t="s">
        <v>907</v>
      </c>
      <c r="C28" s="549">
        <f>'část E náklady'!J28+'část E náklady'!J66</f>
        <v>0</v>
      </c>
      <c r="D28" s="365"/>
      <c r="E28" s="394"/>
      <c r="H28" s="529"/>
      <c r="I28" s="529"/>
      <c r="J28" s="529"/>
      <c r="K28" s="529"/>
      <c r="L28" s="529"/>
      <c r="M28" s="529"/>
      <c r="N28" s="529"/>
      <c r="O28" s="529"/>
      <c r="P28" s="529"/>
    </row>
    <row r="29" spans="1:19" ht="15" x14ac:dyDescent="0.25">
      <c r="A29" s="394"/>
      <c r="B29" s="346" t="s">
        <v>619</v>
      </c>
      <c r="C29" s="347" t="s">
        <v>620</v>
      </c>
      <c r="D29" s="346" t="s">
        <v>603</v>
      </c>
      <c r="E29" s="394"/>
      <c r="F29" s="361" t="s">
        <v>629</v>
      </c>
      <c r="H29" s="529"/>
      <c r="I29" s="529"/>
      <c r="J29" s="529"/>
      <c r="K29" s="529"/>
      <c r="L29" s="529"/>
      <c r="M29" s="529"/>
      <c r="N29" s="529"/>
      <c r="O29" s="529"/>
      <c r="P29" s="529"/>
    </row>
    <row r="30" spans="1:19" x14ac:dyDescent="0.2">
      <c r="A30" s="394"/>
      <c r="B30" s="348" t="s">
        <v>615</v>
      </c>
      <c r="C30" s="375">
        <f>'část E náklady'!E5</f>
        <v>0</v>
      </c>
      <c r="D30" s="370" t="s">
        <v>637</v>
      </c>
      <c r="E30" s="394"/>
      <c r="F30" s="344" t="s">
        <v>621</v>
      </c>
      <c r="H30" s="531"/>
      <c r="I30" s="532"/>
      <c r="J30" s="532"/>
      <c r="K30" s="532"/>
      <c r="L30" s="532"/>
      <c r="M30" s="532"/>
      <c r="N30" s="532"/>
      <c r="O30" s="532"/>
      <c r="P30" s="532"/>
    </row>
    <row r="31" spans="1:19" ht="14.25" customHeight="1" x14ac:dyDescent="0.25">
      <c r="A31" s="394"/>
      <c r="B31" s="348" t="s">
        <v>609</v>
      </c>
      <c r="C31" s="375">
        <f>IF(C26,ROUNDDOWN(C30*C25,-2),0)</f>
        <v>0</v>
      </c>
      <c r="D31" s="371" t="s">
        <v>634</v>
      </c>
      <c r="E31" s="394"/>
      <c r="F31" s="344"/>
      <c r="H31" s="533"/>
      <c r="I31" s="533"/>
      <c r="J31" s="533"/>
      <c r="K31" s="533"/>
      <c r="L31" s="533"/>
      <c r="M31" s="533"/>
      <c r="N31" s="533"/>
      <c r="O31" s="533"/>
      <c r="P31" s="533"/>
    </row>
    <row r="32" spans="1:19" ht="15" x14ac:dyDescent="0.25">
      <c r="A32" s="394"/>
      <c r="B32" s="348" t="s">
        <v>616</v>
      </c>
      <c r="C32" s="375">
        <f>'část E náklady'!E15</f>
        <v>0</v>
      </c>
      <c r="D32" s="370" t="s">
        <v>638</v>
      </c>
      <c r="E32" s="394"/>
      <c r="F32" s="344" t="s">
        <v>621</v>
      </c>
      <c r="H32" s="533"/>
      <c r="I32" s="533"/>
      <c r="J32" s="533"/>
      <c r="K32" s="533"/>
      <c r="L32" s="533"/>
      <c r="M32" s="533"/>
      <c r="N32" s="533"/>
      <c r="O32" s="533"/>
      <c r="P32" s="533"/>
    </row>
    <row r="33" spans="1:16" ht="14.25" customHeight="1" x14ac:dyDescent="0.2">
      <c r="A33" s="394"/>
      <c r="B33" s="348" t="s">
        <v>610</v>
      </c>
      <c r="C33" s="375">
        <f>IF(C27,ROUNDDOWN(C32*C25,-2),0)</f>
        <v>0</v>
      </c>
      <c r="D33" s="371" t="s">
        <v>634</v>
      </c>
      <c r="E33" s="394"/>
      <c r="F33" s="344"/>
      <c r="H33" s="529"/>
      <c r="I33" s="529"/>
      <c r="J33" s="529"/>
      <c r="K33" s="529"/>
      <c r="L33" s="529"/>
      <c r="M33" s="529"/>
      <c r="N33" s="529"/>
      <c r="O33" s="529"/>
      <c r="P33" s="529"/>
    </row>
    <row r="34" spans="1:16" x14ac:dyDescent="0.2">
      <c r="A34" s="394"/>
      <c r="B34" s="348" t="s">
        <v>617</v>
      </c>
      <c r="C34" s="375">
        <f>'část E náklady'!E20</f>
        <v>0</v>
      </c>
      <c r="D34" s="370" t="s">
        <v>639</v>
      </c>
      <c r="E34" s="394"/>
      <c r="F34" s="344" t="s">
        <v>621</v>
      </c>
      <c r="H34" s="529"/>
      <c r="I34" s="529"/>
      <c r="J34" s="529"/>
      <c r="K34" s="529"/>
      <c r="L34" s="529"/>
      <c r="M34" s="529"/>
      <c r="N34" s="529"/>
      <c r="O34" s="529"/>
      <c r="P34" s="529"/>
    </row>
    <row r="35" spans="1:16" ht="14.25" customHeight="1" x14ac:dyDescent="0.2">
      <c r="A35" s="394"/>
      <c r="B35" s="348" t="s">
        <v>611</v>
      </c>
      <c r="C35" s="375">
        <f>IF(C28,ROUNDDOWN(C34*C25,-2),0)</f>
        <v>0</v>
      </c>
      <c r="D35" s="371" t="s">
        <v>634</v>
      </c>
      <c r="E35" s="394"/>
      <c r="F35" s="344"/>
      <c r="H35" s="529"/>
      <c r="I35" s="529"/>
      <c r="J35" s="529"/>
      <c r="K35" s="529"/>
      <c r="L35" s="529"/>
      <c r="M35" s="529"/>
      <c r="N35" s="529"/>
      <c r="O35" s="529"/>
      <c r="P35" s="529"/>
    </row>
    <row r="36" spans="1:16" x14ac:dyDescent="0.2">
      <c r="A36" s="394"/>
      <c r="B36" s="362" t="s">
        <v>608</v>
      </c>
      <c r="C36" s="376">
        <f>C31+C33+C35</f>
        <v>0</v>
      </c>
      <c r="D36" s="348"/>
      <c r="E36" s="394"/>
      <c r="F36" s="341"/>
    </row>
    <row r="37" spans="1:16" x14ac:dyDescent="0.2">
      <c r="A37" s="394"/>
      <c r="B37" s="441"/>
      <c r="C37" s="443"/>
      <c r="D37" s="438"/>
      <c r="E37" s="394"/>
      <c r="F37" s="341"/>
      <c r="O37" s="529"/>
    </row>
    <row r="38" spans="1:16" x14ac:dyDescent="0.2">
      <c r="A38" s="394"/>
      <c r="B38" s="441" t="s">
        <v>599</v>
      </c>
      <c r="C38" s="443"/>
      <c r="D38" s="438"/>
      <c r="E38" s="394"/>
      <c r="F38" s="341"/>
    </row>
    <row r="39" spans="1:16" ht="24" hidden="1" customHeight="1" x14ac:dyDescent="0.2">
      <c r="A39" s="394"/>
      <c r="B39" s="365" t="s">
        <v>660</v>
      </c>
      <c r="C39" s="377">
        <f>IF('úvodní list'!J15=8,50,65)</f>
        <v>65</v>
      </c>
      <c r="D39" s="393" t="s">
        <v>664</v>
      </c>
      <c r="E39" s="394"/>
      <c r="F39" s="341"/>
    </row>
    <row r="40" spans="1:16" ht="15" hidden="1" customHeight="1" x14ac:dyDescent="0.2">
      <c r="A40" s="442"/>
      <c r="B40" s="365" t="s">
        <v>646</v>
      </c>
      <c r="C40" s="377">
        <f>IF(B15="obložnost (min.)",C15/100,C15*C39/100)</f>
        <v>0</v>
      </c>
      <c r="D40" s="365" t="s">
        <v>661</v>
      </c>
      <c r="E40" s="394"/>
      <c r="F40" s="341" t="s">
        <v>633</v>
      </c>
    </row>
    <row r="41" spans="1:16" ht="15" hidden="1" customHeight="1" x14ac:dyDescent="0.2">
      <c r="A41" s="442"/>
      <c r="B41" s="365" t="s">
        <v>662</v>
      </c>
      <c r="C41" s="377">
        <f>IF(C40&gt;C18,IF(C36&gt;0,0,1),0)</f>
        <v>0</v>
      </c>
      <c r="D41" s="365" t="s">
        <v>663</v>
      </c>
      <c r="E41" s="394"/>
      <c r="F41" s="341"/>
    </row>
    <row r="42" spans="1:16" x14ac:dyDescent="0.2">
      <c r="A42" s="394"/>
      <c r="B42" s="348" t="s">
        <v>615</v>
      </c>
      <c r="C42" s="375">
        <f>'část E náklady'!E5</f>
        <v>0</v>
      </c>
      <c r="D42" s="370" t="s">
        <v>637</v>
      </c>
      <c r="E42" s="394"/>
      <c r="F42" s="344" t="s">
        <v>621</v>
      </c>
    </row>
    <row r="43" spans="1:16" x14ac:dyDescent="0.2">
      <c r="A43" s="394"/>
      <c r="B43" s="348" t="s">
        <v>622</v>
      </c>
      <c r="C43" s="375">
        <f>IF(C41=1,IF(C26,(ROUNDDOWN(C42*0.02,-2)),0),0)</f>
        <v>0</v>
      </c>
      <c r="D43" s="371" t="s">
        <v>634</v>
      </c>
      <c r="E43" s="394"/>
    </row>
    <row r="44" spans="1:16" x14ac:dyDescent="0.2">
      <c r="A44" s="394"/>
      <c r="B44" s="348" t="s">
        <v>616</v>
      </c>
      <c r="C44" s="375">
        <f>'část E náklady'!E15</f>
        <v>0</v>
      </c>
      <c r="D44" s="370" t="s">
        <v>638</v>
      </c>
      <c r="E44" s="394"/>
      <c r="F44" s="344" t="s">
        <v>621</v>
      </c>
    </row>
    <row r="45" spans="1:16" x14ac:dyDescent="0.2">
      <c r="A45" s="394"/>
      <c r="B45" s="348" t="s">
        <v>623</v>
      </c>
      <c r="C45" s="375">
        <f>IF(C41=1,IF(C27,(ROUNDDOWN(C44*0.02,-2)),0),0)</f>
        <v>0</v>
      </c>
      <c r="D45" s="371" t="s">
        <v>634</v>
      </c>
      <c r="E45" s="394"/>
    </row>
    <row r="46" spans="1:16" x14ac:dyDescent="0.2">
      <c r="A46" s="394"/>
      <c r="B46" s="348" t="s">
        <v>617</v>
      </c>
      <c r="C46" s="375">
        <f>'část E náklady'!E20</f>
        <v>0</v>
      </c>
      <c r="D46" s="370" t="s">
        <v>639</v>
      </c>
      <c r="E46" s="394"/>
      <c r="F46" s="344" t="s">
        <v>621</v>
      </c>
    </row>
    <row r="47" spans="1:16" ht="13.5" customHeight="1" x14ac:dyDescent="0.2">
      <c r="A47" s="394"/>
      <c r="B47" s="348" t="s">
        <v>624</v>
      </c>
      <c r="C47" s="375">
        <f>IF(C41=1,IF(C28,(ROUNDDOWN(C46*0.02,-2)),0),0)</f>
        <v>0</v>
      </c>
      <c r="D47" s="367" t="s">
        <v>634</v>
      </c>
      <c r="E47" s="394"/>
    </row>
    <row r="48" spans="1:16" ht="27.75" customHeight="1" x14ac:dyDescent="0.2">
      <c r="A48" s="394"/>
      <c r="B48" s="362" t="s">
        <v>630</v>
      </c>
      <c r="C48" s="376">
        <f>C43+C45+C47</f>
        <v>0</v>
      </c>
      <c r="D48" s="369" t="s">
        <v>635</v>
      </c>
      <c r="E48" s="394"/>
    </row>
    <row r="49" spans="1:6" x14ac:dyDescent="0.2">
      <c r="A49" s="394"/>
      <c r="B49" s="437"/>
      <c r="C49" s="443"/>
      <c r="D49" s="438"/>
      <c r="E49" s="394"/>
    </row>
    <row r="50" spans="1:6" x14ac:dyDescent="0.2">
      <c r="A50" s="394"/>
      <c r="B50" s="368" t="s">
        <v>625</v>
      </c>
      <c r="C50" s="375">
        <f>C31+C43</f>
        <v>0</v>
      </c>
      <c r="D50" s="690" t="s">
        <v>672</v>
      </c>
      <c r="E50" s="394"/>
    </row>
    <row r="51" spans="1:6" x14ac:dyDescent="0.2">
      <c r="A51" s="394"/>
      <c r="B51" s="368" t="s">
        <v>626</v>
      </c>
      <c r="C51" s="375">
        <f>C33+C45</f>
        <v>0</v>
      </c>
      <c r="D51" s="691"/>
      <c r="E51" s="394"/>
    </row>
    <row r="52" spans="1:6" x14ac:dyDescent="0.2">
      <c r="A52" s="394"/>
      <c r="B52" s="368" t="s">
        <v>627</v>
      </c>
      <c r="C52" s="375">
        <f>C35+C47</f>
        <v>0</v>
      </c>
      <c r="D52" s="691"/>
      <c r="E52" s="394"/>
    </row>
    <row r="53" spans="1:6" x14ac:dyDescent="0.2">
      <c r="A53" s="394"/>
      <c r="B53" s="437"/>
      <c r="C53" s="437"/>
      <c r="D53" s="438"/>
      <c r="E53" s="394"/>
    </row>
    <row r="54" spans="1:6" x14ac:dyDescent="0.2">
      <c r="A54" s="394"/>
      <c r="B54" s="437"/>
      <c r="C54" s="437"/>
      <c r="D54" s="437"/>
      <c r="E54" s="394"/>
    </row>
    <row r="57" spans="1:6" x14ac:dyDescent="0.2">
      <c r="F57" s="169"/>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9" zoomScaleNormal="100" workbookViewId="0">
      <selection activeCell="I162" sqref="I162"/>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3.285156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31" t="s">
        <v>909</v>
      </c>
      <c r="B1" s="732"/>
      <c r="C1" s="732"/>
      <c r="D1" s="732"/>
      <c r="E1" s="732"/>
      <c r="F1" s="634"/>
      <c r="G1" s="394"/>
      <c r="H1" s="394"/>
      <c r="I1" s="394"/>
      <c r="J1" s="394"/>
      <c r="K1" s="394"/>
    </row>
    <row r="2" spans="1:18" ht="15" hidden="1" x14ac:dyDescent="0.25">
      <c r="A2" s="731" t="s">
        <v>559</v>
      </c>
      <c r="B2" s="732"/>
      <c r="C2" s="732"/>
      <c r="D2" s="732"/>
      <c r="E2" s="732"/>
      <c r="F2" s="634"/>
      <c r="G2" s="739"/>
      <c r="H2" s="739"/>
      <c r="I2" s="739"/>
      <c r="J2" s="739"/>
      <c r="K2" s="394"/>
      <c r="L2" s="262"/>
    </row>
    <row r="3" spans="1:18" ht="15" x14ac:dyDescent="0.25">
      <c r="A3" s="450"/>
      <c r="B3" s="451"/>
      <c r="C3" s="451"/>
      <c r="D3" s="451"/>
      <c r="E3" s="451"/>
      <c r="F3" s="394"/>
      <c r="G3" s="394"/>
      <c r="H3" s="394"/>
      <c r="I3" s="394"/>
      <c r="J3" s="394"/>
      <c r="K3" s="394"/>
    </row>
    <row r="4" spans="1:18" x14ac:dyDescent="0.2">
      <c r="A4" s="733" t="s">
        <v>230</v>
      </c>
      <c r="B4" s="734"/>
      <c r="C4" s="734"/>
      <c r="D4" s="734"/>
      <c r="E4" s="734"/>
      <c r="F4" s="734"/>
      <c r="G4" s="734"/>
      <c r="H4" s="734"/>
      <c r="I4" s="734"/>
      <c r="J4" s="734"/>
      <c r="K4" s="394"/>
    </row>
    <row r="5" spans="1:18" ht="15" x14ac:dyDescent="0.2">
      <c r="A5" s="394"/>
      <c r="B5" s="394"/>
      <c r="C5" s="394"/>
      <c r="D5" s="394"/>
      <c r="E5" s="394"/>
      <c r="F5" s="394"/>
      <c r="G5" s="394"/>
      <c r="H5" s="394"/>
      <c r="I5" s="394"/>
      <c r="J5" s="394"/>
      <c r="K5" s="394"/>
      <c r="L5" s="720" t="s">
        <v>573</v>
      </c>
      <c r="M5" s="721"/>
      <c r="N5" s="721"/>
    </row>
    <row r="6" spans="1:18" ht="91.5" customHeight="1" x14ac:dyDescent="0.2">
      <c r="A6" s="29"/>
      <c r="B6" s="736" t="s">
        <v>218</v>
      </c>
      <c r="C6" s="737"/>
      <c r="D6" s="738"/>
      <c r="E6" s="122" t="s">
        <v>211</v>
      </c>
      <c r="F6" s="122" t="s">
        <v>212</v>
      </c>
      <c r="G6" s="122" t="s">
        <v>213</v>
      </c>
      <c r="H6" s="122" t="s">
        <v>214</v>
      </c>
      <c r="I6" s="122" t="s">
        <v>215</v>
      </c>
      <c r="J6" s="256" t="s">
        <v>216</v>
      </c>
      <c r="K6" s="394"/>
      <c r="L6" s="513" t="s">
        <v>568</v>
      </c>
      <c r="M6" s="513" t="s">
        <v>569</v>
      </c>
      <c r="N6" s="513" t="s">
        <v>570</v>
      </c>
    </row>
    <row r="7" spans="1:18" ht="57" customHeight="1" x14ac:dyDescent="0.25">
      <c r="A7" s="6" t="s">
        <v>67</v>
      </c>
      <c r="B7" s="724" t="s">
        <v>57</v>
      </c>
      <c r="C7" s="724"/>
      <c r="D7" s="724"/>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18" t="s">
        <v>583</v>
      </c>
      <c r="Q7" s="719"/>
      <c r="R7" s="719"/>
    </row>
    <row r="8" spans="1:18" x14ac:dyDescent="0.2">
      <c r="A8" s="7" t="s">
        <v>51</v>
      </c>
      <c r="B8" s="631" t="s">
        <v>58</v>
      </c>
      <c r="C8" s="631"/>
      <c r="D8" s="631"/>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31" t="s">
        <v>59</v>
      </c>
      <c r="C9" s="631"/>
      <c r="D9" s="631"/>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31" t="s">
        <v>68</v>
      </c>
      <c r="C10" s="593"/>
      <c r="D10" s="593"/>
      <c r="E10" s="124"/>
      <c r="F10" s="127"/>
      <c r="G10" s="127"/>
      <c r="H10" s="140">
        <f>G10/data!$J$20</f>
        <v>0</v>
      </c>
      <c r="I10" s="127"/>
      <c r="J10" s="140">
        <f>E10+F10+H10+I10</f>
        <v>0</v>
      </c>
      <c r="K10" s="394"/>
      <c r="L10" s="275"/>
      <c r="M10" s="275"/>
      <c r="N10" s="275"/>
    </row>
    <row r="11" spans="1:18" ht="27" customHeight="1" x14ac:dyDescent="0.2">
      <c r="A11" s="7" t="s">
        <v>54</v>
      </c>
      <c r="B11" s="631" t="s">
        <v>69</v>
      </c>
      <c r="C11" s="593"/>
      <c r="D11" s="593"/>
      <c r="E11" s="124"/>
      <c r="F11" s="127"/>
      <c r="G11" s="127"/>
      <c r="H11" s="140">
        <f>G11/data!$J$20</f>
        <v>0</v>
      </c>
      <c r="I11" s="127"/>
      <c r="J11" s="140">
        <f>E11+F11+H11+I11</f>
        <v>0</v>
      </c>
      <c r="K11" s="394"/>
      <c r="L11" s="275"/>
      <c r="M11" s="275"/>
      <c r="N11" s="275"/>
    </row>
    <row r="12" spans="1:18" x14ac:dyDescent="0.2">
      <c r="A12" s="7" t="s">
        <v>55</v>
      </c>
      <c r="B12" s="631" t="s">
        <v>70</v>
      </c>
      <c r="C12" s="593"/>
      <c r="D12" s="593"/>
      <c r="E12" s="124"/>
      <c r="F12" s="127"/>
      <c r="G12" s="127"/>
      <c r="H12" s="140">
        <f>G12/data!$J$20</f>
        <v>0</v>
      </c>
      <c r="I12" s="127"/>
      <c r="J12" s="140">
        <f>E12+F12+H12+I12</f>
        <v>0</v>
      </c>
      <c r="K12" s="394"/>
      <c r="L12" s="275"/>
      <c r="M12" s="275"/>
      <c r="N12" s="275"/>
    </row>
    <row r="13" spans="1:18" ht="27" customHeight="1" x14ac:dyDescent="0.2">
      <c r="A13" s="7" t="s">
        <v>71</v>
      </c>
      <c r="B13" s="631" t="s">
        <v>72</v>
      </c>
      <c r="C13" s="593"/>
      <c r="D13" s="593"/>
      <c r="E13" s="124"/>
      <c r="F13" s="127"/>
      <c r="G13" s="127"/>
      <c r="H13" s="140">
        <f>G13/data!$J$20</f>
        <v>0</v>
      </c>
      <c r="I13" s="127"/>
      <c r="J13" s="140">
        <f>E13+F13+H13+I13</f>
        <v>0</v>
      </c>
      <c r="K13" s="394"/>
      <c r="L13" s="275"/>
      <c r="M13" s="275"/>
      <c r="N13" s="275"/>
    </row>
    <row r="14" spans="1:18" ht="15" x14ac:dyDescent="0.25">
      <c r="A14" s="7" t="s">
        <v>73</v>
      </c>
      <c r="B14" s="631" t="s">
        <v>60</v>
      </c>
      <c r="C14" s="631"/>
      <c r="D14" s="631"/>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31" t="s">
        <v>75</v>
      </c>
      <c r="C15" s="593"/>
      <c r="D15" s="593"/>
      <c r="E15" s="124"/>
      <c r="F15" s="127"/>
      <c r="G15" s="127"/>
      <c r="H15" s="140">
        <f>G15/data!$J$20</f>
        <v>0</v>
      </c>
      <c r="I15" s="127"/>
      <c r="J15" s="140">
        <f>E15+F15+H15+I15</f>
        <v>0</v>
      </c>
      <c r="K15" s="394"/>
      <c r="L15" s="275"/>
      <c r="M15" s="276"/>
      <c r="N15" s="276"/>
      <c r="O15" s="249"/>
      <c r="P15" s="249"/>
    </row>
    <row r="16" spans="1:18" ht="15" x14ac:dyDescent="0.25">
      <c r="A16" s="7" t="s">
        <v>76</v>
      </c>
      <c r="B16" s="631" t="s">
        <v>77</v>
      </c>
      <c r="C16" s="593"/>
      <c r="D16" s="593"/>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31" t="s">
        <v>79</v>
      </c>
      <c r="C17" s="593"/>
      <c r="D17" s="593"/>
      <c r="E17" s="124"/>
      <c r="F17" s="127"/>
      <c r="G17" s="127"/>
      <c r="H17" s="140">
        <f>G17/data!$J$20</f>
        <v>0</v>
      </c>
      <c r="I17" s="127"/>
      <c r="J17" s="140">
        <f>E17+F17+H17+I17</f>
        <v>0</v>
      </c>
      <c r="K17" s="394"/>
      <c r="L17" s="275"/>
      <c r="M17" s="276"/>
      <c r="N17" s="276"/>
      <c r="O17" s="249"/>
      <c r="P17" s="249"/>
    </row>
    <row r="18" spans="1:16" x14ac:dyDescent="0.2">
      <c r="A18" s="7" t="s">
        <v>80</v>
      </c>
      <c r="B18" s="631" t="s">
        <v>81</v>
      </c>
      <c r="C18" s="593"/>
      <c r="D18" s="593"/>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31" t="s">
        <v>83</v>
      </c>
      <c r="C19" s="593"/>
      <c r="D19" s="593"/>
      <c r="E19" s="124"/>
      <c r="F19" s="127"/>
      <c r="G19" s="127"/>
      <c r="H19" s="140">
        <f>G19/data!$J$20</f>
        <v>0</v>
      </c>
      <c r="I19" s="127"/>
      <c r="J19" s="140">
        <f t="shared" si="6"/>
        <v>0</v>
      </c>
      <c r="K19" s="394"/>
      <c r="L19" s="277"/>
      <c r="M19" s="276"/>
      <c r="N19" s="276"/>
      <c r="O19" s="249"/>
      <c r="P19" s="249"/>
    </row>
    <row r="20" spans="1:16" ht="15" customHeight="1" x14ac:dyDescent="0.25">
      <c r="A20" s="7" t="s">
        <v>84</v>
      </c>
      <c r="B20" s="631" t="s">
        <v>85</v>
      </c>
      <c r="C20" s="593"/>
      <c r="D20" s="593"/>
      <c r="E20" s="124"/>
      <c r="F20" s="127"/>
      <c r="G20" s="127"/>
      <c r="H20" s="140">
        <f>G20/data!$J$20</f>
        <v>0</v>
      </c>
      <c r="I20" s="127"/>
      <c r="J20" s="140">
        <f t="shared" si="6"/>
        <v>0</v>
      </c>
      <c r="K20" s="394"/>
      <c r="L20" s="277"/>
      <c r="M20" s="276"/>
      <c r="N20" s="276"/>
      <c r="O20" s="249"/>
      <c r="P20" s="249"/>
    </row>
    <row r="21" spans="1:16" ht="15" customHeight="1" x14ac:dyDescent="0.25">
      <c r="A21" s="7" t="s">
        <v>86</v>
      </c>
      <c r="B21" s="631" t="s">
        <v>87</v>
      </c>
      <c r="C21" s="593"/>
      <c r="D21" s="593"/>
      <c r="E21" s="124"/>
      <c r="F21" s="127"/>
      <c r="G21" s="127"/>
      <c r="H21" s="140">
        <f>G21/data!$J$20</f>
        <v>0</v>
      </c>
      <c r="I21" s="127"/>
      <c r="J21" s="140">
        <f t="shared" si="6"/>
        <v>0</v>
      </c>
      <c r="K21" s="394"/>
      <c r="L21" s="278"/>
      <c r="M21" s="276"/>
      <c r="N21" s="276"/>
      <c r="O21" s="249"/>
      <c r="P21" s="249"/>
    </row>
    <row r="22" spans="1:16" ht="15" x14ac:dyDescent="0.25">
      <c r="A22" s="7" t="s">
        <v>88</v>
      </c>
      <c r="B22" s="631" t="s">
        <v>89</v>
      </c>
      <c r="C22" s="593"/>
      <c r="D22" s="593"/>
      <c r="E22" s="124"/>
      <c r="F22" s="127"/>
      <c r="G22" s="127"/>
      <c r="H22" s="140">
        <f>G22/data!$J$20</f>
        <v>0</v>
      </c>
      <c r="I22" s="127"/>
      <c r="J22" s="140">
        <f t="shared" si="6"/>
        <v>0</v>
      </c>
      <c r="K22" s="394"/>
      <c r="L22" s="275"/>
      <c r="M22" s="276"/>
      <c r="N22" s="276"/>
      <c r="O22" s="249"/>
      <c r="P22" s="249"/>
    </row>
    <row r="23" spans="1:16" x14ac:dyDescent="0.2">
      <c r="A23" s="7" t="s">
        <v>90</v>
      </c>
      <c r="B23" s="631" t="s">
        <v>91</v>
      </c>
      <c r="C23" s="593"/>
      <c r="D23" s="593"/>
      <c r="E23" s="124"/>
      <c r="F23" s="127"/>
      <c r="G23" s="127"/>
      <c r="H23" s="140">
        <f>G23/data!$J$20</f>
        <v>0</v>
      </c>
      <c r="I23" s="127"/>
      <c r="J23" s="140">
        <f t="shared" si="6"/>
        <v>0</v>
      </c>
      <c r="K23" s="394"/>
      <c r="L23" s="275"/>
      <c r="M23" s="275"/>
      <c r="N23" s="275"/>
    </row>
    <row r="24" spans="1:16" x14ac:dyDescent="0.2">
      <c r="A24" s="7" t="s">
        <v>92</v>
      </c>
      <c r="B24" s="631" t="s">
        <v>93</v>
      </c>
      <c r="C24" s="593"/>
      <c r="D24" s="593"/>
      <c r="E24" s="124"/>
      <c r="F24" s="127"/>
      <c r="G24" s="127"/>
      <c r="H24" s="140">
        <f>G24/data!$J$20</f>
        <v>0</v>
      </c>
      <c r="I24" s="127"/>
      <c r="J24" s="140">
        <f t="shared" si="6"/>
        <v>0</v>
      </c>
      <c r="K24" s="394"/>
      <c r="L24" s="275"/>
      <c r="M24" s="275"/>
      <c r="N24" s="275"/>
    </row>
    <row r="25" spans="1:16" x14ac:dyDescent="0.2">
      <c r="A25" s="7" t="s">
        <v>94</v>
      </c>
      <c r="B25" s="631" t="s">
        <v>95</v>
      </c>
      <c r="C25" s="593"/>
      <c r="D25" s="593"/>
      <c r="E25" s="124"/>
      <c r="F25" s="127"/>
      <c r="G25" s="127"/>
      <c r="H25" s="140">
        <f>G25/data!$J$20</f>
        <v>0</v>
      </c>
      <c r="I25" s="127"/>
      <c r="J25" s="140">
        <f t="shared" si="6"/>
        <v>0</v>
      </c>
      <c r="K25" s="394"/>
      <c r="L25" s="275"/>
      <c r="M25" s="275"/>
      <c r="N25" s="275"/>
    </row>
    <row r="26" spans="1:16" x14ac:dyDescent="0.2">
      <c r="A26" s="7" t="s">
        <v>96</v>
      </c>
      <c r="B26" s="631" t="s">
        <v>97</v>
      </c>
      <c r="C26" s="593"/>
      <c r="D26" s="593"/>
      <c r="E26" s="124"/>
      <c r="F26" s="127"/>
      <c r="G26" s="127"/>
      <c r="H26" s="140">
        <f>G26/data!$J$20</f>
        <v>0</v>
      </c>
      <c r="I26" s="127"/>
      <c r="J26" s="140">
        <f t="shared" si="6"/>
        <v>0</v>
      </c>
      <c r="K26" s="394"/>
      <c r="L26" s="275"/>
      <c r="M26" s="275"/>
      <c r="N26" s="275"/>
    </row>
    <row r="27" spans="1:16" x14ac:dyDescent="0.2">
      <c r="A27" s="7" t="s">
        <v>98</v>
      </c>
      <c r="B27" s="631" t="s">
        <v>99</v>
      </c>
      <c r="C27" s="593"/>
      <c r="D27" s="593"/>
      <c r="E27" s="124"/>
      <c r="F27" s="127"/>
      <c r="G27" s="127"/>
      <c r="H27" s="140">
        <f>G27/data!$J$20</f>
        <v>0</v>
      </c>
      <c r="I27" s="127"/>
      <c r="J27" s="140">
        <f t="shared" si="6"/>
        <v>0</v>
      </c>
      <c r="K27" s="394"/>
      <c r="L27" s="275"/>
      <c r="M27" s="275"/>
      <c r="N27" s="275"/>
    </row>
    <row r="28" spans="1:16" x14ac:dyDescent="0.2">
      <c r="A28" s="7" t="s">
        <v>100</v>
      </c>
      <c r="B28" s="631" t="s">
        <v>61</v>
      </c>
      <c r="C28" s="631"/>
      <c r="D28" s="631"/>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31" t="s">
        <v>102</v>
      </c>
      <c r="C29" s="593"/>
      <c r="D29" s="593"/>
      <c r="E29" s="124"/>
      <c r="F29" s="127"/>
      <c r="G29" s="127"/>
      <c r="H29" s="140">
        <f>G29/data!$J$20</f>
        <v>0</v>
      </c>
      <c r="I29" s="127"/>
      <c r="J29" s="140">
        <f>E29+F29+H29+I29</f>
        <v>0</v>
      </c>
      <c r="K29" s="394"/>
      <c r="L29" s="275"/>
      <c r="M29" s="275"/>
      <c r="N29" s="275"/>
    </row>
    <row r="30" spans="1:16" x14ac:dyDescent="0.2">
      <c r="A30" s="7" t="s">
        <v>103</v>
      </c>
      <c r="B30" s="631" t="s">
        <v>104</v>
      </c>
      <c r="C30" s="593"/>
      <c r="D30" s="593"/>
      <c r="E30" s="124"/>
      <c r="F30" s="127"/>
      <c r="G30" s="127"/>
      <c r="H30" s="140">
        <f>G30/data!$J$20</f>
        <v>0</v>
      </c>
      <c r="I30" s="127"/>
      <c r="J30" s="140">
        <f t="shared" ref="J30:J38" si="9">E30+F30+H30+I30</f>
        <v>0</v>
      </c>
      <c r="K30" s="394"/>
      <c r="L30" s="275"/>
      <c r="M30" s="275"/>
      <c r="N30" s="275"/>
    </row>
    <row r="31" spans="1:16" x14ac:dyDescent="0.2">
      <c r="A31" s="7" t="s">
        <v>105</v>
      </c>
      <c r="B31" s="631" t="s">
        <v>106</v>
      </c>
      <c r="C31" s="593"/>
      <c r="D31" s="593"/>
      <c r="E31" s="124"/>
      <c r="F31" s="127"/>
      <c r="G31" s="127"/>
      <c r="H31" s="140">
        <f>G31/data!$J$20</f>
        <v>0</v>
      </c>
      <c r="I31" s="127"/>
      <c r="J31" s="140">
        <f t="shared" si="9"/>
        <v>0</v>
      </c>
      <c r="K31" s="394"/>
      <c r="L31" s="275"/>
      <c r="M31" s="275"/>
      <c r="N31" s="275"/>
    </row>
    <row r="32" spans="1:16" x14ac:dyDescent="0.2">
      <c r="A32" s="7" t="s">
        <v>107</v>
      </c>
      <c r="B32" s="631" t="s">
        <v>108</v>
      </c>
      <c r="C32" s="593"/>
      <c r="D32" s="593"/>
      <c r="E32" s="124"/>
      <c r="F32" s="127"/>
      <c r="G32" s="127"/>
      <c r="H32" s="140">
        <f>G32/data!$J$20</f>
        <v>0</v>
      </c>
      <c r="I32" s="127"/>
      <c r="J32" s="140">
        <f t="shared" si="9"/>
        <v>0</v>
      </c>
      <c r="K32" s="394"/>
      <c r="L32" s="275"/>
      <c r="M32" s="275"/>
      <c r="N32" s="275"/>
    </row>
    <row r="33" spans="1:18" x14ac:dyDescent="0.2">
      <c r="A33" s="7" t="s">
        <v>109</v>
      </c>
      <c r="B33" s="631" t="s">
        <v>110</v>
      </c>
      <c r="C33" s="593"/>
      <c r="D33" s="593"/>
      <c r="E33" s="124"/>
      <c r="F33" s="127"/>
      <c r="G33" s="127"/>
      <c r="H33" s="140">
        <f>G33/data!$J$20</f>
        <v>0</v>
      </c>
      <c r="I33" s="127"/>
      <c r="J33" s="140">
        <f t="shared" si="9"/>
        <v>0</v>
      </c>
      <c r="K33" s="394"/>
      <c r="L33" s="275"/>
      <c r="M33" s="275"/>
      <c r="N33" s="275"/>
    </row>
    <row r="34" spans="1:18" x14ac:dyDescent="0.2">
      <c r="A34" s="7" t="s">
        <v>111</v>
      </c>
      <c r="B34" s="631" t="s">
        <v>112</v>
      </c>
      <c r="C34" s="593"/>
      <c r="D34" s="593"/>
      <c r="E34" s="124"/>
      <c r="F34" s="127"/>
      <c r="G34" s="127"/>
      <c r="H34" s="140">
        <f>G34/data!$J$20</f>
        <v>0</v>
      </c>
      <c r="I34" s="127"/>
      <c r="J34" s="140">
        <f t="shared" si="9"/>
        <v>0</v>
      </c>
      <c r="K34" s="394"/>
      <c r="L34" s="275"/>
      <c r="M34" s="275"/>
      <c r="N34" s="275"/>
    </row>
    <row r="35" spans="1:18" x14ac:dyDescent="0.2">
      <c r="A35" s="7" t="s">
        <v>113</v>
      </c>
      <c r="B35" s="631" t="s">
        <v>114</v>
      </c>
      <c r="C35" s="593"/>
      <c r="D35" s="593"/>
      <c r="E35" s="124"/>
      <c r="F35" s="127"/>
      <c r="G35" s="127"/>
      <c r="H35" s="140">
        <f>G35/data!$J$20</f>
        <v>0</v>
      </c>
      <c r="I35" s="127"/>
      <c r="J35" s="140">
        <f t="shared" si="9"/>
        <v>0</v>
      </c>
      <c r="K35" s="394"/>
      <c r="L35" s="275"/>
      <c r="M35" s="275"/>
      <c r="N35" s="275"/>
    </row>
    <row r="36" spans="1:18" x14ac:dyDescent="0.2">
      <c r="A36" s="7" t="s">
        <v>115</v>
      </c>
      <c r="B36" s="631" t="s">
        <v>116</v>
      </c>
      <c r="C36" s="593"/>
      <c r="D36" s="593"/>
      <c r="E36" s="124"/>
      <c r="F36" s="127"/>
      <c r="G36" s="127"/>
      <c r="H36" s="140">
        <f>G36/data!$J$20</f>
        <v>0</v>
      </c>
      <c r="I36" s="127"/>
      <c r="J36" s="140">
        <f t="shared" si="9"/>
        <v>0</v>
      </c>
      <c r="K36" s="394"/>
      <c r="L36" s="275"/>
      <c r="M36" s="275"/>
      <c r="N36" s="275"/>
    </row>
    <row r="37" spans="1:18" x14ac:dyDescent="0.2">
      <c r="A37" s="7" t="s">
        <v>117</v>
      </c>
      <c r="B37" s="631" t="s">
        <v>62</v>
      </c>
      <c r="C37" s="631"/>
      <c r="D37" s="631"/>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31" t="s">
        <v>63</v>
      </c>
      <c r="C38" s="631"/>
      <c r="D38" s="631"/>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24" t="s">
        <v>64</v>
      </c>
      <c r="C39" s="724"/>
      <c r="D39" s="724"/>
      <c r="E39" s="126">
        <f t="shared" ref="E39:J39" si="12">E40+E46+E50</f>
        <v>0</v>
      </c>
      <c r="F39" s="126">
        <f t="shared" si="12"/>
        <v>0</v>
      </c>
      <c r="G39" s="126">
        <f t="shared" si="12"/>
        <v>0</v>
      </c>
      <c r="H39" s="139">
        <f t="shared" si="12"/>
        <v>0</v>
      </c>
      <c r="I39" s="126">
        <f t="shared" si="12"/>
        <v>0</v>
      </c>
      <c r="J39" s="139">
        <f t="shared" si="12"/>
        <v>0</v>
      </c>
      <c r="K39" s="394"/>
      <c r="L39" s="275"/>
      <c r="M39" s="275"/>
      <c r="N39" s="275"/>
      <c r="P39" s="718" t="s">
        <v>582</v>
      </c>
      <c r="Q39" s="719"/>
      <c r="R39" s="719"/>
    </row>
    <row r="40" spans="1:18" ht="28.5" customHeight="1" x14ac:dyDescent="0.2">
      <c r="A40" s="7" t="s">
        <v>120</v>
      </c>
      <c r="B40" s="631" t="s">
        <v>121</v>
      </c>
      <c r="C40" s="631"/>
      <c r="D40" s="631"/>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31" t="s">
        <v>123</v>
      </c>
      <c r="C41" s="631"/>
      <c r="D41" s="631"/>
      <c r="E41" s="124"/>
      <c r="F41" s="127"/>
      <c r="G41" s="127"/>
      <c r="H41" s="140">
        <f>G41/data!$J$20</f>
        <v>0</v>
      </c>
      <c r="I41" s="127"/>
      <c r="J41" s="140">
        <f>E41+F41+H41+I41</f>
        <v>0</v>
      </c>
      <c r="K41" s="394"/>
      <c r="L41" s="275"/>
      <c r="M41" s="275"/>
      <c r="N41" s="275"/>
    </row>
    <row r="42" spans="1:18" x14ac:dyDescent="0.2">
      <c r="A42" s="7" t="s">
        <v>124</v>
      </c>
      <c r="B42" s="631" t="s">
        <v>125</v>
      </c>
      <c r="C42" s="631"/>
      <c r="D42" s="631"/>
      <c r="E42" s="124"/>
      <c r="F42" s="127"/>
      <c r="G42" s="127"/>
      <c r="H42" s="140">
        <f>G42/data!$J$20</f>
        <v>0</v>
      </c>
      <c r="I42" s="127"/>
      <c r="J42" s="140">
        <f>E42+F42+H42+I42</f>
        <v>0</v>
      </c>
      <c r="K42" s="394"/>
      <c r="L42" s="275"/>
      <c r="M42" s="275"/>
      <c r="N42" s="275"/>
    </row>
    <row r="43" spans="1:18" x14ac:dyDescent="0.2">
      <c r="A43" s="7" t="s">
        <v>126</v>
      </c>
      <c r="B43" s="631" t="s">
        <v>127</v>
      </c>
      <c r="C43" s="593"/>
      <c r="D43" s="593"/>
      <c r="E43" s="124"/>
      <c r="F43" s="127"/>
      <c r="G43" s="127"/>
      <c r="H43" s="140">
        <f>G43/data!$J$20</f>
        <v>0</v>
      </c>
      <c r="I43" s="127"/>
      <c r="J43" s="140">
        <f>E43+F43+H43+I43</f>
        <v>0</v>
      </c>
      <c r="K43" s="394"/>
      <c r="L43" s="275"/>
      <c r="M43" s="275"/>
      <c r="N43" s="275"/>
    </row>
    <row r="44" spans="1:18" x14ac:dyDescent="0.2">
      <c r="A44" s="7" t="s">
        <v>128</v>
      </c>
      <c r="B44" s="631" t="s">
        <v>129</v>
      </c>
      <c r="C44" s="593"/>
      <c r="D44" s="593"/>
      <c r="E44" s="124"/>
      <c r="F44" s="127"/>
      <c r="G44" s="127"/>
      <c r="H44" s="140">
        <f>G44/data!$J$20</f>
        <v>0</v>
      </c>
      <c r="I44" s="127"/>
      <c r="J44" s="140">
        <f>E44+F44+H44+I44</f>
        <v>0</v>
      </c>
      <c r="K44" s="394"/>
      <c r="L44" s="275"/>
      <c r="M44" s="275"/>
      <c r="N44" s="275"/>
    </row>
    <row r="45" spans="1:18" ht="27" customHeight="1" x14ac:dyDescent="0.2">
      <c r="A45" s="7" t="s">
        <v>130</v>
      </c>
      <c r="B45" s="631" t="s">
        <v>131</v>
      </c>
      <c r="C45" s="593"/>
      <c r="D45" s="593"/>
      <c r="E45" s="124"/>
      <c r="F45" s="127"/>
      <c r="G45" s="127"/>
      <c r="H45" s="140">
        <f>G45/data!$J$20</f>
        <v>0</v>
      </c>
      <c r="I45" s="127"/>
      <c r="J45" s="140">
        <f>E45+F45+H45+I45</f>
        <v>0</v>
      </c>
      <c r="K45" s="394"/>
      <c r="L45" s="275"/>
      <c r="M45" s="275"/>
      <c r="N45" s="275"/>
    </row>
    <row r="46" spans="1:18" x14ac:dyDescent="0.2">
      <c r="A46" s="7" t="s">
        <v>132</v>
      </c>
      <c r="B46" s="631" t="s">
        <v>65</v>
      </c>
      <c r="C46" s="593"/>
      <c r="D46" s="593"/>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31" t="s">
        <v>134</v>
      </c>
      <c r="C47" s="593"/>
      <c r="D47" s="593"/>
      <c r="E47" s="124"/>
      <c r="F47" s="127"/>
      <c r="G47" s="127"/>
      <c r="H47" s="140">
        <f>G47/data!$J$20</f>
        <v>0</v>
      </c>
      <c r="I47" s="127"/>
      <c r="J47" s="140">
        <f>E47+F47+H47+I47</f>
        <v>0</v>
      </c>
      <c r="K47" s="394"/>
      <c r="L47" s="275"/>
      <c r="M47" s="275"/>
      <c r="N47" s="275"/>
    </row>
    <row r="48" spans="1:18" x14ac:dyDescent="0.2">
      <c r="A48" s="7" t="s">
        <v>135</v>
      </c>
      <c r="B48" s="631" t="s">
        <v>136</v>
      </c>
      <c r="C48" s="593"/>
      <c r="D48" s="593"/>
      <c r="E48" s="124"/>
      <c r="F48" s="127"/>
      <c r="G48" s="127"/>
      <c r="H48" s="140">
        <f>G48/data!$J$20</f>
        <v>0</v>
      </c>
      <c r="I48" s="127"/>
      <c r="J48" s="140">
        <f>E48+F48+H48+I48</f>
        <v>0</v>
      </c>
      <c r="K48" s="394"/>
      <c r="L48" s="275"/>
      <c r="M48" s="275"/>
      <c r="N48" s="275"/>
    </row>
    <row r="49" spans="1:18" x14ac:dyDescent="0.2">
      <c r="A49" s="7" t="s">
        <v>137</v>
      </c>
      <c r="B49" s="631" t="s">
        <v>138</v>
      </c>
      <c r="C49" s="593"/>
      <c r="D49" s="593"/>
      <c r="E49" s="124"/>
      <c r="F49" s="127"/>
      <c r="G49" s="127"/>
      <c r="H49" s="140">
        <f>G49/data!$J$20</f>
        <v>0</v>
      </c>
      <c r="I49" s="127"/>
      <c r="J49" s="140">
        <f>E49+F49+H49+I49</f>
        <v>0</v>
      </c>
      <c r="K49" s="394"/>
      <c r="L49" s="275"/>
      <c r="M49" s="275"/>
      <c r="N49" s="275"/>
    </row>
    <row r="50" spans="1:18" x14ac:dyDescent="0.2">
      <c r="A50" s="7" t="s">
        <v>139</v>
      </c>
      <c r="B50" s="631" t="s">
        <v>66</v>
      </c>
      <c r="C50" s="593"/>
      <c r="D50" s="593"/>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31" t="s">
        <v>141</v>
      </c>
      <c r="C51" s="593"/>
      <c r="D51" s="593"/>
      <c r="E51" s="124"/>
      <c r="F51" s="127"/>
      <c r="G51" s="127"/>
      <c r="H51" s="140">
        <f>G51/data!$J$20</f>
        <v>0</v>
      </c>
      <c r="I51" s="127"/>
      <c r="J51" s="140">
        <f>E51+F51+H51+I51</f>
        <v>0</v>
      </c>
      <c r="K51" s="394"/>
      <c r="L51" s="275"/>
      <c r="M51" s="275"/>
      <c r="N51" s="275"/>
    </row>
    <row r="52" spans="1:18" x14ac:dyDescent="0.2">
      <c r="A52" s="7" t="s">
        <v>142</v>
      </c>
      <c r="B52" s="631" t="s">
        <v>143</v>
      </c>
      <c r="C52" s="593"/>
      <c r="D52" s="593"/>
      <c r="E52" s="124"/>
      <c r="F52" s="127"/>
      <c r="G52" s="127"/>
      <c r="H52" s="140">
        <f>G52/data!$J$20</f>
        <v>0</v>
      </c>
      <c r="I52" s="127"/>
      <c r="J52" s="140">
        <f>E52+F52+H52+I52</f>
        <v>0</v>
      </c>
      <c r="K52" s="394"/>
      <c r="L52" s="275"/>
      <c r="M52" s="275"/>
      <c r="N52" s="275"/>
    </row>
    <row r="53" spans="1:18" x14ac:dyDescent="0.2">
      <c r="A53" s="7" t="s">
        <v>144</v>
      </c>
      <c r="B53" s="631" t="s">
        <v>145</v>
      </c>
      <c r="C53" s="593"/>
      <c r="D53" s="593"/>
      <c r="E53" s="124"/>
      <c r="F53" s="127"/>
      <c r="G53" s="127"/>
      <c r="H53" s="140">
        <f>G53/data!$J$20</f>
        <v>0</v>
      </c>
      <c r="I53" s="127"/>
      <c r="J53" s="140">
        <f>E53+F53+H53+I53</f>
        <v>0</v>
      </c>
      <c r="K53" s="394"/>
      <c r="L53" s="275"/>
      <c r="M53" s="275"/>
      <c r="N53" s="275"/>
    </row>
    <row r="54" spans="1:18" ht="15" customHeight="1" x14ac:dyDescent="0.2">
      <c r="A54" s="6"/>
      <c r="B54" s="724" t="s">
        <v>590</v>
      </c>
      <c r="C54" s="725"/>
      <c r="D54" s="725"/>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33" t="s">
        <v>217</v>
      </c>
      <c r="B56" s="734"/>
      <c r="C56" s="734"/>
      <c r="D56" s="734"/>
      <c r="E56" s="734"/>
      <c r="F56" s="734"/>
      <c r="G56" s="734"/>
      <c r="H56" s="734"/>
      <c r="I56" s="734"/>
      <c r="J56" s="734"/>
      <c r="K56" s="394"/>
    </row>
    <row r="57" spans="1:18" ht="15" x14ac:dyDescent="0.2">
      <c r="A57" s="452"/>
      <c r="B57" s="453"/>
      <c r="C57" s="453"/>
      <c r="D57" s="453"/>
      <c r="E57" s="454"/>
      <c r="F57" s="440"/>
      <c r="G57" s="440"/>
      <c r="H57" s="440"/>
      <c r="I57" s="440"/>
      <c r="J57" s="440"/>
      <c r="K57" s="394"/>
      <c r="L57" s="720" t="s">
        <v>573</v>
      </c>
      <c r="M57" s="721"/>
      <c r="N57" s="721"/>
    </row>
    <row r="58" spans="1:18" ht="90" customHeight="1" x14ac:dyDescent="0.2">
      <c r="A58" s="29"/>
      <c r="B58" s="638" t="s">
        <v>218</v>
      </c>
      <c r="C58" s="735"/>
      <c r="D58" s="735"/>
      <c r="E58" s="123" t="s">
        <v>211</v>
      </c>
      <c r="F58" s="123" t="s">
        <v>212</v>
      </c>
      <c r="G58" s="123" t="s">
        <v>213</v>
      </c>
      <c r="H58" s="123" t="s">
        <v>214</v>
      </c>
      <c r="I58" s="123" t="s">
        <v>215</v>
      </c>
      <c r="J58" s="123" t="s">
        <v>216</v>
      </c>
      <c r="K58" s="394"/>
      <c r="L58" s="513" t="s">
        <v>568</v>
      </c>
      <c r="M58" s="513" t="s">
        <v>569</v>
      </c>
      <c r="N58" s="513" t="s">
        <v>570</v>
      </c>
    </row>
    <row r="59" spans="1:18" ht="57.75" customHeight="1" x14ac:dyDescent="0.25">
      <c r="A59" s="6" t="s">
        <v>67</v>
      </c>
      <c r="B59" s="724" t="s">
        <v>57</v>
      </c>
      <c r="C59" s="724"/>
      <c r="D59" s="724"/>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18" t="s">
        <v>581</v>
      </c>
      <c r="Q59" s="719"/>
      <c r="R59" s="719"/>
    </row>
    <row r="60" spans="1:18" x14ac:dyDescent="0.2">
      <c r="A60" s="7" t="s">
        <v>51</v>
      </c>
      <c r="B60" s="631" t="s">
        <v>58</v>
      </c>
      <c r="C60" s="631"/>
      <c r="D60" s="631"/>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31" t="s">
        <v>59</v>
      </c>
      <c r="C61" s="631"/>
      <c r="D61" s="631"/>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31" t="s">
        <v>68</v>
      </c>
      <c r="C62" s="593"/>
      <c r="D62" s="593"/>
      <c r="E62" s="124"/>
      <c r="F62" s="127"/>
      <c r="G62" s="127"/>
      <c r="H62" s="138">
        <f>G62/data!$J$20</f>
        <v>0</v>
      </c>
      <c r="I62" s="127"/>
      <c r="J62" s="138">
        <f>E62+F62+H62+I62</f>
        <v>0</v>
      </c>
      <c r="K62" s="394"/>
      <c r="L62" s="281"/>
      <c r="M62" s="281"/>
      <c r="N62" s="281"/>
    </row>
    <row r="63" spans="1:18" ht="27" customHeight="1" x14ac:dyDescent="0.2">
      <c r="A63" s="7" t="s">
        <v>54</v>
      </c>
      <c r="B63" s="631" t="s">
        <v>69</v>
      </c>
      <c r="C63" s="593"/>
      <c r="D63" s="593"/>
      <c r="E63" s="124"/>
      <c r="F63" s="127"/>
      <c r="G63" s="127"/>
      <c r="H63" s="138">
        <f>G63/data!$J$20</f>
        <v>0</v>
      </c>
      <c r="I63" s="127"/>
      <c r="J63" s="138">
        <f>E63+F63+H63+I63</f>
        <v>0</v>
      </c>
      <c r="K63" s="394"/>
      <c r="L63" s="281"/>
      <c r="M63" s="281"/>
      <c r="N63" s="281"/>
    </row>
    <row r="64" spans="1:18" ht="15" customHeight="1" x14ac:dyDescent="0.2">
      <c r="A64" s="7" t="s">
        <v>55</v>
      </c>
      <c r="B64" s="631" t="s">
        <v>70</v>
      </c>
      <c r="C64" s="593"/>
      <c r="D64" s="593"/>
      <c r="E64" s="124"/>
      <c r="F64" s="127"/>
      <c r="G64" s="127"/>
      <c r="H64" s="138">
        <f>G64/data!$J$20</f>
        <v>0</v>
      </c>
      <c r="I64" s="127"/>
      <c r="J64" s="138">
        <f>E64+F64+H64+I64</f>
        <v>0</v>
      </c>
      <c r="K64" s="394"/>
      <c r="L64" s="281"/>
      <c r="M64" s="281"/>
      <c r="N64" s="281"/>
    </row>
    <row r="65" spans="1:14" ht="27" customHeight="1" x14ac:dyDescent="0.2">
      <c r="A65" s="7" t="s">
        <v>71</v>
      </c>
      <c r="B65" s="631" t="s">
        <v>72</v>
      </c>
      <c r="C65" s="593"/>
      <c r="D65" s="593"/>
      <c r="E65" s="124"/>
      <c r="F65" s="127"/>
      <c r="G65" s="127"/>
      <c r="H65" s="138">
        <f>G65/data!$J$20</f>
        <v>0</v>
      </c>
      <c r="I65" s="127"/>
      <c r="J65" s="138">
        <f>E65+F65+H65+I65</f>
        <v>0</v>
      </c>
      <c r="K65" s="394"/>
      <c r="L65" s="281"/>
      <c r="M65" s="281"/>
      <c r="N65" s="281"/>
    </row>
    <row r="66" spans="1:14" x14ac:dyDescent="0.2">
      <c r="A66" s="7" t="s">
        <v>73</v>
      </c>
      <c r="B66" s="631" t="s">
        <v>60</v>
      </c>
      <c r="C66" s="631"/>
      <c r="D66" s="631"/>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31" t="s">
        <v>75</v>
      </c>
      <c r="C67" s="593"/>
      <c r="D67" s="593"/>
      <c r="E67" s="124"/>
      <c r="F67" s="127"/>
      <c r="G67" s="127"/>
      <c r="H67" s="138">
        <f>G67/data!$J$20</f>
        <v>0</v>
      </c>
      <c r="I67" s="124"/>
      <c r="J67" s="138">
        <f>E67+F67+H67+I67</f>
        <v>0</v>
      </c>
      <c r="K67" s="394"/>
      <c r="L67" s="281"/>
      <c r="M67" s="281"/>
      <c r="N67" s="281"/>
    </row>
    <row r="68" spans="1:14" x14ac:dyDescent="0.2">
      <c r="A68" s="7" t="s">
        <v>76</v>
      </c>
      <c r="B68" s="631" t="s">
        <v>77</v>
      </c>
      <c r="C68" s="593"/>
      <c r="D68" s="593"/>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31" t="s">
        <v>79</v>
      </c>
      <c r="C69" s="593"/>
      <c r="D69" s="593"/>
      <c r="E69" s="124"/>
      <c r="F69" s="127"/>
      <c r="G69" s="127"/>
      <c r="H69" s="138">
        <f>G69/data!$J$20</f>
        <v>0</v>
      </c>
      <c r="I69" s="127"/>
      <c r="J69" s="138">
        <f>E69+F69+H69+I69</f>
        <v>0</v>
      </c>
      <c r="K69" s="394"/>
      <c r="L69" s="281"/>
      <c r="M69" s="281"/>
      <c r="N69" s="281"/>
    </row>
    <row r="70" spans="1:14" x14ac:dyDescent="0.2">
      <c r="A70" s="7" t="s">
        <v>80</v>
      </c>
      <c r="B70" s="631" t="s">
        <v>81</v>
      </c>
      <c r="C70" s="593"/>
      <c r="D70" s="593"/>
      <c r="E70" s="124"/>
      <c r="F70" s="127"/>
      <c r="G70" s="127"/>
      <c r="H70" s="138">
        <f>G70/data!$J$20</f>
        <v>0</v>
      </c>
      <c r="I70" s="127"/>
      <c r="J70" s="138">
        <f t="shared" ref="J70:J79" si="26">E70+F70+H70+I70</f>
        <v>0</v>
      </c>
      <c r="K70" s="394"/>
      <c r="L70" s="281"/>
      <c r="M70" s="281"/>
      <c r="N70" s="281"/>
    </row>
    <row r="71" spans="1:14" ht="15" customHeight="1" x14ac:dyDescent="0.2">
      <c r="A71" s="7" t="s">
        <v>82</v>
      </c>
      <c r="B71" s="631" t="s">
        <v>83</v>
      </c>
      <c r="C71" s="593"/>
      <c r="D71" s="593"/>
      <c r="E71" s="124"/>
      <c r="F71" s="127"/>
      <c r="G71" s="127"/>
      <c r="H71" s="138">
        <f>G71/data!$J$20</f>
        <v>0</v>
      </c>
      <c r="I71" s="127"/>
      <c r="J71" s="138">
        <f t="shared" si="26"/>
        <v>0</v>
      </c>
      <c r="K71" s="394"/>
      <c r="L71" s="281"/>
      <c r="M71" s="281"/>
      <c r="N71" s="281"/>
    </row>
    <row r="72" spans="1:14" ht="15" customHeight="1" x14ac:dyDescent="0.2">
      <c r="A72" s="7" t="s">
        <v>84</v>
      </c>
      <c r="B72" s="631" t="s">
        <v>85</v>
      </c>
      <c r="C72" s="593"/>
      <c r="D72" s="593"/>
      <c r="E72" s="124"/>
      <c r="F72" s="127"/>
      <c r="G72" s="127"/>
      <c r="H72" s="138">
        <f>G72/data!$J$20</f>
        <v>0</v>
      </c>
      <c r="I72" s="127"/>
      <c r="J72" s="138">
        <f t="shared" si="26"/>
        <v>0</v>
      </c>
      <c r="K72" s="394"/>
      <c r="L72" s="281"/>
      <c r="M72" s="281"/>
      <c r="N72" s="281"/>
    </row>
    <row r="73" spans="1:14" ht="15" customHeight="1" x14ac:dyDescent="0.2">
      <c r="A73" s="7" t="s">
        <v>86</v>
      </c>
      <c r="B73" s="631" t="s">
        <v>87</v>
      </c>
      <c r="C73" s="593"/>
      <c r="D73" s="593"/>
      <c r="E73" s="124"/>
      <c r="F73" s="127"/>
      <c r="G73" s="127"/>
      <c r="H73" s="138">
        <f>G73/data!$J$20</f>
        <v>0</v>
      </c>
      <c r="I73" s="127"/>
      <c r="J73" s="138">
        <f t="shared" si="26"/>
        <v>0</v>
      </c>
      <c r="K73" s="394"/>
      <c r="L73" s="281"/>
      <c r="M73" s="281"/>
      <c r="N73" s="281"/>
    </row>
    <row r="74" spans="1:14" ht="15" customHeight="1" x14ac:dyDescent="0.2">
      <c r="A74" s="7" t="s">
        <v>88</v>
      </c>
      <c r="B74" s="631" t="s">
        <v>89</v>
      </c>
      <c r="C74" s="593"/>
      <c r="D74" s="593"/>
      <c r="E74" s="124"/>
      <c r="F74" s="127"/>
      <c r="G74" s="127"/>
      <c r="H74" s="138">
        <f>G74/data!$J$20</f>
        <v>0</v>
      </c>
      <c r="I74" s="127"/>
      <c r="J74" s="138">
        <f t="shared" si="26"/>
        <v>0</v>
      </c>
      <c r="K74" s="394"/>
      <c r="L74" s="281"/>
      <c r="M74" s="281"/>
      <c r="N74" s="281"/>
    </row>
    <row r="75" spans="1:14" ht="15" customHeight="1" x14ac:dyDescent="0.2">
      <c r="A75" s="7" t="s">
        <v>90</v>
      </c>
      <c r="B75" s="631" t="s">
        <v>91</v>
      </c>
      <c r="C75" s="593"/>
      <c r="D75" s="593"/>
      <c r="E75" s="124"/>
      <c r="F75" s="127"/>
      <c r="G75" s="127"/>
      <c r="H75" s="138">
        <f>G75/data!$J$20</f>
        <v>0</v>
      </c>
      <c r="I75" s="127"/>
      <c r="J75" s="138">
        <f t="shared" si="26"/>
        <v>0</v>
      </c>
      <c r="K75" s="394"/>
      <c r="L75" s="281"/>
      <c r="M75" s="281"/>
      <c r="N75" s="281"/>
    </row>
    <row r="76" spans="1:14" ht="15" customHeight="1" x14ac:dyDescent="0.2">
      <c r="A76" s="7" t="s">
        <v>92</v>
      </c>
      <c r="B76" s="631" t="s">
        <v>93</v>
      </c>
      <c r="C76" s="593"/>
      <c r="D76" s="593"/>
      <c r="E76" s="124"/>
      <c r="F76" s="127"/>
      <c r="G76" s="127"/>
      <c r="H76" s="138">
        <f>G76/data!$J$20</f>
        <v>0</v>
      </c>
      <c r="I76" s="127"/>
      <c r="J76" s="138">
        <f t="shared" si="26"/>
        <v>0</v>
      </c>
      <c r="K76" s="394"/>
      <c r="L76" s="281"/>
      <c r="M76" s="281"/>
      <c r="N76" s="281"/>
    </row>
    <row r="77" spans="1:14" ht="15" customHeight="1" x14ac:dyDescent="0.2">
      <c r="A77" s="7" t="s">
        <v>94</v>
      </c>
      <c r="B77" s="631" t="s">
        <v>95</v>
      </c>
      <c r="C77" s="593"/>
      <c r="D77" s="593"/>
      <c r="E77" s="124"/>
      <c r="F77" s="127"/>
      <c r="G77" s="127"/>
      <c r="H77" s="138">
        <f>G77/data!$J$20</f>
        <v>0</v>
      </c>
      <c r="I77" s="127"/>
      <c r="J77" s="138">
        <f t="shared" si="26"/>
        <v>0</v>
      </c>
      <c r="K77" s="394"/>
      <c r="L77" s="281"/>
      <c r="M77" s="281"/>
      <c r="N77" s="281"/>
    </row>
    <row r="78" spans="1:14" x14ac:dyDescent="0.2">
      <c r="A78" s="7" t="s">
        <v>96</v>
      </c>
      <c r="B78" s="631" t="s">
        <v>97</v>
      </c>
      <c r="C78" s="593"/>
      <c r="D78" s="593"/>
      <c r="E78" s="124"/>
      <c r="F78" s="127"/>
      <c r="G78" s="127"/>
      <c r="H78" s="138">
        <f>G78/data!$J$20</f>
        <v>0</v>
      </c>
      <c r="I78" s="127"/>
      <c r="J78" s="138">
        <f t="shared" si="26"/>
        <v>0</v>
      </c>
      <c r="K78" s="394"/>
      <c r="L78" s="281"/>
      <c r="M78" s="281"/>
      <c r="N78" s="281"/>
    </row>
    <row r="79" spans="1:14" x14ac:dyDescent="0.2">
      <c r="A79" s="7" t="s">
        <v>98</v>
      </c>
      <c r="B79" s="631" t="s">
        <v>99</v>
      </c>
      <c r="C79" s="593"/>
      <c r="D79" s="593"/>
      <c r="E79" s="124"/>
      <c r="F79" s="127"/>
      <c r="G79" s="127"/>
      <c r="H79" s="138">
        <f>G79/data!$J$20</f>
        <v>0</v>
      </c>
      <c r="I79" s="127"/>
      <c r="J79" s="138">
        <f t="shared" si="26"/>
        <v>0</v>
      </c>
      <c r="K79" s="394"/>
      <c r="L79" s="281"/>
      <c r="M79" s="281"/>
      <c r="N79" s="281"/>
    </row>
    <row r="80" spans="1:14" x14ac:dyDescent="0.2">
      <c r="A80" s="7" t="s">
        <v>100</v>
      </c>
      <c r="B80" s="631" t="s">
        <v>61</v>
      </c>
      <c r="C80" s="631"/>
      <c r="D80" s="631"/>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31" t="s">
        <v>102</v>
      </c>
      <c r="C81" s="593"/>
      <c r="D81" s="593"/>
      <c r="E81" s="124"/>
      <c r="F81" s="127"/>
      <c r="G81" s="127"/>
      <c r="H81" s="138">
        <f>G81/data!$J$20</f>
        <v>0</v>
      </c>
      <c r="I81" s="127"/>
      <c r="J81" s="138">
        <f>E81+F81+H81+I81</f>
        <v>0</v>
      </c>
      <c r="K81" s="394"/>
      <c r="L81" s="281"/>
      <c r="M81" s="281"/>
      <c r="N81" s="281"/>
    </row>
    <row r="82" spans="1:18" ht="15" customHeight="1" x14ac:dyDescent="0.2">
      <c r="A82" s="7" t="s">
        <v>103</v>
      </c>
      <c r="B82" s="631" t="s">
        <v>104</v>
      </c>
      <c r="C82" s="593"/>
      <c r="D82" s="593"/>
      <c r="E82" s="124"/>
      <c r="F82" s="127"/>
      <c r="G82" s="127"/>
      <c r="H82" s="138">
        <f>G82/data!$J$20</f>
        <v>0</v>
      </c>
      <c r="I82" s="127"/>
      <c r="J82" s="138">
        <f t="shared" ref="J82:J90" si="29">E82+F82+H82+I82</f>
        <v>0</v>
      </c>
      <c r="K82" s="394"/>
      <c r="L82" s="281"/>
      <c r="M82" s="281"/>
      <c r="N82" s="281"/>
    </row>
    <row r="83" spans="1:18" ht="15" customHeight="1" x14ac:dyDescent="0.2">
      <c r="A83" s="7" t="s">
        <v>105</v>
      </c>
      <c r="B83" s="631" t="s">
        <v>106</v>
      </c>
      <c r="C83" s="593"/>
      <c r="D83" s="593"/>
      <c r="E83" s="124"/>
      <c r="F83" s="127"/>
      <c r="G83" s="127"/>
      <c r="H83" s="138">
        <f>G83/data!$J$20</f>
        <v>0</v>
      </c>
      <c r="I83" s="127"/>
      <c r="J83" s="138">
        <f t="shared" si="29"/>
        <v>0</v>
      </c>
      <c r="K83" s="394"/>
      <c r="L83" s="281"/>
      <c r="M83" s="281"/>
      <c r="N83" s="281"/>
    </row>
    <row r="84" spans="1:18" x14ac:dyDescent="0.2">
      <c r="A84" s="7" t="s">
        <v>107</v>
      </c>
      <c r="B84" s="631" t="s">
        <v>108</v>
      </c>
      <c r="C84" s="593"/>
      <c r="D84" s="593"/>
      <c r="E84" s="124"/>
      <c r="F84" s="127"/>
      <c r="G84" s="127"/>
      <c r="H84" s="138">
        <f>G84/data!$J$20</f>
        <v>0</v>
      </c>
      <c r="I84" s="127"/>
      <c r="J84" s="138">
        <f t="shared" si="29"/>
        <v>0</v>
      </c>
      <c r="K84" s="394"/>
      <c r="L84" s="281"/>
      <c r="M84" s="281"/>
      <c r="N84" s="281"/>
    </row>
    <row r="85" spans="1:18" x14ac:dyDescent="0.2">
      <c r="A85" s="7" t="s">
        <v>109</v>
      </c>
      <c r="B85" s="631" t="s">
        <v>110</v>
      </c>
      <c r="C85" s="593"/>
      <c r="D85" s="593"/>
      <c r="E85" s="124"/>
      <c r="F85" s="127"/>
      <c r="G85" s="127"/>
      <c r="H85" s="138">
        <f>G85/data!$J$20</f>
        <v>0</v>
      </c>
      <c r="I85" s="127"/>
      <c r="J85" s="138">
        <f t="shared" si="29"/>
        <v>0</v>
      </c>
      <c r="K85" s="394"/>
      <c r="L85" s="281"/>
      <c r="M85" s="281"/>
      <c r="N85" s="281"/>
    </row>
    <row r="86" spans="1:18" ht="15" customHeight="1" x14ac:dyDescent="0.2">
      <c r="A86" s="7" t="s">
        <v>111</v>
      </c>
      <c r="B86" s="631" t="s">
        <v>112</v>
      </c>
      <c r="C86" s="593"/>
      <c r="D86" s="593"/>
      <c r="E86" s="124"/>
      <c r="F86" s="127"/>
      <c r="G86" s="127"/>
      <c r="H86" s="138">
        <f>G86/data!$J$20</f>
        <v>0</v>
      </c>
      <c r="I86" s="127"/>
      <c r="J86" s="138">
        <f t="shared" si="29"/>
        <v>0</v>
      </c>
      <c r="K86" s="394"/>
      <c r="L86" s="281"/>
      <c r="M86" s="281"/>
      <c r="N86" s="281"/>
    </row>
    <row r="87" spans="1:18" x14ac:dyDescent="0.2">
      <c r="A87" s="7" t="s">
        <v>113</v>
      </c>
      <c r="B87" s="631" t="s">
        <v>114</v>
      </c>
      <c r="C87" s="593"/>
      <c r="D87" s="593"/>
      <c r="E87" s="124"/>
      <c r="F87" s="127"/>
      <c r="G87" s="127"/>
      <c r="H87" s="138">
        <f>G87/data!$J$20</f>
        <v>0</v>
      </c>
      <c r="I87" s="127"/>
      <c r="J87" s="138">
        <f t="shared" si="29"/>
        <v>0</v>
      </c>
      <c r="K87" s="394"/>
      <c r="L87" s="281"/>
      <c r="M87" s="281"/>
      <c r="N87" s="281"/>
    </row>
    <row r="88" spans="1:18" ht="15" customHeight="1" x14ac:dyDescent="0.2">
      <c r="A88" s="7" t="s">
        <v>115</v>
      </c>
      <c r="B88" s="631" t="s">
        <v>116</v>
      </c>
      <c r="C88" s="593"/>
      <c r="D88" s="593"/>
      <c r="E88" s="124"/>
      <c r="F88" s="127"/>
      <c r="G88" s="127"/>
      <c r="H88" s="138">
        <f>G88/data!$J$20</f>
        <v>0</v>
      </c>
      <c r="I88" s="127"/>
      <c r="J88" s="138">
        <f t="shared" si="29"/>
        <v>0</v>
      </c>
      <c r="K88" s="394"/>
      <c r="L88" s="281"/>
      <c r="M88" s="281"/>
      <c r="N88" s="281"/>
    </row>
    <row r="89" spans="1:18" ht="15" customHeight="1" x14ac:dyDescent="0.2">
      <c r="A89" s="7" t="s">
        <v>117</v>
      </c>
      <c r="B89" s="631" t="s">
        <v>62</v>
      </c>
      <c r="C89" s="631"/>
      <c r="D89" s="631"/>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31" t="s">
        <v>63</v>
      </c>
      <c r="C90" s="631"/>
      <c r="D90" s="631"/>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24" t="s">
        <v>64</v>
      </c>
      <c r="C91" s="724"/>
      <c r="D91" s="724"/>
      <c r="E91" s="125">
        <f t="shared" ref="E91:J91" si="32">E92+E98+E102</f>
        <v>0</v>
      </c>
      <c r="F91" s="125">
        <f t="shared" si="32"/>
        <v>0</v>
      </c>
      <c r="G91" s="125">
        <f t="shared" si="32"/>
        <v>0</v>
      </c>
      <c r="H91" s="137">
        <f t="shared" si="32"/>
        <v>0</v>
      </c>
      <c r="I91" s="126">
        <f t="shared" si="32"/>
        <v>0</v>
      </c>
      <c r="J91" s="137">
        <f t="shared" si="32"/>
        <v>0</v>
      </c>
      <c r="K91" s="394"/>
      <c r="L91" s="281"/>
      <c r="M91" s="281"/>
      <c r="N91" s="281"/>
      <c r="P91" s="718" t="s">
        <v>580</v>
      </c>
      <c r="Q91" s="719"/>
      <c r="R91" s="719"/>
    </row>
    <row r="92" spans="1:18" ht="27.75" customHeight="1" x14ac:dyDescent="0.2">
      <c r="A92" s="7" t="s">
        <v>120</v>
      </c>
      <c r="B92" s="631" t="s">
        <v>121</v>
      </c>
      <c r="C92" s="631"/>
      <c r="D92" s="631"/>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31" t="s">
        <v>123</v>
      </c>
      <c r="C93" s="631"/>
      <c r="D93" s="631"/>
      <c r="E93" s="124"/>
      <c r="F93" s="127"/>
      <c r="G93" s="127"/>
      <c r="H93" s="138">
        <f>G93/data!$J$20</f>
        <v>0</v>
      </c>
      <c r="I93" s="127"/>
      <c r="J93" s="138">
        <f>E93+F93+H93+I93</f>
        <v>0</v>
      </c>
      <c r="K93" s="394"/>
      <c r="L93" s="281"/>
      <c r="M93" s="281"/>
      <c r="N93" s="281"/>
    </row>
    <row r="94" spans="1:18" ht="15" customHeight="1" x14ac:dyDescent="0.2">
      <c r="A94" s="7" t="s">
        <v>124</v>
      </c>
      <c r="B94" s="631" t="s">
        <v>125</v>
      </c>
      <c r="C94" s="631"/>
      <c r="D94" s="631"/>
      <c r="E94" s="124"/>
      <c r="F94" s="127"/>
      <c r="G94" s="127"/>
      <c r="H94" s="138">
        <f>G94/data!$J$20</f>
        <v>0</v>
      </c>
      <c r="I94" s="127"/>
      <c r="J94" s="138">
        <f>E94+F94+H94+I94</f>
        <v>0</v>
      </c>
      <c r="K94" s="394"/>
      <c r="L94" s="281"/>
      <c r="M94" s="281"/>
      <c r="N94" s="281"/>
    </row>
    <row r="95" spans="1:18" x14ac:dyDescent="0.2">
      <c r="A95" s="7" t="s">
        <v>126</v>
      </c>
      <c r="B95" s="631" t="s">
        <v>127</v>
      </c>
      <c r="C95" s="593"/>
      <c r="D95" s="593"/>
      <c r="E95" s="124"/>
      <c r="F95" s="127"/>
      <c r="G95" s="127"/>
      <c r="H95" s="138">
        <f>G95/data!$J$20</f>
        <v>0</v>
      </c>
      <c r="I95" s="127"/>
      <c r="J95" s="138">
        <f>E95+F95+H95+I95</f>
        <v>0</v>
      </c>
      <c r="K95" s="394"/>
      <c r="L95" s="281"/>
      <c r="M95" s="281"/>
      <c r="N95" s="281"/>
    </row>
    <row r="96" spans="1:18" ht="15" customHeight="1" x14ac:dyDescent="0.2">
      <c r="A96" s="7" t="s">
        <v>128</v>
      </c>
      <c r="B96" s="631" t="s">
        <v>129</v>
      </c>
      <c r="C96" s="593"/>
      <c r="D96" s="593"/>
      <c r="E96" s="124"/>
      <c r="F96" s="127"/>
      <c r="G96" s="127"/>
      <c r="H96" s="138">
        <f>G96/data!$J$20</f>
        <v>0</v>
      </c>
      <c r="I96" s="127"/>
      <c r="J96" s="138">
        <f>E96+F96+H96+I96</f>
        <v>0</v>
      </c>
      <c r="K96" s="394"/>
      <c r="L96" s="281"/>
      <c r="M96" s="281"/>
      <c r="N96" s="281"/>
    </row>
    <row r="97" spans="1:21" ht="27" customHeight="1" x14ac:dyDescent="0.2">
      <c r="A97" s="7" t="s">
        <v>130</v>
      </c>
      <c r="B97" s="631" t="s">
        <v>131</v>
      </c>
      <c r="C97" s="593"/>
      <c r="D97" s="593"/>
      <c r="E97" s="124"/>
      <c r="F97" s="127"/>
      <c r="G97" s="127"/>
      <c r="H97" s="138">
        <f>G97/data!$J$20</f>
        <v>0</v>
      </c>
      <c r="I97" s="127"/>
      <c r="J97" s="138">
        <f>E97+F97+H97+I97</f>
        <v>0</v>
      </c>
      <c r="K97" s="394"/>
      <c r="L97" s="281"/>
      <c r="M97" s="281"/>
      <c r="N97" s="281"/>
    </row>
    <row r="98" spans="1:21" ht="15" customHeight="1" x14ac:dyDescent="0.2">
      <c r="A98" s="7" t="s">
        <v>132</v>
      </c>
      <c r="B98" s="631" t="s">
        <v>65</v>
      </c>
      <c r="C98" s="593"/>
      <c r="D98" s="593"/>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31" t="s">
        <v>134</v>
      </c>
      <c r="C99" s="593"/>
      <c r="D99" s="593"/>
      <c r="E99" s="124"/>
      <c r="F99" s="127"/>
      <c r="G99" s="127"/>
      <c r="H99" s="138">
        <f>G99/data!$J$20</f>
        <v>0</v>
      </c>
      <c r="I99" s="127"/>
      <c r="J99" s="138">
        <f>E99+F99+H99+I99</f>
        <v>0</v>
      </c>
      <c r="K99" s="394"/>
      <c r="L99" s="281"/>
      <c r="M99" s="281"/>
      <c r="N99" s="281"/>
    </row>
    <row r="100" spans="1:21" x14ac:dyDescent="0.2">
      <c r="A100" s="7" t="s">
        <v>135</v>
      </c>
      <c r="B100" s="631" t="s">
        <v>136</v>
      </c>
      <c r="C100" s="593"/>
      <c r="D100" s="593"/>
      <c r="E100" s="124"/>
      <c r="F100" s="127"/>
      <c r="G100" s="127"/>
      <c r="H100" s="138">
        <f>G100/data!$J$20</f>
        <v>0</v>
      </c>
      <c r="I100" s="127"/>
      <c r="J100" s="138">
        <f>E100+F100+H100+I100</f>
        <v>0</v>
      </c>
      <c r="K100" s="394"/>
      <c r="L100" s="281"/>
      <c r="M100" s="281"/>
      <c r="N100" s="281"/>
    </row>
    <row r="101" spans="1:21" ht="15" customHeight="1" x14ac:dyDescent="0.2">
      <c r="A101" s="7" t="s">
        <v>137</v>
      </c>
      <c r="B101" s="631" t="s">
        <v>138</v>
      </c>
      <c r="C101" s="593"/>
      <c r="D101" s="593"/>
      <c r="E101" s="124"/>
      <c r="F101" s="127"/>
      <c r="G101" s="127"/>
      <c r="H101" s="138">
        <f>G101/data!$J$20</f>
        <v>0</v>
      </c>
      <c r="I101" s="127"/>
      <c r="J101" s="138">
        <f>E101+F101+H101+I101</f>
        <v>0</v>
      </c>
      <c r="K101" s="394"/>
      <c r="L101" s="281"/>
      <c r="M101" s="281"/>
      <c r="N101" s="281"/>
    </row>
    <row r="102" spans="1:21" ht="15" customHeight="1" x14ac:dyDescent="0.2">
      <c r="A102" s="7" t="s">
        <v>139</v>
      </c>
      <c r="B102" s="631" t="s">
        <v>66</v>
      </c>
      <c r="C102" s="593"/>
      <c r="D102" s="593"/>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31" t="s">
        <v>141</v>
      </c>
      <c r="C103" s="593"/>
      <c r="D103" s="593"/>
      <c r="E103" s="124"/>
      <c r="F103" s="127"/>
      <c r="G103" s="127"/>
      <c r="H103" s="138">
        <f>G103/data!$J$20</f>
        <v>0</v>
      </c>
      <c r="I103" s="127"/>
      <c r="J103" s="138">
        <f>E103+F103+H103+I103</f>
        <v>0</v>
      </c>
      <c r="K103" s="394"/>
      <c r="L103" s="281"/>
      <c r="M103" s="281"/>
      <c r="N103" s="281"/>
    </row>
    <row r="104" spans="1:21" ht="15" customHeight="1" x14ac:dyDescent="0.2">
      <c r="A104" s="7" t="s">
        <v>142</v>
      </c>
      <c r="B104" s="631" t="s">
        <v>143</v>
      </c>
      <c r="C104" s="593"/>
      <c r="D104" s="593"/>
      <c r="E104" s="124"/>
      <c r="F104" s="127"/>
      <c r="G104" s="127"/>
      <c r="H104" s="138">
        <f>G104/data!$J$20</f>
        <v>0</v>
      </c>
      <c r="I104" s="127"/>
      <c r="J104" s="138">
        <f>E104+F104+H104+I104</f>
        <v>0</v>
      </c>
      <c r="K104" s="394"/>
      <c r="L104" s="281"/>
      <c r="M104" s="281"/>
      <c r="N104" s="281"/>
    </row>
    <row r="105" spans="1:21" ht="15" customHeight="1" x14ac:dyDescent="0.2">
      <c r="A105" s="7" t="s">
        <v>144</v>
      </c>
      <c r="B105" s="631" t="s">
        <v>145</v>
      </c>
      <c r="C105" s="593"/>
      <c r="D105" s="593"/>
      <c r="E105" s="124"/>
      <c r="F105" s="127"/>
      <c r="G105" s="127"/>
      <c r="H105" s="138">
        <f>G105/data!$J$20</f>
        <v>0</v>
      </c>
      <c r="I105" s="127"/>
      <c r="J105" s="138">
        <f>E105+F105+H105+I105</f>
        <v>0</v>
      </c>
      <c r="K105" s="394"/>
      <c r="L105" s="281"/>
      <c r="M105" s="281"/>
      <c r="N105" s="281"/>
    </row>
    <row r="106" spans="1:21" x14ac:dyDescent="0.2">
      <c r="A106" s="6"/>
      <c r="B106" s="724" t="s">
        <v>590</v>
      </c>
      <c r="C106" s="724"/>
      <c r="D106" s="724"/>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43" t="s">
        <v>41</v>
      </c>
      <c r="B108" s="743"/>
      <c r="C108" s="743"/>
      <c r="D108" s="743"/>
      <c r="E108" s="684"/>
      <c r="F108" s="684"/>
      <c r="G108" s="684"/>
      <c r="H108" s="684"/>
      <c r="I108" s="684"/>
      <c r="J108" s="684"/>
      <c r="K108" s="394"/>
      <c r="L108" s="534"/>
      <c r="M108" s="535"/>
      <c r="N108" s="535"/>
      <c r="O108" s="535"/>
      <c r="P108" s="535"/>
    </row>
    <row r="109" spans="1:21" x14ac:dyDescent="0.2">
      <c r="A109" s="417"/>
      <c r="B109" s="418"/>
      <c r="C109" s="418"/>
      <c r="D109" s="418"/>
      <c r="E109" s="418"/>
      <c r="F109" s="394"/>
      <c r="G109" s="394"/>
      <c r="H109" s="394"/>
      <c r="I109" s="394"/>
      <c r="J109" s="394"/>
      <c r="K109" s="394"/>
    </row>
    <row r="110" spans="1:21" ht="47.25" customHeight="1" x14ac:dyDescent="0.2">
      <c r="A110" s="740" t="s">
        <v>689</v>
      </c>
      <c r="B110" s="741"/>
      <c r="C110" s="741"/>
      <c r="D110" s="741"/>
      <c r="E110" s="742"/>
      <c r="F110" s="742"/>
      <c r="G110" s="742"/>
      <c r="H110" s="742"/>
      <c r="I110" s="742"/>
      <c r="J110" s="742"/>
      <c r="K110" s="742"/>
      <c r="L110" s="461"/>
      <c r="M110" s="712" t="s">
        <v>357</v>
      </c>
      <c r="N110" s="713"/>
      <c r="O110" s="713"/>
      <c r="P110" s="394"/>
      <c r="Q110" s="394"/>
      <c r="R110" s="394"/>
      <c r="S110" s="394"/>
      <c r="T110" s="394"/>
    </row>
    <row r="111" spans="1:21" ht="30.75" customHeight="1" x14ac:dyDescent="0.25">
      <c r="A111" s="457"/>
      <c r="B111" s="458" t="s">
        <v>691</v>
      </c>
      <c r="C111" s="459"/>
      <c r="D111" s="459"/>
      <c r="E111" s="460"/>
      <c r="F111" s="394"/>
      <c r="G111" s="394"/>
      <c r="H111" s="394"/>
      <c r="I111" s="394"/>
      <c r="J111" s="394"/>
      <c r="K111" s="394"/>
      <c r="L111" s="462"/>
      <c r="M111" s="463"/>
      <c r="N111" s="716" t="s">
        <v>579</v>
      </c>
      <c r="O111" s="717"/>
      <c r="P111" s="717"/>
      <c r="Q111" s="717"/>
      <c r="R111" s="463"/>
      <c r="S111" s="464"/>
      <c r="T111" s="464"/>
      <c r="U111" s="306"/>
    </row>
    <row r="112" spans="1:21" ht="63.75" x14ac:dyDescent="0.2">
      <c r="A112" s="628" t="s">
        <v>690</v>
      </c>
      <c r="B112" s="744"/>
      <c r="C112" s="745"/>
      <c r="D112" s="12" t="s">
        <v>218</v>
      </c>
      <c r="E112" s="123" t="s">
        <v>219</v>
      </c>
      <c r="F112" s="123" t="s">
        <v>356</v>
      </c>
      <c r="G112" s="162" t="s">
        <v>365</v>
      </c>
      <c r="H112" s="123" t="s">
        <v>910</v>
      </c>
      <c r="I112" s="123" t="s">
        <v>911</v>
      </c>
      <c r="J112" s="123" t="s">
        <v>269</v>
      </c>
      <c r="K112" s="123" t="s">
        <v>268</v>
      </c>
      <c r="L112" s="256" t="s">
        <v>220</v>
      </c>
      <c r="M112" s="303" t="s">
        <v>281</v>
      </c>
      <c r="N112" s="304" t="s">
        <v>285</v>
      </c>
      <c r="O112" s="304" t="s">
        <v>286</v>
      </c>
      <c r="P112" s="304" t="s">
        <v>287</v>
      </c>
      <c r="Q112" s="304" t="s">
        <v>288</v>
      </c>
      <c r="R112" s="303" t="s">
        <v>146</v>
      </c>
      <c r="T112" s="394"/>
    </row>
    <row r="113" spans="1:20" x14ac:dyDescent="0.2">
      <c r="A113" s="709"/>
      <c r="B113" s="714"/>
      <c r="C113" s="715"/>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x14ac:dyDescent="0.2">
      <c r="A114" s="709"/>
      <c r="B114" s="714"/>
      <c r="C114" s="715"/>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x14ac:dyDescent="0.2">
      <c r="A115" s="709"/>
      <c r="B115" s="714"/>
      <c r="C115" s="715"/>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x14ac:dyDescent="0.2">
      <c r="A116" s="709"/>
      <c r="B116" s="714"/>
      <c r="C116" s="715"/>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x14ac:dyDescent="0.2">
      <c r="A117" s="709"/>
      <c r="B117" s="714"/>
      <c r="C117" s="715"/>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x14ac:dyDescent="0.25">
      <c r="A118" s="709"/>
      <c r="B118" s="710"/>
      <c r="C118" s="71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x14ac:dyDescent="0.25">
      <c r="A119" s="709"/>
      <c r="B119" s="710"/>
      <c r="C119" s="71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x14ac:dyDescent="0.25">
      <c r="A120" s="709"/>
      <c r="B120" s="710"/>
      <c r="C120" s="71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x14ac:dyDescent="0.25">
      <c r="A121" s="709"/>
      <c r="B121" s="710"/>
      <c r="C121" s="71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x14ac:dyDescent="0.25">
      <c r="A122" s="709"/>
      <c r="B122" s="710"/>
      <c r="C122" s="71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x14ac:dyDescent="0.25">
      <c r="A123" s="709"/>
      <c r="B123" s="710"/>
      <c r="C123" s="71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x14ac:dyDescent="0.25">
      <c r="A124" s="709"/>
      <c r="B124" s="710"/>
      <c r="C124" s="71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x14ac:dyDescent="0.25">
      <c r="A125" s="709"/>
      <c r="B125" s="710"/>
      <c r="C125" s="71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x14ac:dyDescent="0.25">
      <c r="A126" s="709"/>
      <c r="B126" s="710"/>
      <c r="C126" s="71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x14ac:dyDescent="0.25">
      <c r="A127" s="709"/>
      <c r="B127" s="710"/>
      <c r="C127" s="71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x14ac:dyDescent="0.25">
      <c r="A128" s="709"/>
      <c r="B128" s="710"/>
      <c r="C128" s="71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x14ac:dyDescent="0.25">
      <c r="A129" s="709"/>
      <c r="B129" s="710"/>
      <c r="C129" s="71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x14ac:dyDescent="0.25">
      <c r="A130" s="709"/>
      <c r="B130" s="710"/>
      <c r="C130" s="71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x14ac:dyDescent="0.25">
      <c r="A131" s="709"/>
      <c r="B131" s="710"/>
      <c r="C131" s="71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x14ac:dyDescent="0.25">
      <c r="A132" s="709"/>
      <c r="B132" s="710"/>
      <c r="C132" s="71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x14ac:dyDescent="0.25">
      <c r="A133" s="709"/>
      <c r="B133" s="710"/>
      <c r="C133" s="71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x14ac:dyDescent="0.25">
      <c r="A134" s="709"/>
      <c r="B134" s="710"/>
      <c r="C134" s="71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x14ac:dyDescent="0.25">
      <c r="A135" s="709"/>
      <c r="B135" s="710"/>
      <c r="C135" s="71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x14ac:dyDescent="0.25">
      <c r="A136" s="709"/>
      <c r="B136" s="710"/>
      <c r="C136" s="71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x14ac:dyDescent="0.25">
      <c r="A137" s="709"/>
      <c r="B137" s="710"/>
      <c r="C137" s="71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x14ac:dyDescent="0.25">
      <c r="A138" s="709"/>
      <c r="B138" s="710"/>
      <c r="C138" s="71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x14ac:dyDescent="0.25">
      <c r="A139" s="709"/>
      <c r="B139" s="710"/>
      <c r="C139" s="71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x14ac:dyDescent="0.2">
      <c r="A140" s="709"/>
      <c r="B140" s="722"/>
      <c r="C140" s="723"/>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x14ac:dyDescent="0.2">
      <c r="A141" s="709"/>
      <c r="B141" s="722"/>
      <c r="C141" s="723"/>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x14ac:dyDescent="0.2">
      <c r="A142" s="709"/>
      <c r="B142" s="722"/>
      <c r="C142" s="723"/>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x14ac:dyDescent="0.2">
      <c r="A143" s="709"/>
      <c r="B143" s="722"/>
      <c r="C143" s="723"/>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x14ac:dyDescent="0.25">
      <c r="A144" s="709"/>
      <c r="B144" s="710"/>
      <c r="C144" s="71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x14ac:dyDescent="0.25">
      <c r="A145" s="709"/>
      <c r="B145" s="710"/>
      <c r="C145" s="71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x14ac:dyDescent="0.25">
      <c r="A146" s="709"/>
      <c r="B146" s="710"/>
      <c r="C146" s="71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x14ac:dyDescent="0.25">
      <c r="A147" s="709"/>
      <c r="B147" s="710"/>
      <c r="C147" s="71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x14ac:dyDescent="0.25">
      <c r="A148" s="709"/>
      <c r="B148" s="710"/>
      <c r="C148" s="71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x14ac:dyDescent="0.25">
      <c r="A149" s="709"/>
      <c r="B149" s="710"/>
      <c r="C149" s="71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x14ac:dyDescent="0.25">
      <c r="A150" s="709"/>
      <c r="B150" s="710"/>
      <c r="C150" s="71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x14ac:dyDescent="0.25">
      <c r="A151" s="709"/>
      <c r="B151" s="710"/>
      <c r="C151" s="71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x14ac:dyDescent="0.25">
      <c r="A152" s="709"/>
      <c r="B152" s="710"/>
      <c r="C152" s="71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x14ac:dyDescent="0.2">
      <c r="A153" s="709"/>
      <c r="B153" s="714"/>
      <c r="C153" s="715"/>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x14ac:dyDescent="0.2">
      <c r="A154" s="709"/>
      <c r="B154" s="714"/>
      <c r="C154" s="715"/>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x14ac:dyDescent="0.2">
      <c r="A155" s="709"/>
      <c r="B155" s="714"/>
      <c r="C155" s="715"/>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x14ac:dyDescent="0.2">
      <c r="A156" s="709"/>
      <c r="B156" s="714"/>
      <c r="C156" s="715"/>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x14ac:dyDescent="0.2">
      <c r="A157" s="709"/>
      <c r="B157" s="714"/>
      <c r="C157" s="715"/>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x14ac:dyDescent="0.2">
      <c r="A158" s="709"/>
      <c r="B158" s="714"/>
      <c r="C158" s="715"/>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x14ac:dyDescent="0.2">
      <c r="A159" s="709"/>
      <c r="B159" s="714"/>
      <c r="C159" s="715"/>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x14ac:dyDescent="0.2">
      <c r="A160" s="709"/>
      <c r="B160" s="714"/>
      <c r="C160" s="715"/>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x14ac:dyDescent="0.2">
      <c r="A161" s="709"/>
      <c r="B161" s="714"/>
      <c r="C161" s="715"/>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x14ac:dyDescent="0.2">
      <c r="A162" s="709"/>
      <c r="B162" s="714"/>
      <c r="C162" s="715"/>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x14ac:dyDescent="0.2">
      <c r="A163" s="729" t="s">
        <v>270</v>
      </c>
      <c r="B163" s="730"/>
      <c r="C163" s="730"/>
      <c r="D163" s="109" t="s">
        <v>283</v>
      </c>
      <c r="E163" s="110" t="s">
        <v>283</v>
      </c>
      <c r="F163" s="118">
        <f>SUM(F113:F162)</f>
        <v>0</v>
      </c>
      <c r="G163" s="118">
        <f>SUM(G113:G162)</f>
        <v>0</v>
      </c>
      <c r="H163" s="111" t="s">
        <v>283</v>
      </c>
      <c r="I163" s="112" t="s">
        <v>283</v>
      </c>
      <c r="J163" s="245">
        <f>SUM(J113:J162)</f>
        <v>0</v>
      </c>
      <c r="K163" s="116">
        <f>SUM(K113:K162)</f>
        <v>0</v>
      </c>
      <c r="L163" s="115" t="s">
        <v>283</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customHeight="1" x14ac:dyDescent="0.2">
      <c r="A164" s="466"/>
      <c r="B164" s="467"/>
      <c r="C164" s="467"/>
      <c r="D164" s="468"/>
      <c r="E164" s="449"/>
      <c r="F164" s="469"/>
      <c r="G164" s="469"/>
      <c r="H164" s="470"/>
      <c r="I164" s="726" t="s">
        <v>284</v>
      </c>
      <c r="J164" s="727"/>
      <c r="K164" s="727"/>
      <c r="L164" s="727"/>
      <c r="M164" s="728"/>
      <c r="N164" s="266">
        <f>E7</f>
        <v>0</v>
      </c>
      <c r="O164" s="160">
        <f>ROUND(H7,2)</f>
        <v>0</v>
      </c>
      <c r="P164" s="108">
        <f>F7</f>
        <v>0</v>
      </c>
      <c r="Q164" s="108">
        <f>I7</f>
        <v>0</v>
      </c>
      <c r="R164" s="471" t="s">
        <v>351</v>
      </c>
      <c r="T164" s="394"/>
    </row>
    <row r="165" spans="1:20"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password="8D29"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15" priority="588" stopIfTrue="1" operator="notEqual">
      <formula>0</formula>
    </cfRule>
  </conditionalFormatting>
  <conditionalFormatting sqref="N163">
    <cfRule type="cellIs" dxfId="514" priority="587" operator="notEqual">
      <formula>$N$164</formula>
    </cfRule>
  </conditionalFormatting>
  <conditionalFormatting sqref="O163">
    <cfRule type="cellIs" dxfId="513" priority="586" operator="notEqual">
      <formula>$O$164</formula>
    </cfRule>
  </conditionalFormatting>
  <conditionalFormatting sqref="P163">
    <cfRule type="cellIs" dxfId="512" priority="585" operator="notEqual">
      <formula>$P$164</formula>
    </cfRule>
  </conditionalFormatting>
  <conditionalFormatting sqref="Q163">
    <cfRule type="cellIs" dxfId="511" priority="584" operator="notEqual">
      <formula>$Q$164</formula>
    </cfRule>
  </conditionalFormatting>
  <conditionalFormatting sqref="N164">
    <cfRule type="cellIs" dxfId="510" priority="583" operator="notEqual">
      <formula>$N$163</formula>
    </cfRule>
  </conditionalFormatting>
  <conditionalFormatting sqref="O164">
    <cfRule type="cellIs" dxfId="509" priority="582" operator="notEqual">
      <formula>$O$163</formula>
    </cfRule>
  </conditionalFormatting>
  <conditionalFormatting sqref="P164">
    <cfRule type="cellIs" dxfId="508" priority="581" operator="notEqual">
      <formula>$P$163</formula>
    </cfRule>
  </conditionalFormatting>
  <conditionalFormatting sqref="Q164">
    <cfRule type="cellIs" dxfId="507" priority="580" operator="notEqual">
      <formula>$Q$163</formula>
    </cfRule>
  </conditionalFormatting>
  <conditionalFormatting sqref="N123:Q142">
    <cfRule type="cellIs" dxfId="506" priority="518" stopIfTrue="1" operator="notEqual">
      <formula>0</formula>
    </cfRule>
  </conditionalFormatting>
  <conditionalFormatting sqref="F113">
    <cfRule type="expression" dxfId="505" priority="405">
      <formula>$E$113="DPP"</formula>
    </cfRule>
    <cfRule type="cellIs" dxfId="504" priority="406" operator="greaterThan">
      <formula>$S$113</formula>
    </cfRule>
  </conditionalFormatting>
  <conditionalFormatting sqref="H113:H162">
    <cfRule type="expression" dxfId="503" priority="404">
      <formula>$E$113="DPP"</formula>
    </cfRule>
  </conditionalFormatting>
  <conditionalFormatting sqref="I113:I162">
    <cfRule type="expression" dxfId="502" priority="403">
      <formula>$E$113="DPP"</formula>
    </cfRule>
  </conditionalFormatting>
  <conditionalFormatting sqref="G113">
    <cfRule type="expression" dxfId="501" priority="402">
      <formula>$E$113="DPP"</formula>
    </cfRule>
  </conditionalFormatting>
  <conditionalFormatting sqref="F114">
    <cfRule type="expression" dxfId="500" priority="400">
      <formula>$E$114="DPP"</formula>
    </cfRule>
    <cfRule type="cellIs" dxfId="499" priority="401" operator="greaterThan">
      <formula>$S$114</formula>
    </cfRule>
  </conditionalFormatting>
  <conditionalFormatting sqref="G114">
    <cfRule type="expression" dxfId="498" priority="397">
      <formula>$E$114="DPP"</formula>
    </cfRule>
  </conditionalFormatting>
  <conditionalFormatting sqref="F115">
    <cfRule type="expression" dxfId="497" priority="395">
      <formula>$E$115="DPP"</formula>
    </cfRule>
    <cfRule type="cellIs" dxfId="496" priority="396" operator="greaterThan">
      <formula>$S$115</formula>
    </cfRule>
  </conditionalFormatting>
  <conditionalFormatting sqref="G115">
    <cfRule type="expression" dxfId="495" priority="392">
      <formula>$E$115="DPP"</formula>
    </cfRule>
  </conditionalFormatting>
  <conditionalFormatting sqref="F116">
    <cfRule type="expression" dxfId="494" priority="390">
      <formula>$E$116="DPP"</formula>
    </cfRule>
    <cfRule type="cellIs" dxfId="493" priority="391" operator="greaterThan">
      <formula>$S$116</formula>
    </cfRule>
  </conditionalFormatting>
  <conditionalFormatting sqref="G116">
    <cfRule type="expression" dxfId="492" priority="387">
      <formula>$E$116="DPP"</formula>
    </cfRule>
  </conditionalFormatting>
  <conditionalFormatting sqref="F117">
    <cfRule type="expression" dxfId="491" priority="385">
      <formula>$E$117="DPP"</formula>
    </cfRule>
    <cfRule type="cellIs" dxfId="490" priority="386" operator="greaterThan">
      <formula>$S$117</formula>
    </cfRule>
  </conditionalFormatting>
  <conditionalFormatting sqref="G117">
    <cfRule type="expression" dxfId="489" priority="382">
      <formula>$E$117="DPP"</formula>
    </cfRule>
  </conditionalFormatting>
  <conditionalFormatting sqref="F118">
    <cfRule type="expression" dxfId="488" priority="380">
      <formula>$E$118="DPP"</formula>
    </cfRule>
    <cfRule type="cellIs" dxfId="487" priority="381" operator="greaterThan">
      <formula>$S$118</formula>
    </cfRule>
  </conditionalFormatting>
  <conditionalFormatting sqref="G118">
    <cfRule type="expression" dxfId="486" priority="377">
      <formula>$E$118="DPP"</formula>
    </cfRule>
  </conditionalFormatting>
  <conditionalFormatting sqref="F119">
    <cfRule type="expression" dxfId="485" priority="375">
      <formula>$E$119="DPP"</formula>
    </cfRule>
    <cfRule type="cellIs" dxfId="484" priority="376" operator="greaterThan">
      <formula>$S$119</formula>
    </cfRule>
  </conditionalFormatting>
  <conditionalFormatting sqref="G119">
    <cfRule type="expression" dxfId="483" priority="372">
      <formula>$E$119="DPP"</formula>
    </cfRule>
  </conditionalFormatting>
  <conditionalFormatting sqref="F120">
    <cfRule type="expression" dxfId="482" priority="370">
      <formula>$E$120="DPP"</formula>
    </cfRule>
    <cfRule type="cellIs" dxfId="481" priority="371" operator="greaterThan">
      <formula>$S$120</formula>
    </cfRule>
  </conditionalFormatting>
  <conditionalFormatting sqref="G120">
    <cfRule type="expression" dxfId="480" priority="367">
      <formula>$E$120="DPP"</formula>
    </cfRule>
  </conditionalFormatting>
  <conditionalFormatting sqref="F121">
    <cfRule type="expression" dxfId="479" priority="365">
      <formula>$E$121="DPP"</formula>
    </cfRule>
    <cfRule type="cellIs" dxfId="478" priority="366" operator="greaterThan">
      <formula>$S$121</formula>
    </cfRule>
  </conditionalFormatting>
  <conditionalFormatting sqref="G121">
    <cfRule type="expression" dxfId="477" priority="362">
      <formula>$E$121="DPP"</formula>
    </cfRule>
  </conditionalFormatting>
  <conditionalFormatting sqref="F122">
    <cfRule type="expression" dxfId="476" priority="360">
      <formula>$E$122="DPP"</formula>
    </cfRule>
    <cfRule type="cellIs" dxfId="475" priority="361" operator="greaterThan">
      <formula>$S$122</formula>
    </cfRule>
  </conditionalFormatting>
  <conditionalFormatting sqref="G122">
    <cfRule type="expression" dxfId="474" priority="357">
      <formula>$E$122="DPP"</formula>
    </cfRule>
  </conditionalFormatting>
  <conditionalFormatting sqref="F123">
    <cfRule type="expression" dxfId="473" priority="355">
      <formula>$E$123="DPP"</formula>
    </cfRule>
    <cfRule type="cellIs" dxfId="472" priority="356" operator="greaterThan">
      <formula>$S$123</formula>
    </cfRule>
  </conditionalFormatting>
  <conditionalFormatting sqref="G123">
    <cfRule type="expression" dxfId="471" priority="352">
      <formula>$E$123="DPP"</formula>
    </cfRule>
  </conditionalFormatting>
  <conditionalFormatting sqref="F124">
    <cfRule type="expression" dxfId="470" priority="350">
      <formula>$E$124="DPP"</formula>
    </cfRule>
    <cfRule type="cellIs" dxfId="469" priority="351" operator="greaterThan">
      <formula>$S$124</formula>
    </cfRule>
  </conditionalFormatting>
  <conditionalFormatting sqref="G124">
    <cfRule type="expression" dxfId="468" priority="347">
      <formula>$E$124="DPP"</formula>
    </cfRule>
  </conditionalFormatting>
  <conditionalFormatting sqref="F125">
    <cfRule type="expression" dxfId="467" priority="345">
      <formula>$E$125="DPP"</formula>
    </cfRule>
    <cfRule type="cellIs" dxfId="466" priority="346" operator="greaterThan">
      <formula>$S$125</formula>
    </cfRule>
  </conditionalFormatting>
  <conditionalFormatting sqref="G125">
    <cfRule type="expression" dxfId="465" priority="342">
      <formula>$E$125="DPP"</formula>
    </cfRule>
  </conditionalFormatting>
  <conditionalFormatting sqref="F126">
    <cfRule type="expression" dxfId="464" priority="340">
      <formula>$E$126="DPP"</formula>
    </cfRule>
    <cfRule type="cellIs" dxfId="463" priority="341" operator="greaterThan">
      <formula>$S$126</formula>
    </cfRule>
  </conditionalFormatting>
  <conditionalFormatting sqref="G126">
    <cfRule type="expression" dxfId="462" priority="337">
      <formula>$E$126="DPP"</formula>
    </cfRule>
  </conditionalFormatting>
  <conditionalFormatting sqref="F127">
    <cfRule type="expression" dxfId="461" priority="335">
      <formula>$E$127="DPP"</formula>
    </cfRule>
    <cfRule type="cellIs" dxfId="460" priority="336" operator="greaterThan">
      <formula>$S$127</formula>
    </cfRule>
  </conditionalFormatting>
  <conditionalFormatting sqref="G127">
    <cfRule type="expression" dxfId="459" priority="332">
      <formula>$E$127="DPP"</formula>
    </cfRule>
  </conditionalFormatting>
  <conditionalFormatting sqref="F128">
    <cfRule type="expression" dxfId="458" priority="330">
      <formula>$E$128="DPP"</formula>
    </cfRule>
    <cfRule type="cellIs" dxfId="457" priority="331" operator="greaterThan">
      <formula>$S$128</formula>
    </cfRule>
  </conditionalFormatting>
  <conditionalFormatting sqref="G128">
    <cfRule type="expression" dxfId="456" priority="327">
      <formula>$E$128="DPP"</formula>
    </cfRule>
  </conditionalFormatting>
  <conditionalFormatting sqref="F129">
    <cfRule type="expression" dxfId="455" priority="325">
      <formula>$E$129="DPP"</formula>
    </cfRule>
    <cfRule type="cellIs" dxfId="454" priority="326" operator="greaterThan">
      <formula>$S$129</formula>
    </cfRule>
  </conditionalFormatting>
  <conditionalFormatting sqref="G129">
    <cfRule type="expression" dxfId="453" priority="322">
      <formula>$E$129="DPP"</formula>
    </cfRule>
  </conditionalFormatting>
  <conditionalFormatting sqref="F130">
    <cfRule type="expression" dxfId="452" priority="320">
      <formula>$E$130="DPP"</formula>
    </cfRule>
    <cfRule type="cellIs" dxfId="451" priority="321" operator="greaterThan">
      <formula>$S$130</formula>
    </cfRule>
  </conditionalFormatting>
  <conditionalFormatting sqref="G130">
    <cfRule type="expression" dxfId="450" priority="317">
      <formula>$E$130="DPP"</formula>
    </cfRule>
  </conditionalFormatting>
  <conditionalFormatting sqref="F131">
    <cfRule type="expression" dxfId="449" priority="315">
      <formula>$E$131="DPP"</formula>
    </cfRule>
    <cfRule type="cellIs" dxfId="448" priority="316" operator="greaterThan">
      <formula>$S$131</formula>
    </cfRule>
  </conditionalFormatting>
  <conditionalFormatting sqref="G131">
    <cfRule type="expression" dxfId="447" priority="312">
      <formula>$E$131="DPP"</formula>
    </cfRule>
  </conditionalFormatting>
  <conditionalFormatting sqref="F132">
    <cfRule type="expression" dxfId="446" priority="310">
      <formula>$E$132="DPP"</formula>
    </cfRule>
    <cfRule type="cellIs" dxfId="445" priority="311" operator="greaterThan">
      <formula>$S$132</formula>
    </cfRule>
  </conditionalFormatting>
  <conditionalFormatting sqref="G132">
    <cfRule type="expression" dxfId="444" priority="307">
      <formula>$E$132="DPP"</formula>
    </cfRule>
  </conditionalFormatting>
  <conditionalFormatting sqref="F133">
    <cfRule type="expression" dxfId="443" priority="305">
      <formula>$E$133="DPP"</formula>
    </cfRule>
    <cfRule type="cellIs" dxfId="442" priority="306" operator="greaterThan">
      <formula>$S$133</formula>
    </cfRule>
  </conditionalFormatting>
  <conditionalFormatting sqref="G133">
    <cfRule type="expression" dxfId="441" priority="302">
      <formula>$E$133="DPP"</formula>
    </cfRule>
  </conditionalFormatting>
  <conditionalFormatting sqref="F134">
    <cfRule type="expression" dxfId="440" priority="300">
      <formula>$E$134="DPP"</formula>
    </cfRule>
    <cfRule type="cellIs" dxfId="439" priority="301" operator="greaterThan">
      <formula>$S$134</formula>
    </cfRule>
  </conditionalFormatting>
  <conditionalFormatting sqref="G134">
    <cfRule type="expression" dxfId="438" priority="297">
      <formula>$E$134="DPP"</formula>
    </cfRule>
  </conditionalFormatting>
  <conditionalFormatting sqref="F135">
    <cfRule type="expression" dxfId="437" priority="295">
      <formula>$E$135="DPP"</formula>
    </cfRule>
    <cfRule type="cellIs" dxfId="436" priority="296" operator="greaterThan">
      <formula>$S$135</formula>
    </cfRule>
  </conditionalFormatting>
  <conditionalFormatting sqref="G135">
    <cfRule type="expression" dxfId="435" priority="292">
      <formula>$E$135="DPP"</formula>
    </cfRule>
  </conditionalFormatting>
  <conditionalFormatting sqref="F136">
    <cfRule type="expression" dxfId="434" priority="290">
      <formula>$E$136="DPP"</formula>
    </cfRule>
    <cfRule type="cellIs" dxfId="433" priority="291" operator="greaterThan">
      <formula>$S$136</formula>
    </cfRule>
  </conditionalFormatting>
  <conditionalFormatting sqref="G136">
    <cfRule type="expression" dxfId="432" priority="287">
      <formula>$E$136="DPP"</formula>
    </cfRule>
  </conditionalFormatting>
  <conditionalFormatting sqref="F137">
    <cfRule type="expression" dxfId="431" priority="285">
      <formula>$E$137="DPP"</formula>
    </cfRule>
    <cfRule type="cellIs" dxfId="430" priority="286" operator="greaterThan">
      <formula>$S$137</formula>
    </cfRule>
  </conditionalFormatting>
  <conditionalFormatting sqref="G137">
    <cfRule type="expression" dxfId="429" priority="282">
      <formula>$E$137="DPP"</formula>
    </cfRule>
  </conditionalFormatting>
  <conditionalFormatting sqref="F138">
    <cfRule type="expression" dxfId="428" priority="280">
      <formula>$E$138="DPP"</formula>
    </cfRule>
    <cfRule type="cellIs" dxfId="427" priority="281" operator="greaterThan">
      <formula>$S$138</formula>
    </cfRule>
  </conditionalFormatting>
  <conditionalFormatting sqref="G138">
    <cfRule type="expression" dxfId="426" priority="277">
      <formula>$E$138="DPP"</formula>
    </cfRule>
  </conditionalFormatting>
  <conditionalFormatting sqref="F139">
    <cfRule type="expression" dxfId="425" priority="275">
      <formula>$E$139="DPP"</formula>
    </cfRule>
    <cfRule type="cellIs" dxfId="424" priority="276" operator="greaterThan">
      <formula>$S$139</formula>
    </cfRule>
  </conditionalFormatting>
  <conditionalFormatting sqref="G139">
    <cfRule type="expression" dxfId="423" priority="272">
      <formula>$E$139="DPP"</formula>
    </cfRule>
  </conditionalFormatting>
  <conditionalFormatting sqref="F140">
    <cfRule type="expression" dxfId="422" priority="270">
      <formula>$E$140="DPP"</formula>
    </cfRule>
    <cfRule type="cellIs" dxfId="421" priority="271" operator="greaterThan">
      <formula>$S$140</formula>
    </cfRule>
  </conditionalFormatting>
  <conditionalFormatting sqref="G140">
    <cfRule type="expression" dxfId="420" priority="267">
      <formula>$E$140="DPP"</formula>
    </cfRule>
  </conditionalFormatting>
  <conditionalFormatting sqref="F141">
    <cfRule type="expression" dxfId="419" priority="265">
      <formula>$E$141="DPP"</formula>
    </cfRule>
    <cfRule type="cellIs" dxfId="418" priority="266" operator="greaterThan">
      <formula>$S$141</formula>
    </cfRule>
  </conditionalFormatting>
  <conditionalFormatting sqref="G141">
    <cfRule type="expression" dxfId="417" priority="262">
      <formula>$E$141="DPP"</formula>
    </cfRule>
  </conditionalFormatting>
  <conditionalFormatting sqref="F142">
    <cfRule type="expression" dxfId="416" priority="260">
      <formula>$E$142="DPP"</formula>
    </cfRule>
    <cfRule type="cellIs" dxfId="415" priority="261" operator="greaterThan">
      <formula>$S$142</formula>
    </cfRule>
  </conditionalFormatting>
  <conditionalFormatting sqref="G142">
    <cfRule type="expression" dxfId="414" priority="257">
      <formula>$E$142="DPP"</formula>
    </cfRule>
  </conditionalFormatting>
  <conditionalFormatting sqref="F143">
    <cfRule type="expression" dxfId="413" priority="255">
      <formula>$E$143="DPP"</formula>
    </cfRule>
    <cfRule type="cellIs" dxfId="412" priority="256" operator="greaterThan">
      <formula>$S$143</formula>
    </cfRule>
  </conditionalFormatting>
  <conditionalFormatting sqref="G143">
    <cfRule type="expression" dxfId="411" priority="252">
      <formula>$E$143="DPP"</formula>
    </cfRule>
  </conditionalFormatting>
  <conditionalFormatting sqref="F144">
    <cfRule type="expression" dxfId="410" priority="250">
      <formula>$E$144="DPP"</formula>
    </cfRule>
    <cfRule type="cellIs" dxfId="409" priority="251" operator="greaterThan">
      <formula>$S$144</formula>
    </cfRule>
  </conditionalFormatting>
  <conditionalFormatting sqref="G144">
    <cfRule type="expression" dxfId="408" priority="247">
      <formula>$E$144="DPP"</formula>
    </cfRule>
  </conditionalFormatting>
  <conditionalFormatting sqref="F145">
    <cfRule type="expression" dxfId="407" priority="245">
      <formula>$E$145="DPP"</formula>
    </cfRule>
    <cfRule type="cellIs" dxfId="406" priority="246" operator="greaterThan">
      <formula>$S$145</formula>
    </cfRule>
  </conditionalFormatting>
  <conditionalFormatting sqref="G145">
    <cfRule type="expression" dxfId="405" priority="242">
      <formula>$E$145="DPP"</formula>
    </cfRule>
  </conditionalFormatting>
  <conditionalFormatting sqref="F146">
    <cfRule type="expression" dxfId="404" priority="240">
      <formula>$E$146="DPP"</formula>
    </cfRule>
    <cfRule type="cellIs" dxfId="403" priority="241" operator="greaterThan">
      <formula>$S$146</formula>
    </cfRule>
  </conditionalFormatting>
  <conditionalFormatting sqref="G146">
    <cfRule type="expression" dxfId="402" priority="237">
      <formula>$E$146="DPP"</formula>
    </cfRule>
  </conditionalFormatting>
  <conditionalFormatting sqref="F147">
    <cfRule type="expression" dxfId="401" priority="235">
      <formula>$E$147="DPP"</formula>
    </cfRule>
    <cfRule type="cellIs" dxfId="400" priority="236" operator="greaterThan">
      <formula>$S$147</formula>
    </cfRule>
  </conditionalFormatting>
  <conditionalFormatting sqref="G147">
    <cfRule type="expression" dxfId="399" priority="232">
      <formula>$E$147="DPP"</formula>
    </cfRule>
  </conditionalFormatting>
  <conditionalFormatting sqref="F148">
    <cfRule type="expression" dxfId="398" priority="230">
      <formula>$E$148="DPP"</formula>
    </cfRule>
    <cfRule type="cellIs" dxfId="397" priority="231" operator="greaterThan">
      <formula>$S$148</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G149">
    <cfRule type="expression" dxfId="393" priority="222">
      <formula>$E$149="DPP"</formula>
    </cfRule>
  </conditionalFormatting>
  <conditionalFormatting sqref="F150">
    <cfRule type="expression" dxfId="392" priority="220">
      <formula>$E$150="DPP"</formula>
    </cfRule>
    <cfRule type="cellIs" dxfId="391" priority="221" operator="greaterThan">
      <formula>$S$150</formula>
    </cfRule>
  </conditionalFormatting>
  <conditionalFormatting sqref="G150">
    <cfRule type="expression" dxfId="390" priority="217">
      <formula>$E$150="DPP"</formula>
    </cfRule>
  </conditionalFormatting>
  <conditionalFormatting sqref="F151">
    <cfRule type="expression" dxfId="389" priority="215">
      <formula>$E$151="DPP"</formula>
    </cfRule>
    <cfRule type="cellIs" dxfId="388" priority="216" operator="greaterThan">
      <formula>$S$151</formula>
    </cfRule>
  </conditionalFormatting>
  <conditionalFormatting sqref="G151">
    <cfRule type="expression" dxfId="387" priority="212">
      <formula>$E$151="DPP"</formula>
    </cfRule>
  </conditionalFormatting>
  <conditionalFormatting sqref="F152">
    <cfRule type="expression" dxfId="386" priority="210">
      <formula>$E$152="DPP"</formula>
    </cfRule>
    <cfRule type="cellIs" dxfId="385" priority="211" operator="greaterThan">
      <formula>$S$152</formula>
    </cfRule>
  </conditionalFormatting>
  <conditionalFormatting sqref="G152">
    <cfRule type="expression" dxfId="384" priority="207">
      <formula>$E$152="DPP"</formula>
    </cfRule>
  </conditionalFormatting>
  <conditionalFormatting sqref="F153">
    <cfRule type="expression" dxfId="383" priority="205">
      <formula>$E$153="DPP"</formula>
    </cfRule>
    <cfRule type="cellIs" dxfId="382" priority="206" operator="greaterThan">
      <formula>$S$153</formula>
    </cfRule>
  </conditionalFormatting>
  <conditionalFormatting sqref="G153">
    <cfRule type="expression" dxfId="381" priority="202">
      <formula>$E$153="DPP"</formula>
    </cfRule>
  </conditionalFormatting>
  <conditionalFormatting sqref="F154">
    <cfRule type="expression" dxfId="380" priority="200">
      <formula>$E$154="DPP"</formula>
    </cfRule>
    <cfRule type="cellIs" dxfId="379" priority="201" operator="greaterThan">
      <formula>$S$154</formula>
    </cfRule>
  </conditionalFormatting>
  <conditionalFormatting sqref="G154">
    <cfRule type="expression" dxfId="378" priority="197">
      <formula>$E$154="DPP"</formula>
    </cfRule>
  </conditionalFormatting>
  <conditionalFormatting sqref="F155">
    <cfRule type="expression" dxfId="377" priority="195">
      <formula>$E$155="DPP"</formula>
    </cfRule>
    <cfRule type="cellIs" dxfId="376" priority="196" operator="greaterThan">
      <formula>$S$155</formula>
    </cfRule>
  </conditionalFormatting>
  <conditionalFormatting sqref="G155">
    <cfRule type="expression" dxfId="375" priority="192">
      <formula>$E$155="DPP"</formula>
    </cfRule>
  </conditionalFormatting>
  <conditionalFormatting sqref="F156">
    <cfRule type="expression" dxfId="374" priority="190">
      <formula>$E$156="DPP"</formula>
    </cfRule>
    <cfRule type="cellIs" dxfId="373" priority="191" operator="greaterThan">
      <formula>$S$156</formula>
    </cfRule>
  </conditionalFormatting>
  <conditionalFormatting sqref="G156">
    <cfRule type="expression" dxfId="372" priority="187">
      <formula>$E$156="DPP"</formula>
    </cfRule>
  </conditionalFormatting>
  <conditionalFormatting sqref="F157">
    <cfRule type="expression" dxfId="371" priority="185">
      <formula>$E$157="DPP"</formula>
    </cfRule>
    <cfRule type="cellIs" dxfId="370" priority="186" operator="greaterThan">
      <formula>$S$157</formula>
    </cfRule>
  </conditionalFormatting>
  <conditionalFormatting sqref="G157">
    <cfRule type="expression" dxfId="369" priority="182">
      <formula>$E$157="DPP"</formula>
    </cfRule>
  </conditionalFormatting>
  <conditionalFormatting sqref="F158">
    <cfRule type="expression" dxfId="368" priority="180">
      <formula>$E$158="DPP"</formula>
    </cfRule>
    <cfRule type="cellIs" dxfId="367" priority="181" operator="greaterThan">
      <formula>$S$158</formula>
    </cfRule>
  </conditionalFormatting>
  <conditionalFormatting sqref="G158">
    <cfRule type="expression" dxfId="366" priority="177">
      <formula>$E$158="DPP"</formula>
    </cfRule>
  </conditionalFormatting>
  <conditionalFormatting sqref="F159">
    <cfRule type="expression" dxfId="365" priority="175">
      <formula>$E$159="DPP"</formula>
    </cfRule>
    <cfRule type="cellIs" dxfId="364" priority="176" operator="greaterThan">
      <formula>$S$159</formula>
    </cfRule>
  </conditionalFormatting>
  <conditionalFormatting sqref="G159">
    <cfRule type="expression" dxfId="363" priority="172">
      <formula>$E$159="DPP"</formula>
    </cfRule>
  </conditionalFormatting>
  <conditionalFormatting sqref="F160">
    <cfRule type="expression" dxfId="362" priority="170">
      <formula>$E$160="DPP"</formula>
    </cfRule>
    <cfRule type="cellIs" dxfId="361" priority="171" operator="greaterThan">
      <formula>$S$160</formula>
    </cfRule>
  </conditionalFormatting>
  <conditionalFormatting sqref="G160">
    <cfRule type="expression" dxfId="360" priority="167">
      <formula>$E$160="DPP"</formula>
    </cfRule>
  </conditionalFormatting>
  <conditionalFormatting sqref="F161">
    <cfRule type="expression" dxfId="359" priority="165">
      <formula>$E$161="DPP"</formula>
    </cfRule>
    <cfRule type="cellIs" dxfId="358" priority="166" operator="greaterThan">
      <formula>$S$161</formula>
    </cfRule>
  </conditionalFormatting>
  <conditionalFormatting sqref="G161">
    <cfRule type="expression" dxfId="357" priority="162">
      <formula>$E$161="DPP"</formula>
    </cfRule>
  </conditionalFormatting>
  <conditionalFormatting sqref="F162">
    <cfRule type="expression" dxfId="356" priority="160">
      <formula>$E$162="DPP"</formula>
    </cfRule>
    <cfRule type="cellIs" dxfId="355" priority="161" operator="greaterThan">
      <formula>$S$162</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3 do 31.12.2023" prompt="datum ve formátu dd.mm.2023" sqref="H113:I162">
      <formula1>44927</formula1>
      <formula2>45291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74" zoomScale="80" zoomScaleNormal="80" workbookViewId="0">
      <selection activeCell="E69" sqref="E69"/>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31" t="s">
        <v>912</v>
      </c>
      <c r="B1" s="732"/>
      <c r="C1" s="732"/>
      <c r="D1" s="732"/>
      <c r="E1" s="732"/>
      <c r="F1" s="732"/>
      <c r="G1" s="732"/>
      <c r="H1" s="732"/>
      <c r="I1" s="732"/>
      <c r="J1" s="732"/>
      <c r="K1" s="634"/>
      <c r="L1" s="394"/>
    </row>
    <row r="2" spans="1:12" ht="15" hidden="1" x14ac:dyDescent="0.25">
      <c r="A2" s="731" t="s">
        <v>560</v>
      </c>
      <c r="B2" s="732"/>
      <c r="C2" s="732"/>
      <c r="D2" s="732"/>
      <c r="E2" s="732"/>
      <c r="F2" s="732"/>
      <c r="G2" s="732"/>
      <c r="H2" s="732"/>
      <c r="I2" s="634"/>
      <c r="J2" s="451"/>
      <c r="K2" s="447"/>
      <c r="L2" s="394"/>
    </row>
    <row r="3" spans="1:12" ht="15" x14ac:dyDescent="0.25">
      <c r="A3" s="450"/>
      <c r="B3" s="451"/>
      <c r="C3" s="451"/>
      <c r="D3" s="451"/>
      <c r="E3" s="451"/>
      <c r="F3" s="451"/>
      <c r="G3" s="451"/>
      <c r="H3" s="451"/>
      <c r="I3" s="451"/>
      <c r="J3" s="451"/>
      <c r="K3" s="447"/>
      <c r="L3" s="394"/>
    </row>
    <row r="4" spans="1:12" ht="15" x14ac:dyDescent="0.25">
      <c r="A4" s="619" t="s">
        <v>199</v>
      </c>
      <c r="B4" s="781"/>
      <c r="C4" s="781"/>
      <c r="D4" s="782"/>
      <c r="E4" s="131"/>
      <c r="F4" s="472"/>
      <c r="G4" s="451"/>
      <c r="H4" s="451"/>
      <c r="I4" s="451"/>
      <c r="J4" s="451"/>
      <c r="K4" s="447"/>
      <c r="L4" s="394"/>
    </row>
    <row r="5" spans="1:12" ht="15" x14ac:dyDescent="0.25">
      <c r="A5" s="619" t="s">
        <v>226</v>
      </c>
      <c r="B5" s="781"/>
      <c r="C5" s="781"/>
      <c r="D5" s="782"/>
      <c r="E5" s="131"/>
      <c r="F5" s="472"/>
      <c r="G5" s="451"/>
      <c r="H5" s="451"/>
      <c r="I5" s="451"/>
      <c r="J5" s="451"/>
      <c r="K5" s="447"/>
      <c r="L5" s="394"/>
    </row>
    <row r="6" spans="1:12" ht="15" x14ac:dyDescent="0.25">
      <c r="A6" s="619" t="s">
        <v>197</v>
      </c>
      <c r="B6" s="781"/>
      <c r="C6" s="781"/>
      <c r="D6" s="782"/>
      <c r="E6" s="132">
        <f>G88</f>
        <v>0</v>
      </c>
      <c r="F6" s="473"/>
      <c r="G6" s="451"/>
      <c r="H6" s="451"/>
      <c r="I6" s="451"/>
      <c r="J6" s="451"/>
      <c r="K6" s="447"/>
      <c r="L6" s="394"/>
    </row>
    <row r="7" spans="1:12" ht="39" customHeight="1" x14ac:dyDescent="0.25">
      <c r="A7" s="759" t="s">
        <v>665</v>
      </c>
      <c r="B7" s="760"/>
      <c r="C7" s="760"/>
      <c r="D7" s="761"/>
      <c r="E7" s="132">
        <f>E5-E6</f>
        <v>0</v>
      </c>
      <c r="F7" s="473"/>
      <c r="G7" s="451"/>
      <c r="H7" s="451"/>
      <c r="I7" s="451"/>
      <c r="J7" s="451"/>
      <c r="K7" s="447"/>
      <c r="L7" s="394"/>
    </row>
    <row r="8" spans="1:12" ht="39.75" customHeight="1" x14ac:dyDescent="0.25">
      <c r="A8" s="783" t="s">
        <v>666</v>
      </c>
      <c r="B8" s="784"/>
      <c r="C8" s="784"/>
      <c r="D8" s="785"/>
      <c r="E8" s="131"/>
      <c r="F8" s="472"/>
      <c r="G8" s="451"/>
      <c r="H8" s="451"/>
      <c r="I8" s="451"/>
      <c r="J8" s="451"/>
      <c r="K8" s="447"/>
      <c r="L8" s="394"/>
    </row>
    <row r="9" spans="1:12" ht="17.25" customHeight="1" x14ac:dyDescent="0.25">
      <c r="A9" s="511"/>
      <c r="B9" s="511"/>
      <c r="C9" s="511"/>
      <c r="D9" s="511"/>
      <c r="E9" s="512"/>
      <c r="F9" s="474"/>
      <c r="G9" s="451"/>
      <c r="H9" s="451"/>
      <c r="I9" s="451"/>
      <c r="J9" s="451"/>
      <c r="K9" s="447"/>
      <c r="L9" s="394"/>
    </row>
    <row r="10" spans="1:12" ht="30.75" hidden="1" customHeight="1" x14ac:dyDescent="0.25">
      <c r="A10" s="575" t="s">
        <v>510</v>
      </c>
      <c r="B10" s="588"/>
      <c r="C10" s="588"/>
      <c r="D10" s="589"/>
      <c r="E10" s="174"/>
      <c r="F10" s="474"/>
      <c r="G10" s="507"/>
      <c r="H10" s="451"/>
      <c r="I10" s="451"/>
      <c r="J10" s="451"/>
      <c r="K10" s="447"/>
      <c r="L10" s="394"/>
    </row>
    <row r="11" spans="1:12" ht="30.75" hidden="1" customHeight="1" x14ac:dyDescent="0.25">
      <c r="A11" s="575" t="s">
        <v>511</v>
      </c>
      <c r="B11" s="588"/>
      <c r="C11" s="588"/>
      <c r="D11" s="589"/>
      <c r="E11" s="175">
        <f>H88</f>
        <v>0</v>
      </c>
      <c r="F11" s="474"/>
      <c r="G11" s="451"/>
      <c r="H11" s="451"/>
      <c r="I11" s="451"/>
      <c r="J11" s="451"/>
      <c r="K11" s="447"/>
      <c r="L11" s="394"/>
    </row>
    <row r="12" spans="1:12" ht="41.25" hidden="1" customHeight="1" x14ac:dyDescent="0.25">
      <c r="A12" s="762" t="s">
        <v>563</v>
      </c>
      <c r="B12" s="763"/>
      <c r="C12" s="763"/>
      <c r="D12" s="764"/>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15" x14ac:dyDescent="0.25">
      <c r="A14" s="762" t="s">
        <v>892</v>
      </c>
      <c r="B14" s="765"/>
      <c r="C14" s="765"/>
      <c r="D14" s="766"/>
      <c r="E14" s="131"/>
      <c r="F14" s="472"/>
      <c r="G14" s="451"/>
      <c r="H14" s="451"/>
      <c r="I14" s="451"/>
      <c r="J14" s="451"/>
      <c r="K14" s="447"/>
      <c r="L14" s="394"/>
    </row>
    <row r="15" spans="1:12" ht="15" x14ac:dyDescent="0.25">
      <c r="A15" s="582" t="s">
        <v>877</v>
      </c>
      <c r="B15" s="769"/>
      <c r="C15" s="769"/>
      <c r="D15" s="770"/>
      <c r="E15" s="131"/>
      <c r="F15" s="472"/>
      <c r="G15" s="451"/>
      <c r="H15" s="451"/>
      <c r="I15" s="451"/>
      <c r="J15" s="451"/>
      <c r="K15" s="447"/>
      <c r="L15" s="394"/>
    </row>
    <row r="16" spans="1:12" ht="15" x14ac:dyDescent="0.25">
      <c r="A16" s="575" t="s">
        <v>198</v>
      </c>
      <c r="B16" s="771"/>
      <c r="C16" s="771"/>
      <c r="D16" s="772"/>
      <c r="E16" s="132">
        <f>I88</f>
        <v>0</v>
      </c>
      <c r="F16" s="473"/>
      <c r="G16" s="451"/>
      <c r="H16" s="451"/>
      <c r="I16" s="451"/>
      <c r="J16" s="451"/>
      <c r="K16" s="447"/>
      <c r="L16" s="394"/>
    </row>
    <row r="17" spans="1:17" ht="41.25" customHeight="1" x14ac:dyDescent="0.25">
      <c r="A17" s="762" t="s">
        <v>667</v>
      </c>
      <c r="B17" s="786"/>
      <c r="C17" s="786"/>
      <c r="D17" s="787"/>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60" t="s">
        <v>913</v>
      </c>
      <c r="B19" s="775"/>
      <c r="C19" s="775"/>
      <c r="D19" s="775"/>
      <c r="E19" s="170"/>
      <c r="F19" s="476"/>
      <c r="G19" s="536"/>
      <c r="H19" s="537"/>
      <c r="I19" s="537"/>
      <c r="J19" s="451"/>
      <c r="K19" s="447"/>
      <c r="L19" s="394"/>
    </row>
    <row r="20" spans="1:17" ht="15" x14ac:dyDescent="0.25">
      <c r="A20" s="560" t="s">
        <v>506</v>
      </c>
      <c r="B20" s="775"/>
      <c r="C20" s="775"/>
      <c r="D20" s="775"/>
      <c r="E20" s="170"/>
      <c r="F20" s="476"/>
      <c r="G20" s="451"/>
      <c r="H20" s="451"/>
      <c r="I20" s="451"/>
      <c r="J20" s="451"/>
      <c r="K20" s="447"/>
      <c r="L20" s="394"/>
    </row>
    <row r="21" spans="1:17" ht="15" x14ac:dyDescent="0.25">
      <c r="A21" s="615" t="s">
        <v>507</v>
      </c>
      <c r="B21" s="776"/>
      <c r="C21" s="776"/>
      <c r="D21" s="776"/>
      <c r="E21" s="171">
        <f>J88</f>
        <v>0</v>
      </c>
      <c r="F21" s="476"/>
      <c r="G21" s="451"/>
      <c r="H21" s="451"/>
      <c r="I21" s="451"/>
      <c r="J21" s="451"/>
      <c r="K21" s="447"/>
      <c r="L21" s="394"/>
    </row>
    <row r="22" spans="1:17" ht="45.75" customHeight="1" x14ac:dyDescent="0.25">
      <c r="A22" s="777" t="s">
        <v>668</v>
      </c>
      <c r="B22" s="778"/>
      <c r="C22" s="778"/>
      <c r="D22" s="778"/>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88" t="s">
        <v>0</v>
      </c>
      <c r="B26" s="789"/>
      <c r="C26" s="789"/>
      <c r="D26" s="790"/>
      <c r="E26" s="628" t="s">
        <v>914</v>
      </c>
      <c r="F26" s="794"/>
      <c r="G26" s="767" t="s">
        <v>200</v>
      </c>
      <c r="H26" s="767" t="s">
        <v>509</v>
      </c>
      <c r="I26" s="767" t="s">
        <v>893</v>
      </c>
      <c r="J26" s="767" t="s">
        <v>508</v>
      </c>
      <c r="K26" s="767" t="s">
        <v>146</v>
      </c>
      <c r="L26" s="394"/>
      <c r="M26" s="746" t="s">
        <v>573</v>
      </c>
      <c r="N26" s="747"/>
      <c r="O26" s="747"/>
      <c r="P26" s="748"/>
    </row>
    <row r="27" spans="1:17" ht="163.5" customHeight="1" x14ac:dyDescent="0.2">
      <c r="A27" s="791"/>
      <c r="B27" s="792"/>
      <c r="C27" s="792"/>
      <c r="D27" s="793"/>
      <c r="E27" s="163" t="s">
        <v>221</v>
      </c>
      <c r="F27" s="163" t="s">
        <v>231</v>
      </c>
      <c r="G27" s="768"/>
      <c r="H27" s="768"/>
      <c r="I27" s="768"/>
      <c r="J27" s="795"/>
      <c r="K27" s="768"/>
      <c r="L27" s="394"/>
      <c r="M27" s="261" t="s">
        <v>564</v>
      </c>
      <c r="N27" s="261" t="s">
        <v>565</v>
      </c>
      <c r="O27" s="261" t="s">
        <v>566</v>
      </c>
      <c r="P27" s="261" t="s">
        <v>567</v>
      </c>
    </row>
    <row r="28" spans="1:17" ht="30" customHeight="1" x14ac:dyDescent="0.25">
      <c r="A28" s="655" t="s">
        <v>169</v>
      </c>
      <c r="B28" s="754"/>
      <c r="C28" s="754"/>
      <c r="D28" s="755"/>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56" t="s">
        <v>147</v>
      </c>
      <c r="B29" s="757"/>
      <c r="C29" s="757"/>
      <c r="D29" s="758"/>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90" t="s">
        <v>232</v>
      </c>
      <c r="B30" s="750"/>
      <c r="C30" s="750"/>
      <c r="D30" s="751"/>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90" t="s">
        <v>233</v>
      </c>
      <c r="B31" s="750"/>
      <c r="C31" s="750"/>
      <c r="D31" s="751"/>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90" t="s">
        <v>234</v>
      </c>
      <c r="B32" s="750"/>
      <c r="C32" s="750"/>
      <c r="D32" s="751"/>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90" t="s">
        <v>235</v>
      </c>
      <c r="B33" s="750"/>
      <c r="C33" s="750"/>
      <c r="D33" s="751"/>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90" t="s">
        <v>236</v>
      </c>
      <c r="B34" s="750"/>
      <c r="C34" s="750"/>
      <c r="D34" s="751"/>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49" t="s">
        <v>237</v>
      </c>
      <c r="B35" s="750"/>
      <c r="C35" s="750"/>
      <c r="D35" s="751"/>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90" t="s">
        <v>238</v>
      </c>
      <c r="B36" s="750"/>
      <c r="C36" s="750"/>
      <c r="D36" s="751"/>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49" t="s">
        <v>239</v>
      </c>
      <c r="B37" s="750"/>
      <c r="C37" s="750"/>
      <c r="D37" s="751"/>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90" t="s">
        <v>240</v>
      </c>
      <c r="B38" s="750"/>
      <c r="C38" s="750"/>
      <c r="D38" s="751"/>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90" t="s">
        <v>241</v>
      </c>
      <c r="B39" s="750"/>
      <c r="C39" s="750"/>
      <c r="D39" s="751"/>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90" t="s">
        <v>242</v>
      </c>
      <c r="B40" s="750"/>
      <c r="C40" s="750"/>
      <c r="D40" s="751"/>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56" t="s">
        <v>148</v>
      </c>
      <c r="B41" s="757"/>
      <c r="C41" s="757"/>
      <c r="D41" s="758"/>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90" t="s">
        <v>243</v>
      </c>
      <c r="B42" s="750"/>
      <c r="C42" s="750"/>
      <c r="D42" s="751"/>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90" t="s">
        <v>244</v>
      </c>
      <c r="B43" s="750"/>
      <c r="C43" s="750"/>
      <c r="D43" s="751"/>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90" t="s">
        <v>245</v>
      </c>
      <c r="B44" s="750"/>
      <c r="C44" s="750"/>
      <c r="D44" s="751"/>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90" t="s">
        <v>246</v>
      </c>
      <c r="B45" s="750"/>
      <c r="C45" s="750"/>
      <c r="D45" s="751"/>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90" t="s">
        <v>247</v>
      </c>
      <c r="B46" s="750"/>
      <c r="C46" s="750"/>
      <c r="D46" s="751"/>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49" t="s">
        <v>248</v>
      </c>
      <c r="B47" s="750"/>
      <c r="C47" s="750"/>
      <c r="D47" s="751"/>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90" t="s">
        <v>249</v>
      </c>
      <c r="B48" s="750"/>
      <c r="C48" s="750"/>
      <c r="D48" s="751"/>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90" t="s">
        <v>250</v>
      </c>
      <c r="B49" s="750"/>
      <c r="C49" s="750"/>
      <c r="D49" s="751"/>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90" t="s">
        <v>251</v>
      </c>
      <c r="B50" s="750"/>
      <c r="C50" s="750"/>
      <c r="D50" s="751"/>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90" t="s">
        <v>252</v>
      </c>
      <c r="B51" s="750"/>
      <c r="C51" s="750"/>
      <c r="D51" s="751"/>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90" t="s">
        <v>253</v>
      </c>
      <c r="B52" s="750"/>
      <c r="C52" s="750"/>
      <c r="D52" s="751"/>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56" t="s">
        <v>149</v>
      </c>
      <c r="B53" s="757"/>
      <c r="C53" s="757"/>
      <c r="D53" s="758"/>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90" t="s">
        <v>254</v>
      </c>
      <c r="B54" s="750"/>
      <c r="C54" s="750"/>
      <c r="D54" s="751"/>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90" t="s">
        <v>255</v>
      </c>
      <c r="B55" s="750"/>
      <c r="C55" s="750"/>
      <c r="D55" s="751"/>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90" t="s">
        <v>256</v>
      </c>
      <c r="B56" s="750"/>
      <c r="C56" s="750"/>
      <c r="D56" s="751"/>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90" t="s">
        <v>257</v>
      </c>
      <c r="B57" s="750"/>
      <c r="C57" s="750"/>
      <c r="D57" s="751"/>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90" t="s">
        <v>258</v>
      </c>
      <c r="B58" s="750"/>
      <c r="C58" s="750"/>
      <c r="D58" s="751"/>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49" t="s">
        <v>259</v>
      </c>
      <c r="B59" s="750"/>
      <c r="C59" s="750"/>
      <c r="D59" s="751"/>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90" t="s">
        <v>260</v>
      </c>
      <c r="B60" s="750"/>
      <c r="C60" s="750"/>
      <c r="D60" s="751"/>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90" t="s">
        <v>261</v>
      </c>
      <c r="B61" s="750"/>
      <c r="C61" s="750"/>
      <c r="D61" s="751"/>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90" t="s">
        <v>262</v>
      </c>
      <c r="B62" s="750"/>
      <c r="C62" s="750"/>
      <c r="D62" s="751"/>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90" t="s">
        <v>263</v>
      </c>
      <c r="B63" s="750"/>
      <c r="C63" s="750"/>
      <c r="D63" s="751"/>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90" t="s">
        <v>264</v>
      </c>
      <c r="B64" s="750"/>
      <c r="C64" s="750"/>
      <c r="D64" s="751"/>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90" t="s">
        <v>150</v>
      </c>
      <c r="B65" s="752"/>
      <c r="C65" s="752"/>
      <c r="D65" s="753"/>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56" t="s">
        <v>170</v>
      </c>
      <c r="B66" s="757"/>
      <c r="C66" s="757"/>
      <c r="D66" s="758"/>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90" t="s">
        <v>151</v>
      </c>
      <c r="B67" s="752"/>
      <c r="C67" s="752"/>
      <c r="D67" s="753"/>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90" t="s">
        <v>923</v>
      </c>
      <c r="B68" s="752"/>
      <c r="C68" s="752"/>
      <c r="D68" s="753"/>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90" t="s">
        <v>924</v>
      </c>
      <c r="B69" s="752"/>
      <c r="C69" s="752"/>
      <c r="D69" s="753"/>
      <c r="E69" s="124"/>
      <c r="F69" s="124"/>
      <c r="G69" s="124"/>
      <c r="H69" s="338"/>
      <c r="I69" s="124"/>
      <c r="J69" s="124"/>
      <c r="K69" s="9"/>
      <c r="L69" s="394"/>
      <c r="M69" s="272"/>
      <c r="N69" s="274"/>
      <c r="O69" s="254">
        <f t="shared" si="29"/>
        <v>0</v>
      </c>
      <c r="P69" s="255">
        <f t="shared" si="30"/>
        <v>0</v>
      </c>
      <c r="Q69" s="243"/>
    </row>
    <row r="70" spans="1:19" ht="30" customHeight="1" x14ac:dyDescent="0.25">
      <c r="A70" s="590" t="s">
        <v>152</v>
      </c>
      <c r="B70" s="752"/>
      <c r="C70" s="752"/>
      <c r="D70" s="753"/>
      <c r="E70" s="124"/>
      <c r="F70" s="124"/>
      <c r="G70" s="124"/>
      <c r="H70" s="338"/>
      <c r="I70" s="124"/>
      <c r="J70" s="124"/>
      <c r="K70" s="9"/>
      <c r="L70" s="394"/>
      <c r="M70" s="272"/>
      <c r="N70" s="274"/>
      <c r="O70" s="254">
        <f t="shared" si="29"/>
        <v>0</v>
      </c>
      <c r="P70" s="255">
        <f t="shared" si="30"/>
        <v>0</v>
      </c>
      <c r="Q70" s="243"/>
    </row>
    <row r="71" spans="1:19" ht="30" customHeight="1" x14ac:dyDescent="0.25">
      <c r="A71" s="590" t="s">
        <v>153</v>
      </c>
      <c r="B71" s="752"/>
      <c r="C71" s="752"/>
      <c r="D71" s="753"/>
      <c r="E71" s="124"/>
      <c r="F71" s="124"/>
      <c r="G71" s="124"/>
      <c r="H71" s="338"/>
      <c r="I71" s="124"/>
      <c r="J71" s="124"/>
      <c r="K71" s="9"/>
      <c r="L71" s="394"/>
      <c r="M71" s="272"/>
      <c r="N71" s="274"/>
      <c r="O71" s="254">
        <f t="shared" si="29"/>
        <v>0</v>
      </c>
      <c r="P71" s="255">
        <f t="shared" si="30"/>
        <v>0</v>
      </c>
      <c r="Q71" s="243"/>
    </row>
    <row r="72" spans="1:19" ht="30" customHeight="1" x14ac:dyDescent="0.25">
      <c r="A72" s="590" t="s">
        <v>154</v>
      </c>
      <c r="B72" s="752"/>
      <c r="C72" s="752"/>
      <c r="D72" s="753"/>
      <c r="E72" s="124"/>
      <c r="F72" s="124"/>
      <c r="G72" s="124"/>
      <c r="H72" s="338"/>
      <c r="I72" s="124"/>
      <c r="J72" s="124"/>
      <c r="K72" s="9"/>
      <c r="L72" s="394"/>
      <c r="M72" s="272"/>
      <c r="N72" s="274"/>
      <c r="O72" s="254">
        <f t="shared" si="29"/>
        <v>0</v>
      </c>
      <c r="P72" s="255">
        <f t="shared" si="30"/>
        <v>0</v>
      </c>
      <c r="Q72" s="243"/>
    </row>
    <row r="73" spans="1:19" ht="30" customHeight="1" x14ac:dyDescent="0.25">
      <c r="A73" s="590" t="s">
        <v>155</v>
      </c>
      <c r="B73" s="752"/>
      <c r="C73" s="752"/>
      <c r="D73" s="753"/>
      <c r="E73" s="124"/>
      <c r="F73" s="124"/>
      <c r="G73" s="124"/>
      <c r="H73" s="338"/>
      <c r="I73" s="124"/>
      <c r="J73" s="124"/>
      <c r="K73" s="9"/>
      <c r="L73" s="394"/>
      <c r="M73" s="272"/>
      <c r="N73" s="274"/>
      <c r="O73" s="254">
        <f t="shared" si="29"/>
        <v>0</v>
      </c>
      <c r="P73" s="255">
        <f t="shared" si="30"/>
        <v>0</v>
      </c>
      <c r="Q73" s="243"/>
    </row>
    <row r="74" spans="1:19" ht="30" customHeight="1" x14ac:dyDescent="0.25">
      <c r="A74" s="590" t="s">
        <v>156</v>
      </c>
      <c r="B74" s="752"/>
      <c r="C74" s="752"/>
      <c r="D74" s="753"/>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90" t="s">
        <v>157</v>
      </c>
      <c r="B75" s="752"/>
      <c r="C75" s="752"/>
      <c r="D75" s="753"/>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90" t="s">
        <v>158</v>
      </c>
      <c r="B76" s="752"/>
      <c r="C76" s="752"/>
      <c r="D76" s="753"/>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90" t="s">
        <v>159</v>
      </c>
      <c r="B77" s="752"/>
      <c r="C77" s="752"/>
      <c r="D77" s="753"/>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90" t="s">
        <v>160</v>
      </c>
      <c r="B78" s="752"/>
      <c r="C78" s="752"/>
      <c r="D78" s="753"/>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90" t="s">
        <v>161</v>
      </c>
      <c r="B79" s="752"/>
      <c r="C79" s="752"/>
      <c r="D79" s="753"/>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90" t="s">
        <v>162</v>
      </c>
      <c r="B80" s="752"/>
      <c r="C80" s="752"/>
      <c r="D80" s="753"/>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90" t="s">
        <v>163</v>
      </c>
      <c r="B81" s="752"/>
      <c r="C81" s="752"/>
      <c r="D81" s="753"/>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90" t="s">
        <v>164</v>
      </c>
      <c r="B82" s="752"/>
      <c r="C82" s="752"/>
      <c r="D82" s="753"/>
      <c r="E82" s="124"/>
      <c r="F82" s="124"/>
      <c r="G82" s="124"/>
      <c r="H82" s="339"/>
      <c r="I82" s="124"/>
      <c r="J82" s="124"/>
      <c r="K82" s="9"/>
      <c r="L82" s="394"/>
      <c r="M82" s="274"/>
      <c r="N82" s="274"/>
      <c r="O82" s="254">
        <f t="shared" si="32"/>
        <v>0</v>
      </c>
      <c r="P82" s="259">
        <f t="shared" si="30"/>
        <v>0</v>
      </c>
      <c r="Q82" s="243"/>
      <c r="R82" s="718" t="s">
        <v>572</v>
      </c>
      <c r="S82" s="719"/>
      <c r="T82" s="719"/>
      <c r="U82" s="719"/>
      <c r="V82" s="719"/>
      <c r="W82" s="719"/>
      <c r="X82" s="719"/>
      <c r="Y82" s="719"/>
      <c r="Z82" s="719"/>
    </row>
    <row r="83" spans="1:26" ht="30" customHeight="1" x14ac:dyDescent="0.25">
      <c r="A83" s="590" t="s">
        <v>165</v>
      </c>
      <c r="B83" s="752"/>
      <c r="C83" s="752"/>
      <c r="D83" s="753"/>
      <c r="E83" s="124"/>
      <c r="F83" s="124"/>
      <c r="G83" s="124"/>
      <c r="H83" s="339"/>
      <c r="I83" s="124"/>
      <c r="J83" s="124"/>
      <c r="K83" s="9"/>
      <c r="L83" s="394"/>
      <c r="M83" s="274"/>
      <c r="N83" s="274"/>
      <c r="O83" s="254">
        <f t="shared" si="32"/>
        <v>0</v>
      </c>
      <c r="P83" s="259">
        <f t="shared" si="30"/>
        <v>0</v>
      </c>
      <c r="Q83" s="243"/>
      <c r="R83" s="719"/>
      <c r="S83" s="719"/>
      <c r="T83" s="719"/>
      <c r="U83" s="719"/>
      <c r="V83" s="719"/>
      <c r="W83" s="719"/>
      <c r="X83" s="719"/>
      <c r="Y83" s="719"/>
      <c r="Z83" s="719"/>
    </row>
    <row r="84" spans="1:26" ht="30" customHeight="1" x14ac:dyDescent="0.25">
      <c r="A84" s="590" t="s">
        <v>166</v>
      </c>
      <c r="B84" s="752"/>
      <c r="C84" s="752"/>
      <c r="D84" s="753"/>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90" t="s">
        <v>167</v>
      </c>
      <c r="B85" s="752"/>
      <c r="C85" s="752"/>
      <c r="D85" s="753"/>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90" t="s">
        <v>168</v>
      </c>
      <c r="B86" s="752"/>
      <c r="C86" s="752"/>
      <c r="D86" s="753"/>
      <c r="E86" s="131"/>
      <c r="F86" s="131"/>
      <c r="G86" s="131"/>
      <c r="H86" s="337"/>
      <c r="I86" s="131"/>
      <c r="J86" s="131"/>
      <c r="K86" s="9"/>
      <c r="L86" s="394"/>
      <c r="M86" s="274"/>
      <c r="N86" s="274"/>
      <c r="O86" s="254">
        <f t="shared" si="32"/>
        <v>0</v>
      </c>
      <c r="P86" s="259">
        <f t="shared" si="30"/>
        <v>0</v>
      </c>
      <c r="Q86" s="243"/>
      <c r="R86" s="779"/>
      <c r="S86" s="780"/>
      <c r="T86" s="780"/>
      <c r="U86" s="780"/>
      <c r="V86" s="780"/>
      <c r="W86" s="780"/>
      <c r="X86" s="780"/>
      <c r="Y86" s="780"/>
      <c r="Z86" s="780"/>
    </row>
    <row r="87" spans="1:26" ht="45" customHeight="1" x14ac:dyDescent="0.25">
      <c r="A87" s="590" t="s">
        <v>267</v>
      </c>
      <c r="B87" s="752"/>
      <c r="C87" s="752"/>
      <c r="D87" s="753"/>
      <c r="E87" s="30"/>
      <c r="F87" s="30"/>
      <c r="G87" s="30">
        <f>'část C indikátory'!C50</f>
        <v>0</v>
      </c>
      <c r="H87" s="30"/>
      <c r="I87" s="30">
        <f>'část C indikátory'!C51</f>
        <v>0</v>
      </c>
      <c r="J87" s="30">
        <f>'část C indikátory'!C52</f>
        <v>0</v>
      </c>
      <c r="K87" s="364" t="s">
        <v>631</v>
      </c>
      <c r="L87" s="394"/>
      <c r="M87" s="773"/>
      <c r="N87" s="774"/>
      <c r="O87" s="774"/>
      <c r="P87" s="774"/>
      <c r="Q87" s="243"/>
      <c r="R87" s="243"/>
      <c r="S87" s="243"/>
    </row>
    <row r="88" spans="1:26" ht="53.25" customHeight="1" x14ac:dyDescent="0.25">
      <c r="A88" s="655" t="s">
        <v>1</v>
      </c>
      <c r="B88" s="754"/>
      <c r="C88" s="754"/>
      <c r="D88" s="755"/>
      <c r="E88" s="30">
        <f>E28+E66</f>
        <v>0</v>
      </c>
      <c r="F88" s="30">
        <f>F28+F66</f>
        <v>0</v>
      </c>
      <c r="G88" s="30">
        <f>G28+G66+G87</f>
        <v>0</v>
      </c>
      <c r="H88" s="30">
        <f>H28+H66+H87</f>
        <v>0</v>
      </c>
      <c r="I88" s="30">
        <f>I28+I66+I87</f>
        <v>0</v>
      </c>
      <c r="J88" s="30">
        <f>J28+J66+J87</f>
        <v>0</v>
      </c>
      <c r="K88" s="260" t="s">
        <v>587</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60" t="s">
        <v>41</v>
      </c>
      <c r="B90" s="616"/>
      <c r="C90" s="616"/>
      <c r="D90" s="616"/>
      <c r="E90" s="625"/>
      <c r="F90" s="626"/>
      <c r="G90" s="626"/>
      <c r="H90" s="626"/>
      <c r="I90" s="626"/>
      <c r="J90" s="626"/>
      <c r="K90" s="627"/>
      <c r="L90" s="394"/>
    </row>
    <row r="91" spans="1:26" x14ac:dyDescent="0.2">
      <c r="A91" s="394"/>
      <c r="B91" s="394"/>
      <c r="C91" s="394"/>
      <c r="D91" s="394"/>
      <c r="E91" s="394"/>
      <c r="F91" s="394"/>
      <c r="G91" s="394"/>
      <c r="H91" s="394"/>
      <c r="I91" s="394"/>
      <c r="J91" s="394"/>
      <c r="K91" s="394"/>
      <c r="L91" s="394"/>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19" workbookViewId="0">
      <selection activeCell="G32" sqref="G32"/>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1" t="s">
        <v>915</v>
      </c>
      <c r="B1" s="732"/>
      <c r="C1" s="732"/>
      <c r="D1" s="732"/>
      <c r="E1" s="732"/>
      <c r="F1" s="732"/>
      <c r="G1" s="732"/>
      <c r="H1" s="394"/>
      <c r="I1" s="394"/>
    </row>
    <row r="2" spans="1:11" ht="15" hidden="1" x14ac:dyDescent="0.25">
      <c r="A2" s="731" t="s">
        <v>561</v>
      </c>
      <c r="B2" s="732"/>
      <c r="C2" s="732"/>
      <c r="D2" s="732"/>
      <c r="E2" s="732"/>
      <c r="F2" s="732"/>
      <c r="G2" s="732"/>
      <c r="H2" s="394"/>
      <c r="I2" s="394"/>
    </row>
    <row r="3" spans="1:11" x14ac:dyDescent="0.2">
      <c r="A3" s="394"/>
      <c r="B3" s="394"/>
      <c r="C3" s="394"/>
      <c r="D3" s="394"/>
      <c r="E3" s="394"/>
      <c r="F3" s="394"/>
      <c r="G3" s="394"/>
      <c r="H3" s="394"/>
      <c r="I3" s="394"/>
    </row>
    <row r="4" spans="1:11" ht="30.75" customHeight="1" x14ac:dyDescent="0.2">
      <c r="A4" s="796"/>
      <c r="B4" s="797"/>
      <c r="C4" s="797"/>
      <c r="D4" s="798"/>
      <c r="E4" s="628" t="s">
        <v>916</v>
      </c>
      <c r="F4" s="802"/>
      <c r="G4" s="767" t="s">
        <v>146</v>
      </c>
      <c r="H4" s="394"/>
      <c r="I4" s="394"/>
      <c r="K4" s="299" t="s">
        <v>573</v>
      </c>
    </row>
    <row r="5" spans="1:11" ht="89.25" x14ac:dyDescent="0.2">
      <c r="A5" s="799"/>
      <c r="B5" s="800"/>
      <c r="C5" s="800"/>
      <c r="D5" s="801"/>
      <c r="E5" s="158" t="s">
        <v>221</v>
      </c>
      <c r="F5" s="158" t="s">
        <v>231</v>
      </c>
      <c r="G5" s="803"/>
      <c r="H5" s="394"/>
      <c r="I5" s="394"/>
      <c r="K5" s="284" t="s">
        <v>571</v>
      </c>
    </row>
    <row r="6" spans="1:11" ht="65.25" customHeight="1" x14ac:dyDescent="0.2">
      <c r="A6" s="582" t="s">
        <v>894</v>
      </c>
      <c r="B6" s="583"/>
      <c r="C6" s="583"/>
      <c r="D6" s="584"/>
      <c r="E6" s="30">
        <f>'část E náklady'!E16-'část E náklady'!I87</f>
        <v>0</v>
      </c>
      <c r="F6" s="30">
        <f>'část E náklady'!E16-'část E náklady'!I87</f>
        <v>0</v>
      </c>
      <c r="G6" s="517" t="s">
        <v>872</v>
      </c>
      <c r="H6" s="394"/>
      <c r="I6" s="394"/>
      <c r="J6" s="169"/>
      <c r="K6" s="279"/>
    </row>
    <row r="7" spans="1:11" ht="52.5" customHeight="1" x14ac:dyDescent="0.2">
      <c r="A7" s="582" t="s">
        <v>265</v>
      </c>
      <c r="B7" s="602"/>
      <c r="C7" s="602"/>
      <c r="D7" s="603"/>
      <c r="E7" s="30">
        <f>'část E náklady'!E6-'část E náklady'!G87</f>
        <v>0</v>
      </c>
      <c r="F7" s="30">
        <f>'část E náklady'!E6-'část E náklady'!G87</f>
        <v>0</v>
      </c>
      <c r="G7" s="517" t="s">
        <v>873</v>
      </c>
      <c r="H7" s="394"/>
      <c r="I7" s="394"/>
      <c r="K7" s="279"/>
    </row>
    <row r="8" spans="1:11" ht="52.5" hidden="1" customHeight="1" x14ac:dyDescent="0.2">
      <c r="A8" s="582" t="s">
        <v>512</v>
      </c>
      <c r="B8" s="602"/>
      <c r="C8" s="602"/>
      <c r="D8" s="603"/>
      <c r="E8" s="30">
        <f>'část E náklady'!E11-'část E náklady'!H87</f>
        <v>0</v>
      </c>
      <c r="F8" s="30">
        <f>'část E náklady'!E11-'část E náklady'!H87</f>
        <v>0</v>
      </c>
      <c r="G8" s="517" t="s">
        <v>871</v>
      </c>
      <c r="H8" s="394"/>
      <c r="I8" s="394"/>
      <c r="K8" s="279"/>
    </row>
    <row r="9" spans="1:11" ht="52.5" customHeight="1" x14ac:dyDescent="0.2">
      <c r="A9" s="582" t="s">
        <v>505</v>
      </c>
      <c r="B9" s="810"/>
      <c r="C9" s="810"/>
      <c r="D9" s="811"/>
      <c r="E9" s="30">
        <f>'část E náklady'!E21-'část E náklady'!J87</f>
        <v>0</v>
      </c>
      <c r="F9" s="30">
        <f>'část E náklady'!E21-'část E náklady'!J87</f>
        <v>0</v>
      </c>
      <c r="G9" s="517" t="s">
        <v>891</v>
      </c>
      <c r="H9" s="394"/>
      <c r="I9" s="394"/>
      <c r="K9" s="279"/>
    </row>
    <row r="10" spans="1:11" ht="42" customHeight="1" x14ac:dyDescent="0.2">
      <c r="A10" s="582" t="s">
        <v>190</v>
      </c>
      <c r="B10" s="583"/>
      <c r="C10" s="583"/>
      <c r="D10" s="584"/>
      <c r="E10" s="124"/>
      <c r="F10" s="124"/>
      <c r="G10" s="10"/>
      <c r="H10" s="394"/>
      <c r="I10" s="394"/>
      <c r="K10" s="254">
        <f t="shared" ref="K10:K26" si="0">F10</f>
        <v>0</v>
      </c>
    </row>
    <row r="11" spans="1:11" ht="39.75" customHeight="1" x14ac:dyDescent="0.2">
      <c r="A11" s="582" t="s">
        <v>191</v>
      </c>
      <c r="B11" s="583"/>
      <c r="C11" s="583"/>
      <c r="D11" s="584"/>
      <c r="E11" s="124"/>
      <c r="F11" s="124"/>
      <c r="G11" s="10"/>
      <c r="H11" s="397" t="str">
        <f>IF(AND(LEN(G11)=0)*OR(E11&lt;&gt;0,F11&lt;&gt;0),"  DOPLŇTE KOMENTÁŘ"," ")</f>
        <v xml:space="preserve"> </v>
      </c>
      <c r="I11" s="397"/>
      <c r="K11" s="254">
        <f t="shared" si="0"/>
        <v>0</v>
      </c>
    </row>
    <row r="12" spans="1:11" ht="15" x14ac:dyDescent="0.2">
      <c r="A12" s="582" t="s">
        <v>503</v>
      </c>
      <c r="B12" s="583"/>
      <c r="C12" s="583"/>
      <c r="D12" s="584"/>
      <c r="E12" s="124"/>
      <c r="F12" s="30">
        <f>'část G obce'!C33</f>
        <v>0</v>
      </c>
      <c r="G12" s="10"/>
      <c r="H12" s="397"/>
      <c r="I12" s="397"/>
      <c r="K12" s="254">
        <f t="shared" si="0"/>
        <v>0</v>
      </c>
    </row>
    <row r="13" spans="1:11" ht="15" x14ac:dyDescent="0.2">
      <c r="A13" s="582" t="s">
        <v>504</v>
      </c>
      <c r="B13" s="583"/>
      <c r="C13" s="583"/>
      <c r="D13" s="584"/>
      <c r="E13" s="124"/>
      <c r="F13" s="30">
        <f>'část G obce'!D33</f>
        <v>0</v>
      </c>
      <c r="G13" s="10"/>
      <c r="H13" s="397"/>
      <c r="I13" s="397"/>
      <c r="K13" s="254">
        <f t="shared" si="0"/>
        <v>0</v>
      </c>
    </row>
    <row r="14" spans="1:11" ht="20.100000000000001" customHeight="1" x14ac:dyDescent="0.2">
      <c r="A14" s="582" t="s">
        <v>171</v>
      </c>
      <c r="B14" s="583"/>
      <c r="C14" s="583"/>
      <c r="D14" s="584"/>
      <c r="E14" s="124"/>
      <c r="F14" s="124"/>
      <c r="G14" s="10"/>
      <c r="H14" s="394"/>
      <c r="I14" s="394"/>
      <c r="K14" s="254">
        <f t="shared" si="0"/>
        <v>0</v>
      </c>
    </row>
    <row r="15" spans="1:11" ht="41.25" customHeight="1" x14ac:dyDescent="0.2">
      <c r="A15" s="582" t="s">
        <v>192</v>
      </c>
      <c r="B15" s="583"/>
      <c r="C15" s="583"/>
      <c r="D15" s="584"/>
      <c r="E15" s="124"/>
      <c r="F15" s="124"/>
      <c r="G15" s="10"/>
      <c r="H15" s="397" t="str">
        <f>IF(AND(LEN(G15)=0)*OR(E15&lt;&gt;0,F15&lt;&gt;0),"  DOPLŇTE KOMENTÁŘ"," ")</f>
        <v xml:space="preserve"> </v>
      </c>
      <c r="I15" s="397"/>
      <c r="J15" s="169"/>
      <c r="K15" s="254">
        <f t="shared" si="0"/>
        <v>0</v>
      </c>
    </row>
    <row r="16" spans="1:11" ht="20.100000000000001" customHeight="1" x14ac:dyDescent="0.2">
      <c r="A16" s="582" t="s">
        <v>172</v>
      </c>
      <c r="B16" s="583"/>
      <c r="C16" s="583"/>
      <c r="D16" s="584"/>
      <c r="E16" s="124"/>
      <c r="F16" s="124"/>
      <c r="G16" s="10"/>
      <c r="H16" s="394"/>
      <c r="I16" s="394"/>
      <c r="K16" s="254">
        <f t="shared" si="0"/>
        <v>0</v>
      </c>
    </row>
    <row r="17" spans="1:11" ht="20.100000000000001" customHeight="1" x14ac:dyDescent="0.2">
      <c r="A17" s="582" t="s">
        <v>201</v>
      </c>
      <c r="B17" s="602"/>
      <c r="C17" s="602"/>
      <c r="D17" s="603"/>
      <c r="E17" s="124"/>
      <c r="F17" s="124"/>
      <c r="G17" s="10"/>
      <c r="H17" s="394"/>
      <c r="I17" s="394"/>
      <c r="K17" s="254">
        <f t="shared" si="0"/>
        <v>0</v>
      </c>
    </row>
    <row r="18" spans="1:11" ht="29.25" customHeight="1" x14ac:dyDescent="0.2">
      <c r="A18" s="582" t="s">
        <v>202</v>
      </c>
      <c r="B18" s="602"/>
      <c r="C18" s="602"/>
      <c r="D18" s="603"/>
      <c r="E18" s="124"/>
      <c r="F18" s="124"/>
      <c r="G18" s="10"/>
      <c r="H18" s="394"/>
      <c r="I18" s="394"/>
      <c r="K18" s="254">
        <f t="shared" si="0"/>
        <v>0</v>
      </c>
    </row>
    <row r="19" spans="1:11" ht="27" customHeight="1" x14ac:dyDescent="0.2">
      <c r="A19" s="582" t="s">
        <v>203</v>
      </c>
      <c r="B19" s="602"/>
      <c r="C19" s="602"/>
      <c r="D19" s="603"/>
      <c r="E19" s="124"/>
      <c r="F19" s="124"/>
      <c r="G19" s="10"/>
      <c r="H19" s="394"/>
      <c r="I19" s="394"/>
      <c r="K19" s="254">
        <f t="shared" si="0"/>
        <v>0</v>
      </c>
    </row>
    <row r="20" spans="1:11" ht="20.100000000000001" customHeight="1" x14ac:dyDescent="0.2">
      <c r="A20" s="582" t="s">
        <v>204</v>
      </c>
      <c r="B20" s="602"/>
      <c r="C20" s="602"/>
      <c r="D20" s="603"/>
      <c r="E20" s="124"/>
      <c r="F20" s="124"/>
      <c r="G20" s="10"/>
      <c r="H20" s="394"/>
      <c r="I20" s="394"/>
      <c r="K20" s="254">
        <f t="shared" si="0"/>
        <v>0</v>
      </c>
    </row>
    <row r="21" spans="1:11" ht="20.100000000000001" customHeight="1" x14ac:dyDescent="0.2">
      <c r="A21" s="582" t="s">
        <v>205</v>
      </c>
      <c r="B21" s="602"/>
      <c r="C21" s="602"/>
      <c r="D21" s="603"/>
      <c r="E21" s="124"/>
      <c r="F21" s="124"/>
      <c r="G21" s="10"/>
      <c r="H21" s="394"/>
      <c r="I21" s="394"/>
      <c r="K21" s="254">
        <f t="shared" si="0"/>
        <v>0</v>
      </c>
    </row>
    <row r="22" spans="1:11" ht="28.5" customHeight="1" x14ac:dyDescent="0.2">
      <c r="A22" s="582" t="s">
        <v>206</v>
      </c>
      <c r="B22" s="583"/>
      <c r="C22" s="583"/>
      <c r="D22" s="584"/>
      <c r="E22" s="124"/>
      <c r="F22" s="124"/>
      <c r="G22" s="10"/>
      <c r="H22" s="394"/>
      <c r="I22" s="394"/>
      <c r="K22" s="254">
        <f t="shared" si="0"/>
        <v>0</v>
      </c>
    </row>
    <row r="23" spans="1:11" ht="40.5" customHeight="1" x14ac:dyDescent="0.2">
      <c r="A23" s="582" t="s">
        <v>207</v>
      </c>
      <c r="B23" s="602"/>
      <c r="C23" s="602"/>
      <c r="D23" s="603"/>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82" t="s">
        <v>173</v>
      </c>
      <c r="B24" s="583"/>
      <c r="C24" s="583"/>
      <c r="D24" s="584"/>
      <c r="E24" s="124"/>
      <c r="F24" s="124"/>
      <c r="G24" s="10"/>
      <c r="H24" s="394"/>
      <c r="I24" s="394"/>
      <c r="K24" s="254">
        <f t="shared" si="0"/>
        <v>0</v>
      </c>
    </row>
    <row r="25" spans="1:11" ht="20.100000000000001" customHeight="1" x14ac:dyDescent="0.2">
      <c r="A25" s="582" t="s">
        <v>174</v>
      </c>
      <c r="B25" s="583"/>
      <c r="C25" s="583"/>
      <c r="D25" s="584"/>
      <c r="E25" s="124"/>
      <c r="F25" s="124"/>
      <c r="G25" s="10"/>
      <c r="H25" s="394"/>
      <c r="I25" s="394"/>
      <c r="K25" s="254">
        <f t="shared" si="0"/>
        <v>0</v>
      </c>
    </row>
    <row r="26" spans="1:11" ht="20.100000000000001" customHeight="1" x14ac:dyDescent="0.2">
      <c r="A26" s="582" t="s">
        <v>175</v>
      </c>
      <c r="B26" s="583"/>
      <c r="C26" s="583"/>
      <c r="D26" s="584"/>
      <c r="E26" s="124"/>
      <c r="F26" s="124"/>
      <c r="G26" s="10"/>
      <c r="H26" s="397" t="str">
        <f>IF(AND(LEN(G26)=0)*OR(E26&lt;&gt;0,F26&lt;&gt;0),"  DOPLŇTE KOMENTÁŘ"," ")</f>
        <v xml:space="preserve"> </v>
      </c>
      <c r="I26" s="397"/>
      <c r="K26" s="254">
        <f t="shared" si="0"/>
        <v>0</v>
      </c>
    </row>
    <row r="27" spans="1:11" ht="20.100000000000001" customHeight="1" x14ac:dyDescent="0.2">
      <c r="A27" s="807" t="s">
        <v>1</v>
      </c>
      <c r="B27" s="808"/>
      <c r="C27" s="808"/>
      <c r="D27" s="809"/>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15" t="s">
        <v>41</v>
      </c>
      <c r="B29" s="616"/>
      <c r="C29" s="616"/>
      <c r="D29" s="616"/>
      <c r="E29" s="806"/>
      <c r="F29" s="626"/>
      <c r="G29" s="627"/>
      <c r="H29" s="394"/>
      <c r="I29" s="394"/>
      <c r="K29" s="282"/>
    </row>
    <row r="30" spans="1:11" x14ac:dyDescent="0.2">
      <c r="A30" s="483"/>
      <c r="B30" s="483"/>
      <c r="C30" s="483"/>
      <c r="D30" s="483"/>
      <c r="E30" s="394"/>
      <c r="F30" s="394"/>
      <c r="G30" s="394"/>
      <c r="H30" s="394"/>
      <c r="I30" s="394"/>
    </row>
    <row r="31" spans="1:11" ht="42" customHeight="1" x14ac:dyDescent="0.2">
      <c r="A31" s="560" t="s">
        <v>917</v>
      </c>
      <c r="B31" s="560"/>
      <c r="C31" s="560"/>
      <c r="D31" s="560"/>
      <c r="E31" s="11">
        <f>'část E náklady'!E88</f>
        <v>0</v>
      </c>
      <c r="F31" s="394"/>
      <c r="G31" s="551"/>
      <c r="H31" s="514"/>
      <c r="I31" s="514"/>
      <c r="J31" s="505"/>
    </row>
    <row r="32" spans="1:11" ht="42" customHeight="1" x14ac:dyDescent="0.2">
      <c r="A32" s="582" t="s">
        <v>918</v>
      </c>
      <c r="B32" s="583"/>
      <c r="C32" s="583"/>
      <c r="D32" s="584"/>
      <c r="E32" s="11">
        <f>E27</f>
        <v>0</v>
      </c>
      <c r="F32" s="394"/>
      <c r="G32" s="409"/>
      <c r="H32" s="515"/>
      <c r="I32" s="515"/>
    </row>
    <row r="33" spans="1:18" ht="42" customHeight="1" x14ac:dyDescent="0.2">
      <c r="A33" s="560" t="s">
        <v>223</v>
      </c>
      <c r="B33" s="560"/>
      <c r="C33" s="560"/>
      <c r="D33" s="560"/>
      <c r="E33" s="11">
        <f>E32-E31</f>
        <v>0</v>
      </c>
      <c r="F33" s="394"/>
      <c r="G33" s="409"/>
      <c r="H33" s="515"/>
      <c r="I33" s="515"/>
    </row>
    <row r="34" spans="1:18" ht="42" customHeight="1" x14ac:dyDescent="0.2">
      <c r="A34" s="582" t="s">
        <v>919</v>
      </c>
      <c r="B34" s="583"/>
      <c r="C34" s="583"/>
      <c r="D34" s="584"/>
      <c r="E34" s="11">
        <f>'část E náklady'!F88</f>
        <v>0</v>
      </c>
      <c r="F34" s="394"/>
      <c r="G34" s="409"/>
      <c r="H34" s="515"/>
      <c r="I34" s="515"/>
      <c r="K34" s="538"/>
    </row>
    <row r="35" spans="1:18" ht="42" customHeight="1" x14ac:dyDescent="0.2">
      <c r="A35" s="560" t="s">
        <v>920</v>
      </c>
      <c r="B35" s="560"/>
      <c r="C35" s="560"/>
      <c r="D35" s="560"/>
      <c r="E35" s="11">
        <f>F27</f>
        <v>0</v>
      </c>
      <c r="F35" s="394"/>
      <c r="G35" s="409"/>
      <c r="H35" s="515"/>
      <c r="I35" s="515"/>
      <c r="J35" s="539"/>
      <c r="K35" s="528"/>
      <c r="L35" s="528"/>
      <c r="M35" s="528"/>
      <c r="N35" s="528"/>
      <c r="O35" s="540"/>
      <c r="P35" s="540"/>
      <c r="Q35" s="540"/>
      <c r="R35" s="540"/>
    </row>
    <row r="36" spans="1:18" ht="42" customHeight="1" x14ac:dyDescent="0.2">
      <c r="A36" s="560" t="s">
        <v>223</v>
      </c>
      <c r="B36" s="560"/>
      <c r="C36" s="560"/>
      <c r="D36" s="560"/>
      <c r="E36" s="11">
        <f>E35-E34</f>
        <v>0</v>
      </c>
      <c r="F36" s="804"/>
      <c r="G36" s="805"/>
      <c r="H36" s="805"/>
      <c r="I36" s="516"/>
      <c r="K36" s="288"/>
    </row>
    <row r="37" spans="1:18" x14ac:dyDescent="0.2">
      <c r="A37" s="394"/>
      <c r="B37" s="394"/>
      <c r="C37" s="394"/>
      <c r="D37" s="394"/>
      <c r="E37" s="394"/>
      <c r="F37" s="394"/>
      <c r="G37" s="394"/>
      <c r="H37" s="394"/>
      <c r="I37" s="394"/>
      <c r="K37" s="288"/>
    </row>
  </sheetData>
  <sheetProtection password="8D29" sheet="1" formatRows="0"/>
  <mergeCells count="36">
    <mergeCell ref="A32:D32"/>
    <mergeCell ref="A33:D33"/>
    <mergeCell ref="A29:D29"/>
    <mergeCell ref="A19:D19"/>
    <mergeCell ref="F36:H36"/>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34:D34"/>
    <mergeCell ref="A17:D17"/>
    <mergeCell ref="A1:G1"/>
    <mergeCell ref="A4:D5"/>
    <mergeCell ref="E4:F4"/>
    <mergeCell ref="G4:G5"/>
    <mergeCell ref="A13:D13"/>
    <mergeCell ref="A7:D7"/>
    <mergeCell ref="A10:D10"/>
    <mergeCell ref="A11:D11"/>
    <mergeCell ref="A12:D12"/>
    <mergeCell ref="A2:G2"/>
    <mergeCell ref="A6:D6"/>
    <mergeCell ref="A8:D8"/>
    <mergeCell ref="A9:D9"/>
    <mergeCell ref="A31:D31"/>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43"/>
  <sheetViews>
    <sheetView showGridLines="0" topLeftCell="A28" workbookViewId="0">
      <selection activeCell="G49" sqref="G49"/>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1" t="s">
        <v>915</v>
      </c>
      <c r="B1" s="732"/>
      <c r="C1" s="732"/>
      <c r="D1" s="732"/>
      <c r="E1" s="732"/>
      <c r="F1" s="732"/>
      <c r="G1" s="732"/>
      <c r="H1" s="394"/>
      <c r="I1" s="394"/>
    </row>
    <row r="2" spans="1:11" ht="15" hidden="1" x14ac:dyDescent="0.25">
      <c r="A2" s="731" t="s">
        <v>561</v>
      </c>
      <c r="B2" s="732"/>
      <c r="C2" s="732"/>
      <c r="D2" s="732"/>
      <c r="E2" s="732"/>
      <c r="F2" s="732"/>
      <c r="G2" s="732"/>
      <c r="H2" s="394"/>
      <c r="I2" s="394"/>
    </row>
    <row r="3" spans="1:11" x14ac:dyDescent="0.2">
      <c r="A3" s="394"/>
      <c r="B3" s="394"/>
      <c r="C3" s="394"/>
      <c r="D3" s="394"/>
      <c r="E3" s="394"/>
      <c r="F3" s="394"/>
      <c r="G3" s="394"/>
      <c r="H3" s="394"/>
      <c r="I3" s="394"/>
    </row>
    <row r="4" spans="1:11" ht="30.75" customHeight="1" x14ac:dyDescent="0.2">
      <c r="A4" s="796"/>
      <c r="B4" s="797"/>
      <c r="C4" s="797"/>
      <c r="D4" s="798"/>
      <c r="E4" s="628" t="s">
        <v>916</v>
      </c>
      <c r="F4" s="802"/>
      <c r="G4" s="767" t="s">
        <v>146</v>
      </c>
      <c r="H4" s="394"/>
      <c r="I4" s="394"/>
      <c r="K4" s="299" t="s">
        <v>573</v>
      </c>
    </row>
    <row r="5" spans="1:11" ht="89.25" x14ac:dyDescent="0.2">
      <c r="A5" s="799"/>
      <c r="B5" s="800"/>
      <c r="C5" s="800"/>
      <c r="D5" s="801"/>
      <c r="E5" s="546" t="s">
        <v>221</v>
      </c>
      <c r="F5" s="546" t="s">
        <v>231</v>
      </c>
      <c r="G5" s="803"/>
      <c r="H5" s="394"/>
      <c r="I5" s="394"/>
      <c r="K5" s="284" t="s">
        <v>571</v>
      </c>
    </row>
    <row r="6" spans="1:11" ht="65.25" customHeight="1" x14ac:dyDescent="0.2">
      <c r="A6" s="582" t="s">
        <v>894</v>
      </c>
      <c r="B6" s="583"/>
      <c r="C6" s="583"/>
      <c r="D6" s="584"/>
      <c r="E6" s="30">
        <f>'část E náklady'!E16-'část E náklady'!I87</f>
        <v>0</v>
      </c>
      <c r="F6" s="30">
        <f>'část E náklady'!E16-'část E náklady'!I87</f>
        <v>0</v>
      </c>
      <c r="G6" s="517" t="s">
        <v>872</v>
      </c>
      <c r="H6" s="394"/>
      <c r="I6" s="394"/>
      <c r="J6" s="169"/>
      <c r="K6" s="279"/>
    </row>
    <row r="7" spans="1:11" ht="52.5" customHeight="1" x14ac:dyDescent="0.2">
      <c r="A7" s="582" t="s">
        <v>265</v>
      </c>
      <c r="B7" s="602"/>
      <c r="C7" s="602"/>
      <c r="D7" s="603"/>
      <c r="E7" s="30">
        <f>'část E náklady'!E6-'část E náklady'!G87</f>
        <v>0</v>
      </c>
      <c r="F7" s="30">
        <f>'část E náklady'!E6-'část E náklady'!G87</f>
        <v>0</v>
      </c>
      <c r="G7" s="517" t="s">
        <v>873</v>
      </c>
      <c r="H7" s="394"/>
      <c r="I7" s="394"/>
      <c r="K7" s="279"/>
    </row>
    <row r="8" spans="1:11" ht="52.5" hidden="1" customHeight="1" x14ac:dyDescent="0.2">
      <c r="A8" s="582" t="s">
        <v>512</v>
      </c>
      <c r="B8" s="602"/>
      <c r="C8" s="602"/>
      <c r="D8" s="603"/>
      <c r="E8" s="30">
        <f>'část E náklady'!E11-'část E náklady'!H87</f>
        <v>0</v>
      </c>
      <c r="F8" s="30">
        <f>'část E náklady'!E11-'část E náklady'!H87</f>
        <v>0</v>
      </c>
      <c r="G8" s="517" t="s">
        <v>871</v>
      </c>
      <c r="H8" s="394"/>
      <c r="I8" s="394"/>
      <c r="K8" s="279"/>
    </row>
    <row r="9" spans="1:11" ht="52.5" customHeight="1" x14ac:dyDescent="0.2">
      <c r="A9" s="582" t="s">
        <v>505</v>
      </c>
      <c r="B9" s="810"/>
      <c r="C9" s="810"/>
      <c r="D9" s="811"/>
      <c r="E9" s="30">
        <f>'část E náklady'!E21-'část E náklady'!J87</f>
        <v>0</v>
      </c>
      <c r="F9" s="30">
        <f>'část E náklady'!E21-'část E náklady'!J87</f>
        <v>0</v>
      </c>
      <c r="G9" s="517" t="s">
        <v>891</v>
      </c>
      <c r="H9" s="394"/>
      <c r="I9" s="394"/>
      <c r="K9" s="279"/>
    </row>
    <row r="10" spans="1:11" ht="42" customHeight="1" x14ac:dyDescent="0.2">
      <c r="A10" s="582" t="s">
        <v>190</v>
      </c>
      <c r="B10" s="583"/>
      <c r="C10" s="583"/>
      <c r="D10" s="584"/>
      <c r="E10" s="124"/>
      <c r="F10" s="124"/>
      <c r="G10" s="545"/>
      <c r="H10" s="394"/>
      <c r="I10" s="394"/>
      <c r="K10" s="254">
        <f t="shared" ref="K10:K26" si="0">F10</f>
        <v>0</v>
      </c>
    </row>
    <row r="11" spans="1:11" ht="39.75" customHeight="1" x14ac:dyDescent="0.2">
      <c r="A11" s="582" t="s">
        <v>191</v>
      </c>
      <c r="B11" s="583"/>
      <c r="C11" s="583"/>
      <c r="D11" s="584"/>
      <c r="E11" s="124"/>
      <c r="F11" s="124"/>
      <c r="G11" s="545"/>
      <c r="H11" s="397" t="str">
        <f>IF(AND(LEN(G11)=0)*OR(E11&lt;&gt;0,F11&lt;&gt;0),"  DOPLŇTE KOMENTÁŘ"," ")</f>
        <v xml:space="preserve"> </v>
      </c>
      <c r="I11" s="397"/>
      <c r="K11" s="254">
        <f t="shared" si="0"/>
        <v>0</v>
      </c>
    </row>
    <row r="12" spans="1:11" ht="15" x14ac:dyDescent="0.2">
      <c r="A12" s="582" t="s">
        <v>503</v>
      </c>
      <c r="B12" s="583"/>
      <c r="C12" s="583"/>
      <c r="D12" s="584"/>
      <c r="E12" s="124"/>
      <c r="F12" s="30">
        <f>'část G obce'!C33</f>
        <v>0</v>
      </c>
      <c r="G12" s="545"/>
      <c r="H12" s="397"/>
      <c r="I12" s="397"/>
      <c r="K12" s="254">
        <f t="shared" si="0"/>
        <v>0</v>
      </c>
    </row>
    <row r="13" spans="1:11" ht="15" x14ac:dyDescent="0.2">
      <c r="A13" s="582" t="s">
        <v>504</v>
      </c>
      <c r="B13" s="583"/>
      <c r="C13" s="583"/>
      <c r="D13" s="584"/>
      <c r="E13" s="124"/>
      <c r="F13" s="30">
        <f>'část G obce'!D33</f>
        <v>0</v>
      </c>
      <c r="G13" s="545"/>
      <c r="H13" s="397"/>
      <c r="I13" s="397"/>
      <c r="K13" s="254">
        <f t="shared" si="0"/>
        <v>0</v>
      </c>
    </row>
    <row r="14" spans="1:11" ht="20.100000000000001" customHeight="1" x14ac:dyDescent="0.2">
      <c r="A14" s="582" t="s">
        <v>171</v>
      </c>
      <c r="B14" s="583"/>
      <c r="C14" s="583"/>
      <c r="D14" s="584"/>
      <c r="E14" s="124"/>
      <c r="F14" s="124"/>
      <c r="G14" s="545"/>
      <c r="H14" s="394"/>
      <c r="I14" s="394"/>
      <c r="K14" s="254">
        <f t="shared" si="0"/>
        <v>0</v>
      </c>
    </row>
    <row r="15" spans="1:11" ht="41.25" customHeight="1" x14ac:dyDescent="0.2">
      <c r="A15" s="582" t="s">
        <v>192</v>
      </c>
      <c r="B15" s="583"/>
      <c r="C15" s="583"/>
      <c r="D15" s="584"/>
      <c r="E15" s="124"/>
      <c r="F15" s="124"/>
      <c r="G15" s="545"/>
      <c r="H15" s="397" t="str">
        <f>IF(AND(LEN(G15)=0)*OR(E15&lt;&gt;0,F15&lt;&gt;0),"  DOPLŇTE KOMENTÁŘ"," ")</f>
        <v xml:space="preserve"> </v>
      </c>
      <c r="I15" s="397"/>
      <c r="J15" s="169"/>
      <c r="K15" s="254">
        <f t="shared" si="0"/>
        <v>0</v>
      </c>
    </row>
    <row r="16" spans="1:11" ht="20.100000000000001" customHeight="1" x14ac:dyDescent="0.2">
      <c r="A16" s="582" t="s">
        <v>172</v>
      </c>
      <c r="B16" s="583"/>
      <c r="C16" s="583"/>
      <c r="D16" s="584"/>
      <c r="E16" s="124"/>
      <c r="F16" s="124"/>
      <c r="G16" s="545"/>
      <c r="H16" s="394"/>
      <c r="I16" s="394"/>
      <c r="K16" s="254">
        <f t="shared" si="0"/>
        <v>0</v>
      </c>
    </row>
    <row r="17" spans="1:11" ht="20.100000000000001" customHeight="1" x14ac:dyDescent="0.2">
      <c r="A17" s="582" t="s">
        <v>201</v>
      </c>
      <c r="B17" s="602"/>
      <c r="C17" s="602"/>
      <c r="D17" s="603"/>
      <c r="E17" s="124"/>
      <c r="F17" s="124"/>
      <c r="G17" s="545"/>
      <c r="H17" s="394"/>
      <c r="I17" s="394"/>
      <c r="K17" s="254">
        <f t="shared" si="0"/>
        <v>0</v>
      </c>
    </row>
    <row r="18" spans="1:11" ht="29.25" customHeight="1" x14ac:dyDescent="0.2">
      <c r="A18" s="582" t="s">
        <v>202</v>
      </c>
      <c r="B18" s="602"/>
      <c r="C18" s="602"/>
      <c r="D18" s="603"/>
      <c r="E18" s="124"/>
      <c r="F18" s="124"/>
      <c r="G18" s="545"/>
      <c r="H18" s="394"/>
      <c r="I18" s="394"/>
      <c r="K18" s="254">
        <f t="shared" si="0"/>
        <v>0</v>
      </c>
    </row>
    <row r="19" spans="1:11" ht="27" customHeight="1" x14ac:dyDescent="0.2">
      <c r="A19" s="582" t="s">
        <v>203</v>
      </c>
      <c r="B19" s="602"/>
      <c r="C19" s="602"/>
      <c r="D19" s="603"/>
      <c r="E19" s="124"/>
      <c r="F19" s="124"/>
      <c r="G19" s="545"/>
      <c r="H19" s="394"/>
      <c r="I19" s="394"/>
      <c r="K19" s="254">
        <f t="shared" si="0"/>
        <v>0</v>
      </c>
    </row>
    <row r="20" spans="1:11" ht="20.100000000000001" customHeight="1" x14ac:dyDescent="0.2">
      <c r="A20" s="582" t="s">
        <v>204</v>
      </c>
      <c r="B20" s="602"/>
      <c r="C20" s="602"/>
      <c r="D20" s="603"/>
      <c r="E20" s="124"/>
      <c r="F20" s="124"/>
      <c r="G20" s="545"/>
      <c r="H20" s="394"/>
      <c r="I20" s="394"/>
      <c r="K20" s="254">
        <f t="shared" si="0"/>
        <v>0</v>
      </c>
    </row>
    <row r="21" spans="1:11" ht="20.100000000000001" customHeight="1" x14ac:dyDescent="0.2">
      <c r="A21" s="582" t="s">
        <v>205</v>
      </c>
      <c r="B21" s="602"/>
      <c r="C21" s="602"/>
      <c r="D21" s="603"/>
      <c r="E21" s="124"/>
      <c r="F21" s="124"/>
      <c r="G21" s="545"/>
      <c r="H21" s="394"/>
      <c r="I21" s="394"/>
      <c r="K21" s="254">
        <f t="shared" si="0"/>
        <v>0</v>
      </c>
    </row>
    <row r="22" spans="1:11" ht="28.5" customHeight="1" x14ac:dyDescent="0.2">
      <c r="A22" s="582" t="s">
        <v>206</v>
      </c>
      <c r="B22" s="583"/>
      <c r="C22" s="583"/>
      <c r="D22" s="584"/>
      <c r="E22" s="124"/>
      <c r="F22" s="124"/>
      <c r="G22" s="545"/>
      <c r="H22" s="394"/>
      <c r="I22" s="394"/>
      <c r="K22" s="254">
        <f t="shared" si="0"/>
        <v>0</v>
      </c>
    </row>
    <row r="23" spans="1:11" ht="40.5" customHeight="1" x14ac:dyDescent="0.2">
      <c r="A23" s="582" t="s">
        <v>207</v>
      </c>
      <c r="B23" s="602"/>
      <c r="C23" s="602"/>
      <c r="D23" s="603"/>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82" t="s">
        <v>173</v>
      </c>
      <c r="B24" s="583"/>
      <c r="C24" s="583"/>
      <c r="D24" s="584"/>
      <c r="E24" s="124"/>
      <c r="F24" s="124"/>
      <c r="G24" s="545"/>
      <c r="H24" s="394"/>
      <c r="I24" s="394"/>
      <c r="K24" s="254">
        <f t="shared" si="0"/>
        <v>0</v>
      </c>
    </row>
    <row r="25" spans="1:11" ht="20.100000000000001" customHeight="1" x14ac:dyDescent="0.2">
      <c r="A25" s="582" t="s">
        <v>174</v>
      </c>
      <c r="B25" s="583"/>
      <c r="C25" s="583"/>
      <c r="D25" s="584"/>
      <c r="E25" s="124"/>
      <c r="F25" s="124"/>
      <c r="G25" s="545"/>
      <c r="H25" s="394"/>
      <c r="I25" s="394"/>
      <c r="K25" s="254">
        <f t="shared" si="0"/>
        <v>0</v>
      </c>
    </row>
    <row r="26" spans="1:11" ht="20.100000000000001" customHeight="1" x14ac:dyDescent="0.2">
      <c r="A26" s="582" t="s">
        <v>175</v>
      </c>
      <c r="B26" s="583"/>
      <c r="C26" s="583"/>
      <c r="D26" s="584"/>
      <c r="E26" s="124"/>
      <c r="F26" s="124"/>
      <c r="G26" s="545"/>
      <c r="H26" s="397" t="str">
        <f>IF(AND(LEN(G26)=0)*OR(E26&lt;&gt;0,F26&lt;&gt;0),"  DOPLŇTE KOMENTÁŘ"," ")</f>
        <v xml:space="preserve"> </v>
      </c>
      <c r="I26" s="397"/>
      <c r="K26" s="254">
        <f t="shared" si="0"/>
        <v>0</v>
      </c>
    </row>
    <row r="27" spans="1:11" ht="20.100000000000001" customHeight="1" x14ac:dyDescent="0.2">
      <c r="A27" s="807" t="s">
        <v>1</v>
      </c>
      <c r="B27" s="808"/>
      <c r="C27" s="808"/>
      <c r="D27" s="809"/>
      <c r="E27" s="125">
        <f>SUM(E6:E26)</f>
        <v>0</v>
      </c>
      <c r="F27" s="125">
        <f>SUM(F6:F26)</f>
        <v>0</v>
      </c>
      <c r="G27" s="545"/>
      <c r="H27" s="394"/>
      <c r="I27" s="394"/>
      <c r="K27" s="283"/>
    </row>
    <row r="28" spans="1:11" x14ac:dyDescent="0.2">
      <c r="A28" s="394"/>
      <c r="B28" s="394"/>
      <c r="C28" s="394"/>
      <c r="D28" s="394"/>
      <c r="E28" s="394"/>
      <c r="F28" s="394"/>
      <c r="G28" s="394"/>
      <c r="H28" s="394"/>
      <c r="I28" s="394"/>
      <c r="K28" s="282"/>
    </row>
    <row r="29" spans="1:11" ht="57" customHeight="1" x14ac:dyDescent="0.2">
      <c r="A29" s="615" t="s">
        <v>41</v>
      </c>
      <c r="B29" s="616"/>
      <c r="C29" s="616"/>
      <c r="D29" s="616"/>
      <c r="E29" s="806"/>
      <c r="F29" s="626"/>
      <c r="G29" s="627"/>
      <c r="H29" s="394"/>
      <c r="I29" s="394"/>
      <c r="K29" s="282"/>
    </row>
    <row r="30" spans="1:11" x14ac:dyDescent="0.2">
      <c r="A30" s="483"/>
      <c r="B30" s="483"/>
      <c r="C30" s="483"/>
      <c r="D30" s="483"/>
      <c r="E30" s="394"/>
      <c r="F30" s="394"/>
      <c r="G30" s="394"/>
      <c r="H30" s="394"/>
      <c r="I30" s="394"/>
    </row>
    <row r="31" spans="1:11" ht="42" customHeight="1" x14ac:dyDescent="0.2">
      <c r="A31" s="560" t="s">
        <v>917</v>
      </c>
      <c r="B31" s="560"/>
      <c r="C31" s="560"/>
      <c r="D31" s="560"/>
      <c r="E31" s="11">
        <f>'část E náklady'!E88</f>
        <v>0</v>
      </c>
      <c r="F31" s="394"/>
      <c r="G31" s="812" t="s">
        <v>868</v>
      </c>
      <c r="H31" s="701"/>
      <c r="I31" s="514"/>
      <c r="J31" s="505"/>
    </row>
    <row r="32" spans="1:11" ht="42" customHeight="1" x14ac:dyDescent="0.2">
      <c r="A32" s="582" t="s">
        <v>918</v>
      </c>
      <c r="B32" s="583"/>
      <c r="C32" s="583"/>
      <c r="D32" s="584"/>
      <c r="E32" s="11">
        <f>E27</f>
        <v>0</v>
      </c>
      <c r="F32" s="394"/>
      <c r="G32" s="547" t="s">
        <v>884</v>
      </c>
      <c r="H32" s="506">
        <f>IF(E36&gt;0,(F7/(F6+F7+F9))*E36,0)</f>
        <v>0</v>
      </c>
      <c r="I32" s="515"/>
    </row>
    <row r="33" spans="1:18" ht="42" customHeight="1" x14ac:dyDescent="0.2">
      <c r="A33" s="560" t="s">
        <v>223</v>
      </c>
      <c r="B33" s="560"/>
      <c r="C33" s="560"/>
      <c r="D33" s="560"/>
      <c r="E33" s="11">
        <f>E32-E31</f>
        <v>0</v>
      </c>
      <c r="F33" s="394"/>
      <c r="G33" s="547" t="s">
        <v>885</v>
      </c>
      <c r="H33" s="506">
        <f>IF(E36&gt;0,(F6/(F6+F7+F9))*E36,0)</f>
        <v>0</v>
      </c>
      <c r="I33" s="515"/>
    </row>
    <row r="34" spans="1:18" ht="42" customHeight="1" x14ac:dyDescent="0.2">
      <c r="A34" s="582" t="s">
        <v>919</v>
      </c>
      <c r="B34" s="583"/>
      <c r="C34" s="583"/>
      <c r="D34" s="584"/>
      <c r="E34" s="11">
        <f>'část E náklady'!F88</f>
        <v>0</v>
      </c>
      <c r="F34" s="394"/>
      <c r="G34" s="547" t="s">
        <v>886</v>
      </c>
      <c r="H34" s="506">
        <f>IF(E36&gt;0,(F9/(F6+F7+F9))*E36,0)</f>
        <v>0</v>
      </c>
      <c r="I34" s="515"/>
      <c r="K34" s="538"/>
    </row>
    <row r="35" spans="1:18" ht="42" customHeight="1" x14ac:dyDescent="0.2">
      <c r="A35" s="560" t="s">
        <v>920</v>
      </c>
      <c r="B35" s="560"/>
      <c r="C35" s="560"/>
      <c r="D35" s="560"/>
      <c r="E35" s="11">
        <f>F27</f>
        <v>0</v>
      </c>
      <c r="F35" s="394"/>
      <c r="G35" s="547" t="s">
        <v>867</v>
      </c>
      <c r="H35" s="506">
        <f>SUM(H32:H34)</f>
        <v>0</v>
      </c>
      <c r="I35" s="515"/>
      <c r="J35" s="539"/>
      <c r="K35" s="548"/>
      <c r="L35" s="548"/>
      <c r="M35" s="548"/>
      <c r="N35" s="548"/>
      <c r="O35" s="540"/>
      <c r="P35" s="540"/>
      <c r="Q35" s="540"/>
      <c r="R35" s="540"/>
    </row>
    <row r="36" spans="1:18" ht="42" customHeight="1" x14ac:dyDescent="0.2">
      <c r="A36" s="560" t="s">
        <v>223</v>
      </c>
      <c r="B36" s="560"/>
      <c r="C36" s="560"/>
      <c r="D36" s="560"/>
      <c r="E36" s="11">
        <f>E35-E34</f>
        <v>0</v>
      </c>
      <c r="F36" s="804" t="s">
        <v>870</v>
      </c>
      <c r="G36" s="805"/>
      <c r="H36" s="805"/>
      <c r="I36" s="516"/>
      <c r="K36" s="288"/>
    </row>
    <row r="37" spans="1:18" x14ac:dyDescent="0.2">
      <c r="A37" s="394"/>
      <c r="B37" s="394"/>
      <c r="C37" s="394"/>
      <c r="D37" s="394"/>
      <c r="E37" s="394"/>
      <c r="F37" s="394"/>
      <c r="G37" s="394"/>
      <c r="H37" s="394"/>
      <c r="I37" s="394"/>
      <c r="K37" s="288"/>
    </row>
    <row r="43" spans="1:18" x14ac:dyDescent="0.2">
      <c r="B43" s="550" t="s">
        <v>921</v>
      </c>
    </row>
  </sheetData>
  <sheetProtection formatRows="0"/>
  <mergeCells count="37">
    <mergeCell ref="F36:H36"/>
    <mergeCell ref="A25:D25"/>
    <mergeCell ref="A26:D26"/>
    <mergeCell ref="A27:D27"/>
    <mergeCell ref="A29:D29"/>
    <mergeCell ref="E29:G29"/>
    <mergeCell ref="A31:D31"/>
    <mergeCell ref="G31:H31"/>
    <mergeCell ref="A32:D32"/>
    <mergeCell ref="A33:D33"/>
    <mergeCell ref="A34:D34"/>
    <mergeCell ref="A35:D35"/>
    <mergeCell ref="A36:D36"/>
    <mergeCell ref="A24:D24"/>
    <mergeCell ref="A13:D13"/>
    <mergeCell ref="A14:D14"/>
    <mergeCell ref="A15:D15"/>
    <mergeCell ref="A16:D16"/>
    <mergeCell ref="A17:D17"/>
    <mergeCell ref="A18:D18"/>
    <mergeCell ref="A19:D19"/>
    <mergeCell ref="A20:D20"/>
    <mergeCell ref="A21:D21"/>
    <mergeCell ref="A22:D22"/>
    <mergeCell ref="A23:D23"/>
    <mergeCell ref="A12:D12"/>
    <mergeCell ref="A1:G1"/>
    <mergeCell ref="A2:G2"/>
    <mergeCell ref="A4:D5"/>
    <mergeCell ref="E4:F4"/>
    <mergeCell ref="G4:G5"/>
    <mergeCell ref="A6:D6"/>
    <mergeCell ref="A7:D7"/>
    <mergeCell ref="A8:D8"/>
    <mergeCell ref="A9:D9"/>
    <mergeCell ref="A10:D10"/>
    <mergeCell ref="A11:D11"/>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M9" sqref="M9"/>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6" t="s">
        <v>922</v>
      </c>
      <c r="B1" s="817"/>
      <c r="C1" s="693"/>
      <c r="D1" s="693"/>
      <c r="E1" s="693"/>
      <c r="F1" s="484"/>
      <c r="G1" s="416"/>
    </row>
    <row r="2" spans="1:7" ht="31.5" hidden="1" customHeight="1" x14ac:dyDescent="0.25">
      <c r="A2" s="816" t="s">
        <v>562</v>
      </c>
      <c r="B2" s="633"/>
      <c r="C2" s="633"/>
      <c r="D2" s="633"/>
      <c r="E2" s="448"/>
      <c r="F2" s="484"/>
      <c r="G2" s="416"/>
    </row>
    <row r="3" spans="1:7" x14ac:dyDescent="0.25">
      <c r="A3" s="485"/>
      <c r="B3" s="485"/>
      <c r="C3" s="485"/>
      <c r="D3" s="485"/>
      <c r="E3" s="485"/>
      <c r="F3" s="484"/>
      <c r="G3" s="416"/>
    </row>
    <row r="4" spans="1:7" ht="32.25" customHeight="1" x14ac:dyDescent="0.25">
      <c r="A4" s="818" t="s">
        <v>518</v>
      </c>
      <c r="B4" s="818" t="s">
        <v>366</v>
      </c>
      <c r="C4" s="820" t="s">
        <v>916</v>
      </c>
      <c r="D4" s="820"/>
      <c r="E4" s="818" t="s">
        <v>146</v>
      </c>
      <c r="G4" s="416"/>
    </row>
    <row r="5" spans="1:7" ht="25.5" x14ac:dyDescent="0.25">
      <c r="A5" s="819"/>
      <c r="B5" s="822"/>
      <c r="C5" s="178" t="s">
        <v>367</v>
      </c>
      <c r="D5" s="178" t="s">
        <v>368</v>
      </c>
      <c r="E5" s="82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502</v>
      </c>
      <c r="B30" s="187"/>
      <c r="C30" s="165"/>
      <c r="D30" s="165"/>
      <c r="E30" s="166"/>
      <c r="G30" s="416"/>
    </row>
    <row r="31" spans="1:7" ht="20.100000000000001" customHeight="1" x14ac:dyDescent="0.25">
      <c r="A31" s="164" t="s">
        <v>502</v>
      </c>
      <c r="B31" s="187"/>
      <c r="C31" s="165"/>
      <c r="D31" s="165"/>
      <c r="E31" s="166"/>
      <c r="G31" s="416"/>
    </row>
    <row r="32" spans="1:7" ht="20.100000000000001" customHeight="1" x14ac:dyDescent="0.25">
      <c r="A32" s="164" t="s">
        <v>502</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13"/>
      <c r="C35" s="814"/>
      <c r="D35" s="814"/>
      <c r="E35" s="81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L41" sqref="L41"/>
    </sheetView>
  </sheetViews>
  <sheetFormatPr defaultRowHeight="14.25" x14ac:dyDescent="0.2"/>
  <cols>
    <col min="1" max="16384" width="9.140625" style="3"/>
  </cols>
  <sheetData>
    <row r="1" spans="1:10" ht="29.25" customHeight="1" x14ac:dyDescent="0.2">
      <c r="A1" s="828" t="s">
        <v>589</v>
      </c>
      <c r="B1" s="829"/>
      <c r="C1" s="829"/>
      <c r="D1" s="829"/>
      <c r="E1" s="829"/>
      <c r="F1" s="829"/>
      <c r="G1" s="829"/>
      <c r="H1" s="829"/>
      <c r="I1" s="830"/>
      <c r="J1" s="394"/>
    </row>
    <row r="2" spans="1:10" hidden="1" x14ac:dyDescent="0.2">
      <c r="A2" s="394"/>
      <c r="B2" s="394"/>
      <c r="C2" s="394"/>
      <c r="D2" s="394"/>
      <c r="E2" s="394"/>
      <c r="F2" s="394"/>
      <c r="G2" s="394"/>
      <c r="H2" s="394"/>
      <c r="I2" s="394"/>
      <c r="J2" s="394"/>
    </row>
    <row r="3" spans="1:10" hidden="1" x14ac:dyDescent="0.2">
      <c r="A3" s="658" t="s">
        <v>183</v>
      </c>
      <c r="B3" s="831"/>
      <c r="C3" s="658" t="s">
        <v>189</v>
      </c>
      <c r="D3" s="831"/>
      <c r="E3" s="831"/>
      <c r="F3" s="831"/>
      <c r="G3" s="831"/>
      <c r="H3" s="831"/>
      <c r="I3" s="831"/>
      <c r="J3" s="394"/>
    </row>
    <row r="4" spans="1:10" hidden="1" x14ac:dyDescent="0.2">
      <c r="A4" s="658" t="s">
        <v>184</v>
      </c>
      <c r="B4" s="831"/>
      <c r="C4" s="832" t="s">
        <v>188</v>
      </c>
      <c r="D4" s="833"/>
      <c r="E4" s="833"/>
      <c r="F4" s="833"/>
      <c r="G4" s="833"/>
      <c r="H4" s="833"/>
      <c r="I4" s="833"/>
      <c r="J4" s="394"/>
    </row>
    <row r="5" spans="1:10" hidden="1" x14ac:dyDescent="0.2">
      <c r="A5" s="658" t="s">
        <v>185</v>
      </c>
      <c r="B5" s="831"/>
      <c r="C5" s="832" t="s">
        <v>188</v>
      </c>
      <c r="D5" s="833"/>
      <c r="E5" s="833"/>
      <c r="F5" s="833"/>
      <c r="G5" s="833"/>
      <c r="H5" s="833"/>
      <c r="I5" s="833"/>
      <c r="J5" s="394"/>
    </row>
    <row r="6" spans="1:10" hidden="1" x14ac:dyDescent="0.2">
      <c r="A6" s="658" t="s">
        <v>186</v>
      </c>
      <c r="B6" s="831"/>
      <c r="C6" s="832" t="s">
        <v>188</v>
      </c>
      <c r="D6" s="833"/>
      <c r="E6" s="833"/>
      <c r="F6" s="833"/>
      <c r="G6" s="833"/>
      <c r="H6" s="833"/>
      <c r="I6" s="833"/>
      <c r="J6" s="394"/>
    </row>
    <row r="7" spans="1:10" hidden="1" x14ac:dyDescent="0.2">
      <c r="A7" s="658" t="s">
        <v>187</v>
      </c>
      <c r="B7" s="831"/>
      <c r="C7" s="832" t="s">
        <v>188</v>
      </c>
      <c r="D7" s="833"/>
      <c r="E7" s="833"/>
      <c r="F7" s="833"/>
      <c r="G7" s="833"/>
      <c r="H7" s="833"/>
      <c r="I7" s="833"/>
      <c r="J7" s="394"/>
    </row>
    <row r="8" spans="1:10" hidden="1" x14ac:dyDescent="0.2">
      <c r="A8" s="832"/>
      <c r="B8" s="833"/>
      <c r="C8" s="832"/>
      <c r="D8" s="833"/>
      <c r="E8" s="833"/>
      <c r="F8" s="833"/>
      <c r="G8" s="833"/>
      <c r="H8" s="833"/>
      <c r="I8" s="833"/>
      <c r="J8" s="394"/>
    </row>
    <row r="9" spans="1:10" x14ac:dyDescent="0.2">
      <c r="A9" s="394"/>
      <c r="B9" s="394"/>
      <c r="C9" s="394"/>
      <c r="D9" s="394"/>
      <c r="E9" s="394"/>
      <c r="F9" s="394"/>
      <c r="G9" s="394"/>
      <c r="H9" s="394"/>
      <c r="I9" s="394"/>
      <c r="J9" s="394"/>
    </row>
    <row r="10" spans="1:10" ht="15" x14ac:dyDescent="0.25">
      <c r="A10" s="593" t="s">
        <v>183</v>
      </c>
      <c r="B10" s="823"/>
      <c r="C10" s="824" t="s">
        <v>189</v>
      </c>
      <c r="D10" s="825"/>
      <c r="E10" s="825"/>
      <c r="F10" s="825"/>
      <c r="G10" s="825"/>
      <c r="H10" s="825"/>
      <c r="I10" s="592"/>
      <c r="J10" s="394"/>
    </row>
    <row r="11" spans="1:10" ht="14.25" customHeight="1" x14ac:dyDescent="0.2">
      <c r="A11" s="593" t="s">
        <v>184</v>
      </c>
      <c r="B11" s="823"/>
      <c r="C11" s="826" t="s">
        <v>188</v>
      </c>
      <c r="D11" s="827"/>
      <c r="E11" s="827"/>
      <c r="F11" s="827"/>
      <c r="G11" s="827"/>
      <c r="H11" s="827"/>
      <c r="I11" s="827"/>
      <c r="J11" s="394"/>
    </row>
    <row r="12" spans="1:10" ht="14.25" customHeight="1" x14ac:dyDescent="0.2">
      <c r="A12" s="593" t="s">
        <v>185</v>
      </c>
      <c r="B12" s="823"/>
      <c r="C12" s="826" t="s">
        <v>188</v>
      </c>
      <c r="D12" s="827"/>
      <c r="E12" s="827"/>
      <c r="F12" s="827"/>
      <c r="G12" s="827"/>
      <c r="H12" s="827"/>
      <c r="I12" s="827"/>
      <c r="J12" s="394"/>
    </row>
    <row r="13" spans="1:10" ht="14.25" customHeight="1" x14ac:dyDescent="0.2">
      <c r="A13" s="593" t="s">
        <v>186</v>
      </c>
      <c r="B13" s="823"/>
      <c r="C13" s="826" t="s">
        <v>188</v>
      </c>
      <c r="D13" s="827"/>
      <c r="E13" s="827"/>
      <c r="F13" s="827"/>
      <c r="G13" s="827"/>
      <c r="H13" s="827"/>
      <c r="I13" s="827"/>
      <c r="J13" s="394"/>
    </row>
    <row r="14" spans="1:10" ht="14.25" customHeight="1" x14ac:dyDescent="0.2">
      <c r="A14" s="593" t="s">
        <v>187</v>
      </c>
      <c r="B14" s="823"/>
      <c r="C14" s="826" t="s">
        <v>188</v>
      </c>
      <c r="D14" s="827"/>
      <c r="E14" s="827"/>
      <c r="F14" s="827"/>
      <c r="G14" s="827"/>
      <c r="H14" s="827"/>
      <c r="I14" s="827"/>
      <c r="J14" s="394"/>
    </row>
    <row r="15" spans="1:10" ht="14.25" customHeight="1" x14ac:dyDescent="0.2">
      <c r="A15" s="565"/>
      <c r="B15" s="566"/>
      <c r="C15" s="565"/>
      <c r="D15" s="566"/>
      <c r="E15" s="566"/>
      <c r="F15" s="566"/>
      <c r="G15" s="566"/>
      <c r="H15" s="566"/>
      <c r="I15" s="566"/>
      <c r="J15" s="394"/>
    </row>
    <row r="16" spans="1:10" x14ac:dyDescent="0.2">
      <c r="A16" s="565"/>
      <c r="B16" s="566"/>
      <c r="C16" s="565"/>
      <c r="D16" s="566"/>
      <c r="E16" s="566"/>
      <c r="F16" s="566"/>
      <c r="G16" s="566"/>
      <c r="H16" s="566"/>
      <c r="I16" s="566"/>
      <c r="J16" s="394"/>
    </row>
    <row r="17" spans="1:10" x14ac:dyDescent="0.2">
      <c r="A17" s="565"/>
      <c r="B17" s="566"/>
      <c r="C17" s="565"/>
      <c r="D17" s="566"/>
      <c r="E17" s="566"/>
      <c r="F17" s="566"/>
      <c r="G17" s="566"/>
      <c r="H17" s="566"/>
      <c r="I17" s="566"/>
      <c r="J17" s="394"/>
    </row>
    <row r="18" spans="1:10" x14ac:dyDescent="0.2">
      <c r="A18" s="565"/>
      <c r="B18" s="566"/>
      <c r="C18" s="565"/>
      <c r="D18" s="566"/>
      <c r="E18" s="566"/>
      <c r="F18" s="566"/>
      <c r="G18" s="566"/>
      <c r="H18" s="566"/>
      <c r="I18" s="566"/>
      <c r="J18" s="394"/>
    </row>
    <row r="19" spans="1:10" x14ac:dyDescent="0.2">
      <c r="A19" s="565"/>
      <c r="B19" s="566"/>
      <c r="C19" s="565"/>
      <c r="D19" s="566"/>
      <c r="E19" s="566"/>
      <c r="F19" s="566"/>
      <c r="G19" s="566"/>
      <c r="H19" s="566"/>
      <c r="I19" s="566"/>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4" t="s">
        <v>293</v>
      </c>
      <c r="B1" s="845"/>
      <c r="C1" s="837" t="s">
        <v>275</v>
      </c>
      <c r="D1" s="838"/>
      <c r="E1" s="838"/>
      <c r="F1" s="838"/>
      <c r="G1" s="848"/>
      <c r="H1" s="835" t="s">
        <v>274</v>
      </c>
      <c r="I1" s="836"/>
      <c r="J1" s="836"/>
      <c r="K1" s="837" t="s">
        <v>276</v>
      </c>
      <c r="L1" s="838"/>
      <c r="M1" s="838"/>
      <c r="N1" s="838"/>
      <c r="O1" s="839"/>
      <c r="P1" s="840" t="s">
        <v>277</v>
      </c>
      <c r="Q1" s="836"/>
      <c r="R1" s="841"/>
      <c r="S1" s="18"/>
      <c r="T1" s="84"/>
      <c r="U1" s="18"/>
      <c r="V1" s="18"/>
      <c r="W1" s="18"/>
      <c r="X1" s="18"/>
      <c r="Y1" s="18"/>
    </row>
    <row r="2" spans="1:29" ht="43.5" thickBot="1" x14ac:dyDescent="0.3">
      <c r="A2" s="846"/>
      <c r="B2" s="847"/>
      <c r="C2" s="31" t="s">
        <v>211</v>
      </c>
      <c r="D2" s="32" t="s">
        <v>278</v>
      </c>
      <c r="E2" s="32" t="s">
        <v>279</v>
      </c>
      <c r="F2" s="32" t="s">
        <v>215</v>
      </c>
      <c r="G2" s="72" t="s">
        <v>216</v>
      </c>
      <c r="H2" s="95" t="s">
        <v>273</v>
      </c>
      <c r="I2" s="34" t="s">
        <v>272</v>
      </c>
      <c r="J2" s="34" t="s">
        <v>271</v>
      </c>
      <c r="K2" s="33" t="s">
        <v>211</v>
      </c>
      <c r="L2" s="34" t="s">
        <v>278</v>
      </c>
      <c r="M2" s="34" t="s">
        <v>279</v>
      </c>
      <c r="N2" s="34" t="s">
        <v>215</v>
      </c>
      <c r="O2" s="73" t="s">
        <v>216</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10">
        <f>'část E náklady'!F65</f>
        <v>0</v>
      </c>
      <c r="I50" s="308" t="s">
        <v>283</v>
      </c>
      <c r="J50" s="309" t="s">
        <v>283</v>
      </c>
      <c r="K50" s="44" t="s">
        <v>283</v>
      </c>
      <c r="L50" s="44" t="s">
        <v>290</v>
      </c>
      <c r="M50" s="142" t="s">
        <v>283</v>
      </c>
      <c r="N50" s="44" t="s">
        <v>283</v>
      </c>
      <c r="O50" s="142" t="s">
        <v>283</v>
      </c>
      <c r="P50" s="310">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42" t="s">
        <v>291</v>
      </c>
      <c r="C53" s="843"/>
      <c r="D53" s="843"/>
      <c r="E53" s="843"/>
      <c r="F53" s="82" t="s">
        <v>43</v>
      </c>
      <c r="G53" s="82" t="s">
        <v>292</v>
      </c>
      <c r="T53" s="87" t="s">
        <v>332</v>
      </c>
    </row>
    <row r="54" spans="1:25" x14ac:dyDescent="0.25">
      <c r="B54" s="631" t="s">
        <v>164</v>
      </c>
      <c r="C54" s="834"/>
      <c r="D54" s="834"/>
      <c r="E54" s="834"/>
      <c r="F54" s="105">
        <f>ROUND(('část E náklady'!E82),2)</f>
        <v>0</v>
      </c>
      <c r="G54" s="100">
        <f>ROUND(('část E náklady'!F82),2)</f>
        <v>0</v>
      </c>
      <c r="T54" s="101" t="s">
        <v>333</v>
      </c>
    </row>
    <row r="55" spans="1:25" x14ac:dyDescent="0.25">
      <c r="B55" s="631" t="s">
        <v>165</v>
      </c>
      <c r="C55" s="834"/>
      <c r="D55" s="834"/>
      <c r="E55" s="834"/>
      <c r="F55" s="105">
        <f>ROUND(('část E náklady'!E83),2)</f>
        <v>0</v>
      </c>
      <c r="G55" s="100">
        <f>ROUND(('část E náklady'!F83),2)</f>
        <v>0</v>
      </c>
      <c r="T55" s="87" t="s">
        <v>335</v>
      </c>
    </row>
    <row r="56" spans="1:25" x14ac:dyDescent="0.25">
      <c r="T56" s="87" t="s">
        <v>338</v>
      </c>
    </row>
    <row r="57" spans="1:25" ht="17.25" x14ac:dyDescent="0.3">
      <c r="B57" s="631" t="s">
        <v>591</v>
      </c>
      <c r="C57" s="834"/>
      <c r="D57" s="834"/>
      <c r="E57" s="834"/>
      <c r="F57" s="335">
        <f>'část F zdroje'!E32</f>
        <v>0</v>
      </c>
      <c r="G57" s="335">
        <f>'část F zdroje'!E35</f>
        <v>0</v>
      </c>
      <c r="I57" s="336" t="str">
        <f>IF(F57&lt;&gt;G57,"Výnosy za celou službu a za její část se liší","   ")</f>
        <v xml:space="preserve">   </v>
      </c>
      <c r="T57" s="87" t="s">
        <v>336</v>
      </c>
    </row>
    <row r="58" spans="1:25" ht="17.25" x14ac:dyDescent="0.3">
      <c r="B58" s="631" t="s">
        <v>291</v>
      </c>
      <c r="C58" s="834"/>
      <c r="D58" s="834"/>
      <c r="E58" s="834"/>
      <c r="F58" s="335">
        <f>'část F zdroje'!E31</f>
        <v>0</v>
      </c>
      <c r="G58" s="335">
        <f>'část F zdroje'!E34</f>
        <v>0</v>
      </c>
      <c r="I58" s="336"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584</v>
      </c>
    </row>
    <row r="68" spans="19:20" x14ac:dyDescent="0.25">
      <c r="S68" s="103"/>
      <c r="T68" s="106" t="s">
        <v>585</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D1" zoomScale="98" zoomScaleNormal="98" workbookViewId="0">
      <selection activeCell="J22" sqref="J22"/>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674</v>
      </c>
      <c r="C1" t="s">
        <v>655</v>
      </c>
      <c r="D1" s="387">
        <v>0</v>
      </c>
      <c r="E1" t="s">
        <v>654</v>
      </c>
      <c r="F1" t="s">
        <v>655</v>
      </c>
      <c r="G1" s="387">
        <v>0</v>
      </c>
      <c r="H1" t="s">
        <v>654</v>
      </c>
      <c r="I1" t="s">
        <v>655</v>
      </c>
      <c r="L1" s="388" t="s">
        <v>655</v>
      </c>
      <c r="M1" s="388" t="s">
        <v>655</v>
      </c>
      <c r="N1" s="388" t="s">
        <v>655</v>
      </c>
    </row>
    <row r="2" spans="1:14" x14ac:dyDescent="0.25">
      <c r="A2" s="373" t="s">
        <v>8</v>
      </c>
      <c r="B2" t="s">
        <v>645</v>
      </c>
      <c r="C2" s="388" t="s">
        <v>651</v>
      </c>
      <c r="D2" s="387">
        <f>'část B ind_P_prev'!$H$6</f>
        <v>0</v>
      </c>
      <c r="E2" s="388" t="s">
        <v>652</v>
      </c>
      <c r="F2" s="388" t="s">
        <v>653</v>
      </c>
      <c r="G2" s="391">
        <f>'část B ind_P_prev'!$H$10</f>
        <v>0</v>
      </c>
      <c r="H2" s="388" t="s">
        <v>670</v>
      </c>
      <c r="I2" s="388" t="s">
        <v>671</v>
      </c>
      <c r="J2" s="22" t="s">
        <v>280</v>
      </c>
      <c r="L2" s="388" t="s">
        <v>656</v>
      </c>
      <c r="M2" s="388" t="s">
        <v>657</v>
      </c>
      <c r="N2" s="388" t="s">
        <v>658</v>
      </c>
    </row>
    <row r="3" spans="1:14" x14ac:dyDescent="0.25">
      <c r="A3" s="373" t="s">
        <v>9</v>
      </c>
      <c r="B3" t="s">
        <v>642</v>
      </c>
      <c r="C3" s="388" t="s">
        <v>618</v>
      </c>
      <c r="D3" s="387">
        <f>'část D zaměstnanci'!$J$7</f>
        <v>0</v>
      </c>
      <c r="E3" s="388" t="s">
        <v>636</v>
      </c>
      <c r="F3" s="388" t="s">
        <v>649</v>
      </c>
      <c r="G3" s="390">
        <f>'část B ind_AT_péče'!$H$8</f>
        <v>0</v>
      </c>
      <c r="H3" s="388" t="s">
        <v>652</v>
      </c>
      <c r="J3" s="13">
        <v>45023</v>
      </c>
      <c r="L3" s="388" t="s">
        <v>613</v>
      </c>
      <c r="M3" s="388" t="s">
        <v>598</v>
      </c>
      <c r="N3" s="388" t="s">
        <v>606</v>
      </c>
    </row>
    <row r="4" spans="1:14" x14ac:dyDescent="0.25">
      <c r="A4" s="373" t="s">
        <v>10</v>
      </c>
      <c r="B4" t="s">
        <v>642</v>
      </c>
      <c r="C4" s="388" t="s">
        <v>618</v>
      </c>
      <c r="D4" s="387">
        <f>'část D zaměstnanci'!$J$7</f>
        <v>0</v>
      </c>
      <c r="E4" s="388" t="s">
        <v>636</v>
      </c>
      <c r="F4" s="388" t="s">
        <v>649</v>
      </c>
      <c r="G4" s="390">
        <f>'část B ind_AT_péče'!$H$8</f>
        <v>0</v>
      </c>
      <c r="H4" s="388" t="s">
        <v>652</v>
      </c>
      <c r="J4" s="13">
        <v>45026</v>
      </c>
      <c r="L4" s="388" t="s">
        <v>613</v>
      </c>
      <c r="M4" s="388" t="s">
        <v>598</v>
      </c>
      <c r="N4" s="388" t="s">
        <v>606</v>
      </c>
    </row>
    <row r="5" spans="1:14" x14ac:dyDescent="0.25">
      <c r="A5" s="373" t="s">
        <v>11</v>
      </c>
      <c r="B5" t="s">
        <v>644</v>
      </c>
      <c r="C5" s="388" t="s">
        <v>651</v>
      </c>
      <c r="D5" s="387">
        <f>'část B ind_P_péče'!$H$6</f>
        <v>0</v>
      </c>
      <c r="E5" s="388" t="s">
        <v>652</v>
      </c>
      <c r="F5" s="388" t="s">
        <v>653</v>
      </c>
      <c r="G5" s="391">
        <f>'část B ind_P_péče'!$H$10</f>
        <v>0</v>
      </c>
      <c r="H5" s="388" t="s">
        <v>670</v>
      </c>
      <c r="I5" s="388" t="s">
        <v>671</v>
      </c>
      <c r="J5" s="13">
        <v>45047</v>
      </c>
      <c r="L5" s="388" t="s">
        <v>656</v>
      </c>
      <c r="M5" s="388" t="s">
        <v>657</v>
      </c>
      <c r="N5" s="388" t="s">
        <v>658</v>
      </c>
    </row>
    <row r="6" spans="1:14" x14ac:dyDescent="0.25">
      <c r="A6" s="373" t="s">
        <v>12</v>
      </c>
      <c r="B6" t="s">
        <v>644</v>
      </c>
      <c r="C6" s="388" t="s">
        <v>651</v>
      </c>
      <c r="D6" s="387">
        <f>'část B ind_P_péče'!$H$6</f>
        <v>0</v>
      </c>
      <c r="E6" s="388" t="s">
        <v>652</v>
      </c>
      <c r="F6" s="388" t="s">
        <v>653</v>
      </c>
      <c r="G6" s="391">
        <f>'část B ind_P_péče'!$H$10</f>
        <v>0</v>
      </c>
      <c r="H6" s="388" t="s">
        <v>670</v>
      </c>
      <c r="I6" s="388" t="s">
        <v>671</v>
      </c>
      <c r="J6" s="13">
        <v>45054</v>
      </c>
      <c r="L6" s="388" t="s">
        <v>656</v>
      </c>
      <c r="M6" s="388" t="s">
        <v>657</v>
      </c>
      <c r="N6" s="388" t="s">
        <v>658</v>
      </c>
    </row>
    <row r="7" spans="1:14" x14ac:dyDescent="0.25">
      <c r="A7" s="373" t="s">
        <v>13</v>
      </c>
      <c r="B7" t="s">
        <v>644</v>
      </c>
      <c r="C7" s="388" t="s">
        <v>651</v>
      </c>
      <c r="D7" s="387">
        <f>'část B ind_P_péče'!$H$6</f>
        <v>0</v>
      </c>
      <c r="E7" s="388" t="s">
        <v>652</v>
      </c>
      <c r="F7" s="388" t="s">
        <v>653</v>
      </c>
      <c r="G7" s="391">
        <f>'část B ind_P_péče'!$H$10</f>
        <v>0</v>
      </c>
      <c r="H7" s="388" t="s">
        <v>670</v>
      </c>
      <c r="I7" s="388" t="s">
        <v>671</v>
      </c>
      <c r="J7" s="13">
        <v>45112</v>
      </c>
      <c r="L7" s="388" t="s">
        <v>656</v>
      </c>
      <c r="M7" s="388" t="s">
        <v>657</v>
      </c>
      <c r="N7" s="388" t="s">
        <v>658</v>
      </c>
    </row>
    <row r="8" spans="1:14" x14ac:dyDescent="0.25">
      <c r="A8" s="379" t="s">
        <v>14</v>
      </c>
      <c r="B8" t="s">
        <v>645</v>
      </c>
      <c r="C8" s="388" t="s">
        <v>651</v>
      </c>
      <c r="D8" s="387">
        <f>'část B ind_P_prev'!$H$6</f>
        <v>0</v>
      </c>
      <c r="E8" s="388" t="s">
        <v>652</v>
      </c>
      <c r="F8" s="388" t="s">
        <v>653</v>
      </c>
      <c r="G8" s="391">
        <f>'část B ind_P_prev'!$H$10</f>
        <v>0</v>
      </c>
      <c r="H8" s="388" t="s">
        <v>670</v>
      </c>
      <c r="I8" s="388" t="s">
        <v>671</v>
      </c>
      <c r="J8" s="13">
        <v>45113</v>
      </c>
      <c r="L8" s="388" t="s">
        <v>656</v>
      </c>
      <c r="M8" s="388" t="s">
        <v>657</v>
      </c>
      <c r="N8" s="388" t="s">
        <v>658</v>
      </c>
    </row>
    <row r="9" spans="1:14" x14ac:dyDescent="0.25">
      <c r="A9" s="373" t="s">
        <v>15</v>
      </c>
      <c r="B9" t="s">
        <v>644</v>
      </c>
      <c r="C9" s="388" t="s">
        <v>651</v>
      </c>
      <c r="D9" s="387">
        <f>'část B ind_P_péče'!$H$6</f>
        <v>0</v>
      </c>
      <c r="E9" s="388" t="s">
        <v>652</v>
      </c>
      <c r="F9" s="388" t="s">
        <v>653</v>
      </c>
      <c r="G9" s="391">
        <f>'část B ind_P_péče'!$H$10</f>
        <v>0</v>
      </c>
      <c r="H9" s="388" t="s">
        <v>670</v>
      </c>
      <c r="I9" s="388" t="s">
        <v>671</v>
      </c>
      <c r="J9" s="13">
        <v>45197</v>
      </c>
      <c r="L9" s="388" t="s">
        <v>656</v>
      </c>
      <c r="M9" s="388" t="s">
        <v>657</v>
      </c>
      <c r="N9" s="388" t="s">
        <v>658</v>
      </c>
    </row>
    <row r="10" spans="1:14" x14ac:dyDescent="0.25">
      <c r="A10" s="373" t="s">
        <v>16</v>
      </c>
      <c r="B10" t="s">
        <v>643</v>
      </c>
      <c r="C10" s="388" t="s">
        <v>618</v>
      </c>
      <c r="D10" s="387">
        <f>'část D zaměstnanci'!$J$7</f>
        <v>0</v>
      </c>
      <c r="E10" s="388" t="s">
        <v>636</v>
      </c>
      <c r="F10" s="388" t="s">
        <v>649</v>
      </c>
      <c r="G10" s="387">
        <f>'část B ind_AT_prev'!$H$8</f>
        <v>0</v>
      </c>
      <c r="H10" s="388" t="s">
        <v>652</v>
      </c>
      <c r="J10" s="13">
        <v>45247</v>
      </c>
      <c r="L10" s="388" t="s">
        <v>613</v>
      </c>
      <c r="M10" s="388" t="s">
        <v>598</v>
      </c>
      <c r="N10" s="388" t="s">
        <v>606</v>
      </c>
    </row>
    <row r="11" spans="1:14" x14ac:dyDescent="0.25">
      <c r="A11" s="373" t="s">
        <v>17</v>
      </c>
      <c r="B11" t="s">
        <v>643</v>
      </c>
      <c r="C11" s="388" t="s">
        <v>618</v>
      </c>
      <c r="D11" s="387">
        <f>'část D zaměstnanci'!$J$7</f>
        <v>0</v>
      </c>
      <c r="E11" s="388" t="s">
        <v>636</v>
      </c>
      <c r="F11" s="388" t="s">
        <v>649</v>
      </c>
      <c r="G11" s="387">
        <f>'část B ind_AT_prev'!$H$8</f>
        <v>0</v>
      </c>
      <c r="H11" s="388" t="s">
        <v>652</v>
      </c>
      <c r="J11" s="13">
        <v>45285</v>
      </c>
      <c r="L11" s="388" t="s">
        <v>613</v>
      </c>
      <c r="M11" s="388" t="s">
        <v>598</v>
      </c>
      <c r="N11" s="388" t="s">
        <v>606</v>
      </c>
    </row>
    <row r="12" spans="1:14" x14ac:dyDescent="0.25">
      <c r="A12" s="373" t="s">
        <v>18</v>
      </c>
      <c r="B12" t="s">
        <v>647</v>
      </c>
      <c r="C12" s="388" t="s">
        <v>618</v>
      </c>
      <c r="D12" s="387">
        <f>'část D zaměstnanci'!$J$7</f>
        <v>0</v>
      </c>
      <c r="E12" s="388" t="s">
        <v>636</v>
      </c>
      <c r="F12" s="388" t="s">
        <v>649</v>
      </c>
      <c r="G12" s="387">
        <f>'část B ind_AT_prev'!$H$8</f>
        <v>0</v>
      </c>
      <c r="H12" s="388" t="s">
        <v>652</v>
      </c>
      <c r="J12" s="13">
        <v>45286</v>
      </c>
      <c r="L12" s="388" t="s">
        <v>613</v>
      </c>
      <c r="M12" s="388" t="s">
        <v>598</v>
      </c>
      <c r="N12" s="388" t="s">
        <v>606</v>
      </c>
    </row>
    <row r="13" spans="1:14" x14ac:dyDescent="0.25">
      <c r="A13" s="373" t="s">
        <v>19</v>
      </c>
      <c r="B13" t="s">
        <v>643</v>
      </c>
      <c r="C13" s="388" t="s">
        <v>618</v>
      </c>
      <c r="D13" s="387">
        <f>'část D zaměstnanci'!$J$7</f>
        <v>0</v>
      </c>
      <c r="E13" s="388" t="s">
        <v>636</v>
      </c>
      <c r="F13" s="388" t="s">
        <v>649</v>
      </c>
      <c r="G13" s="387">
        <f>'část B ind_AT_prev'!$H$8</f>
        <v>0</v>
      </c>
      <c r="H13" s="388" t="s">
        <v>652</v>
      </c>
      <c r="J13" s="13"/>
      <c r="L13" s="388" t="s">
        <v>613</v>
      </c>
      <c r="M13" s="388" t="s">
        <v>598</v>
      </c>
      <c r="N13" s="388" t="s">
        <v>606</v>
      </c>
    </row>
    <row r="14" spans="1:14" x14ac:dyDescent="0.25">
      <c r="A14" s="373" t="s">
        <v>20</v>
      </c>
      <c r="B14" t="s">
        <v>643</v>
      </c>
      <c r="C14" s="388" t="s">
        <v>618</v>
      </c>
      <c r="D14" s="387">
        <f>'část D zaměstnanci'!$J$7</f>
        <v>0</v>
      </c>
      <c r="E14" s="388" t="s">
        <v>636</v>
      </c>
      <c r="F14" s="388" t="s">
        <v>649</v>
      </c>
      <c r="G14" s="387">
        <f>'část B ind_AT_prev'!$H$8</f>
        <v>0</v>
      </c>
      <c r="H14" s="388" t="s">
        <v>652</v>
      </c>
      <c r="J14" s="13"/>
      <c r="L14" s="388" t="s">
        <v>613</v>
      </c>
      <c r="M14" s="388" t="s">
        <v>598</v>
      </c>
      <c r="N14" s="388" t="s">
        <v>606</v>
      </c>
    </row>
    <row r="15" spans="1:14" x14ac:dyDescent="0.25">
      <c r="A15" s="373" t="s">
        <v>21</v>
      </c>
      <c r="B15" t="s">
        <v>643</v>
      </c>
      <c r="C15" s="388" t="s">
        <v>618</v>
      </c>
      <c r="D15" s="387">
        <f>'část D zaměstnanci'!$J$7</f>
        <v>0</v>
      </c>
      <c r="E15" s="388" t="s">
        <v>636</v>
      </c>
      <c r="F15" s="388" t="s">
        <v>649</v>
      </c>
      <c r="G15" s="387">
        <f>'část B ind_AT_prev'!$H$8</f>
        <v>0</v>
      </c>
      <c r="H15" s="388" t="s">
        <v>652</v>
      </c>
      <c r="J15" s="13"/>
      <c r="L15" s="388" t="s">
        <v>613</v>
      </c>
      <c r="M15" s="388" t="s">
        <v>598</v>
      </c>
      <c r="N15" s="388" t="s">
        <v>606</v>
      </c>
    </row>
    <row r="16" spans="1:14" x14ac:dyDescent="0.25">
      <c r="A16" s="373" t="s">
        <v>6</v>
      </c>
      <c r="B16" t="s">
        <v>643</v>
      </c>
      <c r="C16" s="388" t="s">
        <v>618</v>
      </c>
      <c r="D16" s="387">
        <f>'část D zaměstnanci'!$J$7</f>
        <v>0</v>
      </c>
      <c r="E16" s="388" t="s">
        <v>636</v>
      </c>
      <c r="F16" s="388" t="s">
        <v>649</v>
      </c>
      <c r="G16" s="387">
        <f>'část B ind_AT_prev'!$H$8</f>
        <v>0</v>
      </c>
      <c r="H16" s="388" t="s">
        <v>652</v>
      </c>
      <c r="J16" s="23"/>
      <c r="L16" s="388" t="s">
        <v>613</v>
      </c>
      <c r="M16" s="388" t="s">
        <v>598</v>
      </c>
      <c r="N16" s="388" t="s">
        <v>606</v>
      </c>
    </row>
    <row r="17" spans="1:14" x14ac:dyDescent="0.25">
      <c r="A17" s="373" t="s">
        <v>22</v>
      </c>
      <c r="B17" t="s">
        <v>648</v>
      </c>
      <c r="C17" s="388" t="s">
        <v>618</v>
      </c>
      <c r="D17" s="387">
        <f>'část D zaměstnanci'!$J$7</f>
        <v>0</v>
      </c>
      <c r="E17" s="388" t="s">
        <v>636</v>
      </c>
      <c r="F17" s="388" t="s">
        <v>649</v>
      </c>
      <c r="G17" s="390">
        <f>'část B ind_AT_péče'!$H$8</f>
        <v>0</v>
      </c>
      <c r="H17" s="388" t="s">
        <v>652</v>
      </c>
      <c r="J17" s="23"/>
      <c r="L17" s="388" t="s">
        <v>613</v>
      </c>
      <c r="M17" s="388" t="s">
        <v>598</v>
      </c>
      <c r="N17" s="388" t="s">
        <v>606</v>
      </c>
    </row>
    <row r="18" spans="1:14" x14ac:dyDescent="0.25">
      <c r="A18" s="373" t="s">
        <v>23</v>
      </c>
      <c r="B18" t="s">
        <v>642</v>
      </c>
      <c r="C18" s="388" t="s">
        <v>618</v>
      </c>
      <c r="D18" s="387">
        <f>'část D zaměstnanci'!$J$7</f>
        <v>0</v>
      </c>
      <c r="E18" s="388" t="s">
        <v>636</v>
      </c>
      <c r="F18" s="388" t="s">
        <v>649</v>
      </c>
      <c r="G18" s="390">
        <f>'část B ind_AT_péče'!$H$8</f>
        <v>0</v>
      </c>
      <c r="H18" s="388" t="s">
        <v>652</v>
      </c>
      <c r="L18" s="388" t="s">
        <v>613</v>
      </c>
      <c r="M18" s="388" t="s">
        <v>598</v>
      </c>
      <c r="N18" s="388" t="s">
        <v>606</v>
      </c>
    </row>
    <row r="19" spans="1:14" ht="30" x14ac:dyDescent="0.25">
      <c r="A19" s="373" t="s">
        <v>7</v>
      </c>
      <c r="B19" t="s">
        <v>642</v>
      </c>
      <c r="C19" s="388" t="s">
        <v>618</v>
      </c>
      <c r="D19" s="387">
        <f>'část D zaměstnanci'!$J$7</f>
        <v>0</v>
      </c>
      <c r="E19" s="388" t="s">
        <v>636</v>
      </c>
      <c r="F19" s="388" t="s">
        <v>649</v>
      </c>
      <c r="G19" s="390">
        <f>'část B ind_AT_péče'!$H$8</f>
        <v>0</v>
      </c>
      <c r="H19" s="388" t="s">
        <v>652</v>
      </c>
      <c r="J19" s="24" t="s">
        <v>282</v>
      </c>
      <c r="L19" s="388" t="s">
        <v>613</v>
      </c>
      <c r="M19" s="388" t="s">
        <v>598</v>
      </c>
      <c r="N19" s="388" t="s">
        <v>606</v>
      </c>
    </row>
    <row r="20" spans="1:14" x14ac:dyDescent="0.25">
      <c r="A20" s="373" t="s">
        <v>24</v>
      </c>
      <c r="B20" t="s">
        <v>642</v>
      </c>
      <c r="C20" s="388" t="s">
        <v>618</v>
      </c>
      <c r="D20" s="387">
        <f>'část D zaměstnanci'!$J$7</f>
        <v>0</v>
      </c>
      <c r="E20" s="388" t="s">
        <v>636</v>
      </c>
      <c r="F20" s="388" t="s">
        <v>649</v>
      </c>
      <c r="G20" s="390">
        <f>'část B ind_AT_péče'!$H$8</f>
        <v>0</v>
      </c>
      <c r="H20" s="388" t="s">
        <v>652</v>
      </c>
      <c r="J20" s="25">
        <v>2000</v>
      </c>
      <c r="L20" s="388" t="s">
        <v>613</v>
      </c>
      <c r="M20" s="388" t="s">
        <v>598</v>
      </c>
      <c r="N20" s="388" t="s">
        <v>606</v>
      </c>
    </row>
    <row r="21" spans="1:14" x14ac:dyDescent="0.25">
      <c r="A21" s="373" t="s">
        <v>25</v>
      </c>
      <c r="B21" t="s">
        <v>642</v>
      </c>
      <c r="C21" s="388" t="s">
        <v>618</v>
      </c>
      <c r="D21" s="387">
        <f>'část D zaměstnanci'!$J$7</f>
        <v>0</v>
      </c>
      <c r="E21" s="388" t="s">
        <v>636</v>
      </c>
      <c r="F21" s="388" t="s">
        <v>649</v>
      </c>
      <c r="G21" s="390">
        <f>'část B ind_AT_péče'!$H$8</f>
        <v>0</v>
      </c>
      <c r="H21" s="388" t="s">
        <v>652</v>
      </c>
      <c r="L21" s="388" t="s">
        <v>613</v>
      </c>
      <c r="M21" s="388" t="s">
        <v>598</v>
      </c>
      <c r="N21" s="388" t="s">
        <v>606</v>
      </c>
    </row>
    <row r="22" spans="1:14" x14ac:dyDescent="0.25">
      <c r="A22" s="373" t="s">
        <v>26</v>
      </c>
      <c r="B22" t="s">
        <v>643</v>
      </c>
      <c r="C22" s="388" t="s">
        <v>618</v>
      </c>
      <c r="D22" s="387">
        <f>'část D zaměstnanci'!$J$7</f>
        <v>0</v>
      </c>
      <c r="E22" s="388" t="s">
        <v>636</v>
      </c>
      <c r="F22" s="388" t="s">
        <v>649</v>
      </c>
      <c r="G22" s="387">
        <f>'část B ind_AT_prev'!$H$8</f>
        <v>0</v>
      </c>
      <c r="H22" s="388" t="s">
        <v>652</v>
      </c>
      <c r="L22" s="388" t="s">
        <v>613</v>
      </c>
      <c r="M22" s="388" t="s">
        <v>598</v>
      </c>
      <c r="N22" s="388" t="s">
        <v>606</v>
      </c>
    </row>
    <row r="23" spans="1:14" x14ac:dyDescent="0.25">
      <c r="A23" s="373" t="s">
        <v>27</v>
      </c>
      <c r="B23" t="s">
        <v>647</v>
      </c>
      <c r="C23" s="388" t="s">
        <v>618</v>
      </c>
      <c r="D23" s="387">
        <f>'část D zaměstnanci'!$J$7</f>
        <v>0</v>
      </c>
      <c r="E23" s="388" t="s">
        <v>636</v>
      </c>
      <c r="F23" s="388" t="s">
        <v>649</v>
      </c>
      <c r="G23" s="387">
        <f>'část B ind_AT_prev'!$H$8</f>
        <v>0</v>
      </c>
      <c r="H23" s="388" t="s">
        <v>652</v>
      </c>
      <c r="L23" s="388" t="s">
        <v>613</v>
      </c>
      <c r="M23" s="388" t="s">
        <v>598</v>
      </c>
      <c r="N23" s="388" t="s">
        <v>606</v>
      </c>
    </row>
    <row r="24" spans="1:14" x14ac:dyDescent="0.25">
      <c r="A24" s="373" t="s">
        <v>28</v>
      </c>
      <c r="B24" t="s">
        <v>643</v>
      </c>
      <c r="C24" s="388" t="s">
        <v>618</v>
      </c>
      <c r="D24" s="387">
        <f>'část D zaměstnanci'!$J$7</f>
        <v>0</v>
      </c>
      <c r="E24" s="388" t="s">
        <v>636</v>
      </c>
      <c r="F24" s="388" t="s">
        <v>649</v>
      </c>
      <c r="G24" s="387">
        <f>'část B ind_AT_prev'!$H$8</f>
        <v>0</v>
      </c>
      <c r="H24" s="388" t="s">
        <v>652</v>
      </c>
      <c r="L24" s="388" t="s">
        <v>613</v>
      </c>
      <c r="M24" s="388" t="s">
        <v>598</v>
      </c>
      <c r="N24" s="388" t="s">
        <v>606</v>
      </c>
    </row>
    <row r="25" spans="1:14" ht="26.25" x14ac:dyDescent="0.25">
      <c r="A25" s="373" t="s">
        <v>29</v>
      </c>
      <c r="B25" t="s">
        <v>643</v>
      </c>
      <c r="C25" s="388" t="s">
        <v>618</v>
      </c>
      <c r="D25" s="387">
        <f>'část D zaměstnanci'!$J$7</f>
        <v>0</v>
      </c>
      <c r="E25" s="388" t="s">
        <v>636</v>
      </c>
      <c r="F25" s="388" t="s">
        <v>649</v>
      </c>
      <c r="G25" s="387">
        <f>'část B ind_AT_prev'!$H$8</f>
        <v>0</v>
      </c>
      <c r="H25" s="388" t="s">
        <v>652</v>
      </c>
      <c r="L25" s="388" t="s">
        <v>613</v>
      </c>
      <c r="M25" s="388" t="s">
        <v>598</v>
      </c>
      <c r="N25" s="388" t="s">
        <v>606</v>
      </c>
    </row>
    <row r="26" spans="1:14" x14ac:dyDescent="0.25">
      <c r="A26" s="373" t="s">
        <v>30</v>
      </c>
      <c r="B26" t="s">
        <v>643</v>
      </c>
      <c r="C26" s="388" t="s">
        <v>618</v>
      </c>
      <c r="D26" s="387">
        <f>'část D zaměstnanci'!$J$7</f>
        <v>0</v>
      </c>
      <c r="E26" s="388" t="s">
        <v>636</v>
      </c>
      <c r="F26" s="388" t="s">
        <v>649</v>
      </c>
      <c r="G26" s="387">
        <f>'část B ind_AT_prev'!$H$8</f>
        <v>0</v>
      </c>
      <c r="H26" s="388" t="s">
        <v>652</v>
      </c>
      <c r="J26" t="s">
        <v>358</v>
      </c>
      <c r="L26" s="388" t="s">
        <v>613</v>
      </c>
      <c r="M26" s="388" t="s">
        <v>598</v>
      </c>
      <c r="N26" s="388" t="s">
        <v>606</v>
      </c>
    </row>
    <row r="27" spans="1:14" x14ac:dyDescent="0.25">
      <c r="A27" s="373" t="s">
        <v>31</v>
      </c>
      <c r="B27" t="s">
        <v>647</v>
      </c>
      <c r="C27" s="388" t="s">
        <v>618</v>
      </c>
      <c r="D27" s="387">
        <f>'část D zaměstnanci'!$J$7</f>
        <v>0</v>
      </c>
      <c r="E27" s="388" t="s">
        <v>636</v>
      </c>
      <c r="F27" s="388" t="s">
        <v>649</v>
      </c>
      <c r="G27" s="387">
        <f>'část B ind_AT_prev'!$H$8</f>
        <v>0</v>
      </c>
      <c r="H27" s="388" t="s">
        <v>652</v>
      </c>
      <c r="J27" t="s">
        <v>359</v>
      </c>
      <c r="L27" s="388" t="s">
        <v>613</v>
      </c>
      <c r="M27" s="388" t="s">
        <v>598</v>
      </c>
      <c r="N27" s="388" t="s">
        <v>606</v>
      </c>
    </row>
    <row r="28" spans="1:14" ht="26.25" x14ac:dyDescent="0.25">
      <c r="A28" s="373" t="s">
        <v>32</v>
      </c>
      <c r="B28" t="s">
        <v>644</v>
      </c>
      <c r="C28" s="388" t="s">
        <v>651</v>
      </c>
      <c r="D28" s="387">
        <f>'část B ind_P_péče'!$H$6</f>
        <v>0</v>
      </c>
      <c r="E28" s="388" t="s">
        <v>652</v>
      </c>
      <c r="F28" s="388" t="s">
        <v>653</v>
      </c>
      <c r="G28" s="391">
        <f>'část B ind_P_péče'!$H$10</f>
        <v>0</v>
      </c>
      <c r="H28" s="388" t="s">
        <v>670</v>
      </c>
      <c r="I28" s="388" t="s">
        <v>671</v>
      </c>
      <c r="L28" s="388" t="s">
        <v>656</v>
      </c>
      <c r="M28" s="388" t="s">
        <v>657</v>
      </c>
      <c r="N28" s="388" t="s">
        <v>658</v>
      </c>
    </row>
    <row r="29" spans="1:14" x14ac:dyDescent="0.25">
      <c r="A29" s="379" t="s">
        <v>33</v>
      </c>
      <c r="B29" t="s">
        <v>643</v>
      </c>
      <c r="C29" s="388" t="s">
        <v>618</v>
      </c>
      <c r="D29" s="387">
        <f>'část D zaměstnanci'!$J$7</f>
        <v>0</v>
      </c>
      <c r="E29" s="388" t="s">
        <v>636</v>
      </c>
      <c r="F29" s="389" t="s">
        <v>650</v>
      </c>
      <c r="G29" s="387">
        <f>'část B ind_AT_prev'!$H$9</f>
        <v>0</v>
      </c>
      <c r="H29" s="388" t="s">
        <v>676</v>
      </c>
      <c r="L29" s="388" t="s">
        <v>613</v>
      </c>
      <c r="M29" s="388" t="s">
        <v>598</v>
      </c>
      <c r="N29" s="388" t="s">
        <v>659</v>
      </c>
    </row>
    <row r="30" spans="1:14" x14ac:dyDescent="0.25">
      <c r="A30" s="373" t="s">
        <v>34</v>
      </c>
      <c r="B30" t="s">
        <v>645</v>
      </c>
      <c r="C30" s="388" t="s">
        <v>651</v>
      </c>
      <c r="D30" s="387">
        <f>'část B ind_P_prev'!$H$6</f>
        <v>0</v>
      </c>
      <c r="E30" s="388" t="s">
        <v>652</v>
      </c>
      <c r="F30" s="388" t="s">
        <v>653</v>
      </c>
      <c r="G30" s="391">
        <f>'část B ind_P_prev'!$H$10</f>
        <v>0</v>
      </c>
      <c r="H30" s="388" t="s">
        <v>670</v>
      </c>
      <c r="I30" s="388" t="s">
        <v>671</v>
      </c>
      <c r="L30" s="388" t="s">
        <v>656</v>
      </c>
      <c r="M30" s="388" t="s">
        <v>657</v>
      </c>
      <c r="N30" s="388" t="s">
        <v>658</v>
      </c>
    </row>
    <row r="31" spans="1:14" x14ac:dyDescent="0.25">
      <c r="A31" s="373" t="s">
        <v>35</v>
      </c>
      <c r="B31" t="s">
        <v>643</v>
      </c>
      <c r="C31" s="388" t="s">
        <v>618</v>
      </c>
      <c r="D31" s="387">
        <f>'část D zaměstnanci'!$J$7</f>
        <v>0</v>
      </c>
      <c r="E31" s="388" t="s">
        <v>636</v>
      </c>
      <c r="F31" s="388" t="s">
        <v>649</v>
      </c>
      <c r="G31" s="387">
        <f>'část B ind_AT_prev'!$H$8</f>
        <v>0</v>
      </c>
      <c r="H31" s="388" t="s">
        <v>676</v>
      </c>
      <c r="L31" s="388" t="s">
        <v>613</v>
      </c>
      <c r="M31" s="388" t="s">
        <v>598</v>
      </c>
      <c r="N31" s="388" t="s">
        <v>606</v>
      </c>
    </row>
    <row r="32" spans="1:14" x14ac:dyDescent="0.25">
      <c r="A32" s="373" t="s">
        <v>36</v>
      </c>
      <c r="B32" t="s">
        <v>642</v>
      </c>
      <c r="C32" s="388" t="s">
        <v>618</v>
      </c>
      <c r="D32" s="387">
        <f>'část D zaměstnanci'!$J$7</f>
        <v>0</v>
      </c>
      <c r="E32" s="388" t="s">
        <v>636</v>
      </c>
      <c r="F32" s="388" t="s">
        <v>649</v>
      </c>
      <c r="G32" s="390">
        <f>'část B ind_AT_péče'!$H$8</f>
        <v>0</v>
      </c>
      <c r="H32" s="388" t="s">
        <v>676</v>
      </c>
      <c r="L32" s="388" t="s">
        <v>613</v>
      </c>
      <c r="M32" s="388" t="s">
        <v>598</v>
      </c>
      <c r="N32" s="388" t="s">
        <v>606</v>
      </c>
    </row>
    <row r="33" spans="1:14" x14ac:dyDescent="0.25">
      <c r="A33" s="373" t="s">
        <v>37</v>
      </c>
      <c r="B33" t="s">
        <v>643</v>
      </c>
      <c r="C33" s="388" t="s">
        <v>618</v>
      </c>
      <c r="D33" s="387">
        <f>'část D zaměstnanci'!$J$7</f>
        <v>0</v>
      </c>
      <c r="E33" s="388" t="s">
        <v>636</v>
      </c>
      <c r="F33" s="388" t="s">
        <v>649</v>
      </c>
      <c r="G33" s="387">
        <f>'část B ind_AT_prev'!$H$8</f>
        <v>0</v>
      </c>
      <c r="H33" s="388" t="s">
        <v>676</v>
      </c>
      <c r="L33" s="388" t="s">
        <v>613</v>
      </c>
      <c r="M33" s="388" t="s">
        <v>598</v>
      </c>
      <c r="N33" s="388" t="s">
        <v>606</v>
      </c>
    </row>
    <row r="34" spans="1:14" x14ac:dyDescent="0.25">
      <c r="A34" s="373" t="s">
        <v>38</v>
      </c>
      <c r="B34" t="s">
        <v>644</v>
      </c>
      <c r="C34" s="388" t="s">
        <v>651</v>
      </c>
      <c r="D34" s="387">
        <f>'část B ind_P_péče'!$H$6</f>
        <v>0</v>
      </c>
      <c r="E34" s="388" t="s">
        <v>652</v>
      </c>
      <c r="F34" s="388" t="s">
        <v>653</v>
      </c>
      <c r="G34" s="391">
        <f>'část B ind_P_péče'!$H$10</f>
        <v>0</v>
      </c>
      <c r="H34" s="388" t="s">
        <v>670</v>
      </c>
      <c r="I34" s="388" t="s">
        <v>671</v>
      </c>
      <c r="L34" s="388" t="s">
        <v>656</v>
      </c>
      <c r="M34" s="388" t="s">
        <v>657</v>
      </c>
      <c r="N34" s="388" t="s">
        <v>658</v>
      </c>
    </row>
    <row r="35" spans="1:14" x14ac:dyDescent="0.25">
      <c r="L35" s="388"/>
      <c r="M35" s="388"/>
      <c r="N35" s="388"/>
    </row>
    <row r="36" spans="1:14" x14ac:dyDescent="0.25">
      <c r="A36" s="378" t="s">
        <v>369</v>
      </c>
    </row>
    <row r="37" spans="1:14" x14ac:dyDescent="0.25">
      <c r="A37" s="378" t="s">
        <v>370</v>
      </c>
    </row>
    <row r="38" spans="1:14" x14ac:dyDescent="0.25">
      <c r="A38" s="378" t="s">
        <v>371</v>
      </c>
    </row>
    <row r="39" spans="1:14" x14ac:dyDescent="0.25">
      <c r="A39" s="378" t="s">
        <v>372</v>
      </c>
    </row>
    <row r="40" spans="1:14" x14ac:dyDescent="0.25">
      <c r="A40" s="378" t="s">
        <v>373</v>
      </c>
    </row>
    <row r="41" spans="1:14" x14ac:dyDescent="0.25">
      <c r="A41" s="378" t="s">
        <v>374</v>
      </c>
    </row>
    <row r="42" spans="1:14" x14ac:dyDescent="0.25">
      <c r="A42" s="378" t="s">
        <v>375</v>
      </c>
    </row>
    <row r="43" spans="1:14" x14ac:dyDescent="0.25">
      <c r="A43" s="378" t="s">
        <v>376</v>
      </c>
    </row>
    <row r="44" spans="1:14" x14ac:dyDescent="0.25">
      <c r="A44" s="378" t="s">
        <v>377</v>
      </c>
    </row>
    <row r="45" spans="1:14" x14ac:dyDescent="0.25">
      <c r="A45" s="378" t="s">
        <v>378</v>
      </c>
    </row>
    <row r="46" spans="1:14" x14ac:dyDescent="0.25">
      <c r="A46" s="378" t="s">
        <v>379</v>
      </c>
    </row>
    <row r="47" spans="1:14" x14ac:dyDescent="0.25">
      <c r="A47" s="378" t="s">
        <v>380</v>
      </c>
    </row>
    <row r="48" spans="1:14" x14ac:dyDescent="0.25">
      <c r="A48" s="378" t="s">
        <v>381</v>
      </c>
    </row>
    <row r="49" spans="1:1" x14ac:dyDescent="0.25">
      <c r="A49" s="378" t="s">
        <v>382</v>
      </c>
    </row>
    <row r="50" spans="1:1" x14ac:dyDescent="0.25">
      <c r="A50" s="378" t="s">
        <v>383</v>
      </c>
    </row>
    <row r="51" spans="1:1" x14ac:dyDescent="0.25">
      <c r="A51" s="378" t="s">
        <v>384</v>
      </c>
    </row>
    <row r="52" spans="1:1" x14ac:dyDescent="0.25">
      <c r="A52" s="378" t="s">
        <v>385</v>
      </c>
    </row>
    <row r="53" spans="1:1" x14ac:dyDescent="0.25">
      <c r="A53" s="378" t="s">
        <v>386</v>
      </c>
    </row>
    <row r="54" spans="1:1" x14ac:dyDescent="0.25">
      <c r="A54" s="378" t="s">
        <v>387</v>
      </c>
    </row>
    <row r="55" spans="1:1" x14ac:dyDescent="0.25">
      <c r="A55" s="378" t="s">
        <v>388</v>
      </c>
    </row>
    <row r="56" spans="1:1" x14ac:dyDescent="0.25">
      <c r="A56" s="378" t="s">
        <v>389</v>
      </c>
    </row>
    <row r="57" spans="1:1" x14ac:dyDescent="0.25">
      <c r="A57" s="378" t="s">
        <v>390</v>
      </c>
    </row>
    <row r="58" spans="1:1" x14ac:dyDescent="0.25">
      <c r="A58" s="378" t="s">
        <v>391</v>
      </c>
    </row>
    <row r="59" spans="1:1" x14ac:dyDescent="0.25">
      <c r="A59" s="378" t="s">
        <v>392</v>
      </c>
    </row>
    <row r="60" spans="1:1" x14ac:dyDescent="0.25">
      <c r="A60" s="378" t="s">
        <v>393</v>
      </c>
    </row>
    <row r="61" spans="1:1" x14ac:dyDescent="0.25">
      <c r="A61" s="378" t="s">
        <v>394</v>
      </c>
    </row>
    <row r="62" spans="1:1" x14ac:dyDescent="0.25">
      <c r="A62" s="378" t="s">
        <v>395</v>
      </c>
    </row>
    <row r="63" spans="1:1" x14ac:dyDescent="0.25">
      <c r="A63" s="378" t="s">
        <v>396</v>
      </c>
    </row>
    <row r="64" spans="1:1" x14ac:dyDescent="0.25">
      <c r="A64" s="378" t="s">
        <v>397</v>
      </c>
    </row>
    <row r="65" spans="1:1" x14ac:dyDescent="0.25">
      <c r="A65" s="378" t="s">
        <v>398</v>
      </c>
    </row>
    <row r="66" spans="1:1" x14ac:dyDescent="0.25">
      <c r="A66" s="378" t="s">
        <v>399</v>
      </c>
    </row>
    <row r="67" spans="1:1" x14ac:dyDescent="0.25">
      <c r="A67" s="378" t="s">
        <v>400</v>
      </c>
    </row>
    <row r="68" spans="1:1" x14ac:dyDescent="0.25">
      <c r="A68" s="378" t="s">
        <v>401</v>
      </c>
    </row>
    <row r="69" spans="1:1" x14ac:dyDescent="0.25">
      <c r="A69" s="378" t="s">
        <v>402</v>
      </c>
    </row>
    <row r="70" spans="1:1" x14ac:dyDescent="0.25">
      <c r="A70" s="378" t="s">
        <v>403</v>
      </c>
    </row>
    <row r="71" spans="1:1" x14ac:dyDescent="0.25">
      <c r="A71" s="378" t="s">
        <v>404</v>
      </c>
    </row>
    <row r="72" spans="1:1" x14ac:dyDescent="0.25">
      <c r="A72" s="378" t="s">
        <v>405</v>
      </c>
    </row>
    <row r="73" spans="1:1" x14ac:dyDescent="0.25">
      <c r="A73" s="378" t="s">
        <v>406</v>
      </c>
    </row>
    <row r="74" spans="1:1" x14ac:dyDescent="0.25">
      <c r="A74" s="378" t="s">
        <v>407</v>
      </c>
    </row>
    <row r="75" spans="1:1" x14ac:dyDescent="0.25">
      <c r="A75" s="378" t="s">
        <v>408</v>
      </c>
    </row>
    <row r="76" spans="1:1" x14ac:dyDescent="0.25">
      <c r="A76" s="378" t="s">
        <v>409</v>
      </c>
    </row>
    <row r="77" spans="1:1" x14ac:dyDescent="0.25">
      <c r="A77" s="378" t="s">
        <v>410</v>
      </c>
    </row>
    <row r="78" spans="1:1" x14ac:dyDescent="0.25">
      <c r="A78" s="378" t="s">
        <v>411</v>
      </c>
    </row>
    <row r="79" spans="1:1" x14ac:dyDescent="0.25">
      <c r="A79" s="378" t="s">
        <v>412</v>
      </c>
    </row>
    <row r="80" spans="1:1" x14ac:dyDescent="0.25">
      <c r="A80" s="378" t="s">
        <v>413</v>
      </c>
    </row>
    <row r="81" spans="1:1" x14ac:dyDescent="0.25">
      <c r="A81" s="378" t="s">
        <v>414</v>
      </c>
    </row>
    <row r="82" spans="1:1" x14ac:dyDescent="0.25">
      <c r="A82" s="378" t="s">
        <v>415</v>
      </c>
    </row>
    <row r="83" spans="1:1" x14ac:dyDescent="0.25">
      <c r="A83" s="378" t="s">
        <v>416</v>
      </c>
    </row>
    <row r="84" spans="1:1" x14ac:dyDescent="0.25">
      <c r="A84" s="378" t="s">
        <v>417</v>
      </c>
    </row>
    <row r="85" spans="1:1" x14ac:dyDescent="0.25">
      <c r="A85" s="378" t="s">
        <v>418</v>
      </c>
    </row>
    <row r="86" spans="1:1" x14ac:dyDescent="0.25">
      <c r="A86" s="378" t="s">
        <v>419</v>
      </c>
    </row>
    <row r="87" spans="1:1" x14ac:dyDescent="0.25">
      <c r="A87" s="378" t="s">
        <v>420</v>
      </c>
    </row>
    <row r="88" spans="1:1" x14ac:dyDescent="0.25">
      <c r="A88" s="378" t="s">
        <v>421</v>
      </c>
    </row>
    <row r="89" spans="1:1" x14ac:dyDescent="0.25">
      <c r="A89" s="378" t="s">
        <v>422</v>
      </c>
    </row>
    <row r="90" spans="1:1" x14ac:dyDescent="0.25">
      <c r="A90" s="378" t="s">
        <v>423</v>
      </c>
    </row>
    <row r="91" spans="1:1" x14ac:dyDescent="0.25">
      <c r="A91" s="378" t="s">
        <v>424</v>
      </c>
    </row>
    <row r="92" spans="1:1" x14ac:dyDescent="0.25">
      <c r="A92" s="378" t="s">
        <v>425</v>
      </c>
    </row>
    <row r="93" spans="1:1" x14ac:dyDescent="0.25">
      <c r="A93" s="378" t="s">
        <v>426</v>
      </c>
    </row>
    <row r="94" spans="1:1" x14ac:dyDescent="0.25">
      <c r="A94" s="378" t="s">
        <v>427</v>
      </c>
    </row>
    <row r="95" spans="1:1" x14ac:dyDescent="0.25">
      <c r="A95" s="378" t="s">
        <v>428</v>
      </c>
    </row>
    <row r="96" spans="1:1" x14ac:dyDescent="0.25">
      <c r="A96" s="378" t="s">
        <v>429</v>
      </c>
    </row>
    <row r="97" spans="1:1" x14ac:dyDescent="0.25">
      <c r="A97" s="378" t="s">
        <v>430</v>
      </c>
    </row>
    <row r="98" spans="1:1" x14ac:dyDescent="0.25">
      <c r="A98" s="378" t="s">
        <v>431</v>
      </c>
    </row>
    <row r="99" spans="1:1" x14ac:dyDescent="0.25">
      <c r="A99" s="378" t="s">
        <v>432</v>
      </c>
    </row>
    <row r="100" spans="1:1" x14ac:dyDescent="0.25">
      <c r="A100" s="378" t="s">
        <v>433</v>
      </c>
    </row>
    <row r="101" spans="1:1" x14ac:dyDescent="0.25">
      <c r="A101" s="378" t="s">
        <v>434</v>
      </c>
    </row>
    <row r="102" spans="1:1" x14ac:dyDescent="0.25">
      <c r="A102" s="378" t="s">
        <v>435</v>
      </c>
    </row>
    <row r="103" spans="1:1" x14ac:dyDescent="0.25">
      <c r="A103" s="378" t="s">
        <v>436</v>
      </c>
    </row>
    <row r="104" spans="1:1" x14ac:dyDescent="0.25">
      <c r="A104" s="378" t="s">
        <v>437</v>
      </c>
    </row>
    <row r="105" spans="1:1" x14ac:dyDescent="0.25">
      <c r="A105" s="378" t="s">
        <v>438</v>
      </c>
    </row>
    <row r="106" spans="1:1" x14ac:dyDescent="0.25">
      <c r="A106" s="378" t="s">
        <v>439</v>
      </c>
    </row>
    <row r="107" spans="1:1" x14ac:dyDescent="0.25">
      <c r="A107" s="378" t="s">
        <v>440</v>
      </c>
    </row>
    <row r="108" spans="1:1" x14ac:dyDescent="0.25">
      <c r="A108" s="378" t="s">
        <v>441</v>
      </c>
    </row>
    <row r="109" spans="1:1" x14ac:dyDescent="0.25">
      <c r="A109" s="378" t="s">
        <v>442</v>
      </c>
    </row>
    <row r="110" spans="1:1" x14ac:dyDescent="0.25">
      <c r="A110" s="378" t="s">
        <v>443</v>
      </c>
    </row>
    <row r="111" spans="1:1" x14ac:dyDescent="0.25">
      <c r="A111" s="378" t="s">
        <v>444</v>
      </c>
    </row>
    <row r="112" spans="1:1" x14ac:dyDescent="0.25">
      <c r="A112" s="378" t="s">
        <v>445</v>
      </c>
    </row>
    <row r="113" spans="1:1" x14ac:dyDescent="0.25">
      <c r="A113" s="378" t="s">
        <v>446</v>
      </c>
    </row>
    <row r="114" spans="1:1" x14ac:dyDescent="0.25">
      <c r="A114" s="378" t="s">
        <v>447</v>
      </c>
    </row>
    <row r="115" spans="1:1" x14ac:dyDescent="0.25">
      <c r="A115" s="378" t="s">
        <v>448</v>
      </c>
    </row>
    <row r="116" spans="1:1" x14ac:dyDescent="0.25">
      <c r="A116" s="378" t="s">
        <v>449</v>
      </c>
    </row>
    <row r="117" spans="1:1" x14ac:dyDescent="0.25">
      <c r="A117" s="378" t="s">
        <v>450</v>
      </c>
    </row>
    <row r="118" spans="1:1" x14ac:dyDescent="0.25">
      <c r="A118" s="378" t="s">
        <v>451</v>
      </c>
    </row>
    <row r="119" spans="1:1" x14ac:dyDescent="0.25">
      <c r="A119" s="378" t="s">
        <v>452</v>
      </c>
    </row>
    <row r="120" spans="1:1" x14ac:dyDescent="0.25">
      <c r="A120" s="378" t="s">
        <v>453</v>
      </c>
    </row>
    <row r="121" spans="1:1" x14ac:dyDescent="0.25">
      <c r="A121" s="378" t="s">
        <v>454</v>
      </c>
    </row>
    <row r="122" spans="1:1" x14ac:dyDescent="0.25">
      <c r="A122" s="378" t="s">
        <v>455</v>
      </c>
    </row>
    <row r="123" spans="1:1" x14ac:dyDescent="0.25">
      <c r="A123" s="378" t="s">
        <v>456</v>
      </c>
    </row>
    <row r="124" spans="1:1" x14ac:dyDescent="0.25">
      <c r="A124" s="378" t="s">
        <v>457</v>
      </c>
    </row>
    <row r="125" spans="1:1" x14ac:dyDescent="0.25">
      <c r="A125" s="378" t="s">
        <v>458</v>
      </c>
    </row>
    <row r="126" spans="1:1" x14ac:dyDescent="0.25">
      <c r="A126" s="378" t="s">
        <v>459</v>
      </c>
    </row>
    <row r="127" spans="1:1" x14ac:dyDescent="0.25">
      <c r="A127" s="378" t="s">
        <v>460</v>
      </c>
    </row>
    <row r="128" spans="1:1" x14ac:dyDescent="0.25">
      <c r="A128" s="378" t="s">
        <v>461</v>
      </c>
    </row>
    <row r="129" spans="1:1" x14ac:dyDescent="0.25">
      <c r="A129" s="378" t="s">
        <v>462</v>
      </c>
    </row>
    <row r="130" spans="1:1" x14ac:dyDescent="0.25">
      <c r="A130" s="378" t="s">
        <v>463</v>
      </c>
    </row>
    <row r="131" spans="1:1" x14ac:dyDescent="0.25">
      <c r="A131" s="378" t="s">
        <v>464</v>
      </c>
    </row>
    <row r="132" spans="1:1" x14ac:dyDescent="0.25">
      <c r="A132" s="378" t="s">
        <v>465</v>
      </c>
    </row>
    <row r="133" spans="1:1" x14ac:dyDescent="0.25">
      <c r="A133" s="378" t="s">
        <v>466</v>
      </c>
    </row>
    <row r="134" spans="1:1" x14ac:dyDescent="0.25">
      <c r="A134" s="378" t="s">
        <v>467</v>
      </c>
    </row>
    <row r="135" spans="1:1" x14ac:dyDescent="0.25">
      <c r="A135" s="378" t="s">
        <v>468</v>
      </c>
    </row>
    <row r="136" spans="1:1" x14ac:dyDescent="0.25">
      <c r="A136" s="378" t="s">
        <v>469</v>
      </c>
    </row>
    <row r="137" spans="1:1" x14ac:dyDescent="0.25">
      <c r="A137" s="378" t="s">
        <v>470</v>
      </c>
    </row>
    <row r="138" spans="1:1" x14ac:dyDescent="0.25">
      <c r="A138" s="378" t="s">
        <v>471</v>
      </c>
    </row>
    <row r="139" spans="1:1" x14ac:dyDescent="0.25">
      <c r="A139" s="378" t="s">
        <v>472</v>
      </c>
    </row>
    <row r="140" spans="1:1" x14ac:dyDescent="0.25">
      <c r="A140" s="378" t="s">
        <v>473</v>
      </c>
    </row>
    <row r="141" spans="1:1" x14ac:dyDescent="0.25">
      <c r="A141" s="378" t="s">
        <v>474</v>
      </c>
    </row>
    <row r="142" spans="1:1" x14ac:dyDescent="0.25">
      <c r="A142" s="378" t="s">
        <v>475</v>
      </c>
    </row>
    <row r="143" spans="1:1" x14ac:dyDescent="0.25">
      <c r="A143" s="378" t="s">
        <v>476</v>
      </c>
    </row>
    <row r="144" spans="1:1" x14ac:dyDescent="0.25">
      <c r="A144" s="378" t="s">
        <v>477</v>
      </c>
    </row>
    <row r="145" spans="1:1" x14ac:dyDescent="0.25">
      <c r="A145" s="378" t="s">
        <v>478</v>
      </c>
    </row>
    <row r="146" spans="1:1" x14ac:dyDescent="0.25">
      <c r="A146" s="378" t="s">
        <v>479</v>
      </c>
    </row>
    <row r="147" spans="1:1" x14ac:dyDescent="0.25">
      <c r="A147" s="378" t="s">
        <v>480</v>
      </c>
    </row>
    <row r="148" spans="1:1" x14ac:dyDescent="0.25">
      <c r="A148" s="378" t="s">
        <v>481</v>
      </c>
    </row>
    <row r="149" spans="1:1" x14ac:dyDescent="0.25">
      <c r="A149" s="378" t="s">
        <v>482</v>
      </c>
    </row>
    <row r="150" spans="1:1" x14ac:dyDescent="0.25">
      <c r="A150" s="378" t="s">
        <v>483</v>
      </c>
    </row>
    <row r="151" spans="1:1" x14ac:dyDescent="0.25">
      <c r="A151" s="378" t="s">
        <v>484</v>
      </c>
    </row>
    <row r="152" spans="1:1" x14ac:dyDescent="0.25">
      <c r="A152" s="378" t="s">
        <v>485</v>
      </c>
    </row>
    <row r="153" spans="1:1" x14ac:dyDescent="0.25">
      <c r="A153" s="378" t="s">
        <v>486</v>
      </c>
    </row>
    <row r="154" spans="1:1" x14ac:dyDescent="0.25">
      <c r="A154" s="378" t="s">
        <v>487</v>
      </c>
    </row>
    <row r="155" spans="1:1" x14ac:dyDescent="0.25">
      <c r="A155" s="378" t="s">
        <v>488</v>
      </c>
    </row>
    <row r="156" spans="1:1" x14ac:dyDescent="0.25">
      <c r="A156" s="378" t="s">
        <v>489</v>
      </c>
    </row>
    <row r="157" spans="1:1" x14ac:dyDescent="0.25">
      <c r="A157" s="378" t="s">
        <v>490</v>
      </c>
    </row>
    <row r="158" spans="1:1" x14ac:dyDescent="0.25">
      <c r="A158" s="378" t="s">
        <v>491</v>
      </c>
    </row>
    <row r="159" spans="1:1" x14ac:dyDescent="0.25">
      <c r="A159" s="378" t="s">
        <v>492</v>
      </c>
    </row>
    <row r="160" spans="1:1" x14ac:dyDescent="0.25">
      <c r="A160" s="378" t="s">
        <v>493</v>
      </c>
    </row>
    <row r="161" spans="1:1" x14ac:dyDescent="0.25">
      <c r="A161" s="378" t="s">
        <v>494</v>
      </c>
    </row>
    <row r="162" spans="1:1" x14ac:dyDescent="0.25">
      <c r="A162" s="378" t="s">
        <v>495</v>
      </c>
    </row>
    <row r="163" spans="1:1" x14ac:dyDescent="0.25">
      <c r="A163" s="378" t="s">
        <v>496</v>
      </c>
    </row>
    <row r="164" spans="1:1" x14ac:dyDescent="0.25">
      <c r="A164" s="378" t="s">
        <v>497</v>
      </c>
    </row>
    <row r="165" spans="1:1" x14ac:dyDescent="0.25">
      <c r="A165" s="378" t="s">
        <v>498</v>
      </c>
    </row>
    <row r="166" spans="1:1" x14ac:dyDescent="0.25">
      <c r="A166" s="378" t="s">
        <v>499</v>
      </c>
    </row>
    <row r="167" spans="1:1" x14ac:dyDescent="0.25">
      <c r="A167" s="378" t="s">
        <v>500</v>
      </c>
    </row>
    <row r="168" spans="1:1" x14ac:dyDescent="0.25">
      <c r="A168" s="378" t="s">
        <v>501</v>
      </c>
    </row>
    <row r="169" spans="1:1" x14ac:dyDescent="0.25">
      <c r="A169" s="378" t="s">
        <v>502</v>
      </c>
    </row>
  </sheetData>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zoomScale="82" zoomScaleNormal="82" workbookViewId="0">
      <selection activeCell="A56" sqref="A1:XFD104857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211</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212</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213</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214</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215</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216</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211</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212</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213</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214</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215</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216</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349</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350</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200</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348</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508</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509</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541</v>
      </c>
      <c r="B19" s="232" t="s">
        <v>519</v>
      </c>
      <c r="C19" s="186">
        <f>'úvodní list'!$E$12</f>
        <v>0</v>
      </c>
      <c r="D19" s="186">
        <f>'úvodní list'!$E$13</f>
        <v>0</v>
      </c>
      <c r="E19" s="186">
        <f>'úvodní list'!$E$14</f>
        <v>0</v>
      </c>
      <c r="F19" s="186" t="str">
        <f>'úvodní list'!$E$15</f>
        <v>nevybráno</v>
      </c>
      <c r="G19" s="186">
        <f>'úvodní list'!$E$16</f>
        <v>0</v>
      </c>
      <c r="H19" s="320" t="s">
        <v>540</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539</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537</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538</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2"/>
      <c r="AK22" s="544"/>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355</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520</v>
      </c>
      <c r="B24" s="227" t="s">
        <v>536</v>
      </c>
      <c r="C24" s="186">
        <f>'úvodní list'!$E$12</f>
        <v>0</v>
      </c>
      <c r="D24" s="186">
        <f>'úvodní list'!$E$13</f>
        <v>0</v>
      </c>
      <c r="E24" s="186">
        <f>'úvodní list'!$E$14</f>
        <v>0</v>
      </c>
      <c r="F24" s="186" t="str">
        <f>'úvodní list'!$E$15</f>
        <v>nevybráno</v>
      </c>
      <c r="G24" s="186">
        <f>'úvodní list'!$E$16</f>
        <v>0</v>
      </c>
      <c r="H24" s="315">
        <f>'část B ind_AT_péče'!$E$35</f>
        <v>0</v>
      </c>
      <c r="I24" s="315">
        <f>'část B ind_AT_péče'!$E$36</f>
        <v>0</v>
      </c>
      <c r="J24" s="315">
        <f>'část B ind_AT_péče'!$E$37</f>
        <v>0</v>
      </c>
      <c r="K24" s="315">
        <f>'část B ind_AT_péče'!$E$38</f>
        <v>0</v>
      </c>
      <c r="L24" s="315">
        <f>'část B ind_AT_péče'!$E$39</f>
        <v>0</v>
      </c>
      <c r="M24" s="316"/>
      <c r="N24" s="316"/>
      <c r="O24" s="323"/>
      <c r="P24" s="323"/>
      <c r="Q24" s="315">
        <f>'část B ind_AT_péče'!$F$35</f>
        <v>0</v>
      </c>
      <c r="R24" s="315">
        <f>'část B ind_AT_péče'!$F$36</f>
        <v>0</v>
      </c>
      <c r="S24" s="315">
        <f>'část B ind_AT_péče'!$F$37</f>
        <v>0</v>
      </c>
      <c r="T24" s="315">
        <f>'část B ind_AT_péče'!$F$38</f>
        <v>0</v>
      </c>
      <c r="U24" s="315">
        <f>'část B ind_AT_péče'!$F$39</f>
        <v>0</v>
      </c>
      <c r="V24" s="316"/>
      <c r="W24" s="316"/>
      <c r="X24" s="316"/>
      <c r="Y24" s="316"/>
      <c r="Z24" s="316"/>
      <c r="AA24" s="316"/>
      <c r="AB24" s="316"/>
      <c r="AC24" s="316"/>
      <c r="AD24" s="316"/>
      <c r="AE24" s="316"/>
      <c r="AF24" s="316"/>
      <c r="AG24" s="323"/>
      <c r="AH24" s="323"/>
      <c r="AI24" s="315">
        <f>'část B ind_AT_péče'!$H$35</f>
        <v>0</v>
      </c>
      <c r="AJ24" s="315">
        <f>'část B ind_AT_péče'!$H$36</f>
        <v>0</v>
      </c>
      <c r="AK24" s="315">
        <f>'část B ind_AT_péče'!$H$37</f>
        <v>0</v>
      </c>
      <c r="AL24" s="315">
        <f>'část B ind_AT_péče'!$H$38</f>
        <v>0</v>
      </c>
      <c r="AM24" s="315">
        <f>'část B ind_AT_péče'!$H$39</f>
        <v>0</v>
      </c>
      <c r="AN24" s="316"/>
      <c r="AO24" s="316"/>
      <c r="AP24" s="316"/>
      <c r="AQ24" s="316"/>
      <c r="AR24" s="315">
        <f>'část B ind_AT_péče'!$I$35</f>
        <v>0</v>
      </c>
      <c r="AS24" s="315">
        <f>'část B ind_AT_péče'!$I$36</f>
        <v>0</v>
      </c>
      <c r="AT24" s="315">
        <f>'část B ind_AT_péče'!$I$37</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355</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532</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521</v>
      </c>
      <c r="B28" s="227" t="s">
        <v>536</v>
      </c>
      <c r="C28" s="186">
        <f>'úvodní list'!$E$12</f>
        <v>0</v>
      </c>
      <c r="D28" s="186">
        <f>'úvodní list'!$E$13</f>
        <v>0</v>
      </c>
      <c r="E28" s="186">
        <f>'úvodní list'!$E$14</f>
        <v>0</v>
      </c>
      <c r="F28" s="186" t="str">
        <f>'úvodní list'!$E$15</f>
        <v>nevybráno</v>
      </c>
      <c r="G28" s="186">
        <f>'úvodní list'!$E$16</f>
        <v>0</v>
      </c>
      <c r="H28" s="316">
        <f>'část B ind_AT_péče'!$E$44</f>
        <v>0</v>
      </c>
      <c r="I28" s="316">
        <f>'část B ind_AT_péče'!$E$45</f>
        <v>0</v>
      </c>
      <c r="J28" s="316">
        <f>'část B ind_AT_péče'!$E$46</f>
        <v>0</v>
      </c>
      <c r="K28" s="316">
        <f>'část B ind_AT_péče'!$E$47</f>
        <v>0</v>
      </c>
      <c r="L28" s="316">
        <f>'část B ind_AT_péče'!$E$48</f>
        <v>0</v>
      </c>
      <c r="M28" s="316">
        <f>'část B ind_AT_péče'!$E$49</f>
        <v>0</v>
      </c>
      <c r="N28" s="316">
        <f>'část B ind_AT_péče'!$F$44</f>
        <v>0</v>
      </c>
      <c r="O28" s="316">
        <f>'část B ind_AT_péče'!$F$45</f>
        <v>0</v>
      </c>
      <c r="P28" s="316">
        <f>'část B ind_AT_péče'!$F$46</f>
        <v>0</v>
      </c>
      <c r="Q28" s="316">
        <f>'část B ind_AT_péče'!$F$47</f>
        <v>0</v>
      </c>
      <c r="R28" s="316">
        <f>'část B ind_AT_péče'!$F$48</f>
        <v>0</v>
      </c>
      <c r="S28" s="316">
        <f>'část B ind_AT_péče'!$F$49</f>
        <v>0</v>
      </c>
      <c r="T28" s="316">
        <f>'část B ind_AT_péče'!$G$44</f>
        <v>0</v>
      </c>
      <c r="U28" s="316">
        <f>'část B ind_AT_péče'!$G$45</f>
        <v>0</v>
      </c>
      <c r="V28" s="316">
        <f>'část B ind_AT_péče'!$G$46</f>
        <v>0</v>
      </c>
      <c r="W28" s="316">
        <f>'část B ind_AT_péče'!$G$47</f>
        <v>0</v>
      </c>
      <c r="X28" s="316">
        <f>'část B ind_AT_péče'!$G$48</f>
        <v>0</v>
      </c>
      <c r="Y28" s="316">
        <f>'část B ind_AT_péče'!$G$49</f>
        <v>0</v>
      </c>
      <c r="Z28" s="316">
        <f>'část B ind_AT_péče'!$H$44</f>
        <v>0</v>
      </c>
      <c r="AA28" s="316">
        <f>'část B ind_AT_péče'!$H$45</f>
        <v>0</v>
      </c>
      <c r="AB28" s="316">
        <f>'část B ind_AT_péče'!$H$46</f>
        <v>0</v>
      </c>
      <c r="AC28" s="316">
        <f>'část B ind_AT_péče'!$H$47</f>
        <v>0</v>
      </c>
      <c r="AD28" s="316">
        <f>'část B ind_AT_péče'!$H$48</f>
        <v>0</v>
      </c>
      <c r="AE28" s="316">
        <f>'část B ind_AT_péče'!$H$49</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532</v>
      </c>
      <c r="C30" s="186">
        <f>'úvodní list'!$E$12</f>
        <v>0</v>
      </c>
      <c r="D30" s="186">
        <f>'úvodní list'!$E$13</f>
        <v>0</v>
      </c>
      <c r="E30" s="186">
        <f>'úvodní list'!$E$14</f>
        <v>0</v>
      </c>
      <c r="F30" s="186" t="str">
        <f>'úvodní list'!$E$15</f>
        <v>nevybráno</v>
      </c>
      <c r="G30" s="186">
        <f>'úvodní list'!$E$16</f>
        <v>0</v>
      </c>
      <c r="H30" s="510">
        <f>'část B ind_AT_prev'!$E$7</f>
        <v>0</v>
      </c>
      <c r="I30" s="510">
        <f>'část B ind_AT_prev'!$E$6</f>
        <v>0</v>
      </c>
      <c r="J30" s="316">
        <f>'část B ind_AT_prev'!$E$8</f>
        <v>0</v>
      </c>
      <c r="K30" s="316">
        <f>'část B ind_AT_prev'!$E$9</f>
        <v>0</v>
      </c>
      <c r="L30" s="316">
        <f>'část B ind_AT_prev'!$E$10</f>
        <v>0</v>
      </c>
      <c r="M30" s="316">
        <f>'část B ind_AT_prev'!$E$11</f>
        <v>0</v>
      </c>
      <c r="N30" s="510">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0">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0">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0">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533</v>
      </c>
      <c r="B31" s="227" t="s">
        <v>535</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558</v>
      </c>
      <c r="B34" s="253" t="s">
        <v>557</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366</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367</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368</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692</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717</v>
      </c>
      <c r="H51" s="488" t="s">
        <v>693</v>
      </c>
      <c r="I51" s="488" t="s">
        <v>273</v>
      </c>
      <c r="J51" s="488" t="s">
        <v>57</v>
      </c>
      <c r="K51" s="489" t="s">
        <v>58</v>
      </c>
      <c r="L51" s="489" t="s">
        <v>59</v>
      </c>
      <c r="M51" s="489" t="s">
        <v>60</v>
      </c>
      <c r="N51" s="489" t="s">
        <v>61</v>
      </c>
      <c r="O51" s="489" t="s">
        <v>62</v>
      </c>
      <c r="P51" s="489" t="s">
        <v>63</v>
      </c>
      <c r="Q51" s="488" t="s">
        <v>64</v>
      </c>
      <c r="R51" s="489" t="s">
        <v>121</v>
      </c>
      <c r="S51" s="489" t="s">
        <v>65</v>
      </c>
      <c r="T51" s="489" t="s">
        <v>66</v>
      </c>
      <c r="U51" s="488" t="s">
        <v>694</v>
      </c>
      <c r="V51" s="488" t="s">
        <v>57</v>
      </c>
      <c r="W51" s="489" t="s">
        <v>58</v>
      </c>
      <c r="X51" s="489" t="s">
        <v>59</v>
      </c>
      <c r="Y51" s="489" t="s">
        <v>60</v>
      </c>
      <c r="Z51" s="489" t="s">
        <v>61</v>
      </c>
      <c r="AA51" s="489" t="s">
        <v>62</v>
      </c>
      <c r="AB51" s="489" t="s">
        <v>63</v>
      </c>
      <c r="AC51" s="488" t="s">
        <v>64</v>
      </c>
      <c r="AD51" s="489" t="s">
        <v>121</v>
      </c>
      <c r="AE51" s="489" t="s">
        <v>65</v>
      </c>
      <c r="AF51" s="489" t="s">
        <v>66</v>
      </c>
      <c r="AG51" s="488" t="s">
        <v>695</v>
      </c>
      <c r="AH51" s="488" t="s">
        <v>57</v>
      </c>
      <c r="AI51" s="489" t="s">
        <v>58</v>
      </c>
      <c r="AJ51" s="489" t="s">
        <v>59</v>
      </c>
      <c r="AK51" s="489" t="s">
        <v>60</v>
      </c>
      <c r="AL51" s="489" t="s">
        <v>61</v>
      </c>
      <c r="AM51" s="489" t="s">
        <v>62</v>
      </c>
      <c r="AN51" s="489" t="s">
        <v>63</v>
      </c>
      <c r="AO51" s="488" t="s">
        <v>64</v>
      </c>
      <c r="AP51" s="489" t="s">
        <v>121</v>
      </c>
      <c r="AQ51" s="489" t="s">
        <v>65</v>
      </c>
      <c r="AR51" s="489" t="s">
        <v>66</v>
      </c>
      <c r="AS51" s="489" t="s">
        <v>289</v>
      </c>
      <c r="AT51" s="488" t="s">
        <v>696</v>
      </c>
      <c r="AU51" s="488" t="s">
        <v>697</v>
      </c>
      <c r="AV51" s="489" t="s">
        <v>698</v>
      </c>
      <c r="AW51" s="489" t="s">
        <v>699</v>
      </c>
      <c r="AX51" s="489" t="s">
        <v>700</v>
      </c>
      <c r="AY51" s="489" t="s">
        <v>701</v>
      </c>
      <c r="AZ51" s="489" t="s">
        <v>702</v>
      </c>
      <c r="BA51" s="489" t="s">
        <v>703</v>
      </c>
      <c r="BB51" s="488" t="s">
        <v>704</v>
      </c>
      <c r="BC51" s="489" t="s">
        <v>705</v>
      </c>
      <c r="BD51" s="487" t="s">
        <v>706</v>
      </c>
      <c r="BE51" s="487" t="s">
        <v>707</v>
      </c>
      <c r="BF51" s="487" t="s">
        <v>708</v>
      </c>
      <c r="BG51" s="487" t="s">
        <v>709</v>
      </c>
      <c r="BH51" s="487" t="s">
        <v>710</v>
      </c>
      <c r="BI51" s="487" t="s">
        <v>711</v>
      </c>
      <c r="BJ51" s="487" t="s">
        <v>712</v>
      </c>
      <c r="BK51" s="487" t="s">
        <v>713</v>
      </c>
      <c r="BL51" s="487" t="s">
        <v>714</v>
      </c>
      <c r="BM51" s="487" t="s">
        <v>715</v>
      </c>
      <c r="BN51" s="487" t="s">
        <v>716</v>
      </c>
      <c r="BO51" s="487" t="s">
        <v>267</v>
      </c>
      <c r="BP51" s="490" t="s">
        <v>1</v>
      </c>
    </row>
    <row r="52" spans="1:73" s="21" customFormat="1" ht="20.25" customHeight="1" x14ac:dyDescent="0.25">
      <c r="A52" s="518"/>
      <c r="B52" s="519"/>
      <c r="C52" s="520"/>
      <c r="D52" s="520"/>
      <c r="E52" s="520"/>
      <c r="F52" s="230"/>
      <c r="G52" s="520"/>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1"/>
      <c r="BE52" s="521"/>
      <c r="BF52" s="521"/>
      <c r="BG52" s="521"/>
      <c r="BH52" s="521"/>
      <c r="BI52" s="521"/>
      <c r="BJ52" s="521"/>
      <c r="BK52" s="521"/>
      <c r="BL52" s="521"/>
      <c r="BM52" s="521"/>
      <c r="BN52" s="521"/>
      <c r="BO52" s="521"/>
      <c r="BP52" s="522"/>
      <c r="BT52" s="523"/>
      <c r="BU52" s="523"/>
    </row>
    <row r="53" spans="1:73" s="21" customFormat="1" ht="135" customHeight="1" x14ac:dyDescent="0.25">
      <c r="A53" s="518"/>
      <c r="B53" s="519"/>
      <c r="C53" s="520"/>
      <c r="D53" s="520"/>
      <c r="E53" s="520"/>
      <c r="F53" s="24" t="s">
        <v>883</v>
      </c>
      <c r="G53" s="520"/>
      <c r="H53" s="524" t="s">
        <v>199</v>
      </c>
      <c r="I53" s="525" t="s">
        <v>226</v>
      </c>
      <c r="J53" s="525" t="s">
        <v>197</v>
      </c>
      <c r="K53" s="525" t="s">
        <v>874</v>
      </c>
      <c r="L53" s="525" t="s">
        <v>875</v>
      </c>
      <c r="M53" s="524" t="s">
        <v>876</v>
      </c>
      <c r="N53" s="526" t="s">
        <v>877</v>
      </c>
      <c r="O53" s="525" t="s">
        <v>198</v>
      </c>
      <c r="P53" s="525" t="s">
        <v>878</v>
      </c>
      <c r="Q53" s="527" t="s">
        <v>879</v>
      </c>
      <c r="R53" s="524" t="s">
        <v>880</v>
      </c>
      <c r="S53" s="525" t="s">
        <v>881</v>
      </c>
      <c r="T53" s="525" t="s">
        <v>882</v>
      </c>
      <c r="U53" s="524" t="s">
        <v>510</v>
      </c>
      <c r="V53" s="525" t="s">
        <v>511</v>
      </c>
      <c r="W53" s="525" t="s">
        <v>882</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1"/>
      <c r="BE53" s="521"/>
      <c r="BF53" s="521"/>
      <c r="BG53" s="521"/>
      <c r="BH53" s="521"/>
      <c r="BI53" s="521"/>
      <c r="BJ53" s="521"/>
      <c r="BK53" s="521"/>
      <c r="BL53" s="521"/>
      <c r="BM53" s="521"/>
      <c r="BN53" s="521"/>
      <c r="BO53" s="521"/>
      <c r="BP53" s="522"/>
      <c r="BT53" s="523"/>
      <c r="BU53" s="523"/>
    </row>
    <row r="54" spans="1:73" s="21" customFormat="1" ht="20.25" customHeight="1" x14ac:dyDescent="0.25">
      <c r="A54" s="518"/>
      <c r="B54" s="519"/>
      <c r="C54" s="520"/>
      <c r="D54" s="520"/>
      <c r="E54" s="520"/>
      <c r="F54" s="230"/>
      <c r="G54" s="520"/>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1"/>
      <c r="BE54" s="521"/>
      <c r="BF54" s="521"/>
      <c r="BG54" s="521"/>
      <c r="BH54" s="521"/>
      <c r="BI54" s="521"/>
      <c r="BJ54" s="521"/>
      <c r="BK54" s="521"/>
      <c r="BL54" s="521"/>
      <c r="BM54" s="521"/>
      <c r="BN54" s="521"/>
      <c r="BO54" s="521"/>
      <c r="BP54" s="522"/>
      <c r="BT54" s="523"/>
      <c r="BU54" s="523"/>
    </row>
    <row r="55" spans="1:73" x14ac:dyDescent="0.25">
      <c r="F55" s="491"/>
      <c r="AE55" s="508" t="s">
        <v>888</v>
      </c>
    </row>
    <row r="56" spans="1:73" ht="149.25" x14ac:dyDescent="0.25">
      <c r="F56" s="24" t="s">
        <v>722</v>
      </c>
      <c r="H56" s="492" t="s">
        <v>669</v>
      </c>
      <c r="I56" s="492" t="s">
        <v>265</v>
      </c>
      <c r="J56" s="492" t="s">
        <v>718</v>
      </c>
      <c r="K56" s="493" t="s">
        <v>889</v>
      </c>
      <c r="L56" s="494" t="s">
        <v>719</v>
      </c>
      <c r="M56" s="495" t="s">
        <v>190</v>
      </c>
      <c r="N56" s="492" t="s">
        <v>191</v>
      </c>
      <c r="O56" s="492" t="s">
        <v>720</v>
      </c>
      <c r="P56" s="492" t="s">
        <v>721</v>
      </c>
      <c r="Q56" s="492" t="s">
        <v>171</v>
      </c>
      <c r="R56" s="492" t="s">
        <v>192</v>
      </c>
      <c r="S56" s="492" t="s">
        <v>172</v>
      </c>
      <c r="T56" s="492" t="s">
        <v>201</v>
      </c>
      <c r="U56" s="492" t="s">
        <v>202</v>
      </c>
      <c r="V56" s="492" t="s">
        <v>203</v>
      </c>
      <c r="W56" s="492" t="s">
        <v>204</v>
      </c>
      <c r="X56" s="492" t="s">
        <v>205</v>
      </c>
      <c r="Y56" s="492" t="s">
        <v>206</v>
      </c>
      <c r="Z56" s="492" t="s">
        <v>207</v>
      </c>
      <c r="AA56" s="492" t="s">
        <v>173</v>
      </c>
      <c r="AB56" s="492" t="s">
        <v>174</v>
      </c>
      <c r="AC56" s="492" t="s">
        <v>175</v>
      </c>
      <c r="AD56" s="496" t="s">
        <v>1</v>
      </c>
      <c r="AE56" s="541" t="s">
        <v>884</v>
      </c>
      <c r="AF56" s="541" t="s">
        <v>885</v>
      </c>
      <c r="AG56" s="541" t="s">
        <v>886</v>
      </c>
      <c r="AH56" s="541" t="s">
        <v>887</v>
      </c>
      <c r="AI56" s="541" t="s">
        <v>867</v>
      </c>
      <c r="AJ56" s="318"/>
      <c r="AK56" s="543" t="s">
        <v>890</v>
      </c>
    </row>
    <row r="57" spans="1:73" x14ac:dyDescent="0.25">
      <c r="F57" s="491"/>
    </row>
    <row r="58" spans="1:73" ht="144.75" customHeight="1" x14ac:dyDescent="0.25">
      <c r="F58" s="24" t="s">
        <v>762</v>
      </c>
      <c r="H58" s="499" t="s">
        <v>723</v>
      </c>
      <c r="I58" s="500" t="s">
        <v>724</v>
      </c>
      <c r="J58" s="500" t="s">
        <v>725</v>
      </c>
      <c r="K58" s="500" t="s">
        <v>726</v>
      </c>
      <c r="L58" s="500" t="s">
        <v>727</v>
      </c>
      <c r="M58" s="500" t="s">
        <v>728</v>
      </c>
      <c r="N58" s="501" t="s">
        <v>729</v>
      </c>
      <c r="O58" s="500" t="s">
        <v>730</v>
      </c>
      <c r="P58" s="500" t="s">
        <v>731</v>
      </c>
      <c r="Q58" s="499" t="s">
        <v>732</v>
      </c>
      <c r="R58" s="500" t="s">
        <v>733</v>
      </c>
      <c r="S58" s="500" t="s">
        <v>734</v>
      </c>
      <c r="T58" s="500" t="s">
        <v>735</v>
      </c>
      <c r="U58" s="500" t="s">
        <v>736</v>
      </c>
      <c r="V58" s="500" t="s">
        <v>737</v>
      </c>
      <c r="W58" s="501" t="s">
        <v>738</v>
      </c>
      <c r="X58" s="500" t="s">
        <v>739</v>
      </c>
      <c r="Y58" s="500" t="s">
        <v>740</v>
      </c>
      <c r="Z58" s="499" t="s">
        <v>741</v>
      </c>
      <c r="AA58" s="500" t="s">
        <v>742</v>
      </c>
      <c r="AB58" s="500" t="s">
        <v>743</v>
      </c>
      <c r="AC58" s="500" t="s">
        <v>744</v>
      </c>
      <c r="AD58" s="500" t="s">
        <v>745</v>
      </c>
      <c r="AE58" s="500" t="s">
        <v>746</v>
      </c>
      <c r="AF58" s="501" t="s">
        <v>747</v>
      </c>
      <c r="AG58" s="500" t="s">
        <v>748</v>
      </c>
      <c r="AH58" s="500" t="s">
        <v>749</v>
      </c>
      <c r="AI58" s="499" t="s">
        <v>750</v>
      </c>
      <c r="AJ58" s="500" t="s">
        <v>751</v>
      </c>
      <c r="AK58" s="500" t="s">
        <v>752</v>
      </c>
      <c r="AL58" s="500" t="s">
        <v>753</v>
      </c>
      <c r="AM58" s="500" t="s">
        <v>754</v>
      </c>
      <c r="AN58" s="500" t="s">
        <v>755</v>
      </c>
      <c r="AO58" s="501" t="s">
        <v>756</v>
      </c>
      <c r="AP58" s="500" t="s">
        <v>757</v>
      </c>
      <c r="AQ58" s="500" t="s">
        <v>758</v>
      </c>
      <c r="AR58" s="499" t="s">
        <v>759</v>
      </c>
      <c r="AS58" s="500" t="s">
        <v>760</v>
      </c>
      <c r="AT58" s="500" t="s">
        <v>761</v>
      </c>
      <c r="AU58" s="497"/>
      <c r="AV58" s="498"/>
      <c r="AW58" s="498"/>
      <c r="AX58" s="498"/>
      <c r="AY58" s="498"/>
      <c r="AZ58" s="498"/>
    </row>
    <row r="59" spans="1:73" x14ac:dyDescent="0.25">
      <c r="F59" s="491"/>
    </row>
    <row r="60" spans="1:73" ht="84" customHeight="1" x14ac:dyDescent="0.25">
      <c r="F60" s="24" t="s">
        <v>790</v>
      </c>
      <c r="H60" s="503" t="s">
        <v>766</v>
      </c>
      <c r="I60" s="504" t="s">
        <v>767</v>
      </c>
      <c r="J60" s="504" t="s">
        <v>768</v>
      </c>
      <c r="K60" s="504" t="s">
        <v>769</v>
      </c>
      <c r="L60" s="504" t="s">
        <v>770</v>
      </c>
      <c r="M60" s="504" t="s">
        <v>771</v>
      </c>
      <c r="N60" s="503" t="s">
        <v>772</v>
      </c>
      <c r="O60" s="504" t="s">
        <v>773</v>
      </c>
      <c r="P60" s="504" t="s">
        <v>774</v>
      </c>
      <c r="Q60" s="504" t="s">
        <v>775</v>
      </c>
      <c r="R60" s="504" t="s">
        <v>776</v>
      </c>
      <c r="S60" s="504" t="s">
        <v>777</v>
      </c>
      <c r="T60" s="503" t="s">
        <v>778</v>
      </c>
      <c r="U60" s="504" t="s">
        <v>779</v>
      </c>
      <c r="V60" s="504" t="s">
        <v>780</v>
      </c>
      <c r="W60" s="504" t="s">
        <v>781</v>
      </c>
      <c r="X60" s="504" t="s">
        <v>782</v>
      </c>
      <c r="Y60" s="504" t="s">
        <v>783</v>
      </c>
      <c r="Z60" s="503" t="s">
        <v>784</v>
      </c>
      <c r="AA60" s="504" t="s">
        <v>785</v>
      </c>
      <c r="AB60" s="504" t="s">
        <v>786</v>
      </c>
      <c r="AC60" s="504" t="s">
        <v>787</v>
      </c>
      <c r="AD60" s="504" t="s">
        <v>788</v>
      </c>
      <c r="AE60" s="504" t="s">
        <v>789</v>
      </c>
    </row>
    <row r="61" spans="1:73" x14ac:dyDescent="0.25">
      <c r="F61" s="491"/>
      <c r="H61" s="508"/>
      <c r="I61" s="508"/>
      <c r="J61" s="509" t="s">
        <v>869</v>
      </c>
    </row>
    <row r="62" spans="1:73" ht="138" customHeight="1" x14ac:dyDescent="0.25">
      <c r="F62" s="24" t="s">
        <v>763</v>
      </c>
      <c r="H62" s="499" t="s">
        <v>791</v>
      </c>
      <c r="I62" s="500" t="s">
        <v>792</v>
      </c>
      <c r="J62" s="500" t="s">
        <v>793</v>
      </c>
      <c r="K62" s="500" t="s">
        <v>794</v>
      </c>
      <c r="L62" s="500" t="s">
        <v>795</v>
      </c>
      <c r="M62" s="500" t="s">
        <v>796</v>
      </c>
      <c r="N62" s="502" t="s">
        <v>797</v>
      </c>
      <c r="O62" s="500" t="s">
        <v>798</v>
      </c>
      <c r="P62" s="500" t="s">
        <v>799</v>
      </c>
      <c r="Q62" s="499" t="s">
        <v>800</v>
      </c>
      <c r="R62" s="500" t="s">
        <v>801</v>
      </c>
      <c r="S62" s="500" t="s">
        <v>802</v>
      </c>
      <c r="T62" s="500" t="s">
        <v>803</v>
      </c>
      <c r="U62" s="500" t="s">
        <v>804</v>
      </c>
      <c r="V62" s="500" t="s">
        <v>805</v>
      </c>
      <c r="W62" s="502" t="s">
        <v>806</v>
      </c>
      <c r="X62" s="500" t="s">
        <v>807</v>
      </c>
      <c r="Y62" s="500" t="s">
        <v>808</v>
      </c>
      <c r="Z62" s="499" t="s">
        <v>809</v>
      </c>
      <c r="AA62" s="500" t="s">
        <v>810</v>
      </c>
      <c r="AB62" s="500" t="s">
        <v>811</v>
      </c>
      <c r="AC62" s="500" t="s">
        <v>812</v>
      </c>
      <c r="AD62" s="500" t="s">
        <v>813</v>
      </c>
      <c r="AE62" s="500" t="s">
        <v>814</v>
      </c>
      <c r="AF62" s="502" t="s">
        <v>815</v>
      </c>
      <c r="AG62" s="500" t="s">
        <v>816</v>
      </c>
      <c r="AH62" s="500" t="s">
        <v>817</v>
      </c>
      <c r="AI62" s="499" t="s">
        <v>818</v>
      </c>
      <c r="AJ62" s="500" t="s">
        <v>819</v>
      </c>
      <c r="AK62" s="500" t="s">
        <v>820</v>
      </c>
      <c r="AL62" s="500" t="s">
        <v>821</v>
      </c>
      <c r="AM62" s="500" t="s">
        <v>822</v>
      </c>
      <c r="AN62" s="500" t="s">
        <v>823</v>
      </c>
      <c r="AO62" s="502" t="s">
        <v>824</v>
      </c>
      <c r="AP62" s="500" t="s">
        <v>825</v>
      </c>
      <c r="AQ62" s="500" t="s">
        <v>826</v>
      </c>
      <c r="AR62" s="499" t="s">
        <v>827</v>
      </c>
      <c r="AS62" s="500" t="s">
        <v>828</v>
      </c>
      <c r="AT62" s="500" t="s">
        <v>829</v>
      </c>
      <c r="AU62" s="500" t="s">
        <v>830</v>
      </c>
      <c r="AV62" s="500" t="s">
        <v>831</v>
      </c>
    </row>
    <row r="63" spans="1:73" x14ac:dyDescent="0.25">
      <c r="F63" s="491"/>
    </row>
    <row r="64" spans="1:73" ht="133.5" customHeight="1" x14ac:dyDescent="0.25">
      <c r="F64" s="24" t="s">
        <v>764</v>
      </c>
      <c r="H64" s="499" t="s">
        <v>832</v>
      </c>
      <c r="I64" s="500" t="s">
        <v>833</v>
      </c>
      <c r="J64" s="500" t="s">
        <v>834</v>
      </c>
      <c r="K64" s="500" t="s">
        <v>835</v>
      </c>
      <c r="L64" s="500" t="s">
        <v>836</v>
      </c>
      <c r="M64" s="500" t="s">
        <v>837</v>
      </c>
      <c r="N64" s="499" t="s">
        <v>838</v>
      </c>
      <c r="O64" s="500" t="s">
        <v>839</v>
      </c>
      <c r="P64" s="500" t="s">
        <v>840</v>
      </c>
      <c r="Q64" s="500" t="s">
        <v>841</v>
      </c>
      <c r="R64" s="500" t="s">
        <v>842</v>
      </c>
      <c r="S64" s="500" t="s">
        <v>843</v>
      </c>
      <c r="T64" s="499" t="s">
        <v>844</v>
      </c>
      <c r="U64" s="500" t="s">
        <v>845</v>
      </c>
      <c r="V64" s="500" t="s">
        <v>846</v>
      </c>
      <c r="W64" s="500" t="s">
        <v>847</v>
      </c>
      <c r="X64" s="500" t="s">
        <v>848</v>
      </c>
      <c r="Y64" s="500" t="s">
        <v>849</v>
      </c>
      <c r="Z64" s="499" t="s">
        <v>850</v>
      </c>
      <c r="AA64" s="500" t="s">
        <v>851</v>
      </c>
      <c r="AB64" s="500" t="s">
        <v>852</v>
      </c>
      <c r="AC64" s="500" t="s">
        <v>853</v>
      </c>
      <c r="AD64" s="500" t="s">
        <v>854</v>
      </c>
      <c r="AE64" s="500" t="s">
        <v>855</v>
      </c>
      <c r="AF64" s="499" t="s">
        <v>856</v>
      </c>
      <c r="AG64" s="500" t="s">
        <v>857</v>
      </c>
      <c r="AH64" s="500" t="s">
        <v>858</v>
      </c>
      <c r="AI64" s="500" t="s">
        <v>859</v>
      </c>
      <c r="AJ64" s="500" t="s">
        <v>860</v>
      </c>
      <c r="AK64" s="500" t="s">
        <v>861</v>
      </c>
    </row>
    <row r="65" spans="6:42" x14ac:dyDescent="0.25">
      <c r="F65" s="491"/>
    </row>
    <row r="66" spans="6:42" ht="129" customHeight="1" x14ac:dyDescent="0.25">
      <c r="F66" s="24" t="s">
        <v>765</v>
      </c>
      <c r="H66" s="499" t="s">
        <v>832</v>
      </c>
      <c r="I66" s="500" t="s">
        <v>833</v>
      </c>
      <c r="J66" s="500" t="s">
        <v>834</v>
      </c>
      <c r="K66" s="500" t="s">
        <v>835</v>
      </c>
      <c r="L66" s="500" t="s">
        <v>836</v>
      </c>
      <c r="M66" s="500" t="s">
        <v>837</v>
      </c>
      <c r="N66" s="500" t="s">
        <v>862</v>
      </c>
      <c r="O66" s="499" t="s">
        <v>838</v>
      </c>
      <c r="P66" s="500" t="s">
        <v>839</v>
      </c>
      <c r="Q66" s="500" t="s">
        <v>840</v>
      </c>
      <c r="R66" s="500" t="s">
        <v>841</v>
      </c>
      <c r="S66" s="500" t="s">
        <v>842</v>
      </c>
      <c r="T66" s="500" t="s">
        <v>843</v>
      </c>
      <c r="U66" s="500" t="s">
        <v>863</v>
      </c>
      <c r="V66" s="499" t="s">
        <v>844</v>
      </c>
      <c r="W66" s="500" t="s">
        <v>845</v>
      </c>
      <c r="X66" s="500" t="s">
        <v>846</v>
      </c>
      <c r="Y66" s="500" t="s">
        <v>847</v>
      </c>
      <c r="Z66" s="500" t="s">
        <v>848</v>
      </c>
      <c r="AA66" s="500" t="s">
        <v>849</v>
      </c>
      <c r="AB66" s="500" t="s">
        <v>864</v>
      </c>
      <c r="AC66" s="499" t="s">
        <v>850</v>
      </c>
      <c r="AD66" s="500" t="s">
        <v>851</v>
      </c>
      <c r="AE66" s="500" t="s">
        <v>852</v>
      </c>
      <c r="AF66" s="500" t="s">
        <v>853</v>
      </c>
      <c r="AG66" s="500" t="s">
        <v>854</v>
      </c>
      <c r="AH66" s="500" t="s">
        <v>855</v>
      </c>
      <c r="AI66" s="500" t="s">
        <v>865</v>
      </c>
      <c r="AJ66" s="499" t="s">
        <v>856</v>
      </c>
      <c r="AK66" s="500" t="s">
        <v>857</v>
      </c>
      <c r="AL66" s="500" t="s">
        <v>858</v>
      </c>
      <c r="AM66" s="500" t="s">
        <v>859</v>
      </c>
      <c r="AN66" s="500" t="s">
        <v>860</v>
      </c>
      <c r="AO66" s="500" t="s">
        <v>861</v>
      </c>
      <c r="AP66" s="500" t="s">
        <v>866</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OCTA9R0vhEXK9SL+4zpUnEz/oHQllmrlofNaHVQoO8VQNXu2Qo04hlU8NdW6Dr3uaBkJHsWqtDHOEpWfpbhE8w==" saltValue="NqvSCvICA/a64QmelDdER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DF94DF4-1431-4540-A594-1F6F5411E97B}"/>
</file>

<file path=customXml/itemProps2.xml><?xml version="1.0" encoding="utf-8"?>
<ds:datastoreItem xmlns:ds="http://schemas.openxmlformats.org/officeDocument/2006/customXml" ds:itemID="{144ADBCE-3095-454B-980F-2C6978AE6CA7}"/>
</file>

<file path=customXml/itemProps3.xml><?xml version="1.0" encoding="utf-8"?>
<ds:datastoreItem xmlns:ds="http://schemas.openxmlformats.org/officeDocument/2006/customXml" ds:itemID="{D16295DF-D33C-429B-930C-C2E7D1CCA0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2020-07-23T11:52:27Z</cp:lastPrinted>
  <dcterms:created xsi:type="dcterms:W3CDTF">2011-07-13T06:12:23Z</dcterms:created>
  <dcterms:modified xsi:type="dcterms:W3CDTF">2022-08-08T09:59:34Z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