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final\"/>
    </mc:Choice>
  </mc:AlternateContent>
  <workbookProtection workbookAlgorithmName="SHA-512" workbookHashValue="STXBz8fSBsBZgpj3J+uFkS/h0clSizvIOYhSPkHxFWRGp/ZD8Ez8AZPU7Y8o2Pii9M8j4i+SayFwUD6y+KVwoA==" workbookSaltValue="xIeOYn7sh8OWNIDqIuK86w==" workbookSpinCount="100000" lockStructure="1"/>
  <bookViews>
    <workbookView xWindow="0" yWindow="75" windowWidth="11640" windowHeight="10575" tabRatio="898" activeTab="9"/>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<sst xmlns="http://schemas.openxmlformats.org/spreadsheetml/2006/main" count="1971" uniqueCount="914">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</sst>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17" zoomScale="98" zoomScaleNormal="98" workbookViewId="0">
      <selection activeCell="G47" sqref="G47"/>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customHeight="1" x14ac:dyDescent="0.25">
      <c r="A4" s="546" t="s">
        <v>686</v>
      </c>
      <c r="B4" s="546"/>
      <c r="C4" s="546"/>
      <c r="D4" s="546"/>
      <c r="E4" s="546"/>
      <c r="F4" s="546"/>
      <c r="G4" s="546"/>
      <c r="H4" s="546"/>
      <c r="I4" s="546"/>
      <c r="J4" s="395"/>
      <c r="K4" s="394"/>
    </row>
    <row r="5" spans="1:12" ht="61.5" hidden="1" customHeight="1" x14ac:dyDescent="0.25">
      <c r="A5" s="546" t="s">
        <v>553</v>
      </c>
      <c r="B5" s="546"/>
      <c r="C5" s="546"/>
      <c r="D5" s="546"/>
      <c r="E5" s="546"/>
      <c r="F5" s="546"/>
      <c r="G5" s="546"/>
      <c r="H5" s="546"/>
      <c r="I5" s="546"/>
      <c r="J5" s="395"/>
      <c r="K5" s="394"/>
    </row>
    <row r="6" spans="1:12" ht="114" hidden="1" customHeight="1" x14ac:dyDescent="0.25">
      <c r="A6" s="546" t="s">
        <v>687</v>
      </c>
      <c r="B6" s="546"/>
      <c r="C6" s="546"/>
      <c r="D6" s="546"/>
      <c r="E6" s="546"/>
      <c r="F6" s="546"/>
      <c r="G6" s="546"/>
      <c r="H6" s="546"/>
      <c r="I6" s="546"/>
      <c r="J6" s="395"/>
      <c r="K6" s="394"/>
    </row>
    <row r="7" spans="1:12" ht="76.5" hidden="1" customHeight="1" x14ac:dyDescent="0.25">
      <c r="A7" s="546" t="s">
        <v>554</v>
      </c>
      <c r="B7" s="546"/>
      <c r="C7" s="546"/>
      <c r="D7" s="546"/>
      <c r="E7" s="546"/>
      <c r="F7" s="546"/>
      <c r="G7" s="546"/>
      <c r="H7" s="546"/>
      <c r="I7" s="546"/>
      <c r="J7" s="395"/>
      <c r="K7" s="394"/>
    </row>
    <row r="8" spans="1:12" ht="76.5" hidden="1" customHeight="1" x14ac:dyDescent="0.25">
      <c r="A8" s="546" t="s">
        <v>684</v>
      </c>
      <c r="B8" s="546"/>
      <c r="C8" s="546"/>
      <c r="D8" s="546"/>
      <c r="E8" s="546"/>
      <c r="F8" s="546"/>
      <c r="G8" s="546"/>
      <c r="H8" s="546"/>
      <c r="I8" s="546"/>
      <c r="J8" s="395"/>
      <c r="K8" s="394"/>
    </row>
    <row r="9" spans="1:12" ht="62.25" hidden="1" customHeight="1" x14ac:dyDescent="0.25">
      <c r="A9" s="546" t="s">
        <v>685</v>
      </c>
      <c r="B9" s="546"/>
      <c r="C9" s="546"/>
      <c r="D9" s="546"/>
      <c r="E9" s="546"/>
      <c r="F9" s="546"/>
      <c r="G9" s="546"/>
      <c r="H9" s="546"/>
      <c r="I9" s="546"/>
      <c r="J9" s="395"/>
      <c r="K9" s="394"/>
    </row>
    <row r="10" spans="1:12" ht="64.5" hidden="1" customHeight="1" x14ac:dyDescent="0.25">
      <c r="A10" s="546" t="s">
        <v>556</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588</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2Urd38KhGNA/ZI8beztPZwPlJokne9yRQC8VmoLMyAVrPbfFTPi9XvmvTiENjzjuA5JhWvCLyOVu2HxXB3Naaw==" saltValue="/hF/0uEBaHFuQG2Ze7bNhg=="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688</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689</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690</v>
      </c>
      <c r="F5" s="123" t="s">
        <v>691</v>
      </c>
      <c r="G5" s="123" t="s">
        <v>692</v>
      </c>
      <c r="H5" s="123" t="s">
        <v>693</v>
      </c>
      <c r="I5" s="114" t="s">
        <v>694</v>
      </c>
      <c r="J5" s="409"/>
      <c r="K5" s="293" t="s">
        <v>575</v>
      </c>
      <c r="L5" s="609" t="s">
        <v>579</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552</v>
      </c>
      <c r="B29" s="612"/>
      <c r="C29" s="612"/>
      <c r="D29" s="612"/>
      <c r="E29" s="612"/>
      <c r="F29" s="612"/>
      <c r="G29" s="612"/>
      <c r="H29" s="613"/>
      <c r="I29" s="169"/>
      <c r="J29" s="169"/>
      <c r="K29" s="169"/>
      <c r="L29" s="169"/>
    </row>
    <row r="30" spans="1:12" hidden="1" x14ac:dyDescent="0.2">
      <c r="L30" s="169"/>
    </row>
    <row r="31" spans="1:12" ht="30" hidden="1" customHeight="1" x14ac:dyDescent="0.25">
      <c r="A31" s="634" t="s">
        <v>516</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517</v>
      </c>
      <c r="G33" s="182"/>
      <c r="H33" s="176" t="s">
        <v>530</v>
      </c>
      <c r="I33" s="257" t="s">
        <v>518</v>
      </c>
      <c r="J33" s="288"/>
      <c r="K33" s="293" t="s">
        <v>575</v>
      </c>
      <c r="L33" s="609" t="s">
        <v>579</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515</v>
      </c>
      <c r="B37" s="618"/>
      <c r="C37" s="618"/>
      <c r="D37" s="618"/>
      <c r="E37" s="188"/>
      <c r="F37" s="189"/>
      <c r="G37" s="190"/>
      <c r="H37" s="190">
        <f>E37+F37</f>
        <v>0</v>
      </c>
      <c r="I37" s="190"/>
      <c r="J37" s="287"/>
      <c r="L37" s="169"/>
    </row>
    <row r="38" spans="1:21" hidden="1" x14ac:dyDescent="0.2">
      <c r="A38" s="618" t="s">
        <v>519</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688</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695</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690</v>
      </c>
      <c r="F5" s="246" t="s">
        <v>691</v>
      </c>
      <c r="G5" s="246" t="s">
        <v>692</v>
      </c>
      <c r="H5" s="246" t="s">
        <v>693</v>
      </c>
      <c r="I5" s="247" t="s">
        <v>694</v>
      </c>
      <c r="J5" s="409"/>
      <c r="K5" s="293" t="s">
        <v>575</v>
      </c>
      <c r="L5" s="640" t="s">
        <v>578</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524</v>
      </c>
      <c r="B8" s="618"/>
      <c r="C8" s="618"/>
      <c r="D8" s="618"/>
      <c r="E8" s="201"/>
      <c r="F8" s="201"/>
      <c r="G8" s="199"/>
      <c r="H8" s="199"/>
      <c r="I8" s="166"/>
      <c r="J8" s="413"/>
      <c r="K8" s="294">
        <f t="shared" si="0"/>
        <v>0</v>
      </c>
    </row>
    <row r="9" spans="1:19" ht="30" customHeight="1" x14ac:dyDescent="0.25">
      <c r="A9" s="618" t="s">
        <v>525</v>
      </c>
      <c r="B9" s="618"/>
      <c r="C9" s="618"/>
      <c r="D9" s="618"/>
      <c r="E9" s="201"/>
      <c r="F9" s="201"/>
      <c r="G9" s="199"/>
      <c r="H9" s="200">
        <f>E9+F9+G9</f>
        <v>0</v>
      </c>
      <c r="I9" s="166"/>
      <c r="J9" s="413"/>
      <c r="K9" s="294">
        <f t="shared" si="0"/>
        <v>0</v>
      </c>
    </row>
    <row r="10" spans="1:19" x14ac:dyDescent="0.25">
      <c r="A10" s="618" t="s">
        <v>526</v>
      </c>
      <c r="B10" s="618"/>
      <c r="C10" s="618"/>
      <c r="D10" s="618"/>
      <c r="E10" s="201"/>
      <c r="F10" s="201"/>
      <c r="G10" s="199"/>
      <c r="H10" s="199"/>
      <c r="I10" s="166"/>
      <c r="J10" s="413"/>
      <c r="K10" s="294">
        <f t="shared" si="0"/>
        <v>0</v>
      </c>
    </row>
    <row r="11" spans="1:19" x14ac:dyDescent="0.25">
      <c r="A11" s="618" t="s">
        <v>515</v>
      </c>
      <c r="B11" s="618"/>
      <c r="C11" s="618"/>
      <c r="D11" s="618"/>
      <c r="E11" s="166"/>
      <c r="F11" s="166"/>
      <c r="G11" s="166"/>
      <c r="H11" s="202">
        <f>E11+F11+G11</f>
        <v>0</v>
      </c>
      <c r="I11" s="202"/>
      <c r="J11" s="414"/>
    </row>
    <row r="12" spans="1:19" ht="29.25" customHeight="1" x14ac:dyDescent="0.25">
      <c r="A12" s="547" t="s">
        <v>531</v>
      </c>
      <c r="B12" s="665"/>
      <c r="C12" s="665"/>
      <c r="D12" s="666"/>
      <c r="E12" s="166"/>
      <c r="F12" s="166"/>
      <c r="G12" s="166"/>
      <c r="H12" s="202">
        <f>E12+F12+G12</f>
        <v>0</v>
      </c>
      <c r="I12" s="202"/>
      <c r="J12" s="414"/>
    </row>
    <row r="13" spans="1:19" ht="43.5" customHeight="1" x14ac:dyDescent="0.25">
      <c r="A13" s="618" t="s">
        <v>532</v>
      </c>
      <c r="B13" s="618"/>
      <c r="C13" s="618"/>
      <c r="D13" s="618"/>
      <c r="E13" s="166"/>
      <c r="F13" s="166"/>
      <c r="G13" s="166"/>
      <c r="H13" s="202">
        <f>E13+F13+G13</f>
        <v>0</v>
      </c>
      <c r="I13" s="202"/>
      <c r="J13" s="414"/>
    </row>
    <row r="14" spans="1:19" ht="42.75" customHeight="1" x14ac:dyDescent="0.25">
      <c r="A14" s="618" t="s">
        <v>533</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528</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552</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529</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517</v>
      </c>
      <c r="G32" s="420"/>
      <c r="H32" s="420" t="s">
        <v>530</v>
      </c>
      <c r="I32" s="421" t="s">
        <v>518</v>
      </c>
      <c r="J32" s="409"/>
      <c r="K32" s="293" t="s">
        <v>575</v>
      </c>
      <c r="L32" s="640" t="s">
        <v>577</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515</v>
      </c>
      <c r="B36" s="645"/>
      <c r="C36" s="645"/>
      <c r="D36" s="645"/>
      <c r="E36" s="425"/>
      <c r="F36" s="425"/>
      <c r="G36" s="426"/>
      <c r="H36" s="423">
        <f t="shared" si="2"/>
        <v>0</v>
      </c>
      <c r="I36" s="426"/>
      <c r="J36" s="414"/>
    </row>
    <row r="37" spans="1:11" ht="30" hidden="1" customHeight="1" x14ac:dyDescent="0.25">
      <c r="A37" s="645" t="s">
        <v>531</v>
      </c>
      <c r="B37" s="645"/>
      <c r="C37" s="645"/>
      <c r="D37" s="645"/>
      <c r="E37" s="425"/>
      <c r="F37" s="425"/>
      <c r="G37" s="426"/>
      <c r="H37" s="423">
        <f t="shared" si="2"/>
        <v>0</v>
      </c>
      <c r="I37" s="426"/>
      <c r="J37" s="414"/>
    </row>
    <row r="38" spans="1:11" ht="45" hidden="1" customHeight="1" x14ac:dyDescent="0.25">
      <c r="A38" s="645" t="s">
        <v>532</v>
      </c>
      <c r="B38" s="645"/>
      <c r="C38" s="645"/>
      <c r="D38" s="645"/>
      <c r="E38" s="425"/>
      <c r="F38" s="425"/>
      <c r="G38" s="426"/>
      <c r="H38" s="423">
        <f t="shared" si="2"/>
        <v>0</v>
      </c>
      <c r="I38" s="426"/>
      <c r="J38" s="414"/>
    </row>
    <row r="39" spans="1:11" ht="45" hidden="1" customHeight="1" x14ac:dyDescent="0.25">
      <c r="A39" s="645" t="s">
        <v>533</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528</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696</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545</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690</v>
      </c>
      <c r="F5" s="205" t="s">
        <v>691</v>
      </c>
      <c r="G5" s="205" t="s">
        <v>692</v>
      </c>
      <c r="H5" s="205" t="s">
        <v>693</v>
      </c>
      <c r="I5" s="114" t="s">
        <v>694</v>
      </c>
      <c r="J5" s="416"/>
      <c r="K5" s="293" t="s">
        <v>575</v>
      </c>
      <c r="L5" s="671" t="s">
        <v>590</v>
      </c>
      <c r="M5" s="672"/>
      <c r="N5" s="672"/>
      <c r="O5" s="672"/>
      <c r="P5" s="672"/>
      <c r="Q5" s="672"/>
      <c r="R5" s="672"/>
      <c r="S5" s="672"/>
    </row>
    <row r="6" spans="1:19" x14ac:dyDescent="0.25">
      <c r="A6" s="618" t="s">
        <v>546</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547</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548</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549</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550</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551</v>
      </c>
      <c r="B25" s="670"/>
      <c r="C25" s="670"/>
      <c r="D25" s="670"/>
      <c r="E25" s="205" t="s">
        <v>546</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688</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697</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594</v>
      </c>
      <c r="F5" s="205" t="s">
        <v>595</v>
      </c>
      <c r="G5" s="205" t="s">
        <v>596</v>
      </c>
      <c r="H5" s="205" t="s">
        <v>597</v>
      </c>
      <c r="I5" s="114" t="s">
        <v>598</v>
      </c>
      <c r="J5" s="434"/>
      <c r="K5" s="293" t="s">
        <v>575</v>
      </c>
      <c r="L5" s="678" t="s">
        <v>576</v>
      </c>
      <c r="M5" s="672"/>
      <c r="N5" s="672"/>
      <c r="O5" s="672"/>
      <c r="P5" s="672"/>
      <c r="Q5" s="672"/>
      <c r="R5" s="672"/>
      <c r="S5" s="672"/>
    </row>
    <row r="6" spans="1:19" x14ac:dyDescent="0.25">
      <c r="A6" s="618" t="s">
        <v>546</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547</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548</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549</v>
      </c>
      <c r="B9" s="618"/>
      <c r="C9" s="618"/>
      <c r="D9" s="618"/>
      <c r="E9" s="203"/>
      <c r="F9" s="206"/>
      <c r="G9" s="203"/>
      <c r="H9" s="285">
        <f>E9+F9+G9</f>
        <v>0</v>
      </c>
      <c r="I9" s="166"/>
      <c r="J9" s="434"/>
      <c r="K9" s="298"/>
      <c r="L9" s="679"/>
      <c r="M9" s="674"/>
      <c r="N9" s="674"/>
      <c r="O9" s="674"/>
      <c r="P9" s="674"/>
      <c r="Q9" s="674"/>
      <c r="R9" s="674"/>
      <c r="S9" s="674"/>
    </row>
    <row r="10" spans="1:19" x14ac:dyDescent="0.25">
      <c r="A10" s="618" t="s">
        <v>550</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527</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552</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557</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517</v>
      </c>
      <c r="G21" s="205"/>
      <c r="H21" s="205" t="s">
        <v>530</v>
      </c>
      <c r="I21" s="114" t="s">
        <v>518</v>
      </c>
      <c r="K21" s="293" t="s">
        <v>575</v>
      </c>
      <c r="L21" s="678" t="s">
        <v>580</v>
      </c>
      <c r="M21" s="672"/>
      <c r="N21" s="672"/>
      <c r="O21" s="672"/>
      <c r="P21" s="672"/>
      <c r="Q21" s="672"/>
      <c r="R21" s="672"/>
      <c r="S21" s="672"/>
    </row>
    <row r="22" spans="1:19" ht="15" hidden="1" customHeight="1" x14ac:dyDescent="0.25">
      <c r="A22" s="618" t="s">
        <v>546</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547</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548</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549</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550</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527</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14" workbookViewId="0">
      <selection activeCell="B2" sqref="B2:D2"/>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905</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680</v>
      </c>
      <c r="C4" s="444"/>
      <c r="D4" s="445" t="str">
        <f>INDEX(data!A1:A34,'úvodní list'!J15)</f>
        <v>nevybráno</v>
      </c>
      <c r="E4" s="437"/>
      <c r="R4" s="342"/>
    </row>
    <row r="5" spans="1:18" s="341" customFormat="1" ht="12" x14ac:dyDescent="0.2">
      <c r="A5" s="437"/>
      <c r="B5" s="437" t="s">
        <v>682</v>
      </c>
      <c r="C5" s="437"/>
      <c r="D5" s="437"/>
      <c r="E5" s="437"/>
      <c r="R5" s="342"/>
    </row>
    <row r="6" spans="1:18" s="341" customFormat="1" ht="12" x14ac:dyDescent="0.2">
      <c r="A6" s="437"/>
      <c r="B6" s="438"/>
      <c r="C6" s="437"/>
      <c r="D6" s="437"/>
      <c r="E6" s="437"/>
    </row>
    <row r="7" spans="1:18" s="341" customFormat="1" ht="15" x14ac:dyDescent="0.25">
      <c r="A7" s="437"/>
      <c r="B7" s="694" t="s">
        <v>632</v>
      </c>
      <c r="C7" s="695"/>
      <c r="D7" s="696"/>
      <c r="E7" s="437"/>
    </row>
    <row r="8" spans="1:18" s="341" customFormat="1" ht="12" x14ac:dyDescent="0.2">
      <c r="A8" s="437"/>
      <c r="B8" s="354"/>
      <c r="C8" s="355"/>
      <c r="D8" s="353"/>
      <c r="E8" s="437"/>
    </row>
    <row r="9" spans="1:18" s="341" customFormat="1" ht="26.25" customHeight="1" x14ac:dyDescent="0.2">
      <c r="A9" s="437"/>
      <c r="B9" s="687" t="s">
        <v>608</v>
      </c>
      <c r="C9" s="690"/>
      <c r="D9" s="691"/>
      <c r="E9" s="437"/>
    </row>
    <row r="10" spans="1:18" s="341" customFormat="1" ht="12" x14ac:dyDescent="0.2">
      <c r="A10" s="437"/>
      <c r="B10" s="350" t="s">
        <v>606</v>
      </c>
      <c r="C10" s="356" t="s">
        <v>605</v>
      </c>
      <c r="D10" s="349" t="s">
        <v>607</v>
      </c>
      <c r="E10" s="437"/>
    </row>
    <row r="11" spans="1:18" s="341" customFormat="1" ht="15" x14ac:dyDescent="0.2">
      <c r="A11" s="437"/>
      <c r="B11" s="357" t="s">
        <v>604</v>
      </c>
      <c r="C11" s="359"/>
      <c r="D11" s="360"/>
      <c r="E11" s="437"/>
    </row>
    <row r="12" spans="1:18" s="341" customFormat="1" ht="36.75" x14ac:dyDescent="0.25">
      <c r="A12" s="437"/>
      <c r="B12" s="351" t="str">
        <f>INDEX(data!L1:L34,'úvodní list'!J15)</f>
        <v xml:space="preserve">   </v>
      </c>
      <c r="C12" s="385"/>
      <c r="D12" s="352" t="s">
        <v>618</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698</v>
      </c>
      <c r="E13" s="437"/>
      <c r="F13" s="345"/>
    </row>
    <row r="14" spans="1:18" s="341" customFormat="1" ht="12" x14ac:dyDescent="0.2">
      <c r="A14" s="437"/>
      <c r="B14" s="358" t="s">
        <v>603</v>
      </c>
      <c r="C14" s="386"/>
      <c r="D14" s="352"/>
      <c r="E14" s="437"/>
      <c r="F14" s="345"/>
    </row>
    <row r="15" spans="1:18" s="341" customFormat="1" ht="24" customHeight="1" x14ac:dyDescent="0.2">
      <c r="A15" s="437"/>
      <c r="B15" s="351" t="str">
        <f>INDEX(data!N1:N34,'úvodní list'!J15)</f>
        <v xml:space="preserve">   </v>
      </c>
      <c r="C15" s="385"/>
      <c r="D15" s="352" t="s">
        <v>698</v>
      </c>
      <c r="E15" s="437"/>
      <c r="F15" s="345"/>
    </row>
    <row r="16" spans="1:18" s="341" customFormat="1" ht="27.75" customHeight="1" x14ac:dyDescent="0.25">
      <c r="A16" s="437"/>
      <c r="B16" s="687" t="s">
        <v>609</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616</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636</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601</v>
      </c>
      <c r="C23" s="437"/>
      <c r="D23" s="438"/>
      <c r="E23" s="394"/>
      <c r="H23" s="530"/>
      <c r="I23" s="530"/>
      <c r="J23" s="530"/>
      <c r="K23" s="530"/>
      <c r="L23" s="530"/>
      <c r="M23" s="530"/>
      <c r="N23" s="530"/>
      <c r="O23" s="530"/>
      <c r="P23" s="530"/>
    </row>
    <row r="24" spans="1:19" ht="15" hidden="1" x14ac:dyDescent="0.25">
      <c r="A24" s="394"/>
      <c r="B24" s="365" t="s">
        <v>644</v>
      </c>
      <c r="C24" s="366">
        <f>C13*0.9</f>
        <v>0</v>
      </c>
      <c r="D24" s="380" t="s">
        <v>645</v>
      </c>
      <c r="E24" s="394"/>
      <c r="G24" s="361"/>
      <c r="H24" s="531"/>
      <c r="I24" s="531"/>
      <c r="J24" s="531"/>
      <c r="K24" s="531"/>
      <c r="L24" s="531"/>
      <c r="M24" s="531"/>
      <c r="N24" s="530"/>
      <c r="O24" s="530"/>
      <c r="P24" s="530"/>
    </row>
    <row r="25" spans="1:19" hidden="1" x14ac:dyDescent="0.2">
      <c r="A25" s="394"/>
      <c r="B25" s="365" t="s">
        <v>611</v>
      </c>
      <c r="C25" s="366">
        <f>IF(C17&lt;C24,(C24-C17)/C24,0)</f>
        <v>0</v>
      </c>
      <c r="D25" s="365"/>
      <c r="E25" s="394"/>
      <c r="H25" s="530"/>
      <c r="I25" s="530"/>
      <c r="J25" s="530"/>
      <c r="K25" s="530"/>
      <c r="L25" s="530"/>
      <c r="M25" s="530"/>
      <c r="N25" s="530"/>
      <c r="O25" s="530"/>
      <c r="P25" s="530"/>
    </row>
    <row r="26" spans="1:19" ht="15" x14ac:dyDescent="0.25">
      <c r="A26" s="394"/>
      <c r="B26" s="346" t="s">
        <v>623</v>
      </c>
      <c r="C26" s="347" t="s">
        <v>624</v>
      </c>
      <c r="D26" s="346" t="s">
        <v>607</v>
      </c>
      <c r="E26" s="394"/>
      <c r="F26" s="361" t="s">
        <v>633</v>
      </c>
      <c r="H26" s="530"/>
      <c r="I26" s="530"/>
      <c r="J26" s="530"/>
      <c r="K26" s="530"/>
      <c r="L26" s="530"/>
      <c r="M26" s="530"/>
      <c r="N26" s="530"/>
      <c r="O26" s="530"/>
      <c r="P26" s="530"/>
    </row>
    <row r="27" spans="1:19" x14ac:dyDescent="0.2">
      <c r="A27" s="394"/>
      <c r="B27" s="348" t="s">
        <v>619</v>
      </c>
      <c r="C27" s="375">
        <f>'část E náklady'!E5</f>
        <v>0</v>
      </c>
      <c r="D27" s="370" t="s">
        <v>641</v>
      </c>
      <c r="E27" s="394"/>
      <c r="F27" s="344" t="s">
        <v>625</v>
      </c>
      <c r="H27" s="532"/>
      <c r="I27" s="533"/>
      <c r="J27" s="533"/>
      <c r="K27" s="533"/>
      <c r="L27" s="533"/>
      <c r="M27" s="533"/>
      <c r="N27" s="533"/>
      <c r="O27" s="533"/>
      <c r="P27" s="533"/>
    </row>
    <row r="28" spans="1:19" ht="14.25" customHeight="1" x14ac:dyDescent="0.25">
      <c r="A28" s="394"/>
      <c r="B28" s="348" t="s">
        <v>613</v>
      </c>
      <c r="C28" s="375">
        <f>ROUNDDOWN(C27*C25,-2)</f>
        <v>0</v>
      </c>
      <c r="D28" s="371" t="s">
        <v>638</v>
      </c>
      <c r="E28" s="394"/>
      <c r="F28" s="344"/>
      <c r="H28" s="534"/>
      <c r="I28" s="534"/>
      <c r="J28" s="534"/>
      <c r="K28" s="534"/>
      <c r="L28" s="534"/>
      <c r="M28" s="534"/>
      <c r="N28" s="534"/>
      <c r="O28" s="534"/>
      <c r="P28" s="534"/>
    </row>
    <row r="29" spans="1:19" ht="15" x14ac:dyDescent="0.25">
      <c r="A29" s="394"/>
      <c r="B29" s="348" t="s">
        <v>620</v>
      </c>
      <c r="C29" s="375">
        <f>'část E náklady'!E15</f>
        <v>0</v>
      </c>
      <c r="D29" s="370" t="s">
        <v>642</v>
      </c>
      <c r="E29" s="394"/>
      <c r="F29" s="344" t="s">
        <v>625</v>
      </c>
      <c r="H29" s="534"/>
      <c r="I29" s="534"/>
      <c r="J29" s="534"/>
      <c r="K29" s="534"/>
      <c r="L29" s="534"/>
      <c r="M29" s="534"/>
      <c r="N29" s="534"/>
      <c r="O29" s="534"/>
      <c r="P29" s="534"/>
    </row>
    <row r="30" spans="1:19" ht="14.25" customHeight="1" x14ac:dyDescent="0.2">
      <c r="A30" s="394"/>
      <c r="B30" s="348" t="s">
        <v>614</v>
      </c>
      <c r="C30" s="375">
        <f>ROUNDDOWN(C29*C25,-2)</f>
        <v>0</v>
      </c>
      <c r="D30" s="371" t="s">
        <v>638</v>
      </c>
      <c r="E30" s="394"/>
      <c r="F30" s="344"/>
      <c r="H30" s="530"/>
      <c r="I30" s="530"/>
      <c r="J30" s="530"/>
      <c r="K30" s="530"/>
      <c r="L30" s="530"/>
      <c r="M30" s="530"/>
      <c r="N30" s="530"/>
      <c r="O30" s="530"/>
      <c r="P30" s="530"/>
    </row>
    <row r="31" spans="1:19" x14ac:dyDescent="0.2">
      <c r="A31" s="394"/>
      <c r="B31" s="348" t="s">
        <v>621</v>
      </c>
      <c r="C31" s="375">
        <f>'část E náklady'!E20</f>
        <v>0</v>
      </c>
      <c r="D31" s="370" t="s">
        <v>643</v>
      </c>
      <c r="E31" s="394"/>
      <c r="F31" s="344" t="s">
        <v>625</v>
      </c>
      <c r="H31" s="530"/>
      <c r="I31" s="530"/>
      <c r="J31" s="530"/>
      <c r="K31" s="530"/>
      <c r="L31" s="530"/>
      <c r="M31" s="530"/>
      <c r="N31" s="530"/>
      <c r="O31" s="530"/>
      <c r="P31" s="530"/>
    </row>
    <row r="32" spans="1:19" ht="14.25" customHeight="1" x14ac:dyDescent="0.2">
      <c r="A32" s="394"/>
      <c r="B32" s="348" t="s">
        <v>615</v>
      </c>
      <c r="C32" s="375">
        <f>ROUNDDOWN(C31*C25,-2)</f>
        <v>0</v>
      </c>
      <c r="D32" s="371" t="s">
        <v>638</v>
      </c>
      <c r="E32" s="394"/>
      <c r="F32" s="344"/>
      <c r="H32" s="530"/>
      <c r="I32" s="530"/>
      <c r="J32" s="530"/>
      <c r="K32" s="530"/>
      <c r="L32" s="530"/>
      <c r="M32" s="530"/>
      <c r="N32" s="530"/>
      <c r="O32" s="530"/>
      <c r="P32" s="530"/>
    </row>
    <row r="33" spans="1:15" x14ac:dyDescent="0.2">
      <c r="A33" s="394"/>
      <c r="B33" s="362" t="s">
        <v>612</v>
      </c>
      <c r="C33" s="376">
        <f>C28+C30+C32</f>
        <v>0</v>
      </c>
      <c r="D33" s="348"/>
      <c r="E33" s="394"/>
      <c r="F33" s="341"/>
    </row>
    <row r="34" spans="1:15" x14ac:dyDescent="0.2">
      <c r="A34" s="394"/>
      <c r="B34" s="441"/>
      <c r="C34" s="443"/>
      <c r="D34" s="438"/>
      <c r="E34" s="394"/>
      <c r="F34" s="341"/>
      <c r="O34" s="530"/>
    </row>
    <row r="35" spans="1:15" x14ac:dyDescent="0.2">
      <c r="A35" s="394"/>
      <c r="B35" s="441" t="s">
        <v>603</v>
      </c>
      <c r="C35" s="443"/>
      <c r="D35" s="438"/>
      <c r="E35" s="394"/>
      <c r="F35" s="341"/>
    </row>
    <row r="36" spans="1:15" ht="24" hidden="1" customHeight="1" x14ac:dyDescent="0.2">
      <c r="A36" s="394"/>
      <c r="B36" s="365" t="s">
        <v>664</v>
      </c>
      <c r="C36" s="377">
        <f>IF('úvodní list'!J15=8,50,65)</f>
        <v>65</v>
      </c>
      <c r="D36" s="393" t="s">
        <v>668</v>
      </c>
      <c r="E36" s="394"/>
      <c r="F36" s="341"/>
    </row>
    <row r="37" spans="1:15" ht="15" hidden="1" customHeight="1" x14ac:dyDescent="0.2">
      <c r="A37" s="442"/>
      <c r="B37" s="365" t="s">
        <v>650</v>
      </c>
      <c r="C37" s="377">
        <f>IF(B15="obložnost (min.)",C15/100,C15*C36/100)</f>
        <v>0</v>
      </c>
      <c r="D37" s="365" t="s">
        <v>665</v>
      </c>
      <c r="E37" s="394"/>
      <c r="F37" s="341" t="s">
        <v>637</v>
      </c>
    </row>
    <row r="38" spans="1:15" ht="15" hidden="1" customHeight="1" x14ac:dyDescent="0.2">
      <c r="A38" s="442"/>
      <c r="B38" s="365" t="s">
        <v>666</v>
      </c>
      <c r="C38" s="377">
        <f>IF(C37&gt;C18,IF(C33&gt;0,0,1),0)</f>
        <v>0</v>
      </c>
      <c r="D38" s="365" t="s">
        <v>667</v>
      </c>
      <c r="E38" s="394"/>
      <c r="F38" s="341"/>
    </row>
    <row r="39" spans="1:15" x14ac:dyDescent="0.2">
      <c r="A39" s="394"/>
      <c r="B39" s="348" t="s">
        <v>619</v>
      </c>
      <c r="C39" s="375">
        <f>'část E náklady'!E5</f>
        <v>0</v>
      </c>
      <c r="D39" s="370" t="s">
        <v>641</v>
      </c>
      <c r="E39" s="394"/>
      <c r="F39" s="344" t="s">
        <v>625</v>
      </c>
    </row>
    <row r="40" spans="1:15" x14ac:dyDescent="0.2">
      <c r="A40" s="394"/>
      <c r="B40" s="348" t="s">
        <v>626</v>
      </c>
      <c r="C40" s="375">
        <f>IF(C38=1,(ROUNDDOWN(C39*0.02,-2)),0)</f>
        <v>0</v>
      </c>
      <c r="D40" s="371" t="s">
        <v>638</v>
      </c>
      <c r="E40" s="394"/>
    </row>
    <row r="41" spans="1:15" x14ac:dyDescent="0.2">
      <c r="A41" s="394"/>
      <c r="B41" s="348" t="s">
        <v>620</v>
      </c>
      <c r="C41" s="375">
        <f>'část E náklady'!E15</f>
        <v>0</v>
      </c>
      <c r="D41" s="370" t="s">
        <v>642</v>
      </c>
      <c r="E41" s="394"/>
      <c r="F41" s="344" t="s">
        <v>625</v>
      </c>
    </row>
    <row r="42" spans="1:15" x14ac:dyDescent="0.2">
      <c r="A42" s="394"/>
      <c r="B42" s="348" t="s">
        <v>627</v>
      </c>
      <c r="C42" s="375">
        <f>IF(C38=1,(ROUNDDOWN(C41*0.02,-2)),0)</f>
        <v>0</v>
      </c>
      <c r="D42" s="371" t="s">
        <v>638</v>
      </c>
      <c r="E42" s="394"/>
    </row>
    <row r="43" spans="1:15" x14ac:dyDescent="0.2">
      <c r="A43" s="394"/>
      <c r="B43" s="348" t="s">
        <v>621</v>
      </c>
      <c r="C43" s="375">
        <f>'část E náklady'!E20</f>
        <v>0</v>
      </c>
      <c r="D43" s="370" t="s">
        <v>643</v>
      </c>
      <c r="E43" s="394"/>
      <c r="F43" s="344" t="s">
        <v>625</v>
      </c>
    </row>
    <row r="44" spans="1:15" ht="13.5" customHeight="1" x14ac:dyDescent="0.2">
      <c r="A44" s="394"/>
      <c r="B44" s="348" t="s">
        <v>628</v>
      </c>
      <c r="C44" s="375">
        <f>IF(C38=1,(ROUNDDOWN(C43*0.02,-2)),0)</f>
        <v>0</v>
      </c>
      <c r="D44" s="367" t="s">
        <v>638</v>
      </c>
      <c r="E44" s="394"/>
    </row>
    <row r="45" spans="1:15" ht="27.75" customHeight="1" x14ac:dyDescent="0.2">
      <c r="A45" s="394"/>
      <c r="B45" s="362" t="s">
        <v>634</v>
      </c>
      <c r="C45" s="376">
        <f>C40+C42+C44</f>
        <v>0</v>
      </c>
      <c r="D45" s="369" t="s">
        <v>639</v>
      </c>
      <c r="E45" s="394"/>
    </row>
    <row r="46" spans="1:15" x14ac:dyDescent="0.2">
      <c r="A46" s="394"/>
      <c r="B46" s="437"/>
      <c r="C46" s="443"/>
      <c r="D46" s="438"/>
      <c r="E46" s="394"/>
    </row>
    <row r="47" spans="1:15" x14ac:dyDescent="0.2">
      <c r="A47" s="394"/>
      <c r="B47" s="368" t="s">
        <v>629</v>
      </c>
      <c r="C47" s="375">
        <f>C28+C40</f>
        <v>0</v>
      </c>
      <c r="D47" s="680" t="s">
        <v>679</v>
      </c>
      <c r="E47" s="394"/>
    </row>
    <row r="48" spans="1:15" x14ac:dyDescent="0.2">
      <c r="A48" s="394"/>
      <c r="B48" s="368" t="s">
        <v>630</v>
      </c>
      <c r="C48" s="375">
        <f>C30+C42</f>
        <v>0</v>
      </c>
      <c r="D48" s="681"/>
      <c r="E48" s="394"/>
    </row>
    <row r="49" spans="1:6" x14ac:dyDescent="0.2">
      <c r="A49" s="394"/>
      <c r="B49" s="368" t="s">
        <v>631</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algorithmName="SHA-512" hashValue="T3NkNOR3IPbfkZw5EGiKj1SSSZQgb3QWtyMJpmMZlEqDqIHI3yBKi6SGU4Ta1zVlkNi0M20BZAwtTrEg+B25xQ==" saltValue="vS7dLjdDqalTwcBHuGK7/A==" spinCount="100000"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33" zoomScaleNormal="100" workbookViewId="0">
      <selection activeCell="K26" sqref="K26"/>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285156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699</v>
      </c>
      <c r="B1" s="714"/>
      <c r="C1" s="714"/>
      <c r="D1" s="714"/>
      <c r="E1" s="714"/>
      <c r="F1" s="616"/>
      <c r="G1" s="394"/>
      <c r="H1" s="394"/>
      <c r="I1" s="394"/>
      <c r="J1" s="394"/>
      <c r="K1" s="394"/>
    </row>
    <row r="2" spans="1:18" ht="15" hidden="1" x14ac:dyDescent="0.25">
      <c r="A2" s="713" t="s">
        <v>561</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575</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585</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584</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592</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575</v>
      </c>
      <c r="M57" s="728"/>
      <c r="N57" s="728"/>
    </row>
    <row r="58" spans="1:18" ht="90" customHeight="1" x14ac:dyDescent="0.2">
      <c r="A58" s="29"/>
      <c r="B58" s="626" t="s">
        <v>220</v>
      </c>
      <c r="C58" s="717"/>
      <c r="D58" s="717"/>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583</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582</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592</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05" t="s">
        <v>700</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customHeight="1" x14ac:dyDescent="0.25">
      <c r="A111" s="457"/>
      <c r="B111" s="458" t="s">
        <v>702</v>
      </c>
      <c r="C111" s="459"/>
      <c r="D111" s="459"/>
      <c r="E111" s="460"/>
      <c r="F111" s="394"/>
      <c r="G111" s="394"/>
      <c r="H111" s="394"/>
      <c r="I111" s="394"/>
      <c r="J111" s="394"/>
      <c r="K111" s="394"/>
      <c r="L111" s="462"/>
      <c r="M111" s="463"/>
      <c r="N111" s="734" t="s">
        <v>581</v>
      </c>
      <c r="O111" s="735"/>
      <c r="P111" s="735"/>
      <c r="Q111" s="735"/>
      <c r="R111" s="463"/>
      <c r="S111" s="464"/>
      <c r="T111" s="464"/>
      <c r="U111" s="306"/>
    </row>
    <row r="112" spans="1:21" ht="63.75" x14ac:dyDescent="0.2">
      <c r="A112" s="619" t="s">
        <v>701</v>
      </c>
      <c r="B112" s="709"/>
      <c r="C112" s="710"/>
      <c r="D112" s="12" t="s">
        <v>220</v>
      </c>
      <c r="E112" s="123" t="s">
        <v>221</v>
      </c>
      <c r="F112" s="123" t="s">
        <v>358</v>
      </c>
      <c r="G112" s="162" t="s">
        <v>367</v>
      </c>
      <c r="H112" s="123" t="s">
        <v>599</v>
      </c>
      <c r="I112" s="123" t="s">
        <v>600</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hWsjyxxshx1C1zKaW+Wc278LsnpBiECsZg9rTGwVRuOnq+j9z3mfVUXhOS8Y5ZiSBBSGo4tNEGQWDBZSGRJupQ==" saltValue="cn0LOs15bQoq34muhOBgJg==" spinCount="100000"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E6" sqref="E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703</v>
      </c>
      <c r="B1" s="714"/>
      <c r="C1" s="714"/>
      <c r="D1" s="714"/>
      <c r="E1" s="714"/>
      <c r="F1" s="714"/>
      <c r="G1" s="714"/>
      <c r="H1" s="714"/>
      <c r="I1" s="714"/>
      <c r="J1" s="714"/>
      <c r="K1" s="616"/>
      <c r="L1" s="394"/>
    </row>
    <row r="2" spans="1:12" ht="15" hidden="1" x14ac:dyDescent="0.25">
      <c r="A2" s="713" t="s">
        <v>562</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670</v>
      </c>
      <c r="B7" s="774"/>
      <c r="C7" s="774"/>
      <c r="D7" s="775"/>
      <c r="E7" s="132">
        <f>E5-E6</f>
        <v>0</v>
      </c>
      <c r="F7" s="473"/>
      <c r="G7" s="451"/>
      <c r="H7" s="451"/>
      <c r="I7" s="451"/>
      <c r="J7" s="451"/>
      <c r="K7" s="447"/>
      <c r="L7" s="394"/>
    </row>
    <row r="8" spans="1:12" ht="39.75" customHeight="1" x14ac:dyDescent="0.25">
      <c r="A8" s="743" t="s">
        <v>671</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512</v>
      </c>
      <c r="B10" s="594"/>
      <c r="C10" s="594"/>
      <c r="D10" s="595"/>
      <c r="E10" s="174"/>
      <c r="F10" s="474"/>
      <c r="G10" s="508"/>
      <c r="H10" s="451"/>
      <c r="I10" s="451"/>
      <c r="J10" s="451"/>
      <c r="K10" s="447"/>
      <c r="L10" s="394"/>
    </row>
    <row r="11" spans="1:12" ht="30.75" hidden="1" customHeight="1" x14ac:dyDescent="0.25">
      <c r="A11" s="583" t="s">
        <v>513</v>
      </c>
      <c r="B11" s="594"/>
      <c r="C11" s="594"/>
      <c r="D11" s="595"/>
      <c r="E11" s="175">
        <f>H88</f>
        <v>0</v>
      </c>
      <c r="F11" s="474"/>
      <c r="G11" s="451"/>
      <c r="H11" s="451"/>
      <c r="I11" s="451"/>
      <c r="J11" s="451"/>
      <c r="K11" s="447"/>
      <c r="L11" s="394"/>
    </row>
    <row r="12" spans="1:12" ht="41.25" hidden="1" customHeight="1" x14ac:dyDescent="0.25">
      <c r="A12" s="750" t="s">
        <v>565</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0" t="s">
        <v>669</v>
      </c>
      <c r="B14" s="781"/>
      <c r="C14" s="781"/>
      <c r="D14" s="782"/>
      <c r="E14" s="131"/>
      <c r="F14" s="472"/>
      <c r="G14" s="451"/>
      <c r="H14" s="451"/>
      <c r="I14" s="451"/>
      <c r="J14" s="451"/>
      <c r="K14" s="447"/>
      <c r="L14" s="394"/>
    </row>
    <row r="15" spans="1:12" ht="26.25" customHeight="1" x14ac:dyDescent="0.25">
      <c r="A15" s="564" t="s">
        <v>672</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673</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9" t="s">
        <v>704</v>
      </c>
      <c r="B19" s="767"/>
      <c r="C19" s="767"/>
      <c r="D19" s="767"/>
      <c r="E19" s="170"/>
      <c r="F19" s="476"/>
      <c r="G19" s="537"/>
      <c r="H19" s="538"/>
      <c r="I19" s="538"/>
      <c r="J19" s="451"/>
      <c r="K19" s="447"/>
      <c r="L19" s="394"/>
    </row>
    <row r="20" spans="1:17" ht="15" x14ac:dyDescent="0.25">
      <c r="A20" s="559" t="s">
        <v>508</v>
      </c>
      <c r="B20" s="767"/>
      <c r="C20" s="767"/>
      <c r="D20" s="767"/>
      <c r="E20" s="170"/>
      <c r="F20" s="476"/>
      <c r="G20" s="451"/>
      <c r="H20" s="451"/>
      <c r="I20" s="451"/>
      <c r="J20" s="451"/>
      <c r="K20" s="447"/>
      <c r="L20" s="394"/>
    </row>
    <row r="21" spans="1:17" ht="15" x14ac:dyDescent="0.25">
      <c r="A21" s="623" t="s">
        <v>509</v>
      </c>
      <c r="B21" s="768"/>
      <c r="C21" s="768"/>
      <c r="D21" s="768"/>
      <c r="E21" s="171">
        <f>J88</f>
        <v>0</v>
      </c>
      <c r="F21" s="476"/>
      <c r="G21" s="451"/>
      <c r="H21" s="451"/>
      <c r="I21" s="451"/>
      <c r="J21" s="451"/>
      <c r="K21" s="447"/>
      <c r="L21" s="394"/>
    </row>
    <row r="22" spans="1:17" ht="45.75" customHeight="1" x14ac:dyDescent="0.25">
      <c r="A22" s="769" t="s">
        <v>674</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705</v>
      </c>
      <c r="F26" s="759"/>
      <c r="G26" s="748" t="s">
        <v>202</v>
      </c>
      <c r="H26" s="748" t="s">
        <v>511</v>
      </c>
      <c r="I26" s="748" t="s">
        <v>675</v>
      </c>
      <c r="J26" s="748" t="s">
        <v>510</v>
      </c>
      <c r="K26" s="748" t="s">
        <v>146</v>
      </c>
      <c r="L26" s="394"/>
      <c r="M26" s="783" t="s">
        <v>575</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566</v>
      </c>
      <c r="N27" s="261" t="s">
        <v>567</v>
      </c>
      <c r="O27" s="261" t="s">
        <v>568</v>
      </c>
      <c r="P27" s="261" t="s">
        <v>569</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574</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indikátory'!C47</f>
        <v>0</v>
      </c>
      <c r="H87" s="30"/>
      <c r="I87" s="30">
        <f>'část C indikátory'!C48</f>
        <v>0</v>
      </c>
      <c r="J87" s="30">
        <f>'část C indikátory'!C49</f>
        <v>0</v>
      </c>
      <c r="K87" s="364" t="s">
        <v>635</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algorithmName="SHA-512" hashValue="VDFmMx0SbrKvZi17WbwHlg5EglO3k/SnWdmRraZrkzlsvWEER1lIAmAan2rRErfI76Z1En7PtffkvappoeEgAw==" saltValue="23IvM/SyWjI4QuZU8pjcXQ=="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abSelected="1" workbookViewId="0">
      <selection activeCell="N7" sqref="N7"/>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706</v>
      </c>
      <c r="B1" s="714"/>
      <c r="C1" s="714"/>
      <c r="D1" s="714"/>
      <c r="E1" s="714"/>
      <c r="F1" s="714"/>
      <c r="G1" s="714"/>
      <c r="H1" s="394"/>
      <c r="I1" s="394"/>
    </row>
    <row r="2" spans="1:11" ht="15" hidden="1" x14ac:dyDescent="0.25">
      <c r="A2" s="713" t="s">
        <v>563</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707</v>
      </c>
      <c r="F4" s="801"/>
      <c r="G4" s="748" t="s">
        <v>146</v>
      </c>
      <c r="H4" s="394"/>
      <c r="I4" s="394"/>
      <c r="K4" s="299" t="s">
        <v>575</v>
      </c>
    </row>
    <row r="5" spans="1:11" ht="89.25" x14ac:dyDescent="0.2">
      <c r="A5" s="798"/>
      <c r="B5" s="799"/>
      <c r="C5" s="799"/>
      <c r="D5" s="800"/>
      <c r="E5" s="158" t="s">
        <v>223</v>
      </c>
      <c r="F5" s="158" t="s">
        <v>233</v>
      </c>
      <c r="G5" s="802"/>
      <c r="H5" s="394"/>
      <c r="I5" s="394"/>
      <c r="K5" s="284" t="s">
        <v>573</v>
      </c>
    </row>
    <row r="6" spans="1:11" ht="65.25" customHeight="1" x14ac:dyDescent="0.2">
      <c r="A6" s="564" t="s">
        <v>676</v>
      </c>
      <c r="B6" s="589"/>
      <c r="C6" s="589"/>
      <c r="D6" s="590"/>
      <c r="E6" s="30">
        <f>'část E náklady'!E16-'část E náklady'!I87</f>
        <v>0</v>
      </c>
      <c r="F6" s="30">
        <f>'část E náklady'!E16-'část E náklady'!I87</f>
        <v>0</v>
      </c>
      <c r="G6" s="518" t="s">
        <v>893</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894</v>
      </c>
      <c r="H7" s="394"/>
      <c r="I7" s="394"/>
      <c r="K7" s="279"/>
    </row>
    <row r="8" spans="1:11" ht="52.5" hidden="1" customHeight="1" x14ac:dyDescent="0.2">
      <c r="A8" s="564" t="s">
        <v>514</v>
      </c>
      <c r="B8" s="565"/>
      <c r="C8" s="565"/>
      <c r="D8" s="566"/>
      <c r="E8" s="30">
        <f>'část E náklady'!E11-'část E náklady'!H87</f>
        <v>0</v>
      </c>
      <c r="F8" s="30">
        <f>'část E náklady'!E11-'část E náklady'!H87</f>
        <v>0</v>
      </c>
      <c r="G8" s="518" t="s">
        <v>892</v>
      </c>
      <c r="H8" s="394"/>
      <c r="I8" s="394"/>
      <c r="K8" s="279"/>
    </row>
    <row r="9" spans="1:11" ht="52.5" customHeight="1" x14ac:dyDescent="0.2">
      <c r="A9" s="564" t="s">
        <v>507</v>
      </c>
      <c r="B9" s="786"/>
      <c r="C9" s="786"/>
      <c r="D9" s="787"/>
      <c r="E9" s="30">
        <f>'část E náklady'!E21-'část E náklady'!J87</f>
        <v>0</v>
      </c>
      <c r="F9" s="30">
        <f>'část E náklady'!E21-'část E náklady'!J87</f>
        <v>0</v>
      </c>
      <c r="G9" s="518" t="s">
        <v>913</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708</v>
      </c>
      <c r="B31" s="559"/>
      <c r="C31" s="559"/>
      <c r="D31" s="559"/>
      <c r="E31" s="11">
        <f>'část E náklady'!E88</f>
        <v>0</v>
      </c>
      <c r="F31" s="394"/>
      <c r="G31" s="790" t="s">
        <v>889</v>
      </c>
      <c r="H31" s="691"/>
      <c r="I31" s="515"/>
      <c r="J31" s="506"/>
    </row>
    <row r="32" spans="1:11" ht="42" customHeight="1" x14ac:dyDescent="0.2">
      <c r="A32" s="564" t="s">
        <v>709</v>
      </c>
      <c r="B32" s="589"/>
      <c r="C32" s="589"/>
      <c r="D32" s="590"/>
      <c r="E32" s="11">
        <f>E27</f>
        <v>0</v>
      </c>
      <c r="F32" s="394"/>
      <c r="G32" s="503" t="s">
        <v>906</v>
      </c>
      <c r="H32" s="507">
        <f>IF(('část E náklady'!E5+'část E náklady'!E15+'část E náklady'!E20)=0,0,IF(E36&gt;0,('část E náklady'!E5/('část E náklady'!E5+'část E náklady'!E15+'část E náklady'!E20))*'část F zdroje'!E36,0))</f>
        <v>0</v>
      </c>
      <c r="I32" s="516"/>
    </row>
    <row r="33" spans="1:18" ht="42" customHeight="1" x14ac:dyDescent="0.2">
      <c r="A33" s="559" t="s">
        <v>225</v>
      </c>
      <c r="B33" s="559"/>
      <c r="C33" s="559"/>
      <c r="D33" s="559"/>
      <c r="E33" s="11">
        <f>E32-E31</f>
        <v>0</v>
      </c>
      <c r="F33" s="394"/>
      <c r="G33" s="503" t="s">
        <v>907</v>
      </c>
      <c r="H33" s="507">
        <f>IF(('část E náklady'!E5+'část E náklady'!E15+'část E náklady'!E20)=0,0,IF(E36&gt;0,('část E náklady'!E15/('část E náklady'!E5+'část E náklady'!E15+'část E náklady'!E20))*'část F zdroje'!E36,0))</f>
        <v>0</v>
      </c>
      <c r="I33" s="516"/>
    </row>
    <row r="34" spans="1:18" ht="42" customHeight="1" x14ac:dyDescent="0.2">
      <c r="A34" s="564" t="s">
        <v>710</v>
      </c>
      <c r="B34" s="589"/>
      <c r="C34" s="589"/>
      <c r="D34" s="590"/>
      <c r="E34" s="11">
        <f>'část E náklady'!F88</f>
        <v>0</v>
      </c>
      <c r="F34" s="394"/>
      <c r="G34" s="503" t="s">
        <v>908</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9" t="s">
        <v>711</v>
      </c>
      <c r="B35" s="559"/>
      <c r="C35" s="559"/>
      <c r="D35" s="559"/>
      <c r="E35" s="11">
        <f>F27</f>
        <v>0</v>
      </c>
      <c r="F35" s="394"/>
      <c r="G35" s="503" t="s">
        <v>888</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891</v>
      </c>
      <c r="G36" s="789"/>
      <c r="H36" s="789"/>
      <c r="I36" s="517"/>
      <c r="K36" s="288"/>
    </row>
    <row r="37" spans="1:18" x14ac:dyDescent="0.2">
      <c r="A37" s="394"/>
      <c r="B37" s="394"/>
      <c r="C37" s="394"/>
      <c r="D37" s="394"/>
      <c r="E37" s="394"/>
      <c r="F37" s="394"/>
      <c r="G37" s="394"/>
      <c r="H37" s="394"/>
      <c r="I37" s="394"/>
      <c r="K37" s="288"/>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712</v>
      </c>
      <c r="B1" s="807"/>
      <c r="C1" s="683"/>
      <c r="D1" s="683"/>
      <c r="E1" s="683"/>
      <c r="F1" s="484"/>
      <c r="G1" s="416"/>
    </row>
    <row r="2" spans="1:7" ht="31.5" hidden="1" customHeight="1" x14ac:dyDescent="0.25">
      <c r="A2" s="806" t="s">
        <v>564</v>
      </c>
      <c r="B2" s="615"/>
      <c r="C2" s="615"/>
      <c r="D2" s="615"/>
      <c r="E2" s="448"/>
      <c r="F2" s="484"/>
      <c r="G2" s="416"/>
    </row>
    <row r="3" spans="1:7" x14ac:dyDescent="0.25">
      <c r="A3" s="485"/>
      <c r="B3" s="485"/>
      <c r="C3" s="485"/>
      <c r="D3" s="485"/>
      <c r="E3" s="485"/>
      <c r="F3" s="484"/>
      <c r="G3" s="416"/>
    </row>
    <row r="4" spans="1:7" ht="32.25" customHeight="1" x14ac:dyDescent="0.25">
      <c r="A4" s="808" t="s">
        <v>520</v>
      </c>
      <c r="B4" s="808" t="s">
        <v>368</v>
      </c>
      <c r="C4" s="810" t="s">
        <v>707</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1" sqref="T31"/>
    </sheetView>
  </sheetViews>
  <sheetFormatPr defaultRowHeight="14.25" x14ac:dyDescent="0.2"/>
  <cols>
    <col min="1" max="16384" width="9.140625" style="3"/>
  </cols>
  <sheetData>
    <row r="1" spans="1:10" ht="29.25" customHeight="1" x14ac:dyDescent="0.2">
      <c r="A1" s="816" t="s">
        <v>591</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681</v>
      </c>
      <c r="C1" t="s">
        <v>659</v>
      </c>
      <c r="D1" s="387">
        <v>0</v>
      </c>
      <c r="E1" t="s">
        <v>658</v>
      </c>
      <c r="F1" t="s">
        <v>659</v>
      </c>
      <c r="G1" s="387">
        <v>0</v>
      </c>
      <c r="H1" t="s">
        <v>658</v>
      </c>
      <c r="I1" t="s">
        <v>659</v>
      </c>
      <c r="L1" s="388" t="s">
        <v>659</v>
      </c>
      <c r="M1" s="388" t="s">
        <v>659</v>
      </c>
      <c r="N1" s="388" t="s">
        <v>659</v>
      </c>
    </row>
    <row r="2" spans="1:14" x14ac:dyDescent="0.25">
      <c r="A2" s="373" t="s">
        <v>8</v>
      </c>
      <c r="B2" t="s">
        <v>649</v>
      </c>
      <c r="C2" s="388" t="s">
        <v>655</v>
      </c>
      <c r="D2" s="387">
        <f>'část B ind_P_prev'!$H$6</f>
        <v>0</v>
      </c>
      <c r="E2" s="388" t="s">
        <v>656</v>
      </c>
      <c r="F2" s="388" t="s">
        <v>657</v>
      </c>
      <c r="G2" s="391">
        <f>'část B ind_P_prev'!$H$10</f>
        <v>0</v>
      </c>
      <c r="H2" s="388" t="s">
        <v>677</v>
      </c>
      <c r="I2" s="388" t="s">
        <v>678</v>
      </c>
      <c r="J2" s="22" t="s">
        <v>282</v>
      </c>
      <c r="L2" s="388" t="s">
        <v>660</v>
      </c>
      <c r="M2" s="388" t="s">
        <v>661</v>
      </c>
      <c r="N2" s="388" t="s">
        <v>662</v>
      </c>
    </row>
    <row r="3" spans="1:14" x14ac:dyDescent="0.25">
      <c r="A3" s="373" t="s">
        <v>9</v>
      </c>
      <c r="B3" t="s">
        <v>646</v>
      </c>
      <c r="C3" s="388" t="s">
        <v>622</v>
      </c>
      <c r="D3" s="387">
        <f>'část D zaměstnanci'!$J$7</f>
        <v>0</v>
      </c>
      <c r="E3" s="388" t="s">
        <v>640</v>
      </c>
      <c r="F3" s="388" t="s">
        <v>653</v>
      </c>
      <c r="G3" s="390">
        <f>'část B ind_AT_péče'!$H$8</f>
        <v>0</v>
      </c>
      <c r="H3" s="388" t="s">
        <v>656</v>
      </c>
      <c r="J3" s="13">
        <v>44197</v>
      </c>
      <c r="L3" s="388" t="s">
        <v>617</v>
      </c>
      <c r="M3" s="388" t="s">
        <v>602</v>
      </c>
      <c r="N3" s="388" t="s">
        <v>610</v>
      </c>
    </row>
    <row r="4" spans="1:14" x14ac:dyDescent="0.25">
      <c r="A4" s="373" t="s">
        <v>10</v>
      </c>
      <c r="B4" t="s">
        <v>646</v>
      </c>
      <c r="C4" s="388" t="s">
        <v>622</v>
      </c>
      <c r="D4" s="387">
        <f>'část D zaměstnanci'!$J$7</f>
        <v>0</v>
      </c>
      <c r="E4" s="388" t="s">
        <v>640</v>
      </c>
      <c r="F4" s="388" t="s">
        <v>653</v>
      </c>
      <c r="G4" s="390">
        <f>'část B ind_AT_péče'!$H$8</f>
        <v>0</v>
      </c>
      <c r="H4" s="388" t="s">
        <v>656</v>
      </c>
      <c r="J4" s="13">
        <v>44288</v>
      </c>
      <c r="L4" s="388" t="s">
        <v>617</v>
      </c>
      <c r="M4" s="388" t="s">
        <v>602</v>
      </c>
      <c r="N4" s="388" t="s">
        <v>610</v>
      </c>
    </row>
    <row r="5" spans="1:14" x14ac:dyDescent="0.25">
      <c r="A5" s="373" t="s">
        <v>11</v>
      </c>
      <c r="B5" t="s">
        <v>648</v>
      </c>
      <c r="C5" s="388" t="s">
        <v>655</v>
      </c>
      <c r="D5" s="387">
        <f>'část B ind_P_péče'!$H$6</f>
        <v>0</v>
      </c>
      <c r="E5" s="388" t="s">
        <v>656</v>
      </c>
      <c r="F5" s="388" t="s">
        <v>657</v>
      </c>
      <c r="G5" s="391">
        <f>'část B ind_P_péče'!$H$10</f>
        <v>0</v>
      </c>
      <c r="H5" s="388" t="s">
        <v>677</v>
      </c>
      <c r="I5" s="388" t="s">
        <v>678</v>
      </c>
      <c r="J5" s="13">
        <v>44291</v>
      </c>
      <c r="L5" s="388" t="s">
        <v>660</v>
      </c>
      <c r="M5" s="388" t="s">
        <v>661</v>
      </c>
      <c r="N5" s="388" t="s">
        <v>662</v>
      </c>
    </row>
    <row r="6" spans="1:14" x14ac:dyDescent="0.25">
      <c r="A6" s="373" t="s">
        <v>12</v>
      </c>
      <c r="B6" t="s">
        <v>648</v>
      </c>
      <c r="C6" s="388" t="s">
        <v>655</v>
      </c>
      <c r="D6" s="387">
        <f>'část B ind_P_péče'!$H$6</f>
        <v>0</v>
      </c>
      <c r="E6" s="388" t="s">
        <v>656</v>
      </c>
      <c r="F6" s="388" t="s">
        <v>657</v>
      </c>
      <c r="G6" s="391">
        <f>'část B ind_P_péče'!$H$10</f>
        <v>0</v>
      </c>
      <c r="H6" s="388" t="s">
        <v>677</v>
      </c>
      <c r="I6" s="388" t="s">
        <v>678</v>
      </c>
      <c r="J6" s="13">
        <v>44382</v>
      </c>
      <c r="L6" s="388" t="s">
        <v>660</v>
      </c>
      <c r="M6" s="388" t="s">
        <v>661</v>
      </c>
      <c r="N6" s="388" t="s">
        <v>662</v>
      </c>
    </row>
    <row r="7" spans="1:14" x14ac:dyDescent="0.25">
      <c r="A7" s="373" t="s">
        <v>13</v>
      </c>
      <c r="B7" t="s">
        <v>648</v>
      </c>
      <c r="C7" s="388" t="s">
        <v>655</v>
      </c>
      <c r="D7" s="387">
        <f>'část B ind_P_péče'!$H$6</f>
        <v>0</v>
      </c>
      <c r="E7" s="388" t="s">
        <v>656</v>
      </c>
      <c r="F7" s="388" t="s">
        <v>657</v>
      </c>
      <c r="G7" s="391">
        <f>'část B ind_P_péče'!$H$10</f>
        <v>0</v>
      </c>
      <c r="H7" s="388" t="s">
        <v>677</v>
      </c>
      <c r="I7" s="388" t="s">
        <v>678</v>
      </c>
      <c r="J7" s="13">
        <v>44383</v>
      </c>
      <c r="L7" s="388" t="s">
        <v>660</v>
      </c>
      <c r="M7" s="388" t="s">
        <v>661</v>
      </c>
      <c r="N7" s="388" t="s">
        <v>662</v>
      </c>
    </row>
    <row r="8" spans="1:14" x14ac:dyDescent="0.25">
      <c r="A8" s="379" t="s">
        <v>14</v>
      </c>
      <c r="B8" t="s">
        <v>649</v>
      </c>
      <c r="C8" s="388" t="s">
        <v>655</v>
      </c>
      <c r="D8" s="387">
        <f>'část B ind_P_prev'!$H$6</f>
        <v>0</v>
      </c>
      <c r="E8" s="388" t="s">
        <v>656</v>
      </c>
      <c r="F8" s="388" t="s">
        <v>657</v>
      </c>
      <c r="G8" s="391">
        <f>'část B ind_P_prev'!$H$10</f>
        <v>0</v>
      </c>
      <c r="H8" s="388" t="s">
        <v>677</v>
      </c>
      <c r="I8" s="388" t="s">
        <v>678</v>
      </c>
      <c r="J8" s="13">
        <v>44467</v>
      </c>
      <c r="L8" s="388" t="s">
        <v>660</v>
      </c>
      <c r="M8" s="388" t="s">
        <v>661</v>
      </c>
      <c r="N8" s="388" t="s">
        <v>662</v>
      </c>
    </row>
    <row r="9" spans="1:14" x14ac:dyDescent="0.25">
      <c r="A9" s="373" t="s">
        <v>15</v>
      </c>
      <c r="B9" t="s">
        <v>648</v>
      </c>
      <c r="C9" s="388" t="s">
        <v>655</v>
      </c>
      <c r="D9" s="387">
        <f>'část B ind_P_péče'!$H$6</f>
        <v>0</v>
      </c>
      <c r="E9" s="388" t="s">
        <v>656</v>
      </c>
      <c r="F9" s="388" t="s">
        <v>657</v>
      </c>
      <c r="G9" s="391">
        <f>'část B ind_P_péče'!$H$10</f>
        <v>0</v>
      </c>
      <c r="H9" s="388" t="s">
        <v>677</v>
      </c>
      <c r="I9" s="388" t="s">
        <v>678</v>
      </c>
      <c r="J9" s="13">
        <v>44497</v>
      </c>
      <c r="L9" s="388" t="s">
        <v>660</v>
      </c>
      <c r="M9" s="388" t="s">
        <v>661</v>
      </c>
      <c r="N9" s="388" t="s">
        <v>662</v>
      </c>
    </row>
    <row r="10" spans="1:14" x14ac:dyDescent="0.25">
      <c r="A10" s="373" t="s">
        <v>16</v>
      </c>
      <c r="B10" t="s">
        <v>647</v>
      </c>
      <c r="C10" s="388" t="s">
        <v>622</v>
      </c>
      <c r="D10" s="387">
        <f>'část D zaměstnanci'!$J$7</f>
        <v>0</v>
      </c>
      <c r="E10" s="388" t="s">
        <v>640</v>
      </c>
      <c r="F10" s="388" t="s">
        <v>653</v>
      </c>
      <c r="G10" s="387">
        <f>'část B ind_AT_prev'!$H$8</f>
        <v>0</v>
      </c>
      <c r="H10" s="388" t="s">
        <v>656</v>
      </c>
      <c r="J10" s="13">
        <v>44517</v>
      </c>
      <c r="L10" s="388" t="s">
        <v>617</v>
      </c>
      <c r="M10" s="388" t="s">
        <v>602</v>
      </c>
      <c r="N10" s="388" t="s">
        <v>610</v>
      </c>
    </row>
    <row r="11" spans="1:14" x14ac:dyDescent="0.25">
      <c r="A11" s="373" t="s">
        <v>17</v>
      </c>
      <c r="B11" t="s">
        <v>647</v>
      </c>
      <c r="C11" s="388" t="s">
        <v>622</v>
      </c>
      <c r="D11" s="387">
        <f>'část D zaměstnanci'!$J$7</f>
        <v>0</v>
      </c>
      <c r="E11" s="388" t="s">
        <v>640</v>
      </c>
      <c r="F11" s="388" t="s">
        <v>653</v>
      </c>
      <c r="G11" s="387">
        <f>'část B ind_AT_prev'!$H$8</f>
        <v>0</v>
      </c>
      <c r="H11" s="388" t="s">
        <v>656</v>
      </c>
      <c r="J11" s="13">
        <v>44554</v>
      </c>
      <c r="L11" s="388" t="s">
        <v>617</v>
      </c>
      <c r="M11" s="388" t="s">
        <v>602</v>
      </c>
      <c r="N11" s="388" t="s">
        <v>610</v>
      </c>
    </row>
    <row r="12" spans="1:14" x14ac:dyDescent="0.25">
      <c r="A12" s="373" t="s">
        <v>18</v>
      </c>
      <c r="B12" t="s">
        <v>651</v>
      </c>
      <c r="C12" s="388" t="s">
        <v>622</v>
      </c>
      <c r="D12" s="387">
        <f>'část D zaměstnanci'!$J$7</f>
        <v>0</v>
      </c>
      <c r="E12" s="388" t="s">
        <v>640</v>
      </c>
      <c r="F12" s="388" t="s">
        <v>653</v>
      </c>
      <c r="G12" s="387">
        <f>'část B ind_AT_prev'!$H$8</f>
        <v>0</v>
      </c>
      <c r="H12" s="388" t="s">
        <v>656</v>
      </c>
      <c r="J12" s="13"/>
      <c r="L12" s="388" t="s">
        <v>617</v>
      </c>
      <c r="M12" s="388" t="s">
        <v>602</v>
      </c>
      <c r="N12" s="388" t="s">
        <v>610</v>
      </c>
    </row>
    <row r="13" spans="1:14" x14ac:dyDescent="0.25">
      <c r="A13" s="373" t="s">
        <v>19</v>
      </c>
      <c r="B13" t="s">
        <v>647</v>
      </c>
      <c r="C13" s="388" t="s">
        <v>622</v>
      </c>
      <c r="D13" s="387">
        <f>'část D zaměstnanci'!$J$7</f>
        <v>0</v>
      </c>
      <c r="E13" s="388" t="s">
        <v>640</v>
      </c>
      <c r="F13" s="388" t="s">
        <v>653</v>
      </c>
      <c r="G13" s="387">
        <f>'část B ind_AT_prev'!$H$8</f>
        <v>0</v>
      </c>
      <c r="H13" s="388" t="s">
        <v>656</v>
      </c>
      <c r="J13" s="13"/>
      <c r="L13" s="388" t="s">
        <v>617</v>
      </c>
      <c r="M13" s="388" t="s">
        <v>602</v>
      </c>
      <c r="N13" s="388" t="s">
        <v>610</v>
      </c>
    </row>
    <row r="14" spans="1:14" x14ac:dyDescent="0.25">
      <c r="A14" s="373" t="s">
        <v>20</v>
      </c>
      <c r="B14" t="s">
        <v>647</v>
      </c>
      <c r="C14" s="388" t="s">
        <v>622</v>
      </c>
      <c r="D14" s="387">
        <f>'část D zaměstnanci'!$J$7</f>
        <v>0</v>
      </c>
      <c r="E14" s="388" t="s">
        <v>640</v>
      </c>
      <c r="F14" s="388" t="s">
        <v>653</v>
      </c>
      <c r="G14" s="387">
        <f>'část B ind_AT_prev'!$H$8</f>
        <v>0</v>
      </c>
      <c r="H14" s="388" t="s">
        <v>656</v>
      </c>
      <c r="J14" s="13"/>
      <c r="L14" s="388" t="s">
        <v>617</v>
      </c>
      <c r="M14" s="388" t="s">
        <v>602</v>
      </c>
      <c r="N14" s="388" t="s">
        <v>610</v>
      </c>
    </row>
    <row r="15" spans="1:14" x14ac:dyDescent="0.25">
      <c r="A15" s="373" t="s">
        <v>21</v>
      </c>
      <c r="B15" t="s">
        <v>647</v>
      </c>
      <c r="C15" s="388" t="s">
        <v>622</v>
      </c>
      <c r="D15" s="387">
        <f>'část D zaměstnanci'!$J$7</f>
        <v>0</v>
      </c>
      <c r="E15" s="388" t="s">
        <v>640</v>
      </c>
      <c r="F15" s="388" t="s">
        <v>653</v>
      </c>
      <c r="G15" s="387">
        <f>'část B ind_AT_prev'!$H$8</f>
        <v>0</v>
      </c>
      <c r="H15" s="388" t="s">
        <v>656</v>
      </c>
      <c r="J15" s="13"/>
      <c r="L15" s="388" t="s">
        <v>617</v>
      </c>
      <c r="M15" s="388" t="s">
        <v>602</v>
      </c>
      <c r="N15" s="388" t="s">
        <v>610</v>
      </c>
    </row>
    <row r="16" spans="1:14" x14ac:dyDescent="0.25">
      <c r="A16" s="373" t="s">
        <v>6</v>
      </c>
      <c r="B16" t="s">
        <v>647</v>
      </c>
      <c r="C16" s="388" t="s">
        <v>622</v>
      </c>
      <c r="D16" s="387">
        <f>'část D zaměstnanci'!$J$7</f>
        <v>0</v>
      </c>
      <c r="E16" s="388" t="s">
        <v>640</v>
      </c>
      <c r="F16" s="388" t="s">
        <v>653</v>
      </c>
      <c r="G16" s="387">
        <f>'část B ind_AT_prev'!$H$8</f>
        <v>0</v>
      </c>
      <c r="H16" s="388" t="s">
        <v>656</v>
      </c>
      <c r="J16" s="23"/>
      <c r="L16" s="388" t="s">
        <v>617</v>
      </c>
      <c r="M16" s="388" t="s">
        <v>602</v>
      </c>
      <c r="N16" s="388" t="s">
        <v>610</v>
      </c>
    </row>
    <row r="17" spans="1:14" x14ac:dyDescent="0.25">
      <c r="A17" s="373" t="s">
        <v>22</v>
      </c>
      <c r="B17" t="s">
        <v>652</v>
      </c>
      <c r="C17" s="388" t="s">
        <v>622</v>
      </c>
      <c r="D17" s="387">
        <f>'část D zaměstnanci'!$J$7</f>
        <v>0</v>
      </c>
      <c r="E17" s="388" t="s">
        <v>640</v>
      </c>
      <c r="F17" s="388" t="s">
        <v>653</v>
      </c>
      <c r="G17" s="390">
        <f>'část B ind_AT_péče'!$H$8</f>
        <v>0</v>
      </c>
      <c r="H17" s="388" t="s">
        <v>656</v>
      </c>
      <c r="J17" s="23"/>
      <c r="L17" s="388" t="s">
        <v>617</v>
      </c>
      <c r="M17" s="388" t="s">
        <v>602</v>
      </c>
      <c r="N17" s="388" t="s">
        <v>610</v>
      </c>
    </row>
    <row r="18" spans="1:14" x14ac:dyDescent="0.25">
      <c r="A18" s="373" t="s">
        <v>23</v>
      </c>
      <c r="B18" t="s">
        <v>646</v>
      </c>
      <c r="C18" s="388" t="s">
        <v>622</v>
      </c>
      <c r="D18" s="387">
        <f>'část D zaměstnanci'!$J$7</f>
        <v>0</v>
      </c>
      <c r="E18" s="388" t="s">
        <v>640</v>
      </c>
      <c r="F18" s="388" t="s">
        <v>653</v>
      </c>
      <c r="G18" s="390">
        <f>'část B ind_AT_péče'!$H$8</f>
        <v>0</v>
      </c>
      <c r="H18" s="388" t="s">
        <v>656</v>
      </c>
      <c r="L18" s="388" t="s">
        <v>617</v>
      </c>
      <c r="M18" s="388" t="s">
        <v>602</v>
      </c>
      <c r="N18" s="388" t="s">
        <v>610</v>
      </c>
    </row>
    <row r="19" spans="1:14" ht="30" x14ac:dyDescent="0.25">
      <c r="A19" s="373" t="s">
        <v>7</v>
      </c>
      <c r="B19" t="s">
        <v>646</v>
      </c>
      <c r="C19" s="388" t="s">
        <v>622</v>
      </c>
      <c r="D19" s="387">
        <f>'část D zaměstnanci'!$J$7</f>
        <v>0</v>
      </c>
      <c r="E19" s="388" t="s">
        <v>640</v>
      </c>
      <c r="F19" s="388" t="s">
        <v>653</v>
      </c>
      <c r="G19" s="390">
        <f>'část B ind_AT_péče'!$H$8</f>
        <v>0</v>
      </c>
      <c r="H19" s="388" t="s">
        <v>656</v>
      </c>
      <c r="J19" s="24" t="s">
        <v>284</v>
      </c>
      <c r="L19" s="388" t="s">
        <v>617</v>
      </c>
      <c r="M19" s="388" t="s">
        <v>602</v>
      </c>
      <c r="N19" s="388" t="s">
        <v>610</v>
      </c>
    </row>
    <row r="20" spans="1:14" x14ac:dyDescent="0.25">
      <c r="A20" s="373" t="s">
        <v>24</v>
      </c>
      <c r="B20" t="s">
        <v>646</v>
      </c>
      <c r="C20" s="388" t="s">
        <v>622</v>
      </c>
      <c r="D20" s="387">
        <f>'část D zaměstnanci'!$J$7</f>
        <v>0</v>
      </c>
      <c r="E20" s="388" t="s">
        <v>640</v>
      </c>
      <c r="F20" s="388" t="s">
        <v>653</v>
      </c>
      <c r="G20" s="390">
        <f>'část B ind_AT_péče'!$H$8</f>
        <v>0</v>
      </c>
      <c r="H20" s="388" t="s">
        <v>656</v>
      </c>
      <c r="J20" s="25">
        <v>2016</v>
      </c>
      <c r="L20" s="388" t="s">
        <v>617</v>
      </c>
      <c r="M20" s="388" t="s">
        <v>602</v>
      </c>
      <c r="N20" s="388" t="s">
        <v>610</v>
      </c>
    </row>
    <row r="21" spans="1:14" x14ac:dyDescent="0.25">
      <c r="A21" s="373" t="s">
        <v>25</v>
      </c>
      <c r="B21" t="s">
        <v>646</v>
      </c>
      <c r="C21" s="388" t="s">
        <v>622</v>
      </c>
      <c r="D21" s="387">
        <f>'část D zaměstnanci'!$J$7</f>
        <v>0</v>
      </c>
      <c r="E21" s="388" t="s">
        <v>640</v>
      </c>
      <c r="F21" s="388" t="s">
        <v>653</v>
      </c>
      <c r="G21" s="390">
        <f>'část B ind_AT_péče'!$H$8</f>
        <v>0</v>
      </c>
      <c r="H21" s="388" t="s">
        <v>656</v>
      </c>
      <c r="L21" s="388" t="s">
        <v>617</v>
      </c>
      <c r="M21" s="388" t="s">
        <v>602</v>
      </c>
      <c r="N21" s="388" t="s">
        <v>610</v>
      </c>
    </row>
    <row r="22" spans="1:14" x14ac:dyDescent="0.25">
      <c r="A22" s="373" t="s">
        <v>26</v>
      </c>
      <c r="B22" t="s">
        <v>647</v>
      </c>
      <c r="C22" s="388" t="s">
        <v>622</v>
      </c>
      <c r="D22" s="387">
        <f>'část D zaměstnanci'!$J$7</f>
        <v>0</v>
      </c>
      <c r="E22" s="388" t="s">
        <v>640</v>
      </c>
      <c r="F22" s="388" t="s">
        <v>653</v>
      </c>
      <c r="G22" s="387">
        <f>'část B ind_AT_prev'!$H$8</f>
        <v>0</v>
      </c>
      <c r="H22" s="388" t="s">
        <v>656</v>
      </c>
      <c r="L22" s="388" t="s">
        <v>617</v>
      </c>
      <c r="M22" s="388" t="s">
        <v>602</v>
      </c>
      <c r="N22" s="388" t="s">
        <v>610</v>
      </c>
    </row>
    <row r="23" spans="1:14" x14ac:dyDescent="0.25">
      <c r="A23" s="373" t="s">
        <v>27</v>
      </c>
      <c r="B23" t="s">
        <v>651</v>
      </c>
      <c r="C23" s="388" t="s">
        <v>622</v>
      </c>
      <c r="D23" s="387">
        <f>'část D zaměstnanci'!$J$7</f>
        <v>0</v>
      </c>
      <c r="E23" s="388" t="s">
        <v>640</v>
      </c>
      <c r="F23" s="388" t="s">
        <v>653</v>
      </c>
      <c r="G23" s="387">
        <f>'část B ind_AT_prev'!$H$8</f>
        <v>0</v>
      </c>
      <c r="H23" s="388" t="s">
        <v>656</v>
      </c>
      <c r="L23" s="388" t="s">
        <v>617</v>
      </c>
      <c r="M23" s="388" t="s">
        <v>602</v>
      </c>
      <c r="N23" s="388" t="s">
        <v>610</v>
      </c>
    </row>
    <row r="24" spans="1:14" x14ac:dyDescent="0.25">
      <c r="A24" s="373" t="s">
        <v>28</v>
      </c>
      <c r="B24" t="s">
        <v>647</v>
      </c>
      <c r="C24" s="388" t="s">
        <v>622</v>
      </c>
      <c r="D24" s="387">
        <f>'část D zaměstnanci'!$J$7</f>
        <v>0</v>
      </c>
      <c r="E24" s="388" t="s">
        <v>640</v>
      </c>
      <c r="F24" s="388" t="s">
        <v>653</v>
      </c>
      <c r="G24" s="387">
        <f>'část B ind_AT_prev'!$H$8</f>
        <v>0</v>
      </c>
      <c r="H24" s="388" t="s">
        <v>656</v>
      </c>
      <c r="L24" s="388" t="s">
        <v>617</v>
      </c>
      <c r="M24" s="388" t="s">
        <v>602</v>
      </c>
      <c r="N24" s="388" t="s">
        <v>610</v>
      </c>
    </row>
    <row r="25" spans="1:14" ht="26.25" x14ac:dyDescent="0.25">
      <c r="A25" s="373" t="s">
        <v>29</v>
      </c>
      <c r="B25" t="s">
        <v>647</v>
      </c>
      <c r="C25" s="388" t="s">
        <v>622</v>
      </c>
      <c r="D25" s="387">
        <f>'část D zaměstnanci'!$J$7</f>
        <v>0</v>
      </c>
      <c r="E25" s="388" t="s">
        <v>640</v>
      </c>
      <c r="F25" s="388" t="s">
        <v>653</v>
      </c>
      <c r="G25" s="387">
        <f>'část B ind_AT_prev'!$H$8</f>
        <v>0</v>
      </c>
      <c r="H25" s="388" t="s">
        <v>656</v>
      </c>
      <c r="L25" s="388" t="s">
        <v>617</v>
      </c>
      <c r="M25" s="388" t="s">
        <v>602</v>
      </c>
      <c r="N25" s="388" t="s">
        <v>610</v>
      </c>
    </row>
    <row r="26" spans="1:14" x14ac:dyDescent="0.25">
      <c r="A26" s="373" t="s">
        <v>30</v>
      </c>
      <c r="B26" t="s">
        <v>647</v>
      </c>
      <c r="C26" s="388" t="s">
        <v>622</v>
      </c>
      <c r="D26" s="387">
        <f>'část D zaměstnanci'!$J$7</f>
        <v>0</v>
      </c>
      <c r="E26" s="388" t="s">
        <v>640</v>
      </c>
      <c r="F26" s="388" t="s">
        <v>653</v>
      </c>
      <c r="G26" s="387">
        <f>'část B ind_AT_prev'!$H$8</f>
        <v>0</v>
      </c>
      <c r="H26" s="388" t="s">
        <v>656</v>
      </c>
      <c r="J26" t="s">
        <v>360</v>
      </c>
      <c r="L26" s="388" t="s">
        <v>617</v>
      </c>
      <c r="M26" s="388" t="s">
        <v>602</v>
      </c>
      <c r="N26" s="388" t="s">
        <v>610</v>
      </c>
    </row>
    <row r="27" spans="1:14" x14ac:dyDescent="0.25">
      <c r="A27" s="373" t="s">
        <v>31</v>
      </c>
      <c r="B27" t="s">
        <v>651</v>
      </c>
      <c r="C27" s="388" t="s">
        <v>622</v>
      </c>
      <c r="D27" s="387">
        <f>'část D zaměstnanci'!$J$7</f>
        <v>0</v>
      </c>
      <c r="E27" s="388" t="s">
        <v>640</v>
      </c>
      <c r="F27" s="388" t="s">
        <v>653</v>
      </c>
      <c r="G27" s="387">
        <f>'část B ind_AT_prev'!$H$8</f>
        <v>0</v>
      </c>
      <c r="H27" s="388" t="s">
        <v>656</v>
      </c>
      <c r="J27" t="s">
        <v>361</v>
      </c>
      <c r="L27" s="388" t="s">
        <v>617</v>
      </c>
      <c r="M27" s="388" t="s">
        <v>602</v>
      </c>
      <c r="N27" s="388" t="s">
        <v>610</v>
      </c>
    </row>
    <row r="28" spans="1:14" ht="26.25" x14ac:dyDescent="0.25">
      <c r="A28" s="373" t="s">
        <v>32</v>
      </c>
      <c r="B28" t="s">
        <v>648</v>
      </c>
      <c r="C28" s="388" t="s">
        <v>655</v>
      </c>
      <c r="D28" s="387">
        <f>'část B ind_P_péče'!$H$6</f>
        <v>0</v>
      </c>
      <c r="E28" s="388" t="s">
        <v>656</v>
      </c>
      <c r="F28" s="388" t="s">
        <v>657</v>
      </c>
      <c r="G28" s="391">
        <f>'část B ind_P_péče'!$H$10</f>
        <v>0</v>
      </c>
      <c r="H28" s="388" t="s">
        <v>677</v>
      </c>
      <c r="I28" s="388" t="s">
        <v>678</v>
      </c>
      <c r="L28" s="388" t="s">
        <v>660</v>
      </c>
      <c r="M28" s="388" t="s">
        <v>661</v>
      </c>
      <c r="N28" s="388" t="s">
        <v>662</v>
      </c>
    </row>
    <row r="29" spans="1:14" x14ac:dyDescent="0.25">
      <c r="A29" s="379" t="s">
        <v>33</v>
      </c>
      <c r="B29" t="s">
        <v>647</v>
      </c>
      <c r="C29" s="388" t="s">
        <v>622</v>
      </c>
      <c r="D29" s="387">
        <f>'část D zaměstnanci'!$J$7</f>
        <v>0</v>
      </c>
      <c r="E29" s="388" t="s">
        <v>640</v>
      </c>
      <c r="F29" s="389" t="s">
        <v>654</v>
      </c>
      <c r="G29" s="387">
        <f>'část B ind_AT_prev'!$H$9</f>
        <v>0</v>
      </c>
      <c r="H29" s="388" t="s">
        <v>683</v>
      </c>
      <c r="L29" s="388" t="s">
        <v>617</v>
      </c>
      <c r="M29" s="388" t="s">
        <v>602</v>
      </c>
      <c r="N29" s="388" t="s">
        <v>663</v>
      </c>
    </row>
    <row r="30" spans="1:14" x14ac:dyDescent="0.25">
      <c r="A30" s="373" t="s">
        <v>34</v>
      </c>
      <c r="B30" t="s">
        <v>649</v>
      </c>
      <c r="C30" s="388" t="s">
        <v>655</v>
      </c>
      <c r="D30" s="387">
        <f>'část B ind_P_prev'!$H$6</f>
        <v>0</v>
      </c>
      <c r="E30" s="388" t="s">
        <v>656</v>
      </c>
      <c r="F30" s="388" t="s">
        <v>657</v>
      </c>
      <c r="G30" s="391">
        <f>'část B ind_P_prev'!$H$10</f>
        <v>0</v>
      </c>
      <c r="H30" s="388" t="s">
        <v>677</v>
      </c>
      <c r="I30" s="388" t="s">
        <v>678</v>
      </c>
      <c r="L30" s="388" t="s">
        <v>660</v>
      </c>
      <c r="M30" s="388" t="s">
        <v>661</v>
      </c>
      <c r="N30" s="388" t="s">
        <v>662</v>
      </c>
    </row>
    <row r="31" spans="1:14" x14ac:dyDescent="0.25">
      <c r="A31" s="373" t="s">
        <v>35</v>
      </c>
      <c r="B31" t="s">
        <v>647</v>
      </c>
      <c r="C31" s="388" t="s">
        <v>622</v>
      </c>
      <c r="D31" s="387">
        <f>'část D zaměstnanci'!$J$7</f>
        <v>0</v>
      </c>
      <c r="E31" s="388" t="s">
        <v>640</v>
      </c>
      <c r="F31" s="388" t="s">
        <v>653</v>
      </c>
      <c r="G31" s="387">
        <f>'část B ind_AT_prev'!$H$8</f>
        <v>0</v>
      </c>
      <c r="H31" s="388" t="s">
        <v>683</v>
      </c>
      <c r="L31" s="388" t="s">
        <v>617</v>
      </c>
      <c r="M31" s="388" t="s">
        <v>602</v>
      </c>
      <c r="N31" s="388" t="s">
        <v>610</v>
      </c>
    </row>
    <row r="32" spans="1:14" x14ac:dyDescent="0.25">
      <c r="A32" s="373" t="s">
        <v>36</v>
      </c>
      <c r="B32" t="s">
        <v>646</v>
      </c>
      <c r="C32" s="388" t="s">
        <v>622</v>
      </c>
      <c r="D32" s="387">
        <f>'část D zaměstnanci'!$J$7</f>
        <v>0</v>
      </c>
      <c r="E32" s="388" t="s">
        <v>640</v>
      </c>
      <c r="F32" s="388" t="s">
        <v>653</v>
      </c>
      <c r="G32" s="390">
        <f>'část B ind_AT_péče'!$H$8</f>
        <v>0</v>
      </c>
      <c r="H32" s="388" t="s">
        <v>683</v>
      </c>
      <c r="L32" s="388" t="s">
        <v>617</v>
      </c>
      <c r="M32" s="388" t="s">
        <v>602</v>
      </c>
      <c r="N32" s="388" t="s">
        <v>610</v>
      </c>
    </row>
    <row r="33" spans="1:14" x14ac:dyDescent="0.25">
      <c r="A33" s="373" t="s">
        <v>37</v>
      </c>
      <c r="B33" t="s">
        <v>647</v>
      </c>
      <c r="C33" s="388" t="s">
        <v>622</v>
      </c>
      <c r="D33" s="387">
        <f>'část D zaměstnanci'!$J$7</f>
        <v>0</v>
      </c>
      <c r="E33" s="388" t="s">
        <v>640</v>
      </c>
      <c r="F33" s="388" t="s">
        <v>653</v>
      </c>
      <c r="G33" s="387">
        <f>'část B ind_AT_prev'!$H$8</f>
        <v>0</v>
      </c>
      <c r="H33" s="388" t="s">
        <v>683</v>
      </c>
      <c r="L33" s="388" t="s">
        <v>617</v>
      </c>
      <c r="M33" s="388" t="s">
        <v>602</v>
      </c>
      <c r="N33" s="388" t="s">
        <v>610</v>
      </c>
    </row>
    <row r="34" spans="1:14" x14ac:dyDescent="0.25">
      <c r="A34" s="373" t="s">
        <v>38</v>
      </c>
      <c r="B34" t="s">
        <v>648</v>
      </c>
      <c r="C34" s="388" t="s">
        <v>655</v>
      </c>
      <c r="D34" s="387">
        <f>'část B ind_P_péče'!$H$6</f>
        <v>0</v>
      </c>
      <c r="E34" s="388" t="s">
        <v>656</v>
      </c>
      <c r="F34" s="388" t="s">
        <v>657</v>
      </c>
      <c r="G34" s="391">
        <f>'část B ind_P_péče'!$H$10</f>
        <v>0</v>
      </c>
      <c r="H34" s="388" t="s">
        <v>677</v>
      </c>
      <c r="I34" s="388" t="s">
        <v>678</v>
      </c>
      <c r="L34" s="388" t="s">
        <v>660</v>
      </c>
      <c r="M34" s="388" t="s">
        <v>661</v>
      </c>
      <c r="N34" s="388" t="s">
        <v>662</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58" zoomScale="82" zoomScaleNormal="82" workbookViewId="0">
      <selection activeCell="A56" sqref="A1:XFD104857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713</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738</v>
      </c>
      <c r="H51" s="488" t="s">
        <v>714</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715</v>
      </c>
      <c r="V51" s="488" t="s">
        <v>57</v>
      </c>
      <c r="W51" s="489" t="s">
        <v>58</v>
      </c>
      <c r="X51" s="489" t="s">
        <v>59</v>
      </c>
      <c r="Y51" s="489" t="s">
        <v>60</v>
      </c>
      <c r="Z51" s="489" t="s">
        <v>61</v>
      </c>
      <c r="AA51" s="489" t="s">
        <v>62</v>
      </c>
      <c r="AB51" s="489" t="s">
        <v>63</v>
      </c>
      <c r="AC51" s="488" t="s">
        <v>64</v>
      </c>
      <c r="AD51" s="489" t="s">
        <v>121</v>
      </c>
      <c r="AE51" s="489" t="s">
        <v>65</v>
      </c>
      <c r="AF51" s="489" t="s">
        <v>66</v>
      </c>
      <c r="AG51" s="488" t="s">
        <v>716</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717</v>
      </c>
      <c r="AU51" s="488" t="s">
        <v>718</v>
      </c>
      <c r="AV51" s="489" t="s">
        <v>719</v>
      </c>
      <c r="AW51" s="489" t="s">
        <v>720</v>
      </c>
      <c r="AX51" s="489" t="s">
        <v>721</v>
      </c>
      <c r="AY51" s="489" t="s">
        <v>722</v>
      </c>
      <c r="AZ51" s="489" t="s">
        <v>723</v>
      </c>
      <c r="BA51" s="489" t="s">
        <v>724</v>
      </c>
      <c r="BB51" s="488" t="s">
        <v>725</v>
      </c>
      <c r="BC51" s="489" t="s">
        <v>726</v>
      </c>
      <c r="BD51" s="487" t="s">
        <v>727</v>
      </c>
      <c r="BE51" s="487" t="s">
        <v>728</v>
      </c>
      <c r="BF51" s="487" t="s">
        <v>729</v>
      </c>
      <c r="BG51" s="487" t="s">
        <v>730</v>
      </c>
      <c r="BH51" s="487" t="s">
        <v>731</v>
      </c>
      <c r="BI51" s="487" t="s">
        <v>732</v>
      </c>
      <c r="BJ51" s="487" t="s">
        <v>733</v>
      </c>
      <c r="BK51" s="487" t="s">
        <v>734</v>
      </c>
      <c r="BL51" s="487" t="s">
        <v>735</v>
      </c>
      <c r="BM51" s="487" t="s">
        <v>736</v>
      </c>
      <c r="BN51" s="487" t="s">
        <v>737</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904</v>
      </c>
      <c r="G53" s="521"/>
      <c r="H53" s="525" t="s">
        <v>201</v>
      </c>
      <c r="I53" s="526" t="s">
        <v>228</v>
      </c>
      <c r="J53" s="526" t="s">
        <v>199</v>
      </c>
      <c r="K53" s="526" t="s">
        <v>895</v>
      </c>
      <c r="L53" s="526" t="s">
        <v>896</v>
      </c>
      <c r="M53" s="525" t="s">
        <v>897</v>
      </c>
      <c r="N53" s="527" t="s">
        <v>898</v>
      </c>
      <c r="O53" s="526" t="s">
        <v>200</v>
      </c>
      <c r="P53" s="526" t="s">
        <v>899</v>
      </c>
      <c r="Q53" s="528" t="s">
        <v>900</v>
      </c>
      <c r="R53" s="525" t="s">
        <v>901</v>
      </c>
      <c r="S53" s="526" t="s">
        <v>902</v>
      </c>
      <c r="T53" s="526" t="s">
        <v>903</v>
      </c>
      <c r="U53" s="525" t="s">
        <v>512</v>
      </c>
      <c r="V53" s="526" t="s">
        <v>513</v>
      </c>
      <c r="W53" s="526" t="s">
        <v>903</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910</v>
      </c>
    </row>
    <row r="56" spans="1:73" ht="149.25" x14ac:dyDescent="0.25">
      <c r="F56" s="24" t="s">
        <v>743</v>
      </c>
      <c r="H56" s="492" t="s">
        <v>676</v>
      </c>
      <c r="I56" s="492" t="s">
        <v>267</v>
      </c>
      <c r="J56" s="492" t="s">
        <v>739</v>
      </c>
      <c r="K56" s="493" t="s">
        <v>911</v>
      </c>
      <c r="L56" s="494" t="s">
        <v>740</v>
      </c>
      <c r="M56" s="495" t="s">
        <v>192</v>
      </c>
      <c r="N56" s="492" t="s">
        <v>193</v>
      </c>
      <c r="O56" s="492" t="s">
        <v>741</v>
      </c>
      <c r="P56" s="492" t="s">
        <v>742</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906</v>
      </c>
      <c r="AF56" s="542" t="s">
        <v>907</v>
      </c>
      <c r="AG56" s="542" t="s">
        <v>908</v>
      </c>
      <c r="AH56" s="542" t="s">
        <v>909</v>
      </c>
      <c r="AI56" s="542" t="s">
        <v>888</v>
      </c>
      <c r="AJ56" s="318"/>
      <c r="AK56" s="544" t="s">
        <v>912</v>
      </c>
    </row>
    <row r="57" spans="1:73" x14ac:dyDescent="0.25">
      <c r="F57" s="491"/>
    </row>
    <row r="58" spans="1:73" ht="144.75" customHeight="1" x14ac:dyDescent="0.25">
      <c r="F58" s="24" t="s">
        <v>783</v>
      </c>
      <c r="H58" s="499" t="s">
        <v>744</v>
      </c>
      <c r="I58" s="500" t="s">
        <v>745</v>
      </c>
      <c r="J58" s="500" t="s">
        <v>746</v>
      </c>
      <c r="K58" s="500" t="s">
        <v>747</v>
      </c>
      <c r="L58" s="500" t="s">
        <v>748</v>
      </c>
      <c r="M58" s="500" t="s">
        <v>749</v>
      </c>
      <c r="N58" s="501" t="s">
        <v>750</v>
      </c>
      <c r="O58" s="500" t="s">
        <v>751</v>
      </c>
      <c r="P58" s="500" t="s">
        <v>752</v>
      </c>
      <c r="Q58" s="499" t="s">
        <v>753</v>
      </c>
      <c r="R58" s="500" t="s">
        <v>754</v>
      </c>
      <c r="S58" s="500" t="s">
        <v>755</v>
      </c>
      <c r="T58" s="500" t="s">
        <v>756</v>
      </c>
      <c r="U58" s="500" t="s">
        <v>757</v>
      </c>
      <c r="V58" s="500" t="s">
        <v>758</v>
      </c>
      <c r="W58" s="501" t="s">
        <v>759</v>
      </c>
      <c r="X58" s="500" t="s">
        <v>760</v>
      </c>
      <c r="Y58" s="500" t="s">
        <v>761</v>
      </c>
      <c r="Z58" s="499" t="s">
        <v>762</v>
      </c>
      <c r="AA58" s="500" t="s">
        <v>763</v>
      </c>
      <c r="AB58" s="500" t="s">
        <v>764</v>
      </c>
      <c r="AC58" s="500" t="s">
        <v>765</v>
      </c>
      <c r="AD58" s="500" t="s">
        <v>766</v>
      </c>
      <c r="AE58" s="500" t="s">
        <v>767</v>
      </c>
      <c r="AF58" s="501" t="s">
        <v>768</v>
      </c>
      <c r="AG58" s="500" t="s">
        <v>769</v>
      </c>
      <c r="AH58" s="500" t="s">
        <v>770</v>
      </c>
      <c r="AI58" s="499" t="s">
        <v>771</v>
      </c>
      <c r="AJ58" s="500" t="s">
        <v>772</v>
      </c>
      <c r="AK58" s="500" t="s">
        <v>773</v>
      </c>
      <c r="AL58" s="500" t="s">
        <v>774</v>
      </c>
      <c r="AM58" s="500" t="s">
        <v>775</v>
      </c>
      <c r="AN58" s="500" t="s">
        <v>776</v>
      </c>
      <c r="AO58" s="501" t="s">
        <v>777</v>
      </c>
      <c r="AP58" s="500" t="s">
        <v>778</v>
      </c>
      <c r="AQ58" s="500" t="s">
        <v>779</v>
      </c>
      <c r="AR58" s="499" t="s">
        <v>780</v>
      </c>
      <c r="AS58" s="500" t="s">
        <v>781</v>
      </c>
      <c r="AT58" s="500" t="s">
        <v>782</v>
      </c>
      <c r="AU58" s="497"/>
      <c r="AV58" s="498"/>
      <c r="AW58" s="498"/>
      <c r="AX58" s="498"/>
      <c r="AY58" s="498"/>
      <c r="AZ58" s="498"/>
    </row>
    <row r="59" spans="1:73" x14ac:dyDescent="0.25">
      <c r="F59" s="491"/>
    </row>
    <row r="60" spans="1:73" ht="84" customHeight="1" x14ac:dyDescent="0.25">
      <c r="F60" s="24" t="s">
        <v>811</v>
      </c>
      <c r="H60" s="504" t="s">
        <v>787</v>
      </c>
      <c r="I60" s="505" t="s">
        <v>788</v>
      </c>
      <c r="J60" s="505" t="s">
        <v>789</v>
      </c>
      <c r="K60" s="505" t="s">
        <v>790</v>
      </c>
      <c r="L60" s="505" t="s">
        <v>791</v>
      </c>
      <c r="M60" s="505" t="s">
        <v>792</v>
      </c>
      <c r="N60" s="504" t="s">
        <v>793</v>
      </c>
      <c r="O60" s="505" t="s">
        <v>794</v>
      </c>
      <c r="P60" s="505" t="s">
        <v>795</v>
      </c>
      <c r="Q60" s="505" t="s">
        <v>796</v>
      </c>
      <c r="R60" s="505" t="s">
        <v>797</v>
      </c>
      <c r="S60" s="505" t="s">
        <v>798</v>
      </c>
      <c r="T60" s="504" t="s">
        <v>799</v>
      </c>
      <c r="U60" s="505" t="s">
        <v>800</v>
      </c>
      <c r="V60" s="505" t="s">
        <v>801</v>
      </c>
      <c r="W60" s="505" t="s">
        <v>802</v>
      </c>
      <c r="X60" s="505" t="s">
        <v>803</v>
      </c>
      <c r="Y60" s="505" t="s">
        <v>804</v>
      </c>
      <c r="Z60" s="504" t="s">
        <v>805</v>
      </c>
      <c r="AA60" s="505" t="s">
        <v>806</v>
      </c>
      <c r="AB60" s="505" t="s">
        <v>807</v>
      </c>
      <c r="AC60" s="505" t="s">
        <v>808</v>
      </c>
      <c r="AD60" s="505" t="s">
        <v>809</v>
      </c>
      <c r="AE60" s="505" t="s">
        <v>810</v>
      </c>
    </row>
    <row r="61" spans="1:73" x14ac:dyDescent="0.25">
      <c r="F61" s="491"/>
      <c r="H61" s="509"/>
      <c r="I61" s="509"/>
      <c r="J61" s="510" t="s">
        <v>890</v>
      </c>
    </row>
    <row r="62" spans="1:73" ht="138" customHeight="1" x14ac:dyDescent="0.25">
      <c r="F62" s="24" t="s">
        <v>784</v>
      </c>
      <c r="H62" s="499" t="s">
        <v>812</v>
      </c>
      <c r="I62" s="500" t="s">
        <v>813</v>
      </c>
      <c r="J62" s="500" t="s">
        <v>814</v>
      </c>
      <c r="K62" s="500" t="s">
        <v>815</v>
      </c>
      <c r="L62" s="500" t="s">
        <v>816</v>
      </c>
      <c r="M62" s="500" t="s">
        <v>817</v>
      </c>
      <c r="N62" s="502" t="s">
        <v>818</v>
      </c>
      <c r="O62" s="500" t="s">
        <v>819</v>
      </c>
      <c r="P62" s="500" t="s">
        <v>820</v>
      </c>
      <c r="Q62" s="499" t="s">
        <v>821</v>
      </c>
      <c r="R62" s="500" t="s">
        <v>822</v>
      </c>
      <c r="S62" s="500" t="s">
        <v>823</v>
      </c>
      <c r="T62" s="500" t="s">
        <v>824</v>
      </c>
      <c r="U62" s="500" t="s">
        <v>825</v>
      </c>
      <c r="V62" s="500" t="s">
        <v>826</v>
      </c>
      <c r="W62" s="502" t="s">
        <v>827</v>
      </c>
      <c r="X62" s="500" t="s">
        <v>828</v>
      </c>
      <c r="Y62" s="500" t="s">
        <v>829</v>
      </c>
      <c r="Z62" s="499" t="s">
        <v>830</v>
      </c>
      <c r="AA62" s="500" t="s">
        <v>831</v>
      </c>
      <c r="AB62" s="500" t="s">
        <v>832</v>
      </c>
      <c r="AC62" s="500" t="s">
        <v>833</v>
      </c>
      <c r="AD62" s="500" t="s">
        <v>834</v>
      </c>
      <c r="AE62" s="500" t="s">
        <v>835</v>
      </c>
      <c r="AF62" s="502" t="s">
        <v>836</v>
      </c>
      <c r="AG62" s="500" t="s">
        <v>837</v>
      </c>
      <c r="AH62" s="500" t="s">
        <v>838</v>
      </c>
      <c r="AI62" s="499" t="s">
        <v>839</v>
      </c>
      <c r="AJ62" s="500" t="s">
        <v>840</v>
      </c>
      <c r="AK62" s="500" t="s">
        <v>841</v>
      </c>
      <c r="AL62" s="500" t="s">
        <v>842</v>
      </c>
      <c r="AM62" s="500" t="s">
        <v>843</v>
      </c>
      <c r="AN62" s="500" t="s">
        <v>844</v>
      </c>
      <c r="AO62" s="502" t="s">
        <v>845</v>
      </c>
      <c r="AP62" s="500" t="s">
        <v>846</v>
      </c>
      <c r="AQ62" s="500" t="s">
        <v>847</v>
      </c>
      <c r="AR62" s="499" t="s">
        <v>848</v>
      </c>
      <c r="AS62" s="500" t="s">
        <v>849</v>
      </c>
      <c r="AT62" s="500" t="s">
        <v>850</v>
      </c>
      <c r="AU62" s="500" t="s">
        <v>851</v>
      </c>
      <c r="AV62" s="500" t="s">
        <v>852</v>
      </c>
    </row>
    <row r="63" spans="1:73" x14ac:dyDescent="0.25">
      <c r="F63" s="491"/>
    </row>
    <row r="64" spans="1:73" ht="133.5" customHeight="1" x14ac:dyDescent="0.25">
      <c r="F64" s="24" t="s">
        <v>785</v>
      </c>
      <c r="H64" s="499" t="s">
        <v>853</v>
      </c>
      <c r="I64" s="500" t="s">
        <v>854</v>
      </c>
      <c r="J64" s="500" t="s">
        <v>855</v>
      </c>
      <c r="K64" s="500" t="s">
        <v>856</v>
      </c>
      <c r="L64" s="500" t="s">
        <v>857</v>
      </c>
      <c r="M64" s="500" t="s">
        <v>858</v>
      </c>
      <c r="N64" s="499" t="s">
        <v>859</v>
      </c>
      <c r="O64" s="500" t="s">
        <v>860</v>
      </c>
      <c r="P64" s="500" t="s">
        <v>861</v>
      </c>
      <c r="Q64" s="500" t="s">
        <v>862</v>
      </c>
      <c r="R64" s="500" t="s">
        <v>863</v>
      </c>
      <c r="S64" s="500" t="s">
        <v>864</v>
      </c>
      <c r="T64" s="499" t="s">
        <v>865</v>
      </c>
      <c r="U64" s="500" t="s">
        <v>866</v>
      </c>
      <c r="V64" s="500" t="s">
        <v>867</v>
      </c>
      <c r="W64" s="500" t="s">
        <v>868</v>
      </c>
      <c r="X64" s="500" t="s">
        <v>869</v>
      </c>
      <c r="Y64" s="500" t="s">
        <v>870</v>
      </c>
      <c r="Z64" s="499" t="s">
        <v>871</v>
      </c>
      <c r="AA64" s="500" t="s">
        <v>872</v>
      </c>
      <c r="AB64" s="500" t="s">
        <v>873</v>
      </c>
      <c r="AC64" s="500" t="s">
        <v>874</v>
      </c>
      <c r="AD64" s="500" t="s">
        <v>875</v>
      </c>
      <c r="AE64" s="500" t="s">
        <v>876</v>
      </c>
      <c r="AF64" s="499" t="s">
        <v>877</v>
      </c>
      <c r="AG64" s="500" t="s">
        <v>878</v>
      </c>
      <c r="AH64" s="500" t="s">
        <v>879</v>
      </c>
      <c r="AI64" s="500" t="s">
        <v>880</v>
      </c>
      <c r="AJ64" s="500" t="s">
        <v>881</v>
      </c>
      <c r="AK64" s="500" t="s">
        <v>882</v>
      </c>
    </row>
    <row r="65" spans="6:42" x14ac:dyDescent="0.25">
      <c r="F65" s="491"/>
    </row>
    <row r="66" spans="6:42" ht="129" customHeight="1" x14ac:dyDescent="0.25">
      <c r="F66" s="24" t="s">
        <v>786</v>
      </c>
      <c r="H66" s="499" t="s">
        <v>853</v>
      </c>
      <c r="I66" s="500" t="s">
        <v>854</v>
      </c>
      <c r="J66" s="500" t="s">
        <v>855</v>
      </c>
      <c r="K66" s="500" t="s">
        <v>856</v>
      </c>
      <c r="L66" s="500" t="s">
        <v>857</v>
      </c>
      <c r="M66" s="500" t="s">
        <v>858</v>
      </c>
      <c r="N66" s="500" t="s">
        <v>883</v>
      </c>
      <c r="O66" s="499" t="s">
        <v>859</v>
      </c>
      <c r="P66" s="500" t="s">
        <v>860</v>
      </c>
      <c r="Q66" s="500" t="s">
        <v>861</v>
      </c>
      <c r="R66" s="500" t="s">
        <v>862</v>
      </c>
      <c r="S66" s="500" t="s">
        <v>863</v>
      </c>
      <c r="T66" s="500" t="s">
        <v>864</v>
      </c>
      <c r="U66" s="500" t="s">
        <v>884</v>
      </c>
      <c r="V66" s="499" t="s">
        <v>865</v>
      </c>
      <c r="W66" s="500" t="s">
        <v>866</v>
      </c>
      <c r="X66" s="500" t="s">
        <v>867</v>
      </c>
      <c r="Y66" s="500" t="s">
        <v>868</v>
      </c>
      <c r="Z66" s="500" t="s">
        <v>869</v>
      </c>
      <c r="AA66" s="500" t="s">
        <v>870</v>
      </c>
      <c r="AB66" s="500" t="s">
        <v>885</v>
      </c>
      <c r="AC66" s="499" t="s">
        <v>871</v>
      </c>
      <c r="AD66" s="500" t="s">
        <v>872</v>
      </c>
      <c r="AE66" s="500" t="s">
        <v>873</v>
      </c>
      <c r="AF66" s="500" t="s">
        <v>874</v>
      </c>
      <c r="AG66" s="500" t="s">
        <v>875</v>
      </c>
      <c r="AH66" s="500" t="s">
        <v>876</v>
      </c>
      <c r="AI66" s="500" t="s">
        <v>886</v>
      </c>
      <c r="AJ66" s="499" t="s">
        <v>877</v>
      </c>
      <c r="AK66" s="500" t="s">
        <v>878</v>
      </c>
      <c r="AL66" s="500" t="s">
        <v>879</v>
      </c>
      <c r="AM66" s="500" t="s">
        <v>880</v>
      </c>
      <c r="AN66" s="500" t="s">
        <v>881</v>
      </c>
      <c r="AO66" s="500" t="s">
        <v>882</v>
      </c>
      <c r="AP66" s="500" t="s">
        <v>887</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OCTA9R0vhEXK9SL+4zpUnEz/oHQllmrlofNaHVQoO8VQNXu2Qo04hlU8NdW6Dr3uaBkJHsWqtDHOEpWfpbhE8w==" saltValue="NqvSCvICA/a64QmelDdER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D68708-E681-4408-859B-3DE17650F093}"/>
</file>

<file path=customXml/itemProps2.xml><?xml version="1.0" encoding="utf-8"?>
<ds:datastoreItem xmlns:ds="http://schemas.openxmlformats.org/officeDocument/2006/customXml" ds:itemID="{8AA6AF9C-9CF8-4683-99BD-95A94BA51EAB}"/>
</file>

<file path=customXml/itemProps3.xml><?xml version="1.0" encoding="utf-8"?>
<ds:datastoreItem xmlns:ds="http://schemas.openxmlformats.org/officeDocument/2006/customXml" ds:itemID="{5F432CBE-859F-4FD5-8ACA-FC6FCD228D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2020-07-23T11:52:27Z</cp:lastPrinted>
  <dcterms:created xsi:type="dcterms:W3CDTF">2011-07-13T06:12:23Z</dcterms:created>
  <dcterms:modified xsi:type="dcterms:W3CDTF">2020-08-03T10:09:21Z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1753500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