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trlProps/ctrlProp22.xml" ContentType="application/vnd.ms-excel.controlproperties+xml"/>
  <Override PartName="/xl/ctrlProps/ctrlProp20.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final\"/>
    </mc:Choice>
  </mc:AlternateContent>
  <workbookProtection workbookAlgorithmName="SHA-512" workbookHashValue="oujGOF/qk2Bg2CC6AnL+MOGq6caAtUuQAULzAoIVBYDdfe2MZb9etAa5xafCpNjalBFCtqBrpT3/12E5zfRDFQ==" workbookSaltValue="/zCSKCVFPo4NkjKY+q5BKg==" workbookSpinCount="100000" lockStructure="1"/>
  <bookViews>
    <workbookView xWindow="0" yWindow="75" windowWidth="11640" windowHeight="10575" tabRatio="898" firstSheet="1" activeTab="9"/>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list'!$A$1:$K$40</definedName>
  </definedNames>
  <calcPr calcId="162913"/>
</workbook>
</file>

<file path=xl/calcChain.xml><?xml version="1.0" encoding="utf-8"?>
<calcChain xmlns="http://schemas.openxmlformats.org/spreadsheetml/2006/main">
  <c r="C39" i="21" l="1"/>
  <c r="C27" i="21"/>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G33" i="8" l="1"/>
  <c r="G31" i="8"/>
  <c r="G27" i="8"/>
  <c r="G26" i="8"/>
  <c r="G25" i="8"/>
  <c r="G24" i="8"/>
  <c r="G23" i="8"/>
  <c r="G22" i="8"/>
  <c r="G16" i="8"/>
  <c r="G15" i="8"/>
  <c r="G14" i="8"/>
  <c r="G13" i="8"/>
  <c r="G12" i="8"/>
  <c r="G11" i="8"/>
  <c r="G10" i="8"/>
  <c r="K18" i="3" l="1"/>
  <c r="G23" i="25" l="1"/>
  <c r="E15" i="3"/>
  <c r="C43" i="21" l="1"/>
  <c r="C41" i="21"/>
  <c r="C31" i="21" l="1"/>
  <c r="C29" i="21"/>
  <c r="C24" i="2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C17" i="21" s="1"/>
  <c r="C25" i="21" s="1"/>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C45" i="21"/>
  <c r="BO16" i="27"/>
  <c r="I88" i="24"/>
  <c r="BO17" i="27"/>
  <c r="J88" i="24"/>
  <c r="BO15" i="27" l="1"/>
  <c r="H87" i="24"/>
  <c r="G88" i="24"/>
  <c r="E6" i="24" s="1"/>
  <c r="E21" i="24"/>
  <c r="BP17" i="27"/>
  <c r="BP16" i="27"/>
  <c r="E16" i="24"/>
  <c r="BO18" i="27" l="1"/>
  <c r="H88" i="24"/>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P18" i="27" l="1"/>
  <c r="BT18" i="27" s="1" a="1"/>
  <c r="E11" i="24"/>
  <c r="BT20" i="27" a="1"/>
  <c r="BT15" i="27" a="1"/>
  <c r="BT15" i="27" s="1"/>
  <c r="BU15" i="27" s="1"/>
  <c r="H21" i="27"/>
  <c r="H22" i="27"/>
  <c r="BT18" i="27" l="1"/>
  <c r="BU18" i="27" s="1"/>
  <c r="F8" i="25"/>
  <c r="E8" i="25"/>
  <c r="V20" i="27"/>
  <c r="E12" i="24"/>
  <c r="W20" i="27" s="1"/>
  <c r="BT20" i="27" l="1"/>
  <c r="BU20" i="27" s="1"/>
  <c r="K21" i="27"/>
  <c r="E27" i="25"/>
  <c r="K22" i="27"/>
  <c r="F27" i="25"/>
  <c r="BT22" i="27" a="1"/>
  <c r="BT21" i="27" a="1"/>
  <c r="AD22" i="27" l="1"/>
  <c r="E35" i="25"/>
  <c r="E32" i="25"/>
  <c r="AD21" i="27"/>
  <c r="BT21" i="27" s="1"/>
  <c r="BU21" i="27" s="1"/>
  <c r="F57" i="26" l="1"/>
  <c r="E33" i="25"/>
  <c r="G57" i="26"/>
  <c r="E36" i="25"/>
  <c r="H34" i="25" l="1"/>
  <c r="AG22" i="27" s="1"/>
  <c r="H33" i="25"/>
  <c r="AF22" i="27" s="1"/>
  <c r="H32" i="25"/>
  <c r="I57" i="26"/>
  <c r="AE22" i="27" l="1"/>
  <c r="H35" i="25"/>
  <c r="AI22" i="27" s="1"/>
  <c r="BT22" i="27" s="1"/>
  <c r="BU22" i="27" l="1"/>
  <c r="BU40" i="27" s="1"/>
  <c r="BU44" i="27" s="1"/>
  <c r="C38" i="3" s="1"/>
  <c r="BT40" i="27"/>
  <c r="BT44" i="27" s="1"/>
</calcChain>
</file>

<file path=xl/sharedStrings.xml><?xml version="1.0" encoding="utf-8"?>
<sst xmlns="http://schemas.openxmlformats.org/spreadsheetml/2006/main" count="1971" uniqueCount="912">
  <si>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</si>
  <si>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</si>
  <si>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</si>
  <si>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</si>
  <si>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</si>
  <si>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</si>
  <si>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</si>
  <si>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</si>
  <si>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</si>
  <si>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</si>
  <si>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</si>
  <si>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</si>
  <si>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</si>
  <si>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</si>
  <si>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</si>
  <si>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</si>
  <si>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</si>
  <si>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</si>
  <si>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</si>
  <si>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</si>
  <si>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</si>
  <si>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</si>
  <si>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</si>
  <si>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</si>
  <si>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</si>
  <si>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</si>
  <si>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</si>
  <si>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</si>
  <si>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</si>
  <si>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</si>
  <si>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</si>
  <si>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</si>
  <si>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</si>
  <si>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</si>
  <si>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</si>
  <si>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</si>
  <si>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</si>
  <si>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</si>
  <si>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</si>
  <si>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</si>
  <si>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</si>
  <si>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</si>
  <si>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</si>
  <si>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</si>
  <si>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</si>
  <si>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</si>
  <si>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</si>
  <si>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</si>
  <si>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</si>
  <si>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</si>
  <si>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</si>
  <si>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</si>
  <si>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</si>
  <si>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</si>
  <si>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</si>
  <si>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</si>
  <si>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</si>
  <si>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</si>
  <si>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</si>
  <si>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</si>
  <si>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</si>
  <si>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</si>
  <si>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</si>
  <si>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</si>
  <si>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</si>
  <si>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</si>
  <si>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</si>
  <si>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</si>
  <si>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</si>
  <si>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</si>
  <si>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</si>
  <si>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</si>
  <si>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</si>
  <si>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</si>
  <si>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</si>
  <si>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</si>
  <si>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</si>
  <si>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</si>
  <si>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</si>
  <si>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</si>
  <si>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</si>
  <si>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</si>
  <si>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</si>
  <si>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</si>
  <si>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</si>
  <si>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</si>
  <si>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</si>
  <si>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</si>
  <si>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</si>
  <si>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</si>
  <si>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</si>
  <si>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</si>
  <si>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</si>
  <si>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</si>
  <si>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</si>
  <si>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</si>
  <si>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</si>
  <si>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</si>
  <si>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</si>
  <si>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</si>
  <si>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</si>
  <si>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</si>
  <si>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</si>
  <si>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</si>
  <si>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</si>
  <si>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</si>
  <si>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</si>
  <si>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</si>
  <si>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</si>
  <si>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</si>
  <si>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</si>
  <si>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</si>
  <si>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</si>
  <si>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</si>
  <si>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</si>
  <si>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</si>
  <si>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</si>
  <si>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</si>
  <si>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</si>
  <si>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</si>
  <si>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</si>
  <si>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</si>
  <si>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</si>
  <si>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</si>
  <si>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</si>
  <si>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</si>
  <si>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</si>
  <si>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</si>
  <si>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</si>
  <si>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</si>
  <si>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</si>
  <si>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</si>
  <si>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</si>
  <si>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</si>
  <si>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</si>
  <si>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</si>
  <si>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</si>
  <si>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</si>
  <si>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</si>
  <si>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</si>
  <si>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</si>
  <si>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</si>
  <si>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</si>
  <si>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</si>
  <si>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</si>
  <si>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</si>
  <si>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</si>
  <si>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</si>
  <si>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</si>
  <si>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</si>
  <si>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</si>
  <si>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</si>
  <si>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</si>
  <si>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</si>
  <si>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</si>
  <si>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</si>
  <si>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</si>
  <si>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</si>
  <si>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</si>
  <si>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</si>
  <si>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</si>
  <si>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</si>
  <si>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</si>
  <si>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</si>
  <si>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</si>
  <si>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</si>
  <si>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</si>
  <si>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</si>
  <si>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</si>
  <si>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</si>
  <si>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</si>
  <si>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</si>
  <si>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</si>
  <si>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</si>
  <si>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</si>
  <si>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</si>
  <si>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</si>
  <si>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</si>
  <si>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</si>
  <si>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</si>
  <si>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</si>
  <si>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</si>
  <si>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</si>
  <si>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</si>
  <si>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</si>
  <si>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</si>
  <si>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</si>
  <si>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</si>
  <si>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</si>
  <si>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</si>
  <si>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</si>
  <si>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</si>
  <si>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</si>
  <si>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</si>
  <si>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</si>
  <si>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</si>
  <si>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</si>
  <si>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</si>
  <si>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</si>
  <si>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</si>
  <si>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</si>
  <si>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</si>
  <si>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</si>
  <si>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</si>
  <si>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</si>
  <si>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</si>
  <si>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</si>
  <si>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</si>
  <si>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</si>
  <si>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</si>
  <si>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</si>
  <si>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</si>
  <si>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</si>
  <si>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</si>
  <si>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</si>
  <si>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</si>
  <si>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</si>
  <si>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</si>
  <si>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</si>
  <si>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</si>
  <si>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</si>
  <si>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</si>
  <si>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</si>
  <si>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</si>
  <si>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</si>
  <si>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</si>
  <si>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</si>
  <si>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</si>
  <si>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</si>
  <si>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</si>
  <si>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</si>
  <si>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</si>
  <si>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</si>
  <si>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</si>
  <si>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</si>
  <si>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</si>
  <si>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</si>
  <si>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</si>
  <si>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</si>
  <si>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</si>
  <si>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</si>
  <si>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</si>
  <si>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</si>
  <si>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</si>
  <si>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</si>
  <si>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</si>
  <si>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</si>
  <si>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</si>
  <si>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</si>
  <si>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</si>
  <si>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</si>
  <si>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</si>
  <si>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</si>
  <si>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</si>
  <si>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</si>
  <si>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</si>
  <si>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</si>
  <si>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</si>
  <si>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</si>
  <si>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</si>
  <si>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</si>
  <si>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</si>
  <si>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</si>
  <si>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</si>
  <si>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</si>
  <si>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</si>
  <si>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</si>
  <si>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</si>
  <si>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</si>
  <si>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</si>
  <si>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</si>
  <si>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</si>
  <si>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</si>
  <si>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</si>
  <si>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</si>
  <si>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</si>
  <si>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</si>
  <si>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</si>
  <si>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</si>
  <si>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</si>
  <si>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</si>
  <si>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</si>
  <si>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</si>
  <si>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</si>
  <si>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</si>
  <si>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</si>
  <si>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</si>
  <si>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</si>
  <si>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</si>
  <si>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</si>
  <si>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</si>
  <si>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</si>
  <si>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</si>
  <si>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</si>
  <si>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</si>
  <si>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</si>
  <si>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</si>
  <si>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</si>
  <si>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</si>
  <si>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</si>
  <si>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</si>
  <si>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</si>
  <si>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</si>
  <si>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</si>
  <si>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</si>
  <si>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</si>
  <si>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</si>
  <si>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</si>
  <si>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</si>
  <si>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</si>
  <si>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</si>
  <si>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</si>
  <si>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</si>
  <si>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</si>
  <si>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</si>
  <si>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</si>
  <si>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</si>
  <si>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</si>
  <si>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</si>
  <si>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</si>
  <si>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</si>
  <si>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</si>
  <si>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</si>
  <si>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</si>
  <si>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</si>
  <si>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</si>
  <si>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</si>
  <si>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</si>
  <si>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</si>
  <si>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</si>
  <si>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</si>
  <si>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</si>
  <si>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</si>
  <si>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</si>
  <si>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</si>
  <si>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</si>
  <si>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</si>
  <si>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</si>
  <si>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</si>
  <si>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</si>
  <si>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</si>
  <si>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</si>
  <si>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</si>
  <si>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</si>
  <si>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</si>
  <si>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</si>
  <si>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</si>
  <si>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</si>
  <si>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</si>
  <si>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</si>
  <si>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</si>
  <si>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</si>
  <si>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</si>
  <si>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</si>
  <si>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</si>
  <si>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</si>
  <si>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</si>
  <si>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</si>
  <si>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</si>
  <si>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</si>
  <si>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</si>
  <si>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</si>
  <si>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</si>
  <si>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</si>
  <si>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</si>
  <si>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</si>
  <si>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</si>
  <si>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</si>
  <si>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</si>
  <si>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</si>
  <si>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</si>
  <si>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</si>
  <si>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</si>
  <si>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</si>
  <si>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</si>
  <si>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</si>
  <si>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</si>
  <si>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</si>
  <si>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</si>
  <si>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</si>
  <si>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</si>
  <si>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</si>
  <si>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</si>
  <si>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</si>
  <si>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</si>
  <si>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</si>
  <si>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</si>
  <si>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</si>
  <si>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</si>
  <si>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</si>
  <si>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</si>
  <si>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</si>
  <si>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</si>
  <si>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</si>
  <si>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</si>
  <si>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</si>
  <si>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</si>
  <si>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</si>
  <si>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</si>
  <si>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</si>
  <si>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</si>
  <si>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</si>
  <si>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</si>
  <si>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</si>
  <si>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</si>
  <si>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</si>
  <si>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</si>
  <si>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</si>
  <si>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</si>
  <si>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</si>
  <si>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</si>
  <si>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</si>
  <si>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</si>
  <si>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</si>
  <si>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</si>
  <si>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</si>
  <si>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</si>
  <si>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</si>
  <si>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</si>
  <si>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</si>
  <si>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</si>
  <si>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</si>
  <si>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</si>
  <si>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</si>
  <si>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</si>
  <si>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</si>
  <si>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</si>
  <si>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</si>
  <si>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</si>
  <si>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</si>
  <si>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</si>
  <si>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</si>
  <si>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</si>
  <si>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</si>
  <si>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</si>
  <si>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</si>
  <si>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</si>
  <si>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</si>
  <si>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</si>
  <si>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</si>
  <si>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</si>
  <si>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</si>
  <si>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</si>
  <si>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</si>
  <si>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</si>
  <si>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</si>
  <si>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</si>
  <si>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</si>
  <si>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</si>
  <si>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</si>
  <si>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</si>
  <si>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</si>
  <si>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</si>
  <si>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</si>
  <si>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</si>
  <si>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</si>
  <si>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</si>
  <si>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</si>
  <si>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</si>
  <si>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</si>
  <si>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</si>
  <si>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</si>
  <si>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</si>
  <si>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</si>
  <si>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</si>
  <si>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</si>
  <si>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</si>
  <si>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</si>
  <si>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</si>
  <si>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</si>
  <si>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</si>
  <si>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</si>
  <si>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</si>
  <si>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</si>
  <si>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</si>
  <si>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</si>
  <si>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</si>
  <si>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</si>
  <si>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</si>
  <si>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</si>
  <si>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</si>
  <si>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</si>
  <si>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</si>
  <si>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</si>
  <si>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</si>
  <si>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</si>
  <si>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</si>
  <si>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</si>
  <si>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</si>
  <si>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</si>
  <si>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</si>
  <si>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</si>
  <si>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</si>
  <si>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</si>
  <si>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</si>
  <si>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</si>
  <si>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</si>
  <si>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</si>
  <si>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</si>
  <si>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</si>
  <si>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</si>
  <si>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</si>
  <si>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</si>
  <si>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</si>
  <si>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</si>
  <si>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</si>
  <si>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</si>
  <si>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</si>
  <si>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</si>
  <si>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</si>
  <si>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</si>
  <si>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</si>
  <si>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</si>
  <si>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</si>
  <si>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</si>
  <si>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</si>
  <si>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</si>
  <si>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</si>
  <si>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</si>
  <si>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</si>
  <si>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</si>
  <si>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</si>
  <si>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</si>
  <si>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</si>
  <si>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</si>
  <si>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</si>
  <si>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</si>
  <si>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</si>
  <si>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</si>
  <si>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</si>
  <si>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</si>
  <si>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</si>
  <si>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</si>
  <si>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</si>
  <si>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</si>
  <si>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</si>
  <si>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</si>
  <si>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</si>
  <si>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</si>
  <si>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</si>
  <si>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</si>
  <si>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</si>
  <si>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</si>
  <si>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</si>
  <si>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</si>
  <si>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</si>
  <si>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</si>
  <si>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</si>
  <si>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</si>
  <si>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</si>
  <si>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</si>
  <si>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</si>
  <si>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</si>
  <si>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</si>
  <si>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</si>
  <si>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</si>
  <si>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</si>
  <si>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</si>
  <si>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</si>
  <si>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</si>
  <si>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</si>
  <si>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</si>
  <si>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</si>
  <si>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</si>
  <si>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</si>
  <si>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</si>
  <si>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</si>
  <si>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</si>
  <si>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</si>
  <si>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</si>
  <si>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</si>
  <si>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</si>
  <si>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</si>
  <si>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</si>
  <si>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</si>
  <si>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</si>
  <si>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</si>
  <si>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</si>
  <si>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</si>
  <si>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</si>
  <si>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</si>
  <si>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</si>
  <si>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</si>
  <si>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</si>
  <si>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</si>
  <si>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</si>
  <si>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</si>
  <si>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</si>
  <si>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</si>
  <si>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</si>
  <si>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</si>
  <si>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</si>
  <si>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</si>
  <si>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</si>
  <si>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</si>
  <si>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</si>
  <si>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</si>
  <si>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</si>
  <si>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</si>
  <si>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</si>
  <si>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</si>
  <si>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</si>
  <si>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</si>
  <si>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</si>
  <si>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</si>
  <si>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</si>
  <si>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</si>
  <si>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</si>
  <si>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</si>
  <si>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</si>
  <si>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</si>
  <si>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</si>
  <si>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</si>
  <si>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</si>
  <si>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</si>
  <si>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</si>
  <si>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</si>
  <si>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</si>
  <si>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</si>
  <si>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</si>
  <si>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</si>
  <si>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</si>
  <si>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</si>
  <si>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</si>
  <si>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</si>
  <si>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</si>
  <si>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</si>
  <si>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</si>
  <si>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</si>
  <si>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</si>
  <si>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</si>
  <si>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</si>
  <si>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</si>
  <si>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</si>
  <si>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</si>
  <si>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</si>
  <si>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</si>
  <si>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</si>
  <si>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</si>
  <si>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</si>
  <si>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</si>
  <si>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</si>
  <si>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</si>
  <si>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</si>
  <si>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</si>
  <si>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</si>
  <si>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</si>
  <si>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</si>
  <si>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</si>
  <si>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</si>
  <si>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</si>
  <si>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</si>
  <si>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</si>
  <si>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</si>
  <si>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</si>
  <si>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</si>
  <si>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</si>
  <si>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</si>
  <si>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</si>
  <si>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</si>
  <si>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</si>
  <si>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</si>
  <si>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</si>
  <si>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</si>
  <si>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</si>
  <si>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</si>
  <si>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</si>
  <si>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</si>
  <si>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</si>
  <si>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</si>
  <si>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</si>
  <si>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</si>
  <si>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</si>
  <si>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</si>
  <si>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</si>
  <si>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</si>
  <si>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</si>
  <si>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</si>
  <si>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</si>
  <si>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</si>
  <si>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</si>
  <si>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</si>
  <si>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</si>
  <si>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</si>
  <si>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</si>
  <si>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</si>
  <si>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</si>
  <si>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</si>
  <si>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</si>
  <si>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</si>
  <si>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</si>
  <si>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</si>
  <si>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</si>
  <si>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</si>
  <si>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</si>
  <si>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</si>
  <si>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</si>
  <si>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</si>
  <si>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</si>
  <si>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</si>
  <si>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</si>
  <si>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</si>
  <si>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</si>
  <si>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</si>
  <si>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</si>
  <si>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</si>
  <si>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</si>
  <si>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</si>
  <si>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</si>
  <si>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</si>
  <si>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</si>
  <si>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</si>
  <si>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</si>
  <si>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</si>
  <si>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</si>
  <si>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</si>
  <si>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</si>
  <si>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</si>
  <si>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</si>
  <si>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</si>
  <si>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</si>
  <si>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</si>
  <si>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</si>
  <si>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</si>
  <si>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</si>
  <si>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</si>
  <si>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</si>
  <si>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</si>
  <si>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</si>
  <si>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</si>
  <si>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</si>
  <si>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</si>
  <si>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</si>
  <si>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</si>
  <si>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</si>
  <si>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</si>
  <si>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</si>
  <si>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</si>
  <si>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</si>
  <si>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</si>
  <si>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</si>
  <si>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</si>
  <si>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</si>
  <si>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</si>
  <si>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</si>
  <si>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</si>
  <si>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</si>
  <si>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</si>
  <si>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</si>
  <si>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</si>
  <si>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</si>
  <si>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</si>
  <si>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</si>
  <si>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</si>
  <si>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</si>
  <si>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</si>
  <si>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</si>
  <si>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</si>
  <si>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</si>
  <si>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</si>
  <si>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</si>
  <si>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</si>
  <si>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</si>
  <si>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</si>
  <si>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</si>
  <si>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</si>
  <si>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</si>
  <si>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</si>
  <si>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</si>
  <si>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</si>
  <si>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</si>
  <si>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</si>
  <si>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</si>
  <si>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</si>
  <si>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</si>
  <si>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</si>
  <si>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</si>
  <si>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</si>
  <si>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</si>
  <si>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</si>
  <si>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</si>
  <si>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</si>
  <si>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</si>
  <si>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</si>
  <si>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</si>
  <si>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</si>
  <si>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</si>
  <si>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</si>
  <si>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</si>
  <si>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</si>
  <si>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</si>
  <si>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</si>
  <si>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</si>
  <si>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</si>
  <si>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</si>
  <si>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</si>
  <si>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</si>
  <si>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</si>
  <si>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</si>
  <si>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</si>
  <si>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</si>
  <si>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</si>
  <si>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</si>
  <si>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</si>
  <si>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</si>
  <si>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</si>
  <si>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</si>
  <si>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</si>
  <si>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</si>
  <si>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</si>
  <si>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</si>
  <si>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</si>
  <si>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</si>
  <si>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</si>
  <si>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</si>
  <si>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</si>
  <si>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</si>
  <si>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</si>
  <si>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</si>
  <si>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</si>
  <si>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</si>
  <si>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</si>
  <si>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</si>
  <si>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</si>
  <si>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</si>
  <si>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</si>
  <si>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</si>
  <si>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</si>
  <si>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</si>
  <si>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</si>
  <si>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</si>
  <si>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</si>
  <si>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</si>
  <si>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</si>
  <si>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</si>
  <si>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</si>
  <si>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</si>
  <si>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</si>
  <si>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</si>
  <si>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</si>
  <si>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</si>
  <si>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</si>
  <si>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</si>
  <si>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</si>
  <si>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</si>
  <si>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</si>
  <si>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</si>
  <si>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</si>
  <si>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</si>
  <si>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</si>
  <si>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</si>
  <si>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</si>
  <si>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</si>
  <si>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</si>
  <si>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</si>
  <si>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</si>
  <si>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</si>
  <si>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</si>
  <si>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</si>
  <si>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</si>
  <si>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</si>
  <si>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</si>
  <si>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</si>
  <si>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</si>
  <si>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</si>
  <si>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</si>
  <si>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</si>
  <si>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</si>
  <si>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</si>
  <si>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</si>
  <si>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</si>
  <si>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</si>
  <si>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</si>
  <si>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</si>
  <si>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</si>
  <si>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</si>
  <si>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</si>
  <si>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</si>
  <si>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</si>
  <si>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</si>
  <si>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</si>
  <si>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</si>
  <si>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</si>
  <si>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</si>
  <si>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</si>
  <si>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</si>
  <si>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</si>
  <si>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</si>
  <si>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</si>
  <si>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</si>
  <si>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</si>
  <si>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</si>
  <si>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</si>
  <si>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</si>
  <si>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</si>
  <si>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</si>
  <si>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Závěrečná zpráva o poskytování sociální služby za rok 2020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</si>
  <si>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</si>
  <si>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</si>
  <si>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</si>
  <si>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</si>
  <si>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r>
      <t xml:space="preserve">Vratka neinvestiční dotace 3
</t>
    </r>
    <r>
      <rPr>
        <sz val="9"/>
        <rFont val="Arial"/>
        <family val="2"/>
        <charset val="238"/>
      </rPr>
      <t>(vratka dle ustanovení Čl. VI. odst. 21 / Čl. VI. odst. 22 smlouvy)</t>
    </r>
  </si>
  <si>
    <r>
      <t xml:space="preserve">Vratka neinvestiční dotace 2
</t>
    </r>
    <r>
      <rPr>
        <sz val="9"/>
        <rFont val="Arial"/>
        <family val="2"/>
        <charset val="238"/>
      </rPr>
      <t>(vratka dle ustanovení Čl. VI. odst. 21 / Čl. VI. odst. 22 smlouvy)</t>
    </r>
  </si>
  <si>
    <r>
      <t xml:space="preserve">Vratka dofinancování
</t>
    </r>
    <r>
      <rPr>
        <sz val="9"/>
        <rFont val="Arial"/>
        <family val="2"/>
        <charset val="238"/>
      </rPr>
      <t>(vratka dle ustanovení Čl. VI. odst. 21 / Čl. VI. odst. 22 smlouvy)</t>
    </r>
  </si>
  <si>
    <t>hodnota z části E náklady, buňka E10</t>
  </si>
  <si>
    <t>poskytnutá výše neinvestiční dotace 3</t>
  </si>
  <si>
    <t>vratka dotace 3 - nesplnění indikátoru 2</t>
  </si>
  <si>
    <t>vratka dotace 3 - nesplnění indikátoru 1</t>
  </si>
  <si>
    <t>vratka dotace 3 - celkem</t>
  </si>
  <si>
    <t>Neinvestiční dotace 3 - dotace z rozpočtu Karlovarského kraje v rámci projektu Podpora vybraných služeb sociální prevence II</t>
  </si>
  <si>
    <t>od vyčerpané výše dofinancování je odečtena vratka prostředků z dofinancování z důvodu nesplnění stanovené hodnoty plnění indikátorů</t>
  </si>
  <si>
    <t>od vyčerpané neinvestiční dotace 3 je odečtena vratka prostředků z dotace 3 z důvodu nesplnění stanovené hodnoty plnění indikátorů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</si>
</sst>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5">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0" fillId="13" borderId="0" xfId="0" applyFill="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13" borderId="0" xfId="0" applyFont="1" applyFill="1" applyAlignment="1" applyProtection="1">
      <alignment wrapText="1"/>
    </xf>
    <xf numFmtId="0" fontId="0" fillId="13" borderId="0" xfId="0" applyFill="1"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155510</xdr:colOff>
      <xdr:row>0</xdr:row>
      <xdr:rowOff>174948</xdr:rowOff>
    </xdr:from>
    <xdr:to>
      <xdr:col>6</xdr:col>
      <xdr:colOff>186806</xdr:colOff>
      <xdr:row>1</xdr:row>
      <xdr:rowOff>752280</xdr:rowOff>
    </xdr:to>
    <xdr:pic>
      <xdr:nvPicPr>
        <xdr:cNvPr id="4"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10" y="174948"/>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233265</xdr:colOff>
      <xdr:row>0</xdr:row>
      <xdr:rowOff>174948</xdr:rowOff>
    </xdr:from>
    <xdr:to>
      <xdr:col>8</xdr:col>
      <xdr:colOff>742173</xdr:colOff>
      <xdr:row>1</xdr:row>
      <xdr:rowOff>761221</xdr:rowOff>
    </xdr:to>
    <xdr:pic>
      <xdr:nvPicPr>
        <xdr:cNvPr id="5" name="Obrázek 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7194" y="174948"/>
          <a:ext cx="1733550" cy="770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14" zoomScale="98" zoomScaleNormal="98" workbookViewId="0">
      <selection activeCell="O14" sqref="O14"/>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x14ac:dyDescent="0.2">
      <c r="A1" s="391"/>
      <c r="B1" s="391"/>
      <c r="C1" s="391"/>
      <c r="D1" s="391"/>
      <c r="E1" s="391"/>
      <c r="F1" s="391"/>
      <c r="G1" s="391"/>
      <c r="H1" s="391"/>
      <c r="I1" s="391"/>
      <c r="J1" s="391"/>
      <c r="K1" s="391"/>
    </row>
    <row r="2" spans="1:12" ht="60.75" customHeight="1" x14ac:dyDescent="0.25">
      <c r="A2" s="583"/>
      <c r="B2" s="584"/>
      <c r="C2" s="584"/>
      <c r="D2" s="584"/>
      <c r="E2" s="584"/>
      <c r="F2" s="584"/>
      <c r="G2" s="584"/>
      <c r="H2" s="584"/>
      <c r="I2" s="584"/>
      <c r="J2" s="545"/>
      <c r="K2" s="391"/>
    </row>
    <row r="3" spans="1:12" x14ac:dyDescent="0.2">
      <c r="A3" s="391"/>
      <c r="B3" s="391"/>
      <c r="C3" s="391"/>
      <c r="D3" s="391"/>
      <c r="E3" s="391"/>
      <c r="F3" s="391"/>
      <c r="G3" s="391"/>
      <c r="H3" s="391"/>
      <c r="I3" s="391"/>
      <c r="J3" s="391"/>
      <c r="K3" s="391"/>
    </row>
    <row r="4" spans="1:12" ht="76.5" hidden="1" customHeight="1" x14ac:dyDescent="0.25">
      <c r="A4" s="553" t="s">
        <v>672</v>
      </c>
      <c r="B4" s="553"/>
      <c r="C4" s="553"/>
      <c r="D4" s="553"/>
      <c r="E4" s="553"/>
      <c r="F4" s="553"/>
      <c r="G4" s="553"/>
      <c r="H4" s="553"/>
      <c r="I4" s="553"/>
      <c r="J4" s="392"/>
      <c r="K4" s="391"/>
    </row>
    <row r="5" spans="1:12" ht="61.5" customHeight="1" x14ac:dyDescent="0.25">
      <c r="A5" s="553" t="s">
        <v>899</v>
      </c>
      <c r="B5" s="553"/>
      <c r="C5" s="553"/>
      <c r="D5" s="553"/>
      <c r="E5" s="553"/>
      <c r="F5" s="553"/>
      <c r="G5" s="553"/>
      <c r="H5" s="553"/>
      <c r="I5" s="553"/>
      <c r="J5" s="392"/>
      <c r="K5" s="391"/>
    </row>
    <row r="6" spans="1:12" ht="114" hidden="1" customHeight="1" x14ac:dyDescent="0.25">
      <c r="A6" s="553" t="s">
        <v>673</v>
      </c>
      <c r="B6" s="553"/>
      <c r="C6" s="553"/>
      <c r="D6" s="553"/>
      <c r="E6" s="553"/>
      <c r="F6" s="553"/>
      <c r="G6" s="553"/>
      <c r="H6" s="553"/>
      <c r="I6" s="553"/>
      <c r="J6" s="392"/>
      <c r="K6" s="391"/>
    </row>
    <row r="7" spans="1:12" ht="76.5" hidden="1" customHeight="1" x14ac:dyDescent="0.25">
      <c r="A7" s="553" t="s">
        <v>896</v>
      </c>
      <c r="B7" s="553"/>
      <c r="C7" s="553"/>
      <c r="D7" s="553"/>
      <c r="E7" s="553"/>
      <c r="F7" s="553"/>
      <c r="G7" s="553"/>
      <c r="H7" s="553"/>
      <c r="I7" s="553"/>
      <c r="J7" s="392"/>
      <c r="K7" s="391"/>
    </row>
    <row r="8" spans="1:12" ht="76.5" hidden="1" customHeight="1" x14ac:dyDescent="0.25">
      <c r="A8" s="553" t="s">
        <v>670</v>
      </c>
      <c r="B8" s="553"/>
      <c r="C8" s="553"/>
      <c r="D8" s="553"/>
      <c r="E8" s="553"/>
      <c r="F8" s="553"/>
      <c r="G8" s="553"/>
      <c r="H8" s="553"/>
      <c r="I8" s="553"/>
      <c r="J8" s="392"/>
      <c r="K8" s="391"/>
    </row>
    <row r="9" spans="1:12" ht="62.25" hidden="1" customHeight="1" x14ac:dyDescent="0.25">
      <c r="A9" s="553" t="s">
        <v>671</v>
      </c>
      <c r="B9" s="553"/>
      <c r="C9" s="553"/>
      <c r="D9" s="553"/>
      <c r="E9" s="553"/>
      <c r="F9" s="553"/>
      <c r="G9" s="553"/>
      <c r="H9" s="553"/>
      <c r="I9" s="553"/>
      <c r="J9" s="392"/>
      <c r="K9" s="391"/>
    </row>
    <row r="10" spans="1:12" ht="64.5" hidden="1" customHeight="1" x14ac:dyDescent="0.25">
      <c r="A10" s="553" t="s">
        <v>550</v>
      </c>
      <c r="B10" s="553"/>
      <c r="C10" s="553"/>
      <c r="D10" s="553"/>
      <c r="E10" s="553"/>
      <c r="F10" s="553"/>
      <c r="G10" s="553"/>
      <c r="H10" s="553"/>
      <c r="I10" s="553"/>
      <c r="J10" s="392"/>
      <c r="K10" s="391"/>
    </row>
    <row r="11" spans="1:12" x14ac:dyDescent="0.2">
      <c r="A11" s="391"/>
      <c r="B11" s="391"/>
      <c r="C11" s="391"/>
      <c r="D11" s="391"/>
      <c r="E11" s="391"/>
      <c r="F11" s="391"/>
      <c r="G11" s="391"/>
      <c r="H11" s="391"/>
      <c r="I11" s="391"/>
      <c r="J11" s="391"/>
      <c r="K11" s="391"/>
    </row>
    <row r="12" spans="1:12" ht="30.75" customHeight="1" x14ac:dyDescent="0.2">
      <c r="A12" s="571" t="s">
        <v>184</v>
      </c>
      <c r="B12" s="596"/>
      <c r="C12" s="596"/>
      <c r="D12" s="597"/>
      <c r="E12" s="598"/>
      <c r="F12" s="598"/>
      <c r="G12" s="598"/>
      <c r="H12" s="598"/>
      <c r="I12" s="598"/>
      <c r="J12" s="234"/>
      <c r="K12" s="391"/>
    </row>
    <row r="13" spans="1:12" ht="24.95" customHeight="1" x14ac:dyDescent="0.2">
      <c r="A13" s="590" t="s">
        <v>178</v>
      </c>
      <c r="B13" s="601"/>
      <c r="C13" s="601"/>
      <c r="D13" s="602"/>
      <c r="E13" s="593"/>
      <c r="F13" s="599"/>
      <c r="G13" s="599"/>
      <c r="H13" s="599"/>
      <c r="I13" s="600"/>
      <c r="J13" s="234"/>
      <c r="K13" s="393" t="str">
        <f>IFERROR(IF((SEARCH(" ",E13))," IČO nesmí obsahovat mezery")," ")</f>
        <v xml:space="preserve"> </v>
      </c>
    </row>
    <row r="14" spans="1:12" ht="24.95" customHeight="1" x14ac:dyDescent="0.2">
      <c r="A14" s="590" t="s">
        <v>179</v>
      </c>
      <c r="B14" s="591"/>
      <c r="C14" s="591"/>
      <c r="D14" s="592"/>
      <c r="E14" s="568"/>
      <c r="F14" s="569"/>
      <c r="G14" s="569"/>
      <c r="H14" s="569"/>
      <c r="I14" s="570"/>
      <c r="J14" s="235"/>
      <c r="K14" s="391"/>
    </row>
    <row r="15" spans="1:12" ht="31.5" customHeight="1" x14ac:dyDescent="0.25">
      <c r="A15" s="571" t="s">
        <v>180</v>
      </c>
      <c r="B15" s="572"/>
      <c r="C15" s="572"/>
      <c r="D15" s="573"/>
      <c r="E15" s="585" t="str">
        <f>INDEX(data!A1:A34,'úvodní list'!J15,1)</f>
        <v>nevybráno</v>
      </c>
      <c r="F15" s="586"/>
      <c r="G15" s="586"/>
      <c r="H15" s="586"/>
      <c r="I15" s="587"/>
      <c r="J15" s="236">
        <v>1</v>
      </c>
      <c r="K15" s="394" t="str">
        <f>IF(J15=1,"               vyberte, prosím, vhodnou alternativu"," ")</f>
        <v xml:space="preserve">               vyberte, prosím, vhodnou alternativu</v>
      </c>
      <c r="L15" s="120"/>
    </row>
    <row r="16" spans="1:12" ht="24.95" customHeight="1" x14ac:dyDescent="0.2">
      <c r="A16" s="590" t="s">
        <v>181</v>
      </c>
      <c r="B16" s="591"/>
      <c r="C16" s="591"/>
      <c r="D16" s="592"/>
      <c r="E16" s="593"/>
      <c r="F16" s="594"/>
      <c r="G16" s="594"/>
      <c r="H16" s="594"/>
      <c r="I16" s="595"/>
      <c r="J16" s="235"/>
      <c r="K16" s="393" t="str">
        <f>IFERROR(IF((SEARCH(" ",E16))," Identifikátor služby  nesmí obsahovat mezery")," ")</f>
        <v xml:space="preserve"> </v>
      </c>
    </row>
    <row r="17" spans="1:17" ht="15" x14ac:dyDescent="0.2">
      <c r="A17" s="395"/>
      <c r="B17" s="396"/>
      <c r="C17" s="396"/>
      <c r="D17" s="396"/>
      <c r="E17" s="397"/>
      <c r="F17" s="398"/>
      <c r="G17" s="398"/>
      <c r="H17" s="398"/>
      <c r="I17" s="398"/>
      <c r="J17" s="237"/>
      <c r="K17" s="394"/>
      <c r="L17" s="159"/>
    </row>
    <row r="18" spans="1:17" ht="30" customHeight="1" x14ac:dyDescent="0.2">
      <c r="A18" s="571" t="s">
        <v>360</v>
      </c>
      <c r="B18" s="591"/>
      <c r="C18" s="591"/>
      <c r="D18" s="592"/>
      <c r="E18" s="588" t="str">
        <f>IF(J18=1,"       ",INDEX(data!J25:J27,J18))</f>
        <v xml:space="preserve">       </v>
      </c>
      <c r="F18" s="589"/>
      <c r="G18" s="589"/>
      <c r="H18" s="605"/>
      <c r="I18" s="606"/>
      <c r="J18" s="238">
        <v>1</v>
      </c>
      <c r="K18" s="394" t="str">
        <f>IF(J18=1,"               vyberte, prosím, vhodnou alternativu"," ")</f>
        <v xml:space="preserve">               vyberte, prosím, vhodnou alternativu</v>
      </c>
      <c r="L18" s="159"/>
      <c r="Q18" s="242"/>
    </row>
    <row r="19" spans="1:17" ht="15" x14ac:dyDescent="0.2">
      <c r="A19" s="395"/>
      <c r="B19" s="396"/>
      <c r="C19" s="396"/>
      <c r="D19" s="396"/>
      <c r="E19" s="397"/>
      <c r="F19" s="398"/>
      <c r="G19" s="398"/>
      <c r="H19" s="398"/>
      <c r="I19" s="398"/>
      <c r="J19" s="237"/>
      <c r="K19" s="391"/>
    </row>
    <row r="20" spans="1:17" ht="24.95" customHeight="1" x14ac:dyDescent="0.2">
      <c r="A20" s="574" t="s">
        <v>182</v>
      </c>
      <c r="B20" s="575"/>
      <c r="C20" s="575"/>
      <c r="D20" s="576"/>
      <c r="E20" s="566" t="s">
        <v>2</v>
      </c>
      <c r="F20" s="567"/>
      <c r="G20" s="557"/>
      <c r="H20" s="558"/>
      <c r="I20" s="558"/>
      <c r="J20" s="238"/>
      <c r="K20" s="391"/>
    </row>
    <row r="21" spans="1:17" ht="24.95" customHeight="1" x14ac:dyDescent="0.2">
      <c r="A21" s="577"/>
      <c r="B21" s="578"/>
      <c r="C21" s="578"/>
      <c r="D21" s="579"/>
      <c r="E21" s="566" t="s">
        <v>3</v>
      </c>
      <c r="F21" s="567"/>
      <c r="G21" s="557"/>
      <c r="H21" s="558"/>
      <c r="I21" s="558"/>
      <c r="J21" s="238"/>
      <c r="K21" s="391"/>
    </row>
    <row r="22" spans="1:17" ht="24.95" customHeight="1" x14ac:dyDescent="0.2">
      <c r="A22" s="577"/>
      <c r="B22" s="578"/>
      <c r="C22" s="578"/>
      <c r="D22" s="579"/>
      <c r="E22" s="566" t="s">
        <v>4</v>
      </c>
      <c r="F22" s="567"/>
      <c r="G22" s="563"/>
      <c r="H22" s="564"/>
      <c r="I22" s="565"/>
      <c r="J22" s="239"/>
      <c r="K22" s="391"/>
    </row>
    <row r="23" spans="1:17" ht="24.95" customHeight="1" x14ac:dyDescent="0.2">
      <c r="A23" s="580"/>
      <c r="B23" s="581"/>
      <c r="C23" s="581"/>
      <c r="D23" s="582"/>
      <c r="E23" s="566" t="s">
        <v>5</v>
      </c>
      <c r="F23" s="567"/>
      <c r="G23" s="557"/>
      <c r="H23" s="558"/>
      <c r="I23" s="558"/>
      <c r="J23" s="238"/>
      <c r="K23" s="391"/>
    </row>
    <row r="24" spans="1:17" x14ac:dyDescent="0.2">
      <c r="K24" s="391"/>
    </row>
    <row r="25" spans="1:17" x14ac:dyDescent="0.2">
      <c r="A25" s="559" t="s">
        <v>183</v>
      </c>
      <c r="B25" s="560"/>
      <c r="C25" s="560"/>
      <c r="D25" s="560"/>
      <c r="E25" s="560"/>
      <c r="F25" s="560"/>
      <c r="G25" s="560"/>
      <c r="H25" s="560"/>
      <c r="I25" s="560"/>
      <c r="J25" s="8"/>
      <c r="K25" s="391"/>
    </row>
    <row r="26" spans="1:17" x14ac:dyDescent="0.2">
      <c r="A26" s="561" t="s">
        <v>226</v>
      </c>
      <c r="B26" s="562"/>
      <c r="C26" s="562"/>
      <c r="D26" s="562"/>
      <c r="E26" s="562"/>
      <c r="F26" s="562"/>
      <c r="G26" s="562"/>
      <c r="H26" s="562"/>
      <c r="I26" s="562"/>
      <c r="J26" s="240"/>
      <c r="K26" s="391"/>
    </row>
    <row r="27" spans="1:17" x14ac:dyDescent="0.2">
      <c r="K27" s="391"/>
    </row>
    <row r="28" spans="1:17" ht="29.25" customHeight="1" x14ac:dyDescent="0.2">
      <c r="A28" s="566" t="s">
        <v>210</v>
      </c>
      <c r="B28" s="566"/>
      <c r="C28" s="566"/>
      <c r="D28" s="566"/>
      <c r="E28" s="566" t="s">
        <v>2</v>
      </c>
      <c r="F28" s="609"/>
      <c r="G28" s="610"/>
      <c r="H28" s="610"/>
      <c r="I28" s="610"/>
      <c r="J28" s="241"/>
      <c r="K28" s="391"/>
    </row>
    <row r="29" spans="1:17" ht="29.25" customHeight="1" x14ac:dyDescent="0.2">
      <c r="A29" s="566"/>
      <c r="B29" s="566"/>
      <c r="C29" s="566"/>
      <c r="D29" s="566"/>
      <c r="E29" s="566" t="s">
        <v>3</v>
      </c>
      <c r="F29" s="609"/>
      <c r="G29" s="557"/>
      <c r="H29" s="558"/>
      <c r="I29" s="558"/>
      <c r="J29" s="238"/>
      <c r="K29" s="391"/>
    </row>
    <row r="30" spans="1:17" x14ac:dyDescent="0.2">
      <c r="A30" s="391"/>
      <c r="B30" s="391"/>
      <c r="C30" s="391"/>
      <c r="D30" s="391"/>
      <c r="E30" s="391"/>
      <c r="F30" s="391"/>
      <c r="G30" s="391"/>
      <c r="H30" s="391"/>
      <c r="I30" s="391"/>
      <c r="K30" s="391"/>
    </row>
    <row r="31" spans="1:17" ht="24" customHeight="1" x14ac:dyDescent="0.2">
      <c r="A31" s="559" t="s">
        <v>195</v>
      </c>
      <c r="B31" s="560"/>
      <c r="C31" s="611"/>
      <c r="D31" s="612"/>
      <c r="E31" s="612"/>
      <c r="F31" s="612"/>
      <c r="G31" s="391"/>
      <c r="H31" s="391"/>
      <c r="I31" s="391"/>
      <c r="K31" s="391"/>
    </row>
    <row r="32" spans="1:17" x14ac:dyDescent="0.2">
      <c r="A32" s="391"/>
      <c r="B32" s="391"/>
      <c r="C32" s="391"/>
      <c r="D32" s="391"/>
      <c r="E32" s="391"/>
      <c r="F32" s="391"/>
      <c r="G32" s="391"/>
      <c r="H32" s="391"/>
      <c r="I32" s="391"/>
      <c r="K32" s="391"/>
    </row>
    <row r="33" spans="1:11" ht="42.75" customHeight="1" x14ac:dyDescent="0.25">
      <c r="A33" s="554" t="s">
        <v>211</v>
      </c>
      <c r="B33" s="555"/>
      <c r="C33" s="556"/>
      <c r="D33" s="391"/>
      <c r="E33" s="391"/>
      <c r="F33" s="391"/>
      <c r="G33" s="391"/>
      <c r="H33" s="391"/>
      <c r="I33" s="391"/>
      <c r="K33" s="391"/>
    </row>
    <row r="34" spans="1:11" x14ac:dyDescent="0.2">
      <c r="A34" s="391"/>
      <c r="B34" s="391"/>
      <c r="C34" s="391"/>
      <c r="D34" s="391"/>
      <c r="E34" s="391"/>
      <c r="F34" s="391"/>
      <c r="G34" s="391"/>
      <c r="H34" s="391"/>
      <c r="I34" s="391"/>
      <c r="K34" s="391"/>
    </row>
    <row r="35" spans="1:11" ht="25.5" customHeight="1" x14ac:dyDescent="0.2">
      <c r="A35" s="613" t="s">
        <v>212</v>
      </c>
      <c r="B35" s="613"/>
      <c r="C35" s="613"/>
      <c r="D35" s="613"/>
      <c r="E35" s="613"/>
      <c r="F35" s="613"/>
      <c r="G35" s="613"/>
      <c r="H35" s="613"/>
      <c r="I35" s="613"/>
      <c r="J35" s="223"/>
      <c r="K35" s="391"/>
    </row>
    <row r="36" spans="1:11" ht="28.5" customHeight="1" x14ac:dyDescent="0.2">
      <c r="A36" s="607" t="s">
        <v>361</v>
      </c>
      <c r="B36" s="608"/>
      <c r="C36" s="608"/>
      <c r="D36" s="608"/>
      <c r="E36" s="608"/>
      <c r="F36" s="608"/>
      <c r="G36" s="608"/>
      <c r="H36" s="608"/>
      <c r="I36" s="608"/>
      <c r="J36" s="222"/>
      <c r="K36" s="391"/>
    </row>
    <row r="37" spans="1:11" x14ac:dyDescent="0.2">
      <c r="A37" s="391"/>
      <c r="B37" s="391"/>
      <c r="C37" s="391"/>
      <c r="D37" s="391"/>
      <c r="E37" s="391"/>
      <c r="F37" s="391"/>
      <c r="G37" s="391"/>
      <c r="H37" s="391"/>
      <c r="I37" s="391"/>
      <c r="K37" s="391"/>
    </row>
    <row r="38" spans="1:11" ht="15" x14ac:dyDescent="0.2">
      <c r="A38" s="391"/>
      <c r="B38" s="399" t="s">
        <v>581</v>
      </c>
      <c r="C38" s="603">
        <f>Sehrávání!BU44</f>
        <v>0</v>
      </c>
      <c r="D38" s="604"/>
      <c r="E38" s="604"/>
      <c r="F38" s="604"/>
      <c r="G38" s="604"/>
      <c r="H38" s="391"/>
      <c r="I38" s="391"/>
      <c r="K38" s="391"/>
    </row>
    <row r="39" spans="1:11" x14ac:dyDescent="0.2">
      <c r="A39" s="391"/>
      <c r="B39" s="391"/>
      <c r="C39" s="391"/>
      <c r="D39" s="391"/>
      <c r="E39" s="391"/>
      <c r="F39" s="391"/>
      <c r="G39" s="391"/>
      <c r="H39" s="391"/>
      <c r="I39" s="391"/>
      <c r="K39" s="391"/>
    </row>
    <row r="40" spans="1:11" x14ac:dyDescent="0.2">
      <c r="A40" s="391"/>
      <c r="B40" s="391"/>
      <c r="C40" s="391"/>
      <c r="D40" s="391"/>
      <c r="E40" s="391"/>
      <c r="F40" s="391"/>
      <c r="G40" s="391"/>
      <c r="H40" s="391"/>
      <c r="I40" s="391"/>
      <c r="K40" s="391"/>
    </row>
    <row r="44" spans="1:11" ht="15" x14ac:dyDescent="0.2">
      <c r="C44" s="327"/>
      <c r="D44" s="328"/>
      <c r="E44" s="328"/>
      <c r="F44" s="328"/>
      <c r="G44" s="328"/>
    </row>
  </sheetData>
  <sheetProtection algorithmName="SHA-512" hashValue="5ZlRCURc3Pqr4a+jz+9fYkBC2BxkY+f/Q9iuONy2s6f5zE9pCG56144KWjXi5iw0WmrAox/4o/UYQoGYUegOdw==" saltValue="lyd6vYLZha+m4RRaCUgh8A==" spinCount="100000"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14" t="s">
        <v>196</v>
      </c>
      <c r="B1" s="614"/>
      <c r="C1" s="614"/>
      <c r="D1" s="614"/>
      <c r="E1" s="614"/>
      <c r="F1" s="614"/>
      <c r="G1" s="614"/>
      <c r="H1" s="614"/>
      <c r="I1" s="614"/>
      <c r="J1" s="400"/>
    </row>
    <row r="2" spans="1:10" x14ac:dyDescent="0.2">
      <c r="A2" s="401"/>
      <c r="B2" s="401"/>
      <c r="C2" s="401"/>
      <c r="D2" s="401"/>
      <c r="E2" s="401"/>
      <c r="F2" s="401"/>
      <c r="G2" s="401"/>
      <c r="H2" s="401"/>
      <c r="I2" s="401"/>
      <c r="J2" s="401"/>
    </row>
    <row r="3" spans="1:10" x14ac:dyDescent="0.2">
      <c r="A3" s="615"/>
      <c r="B3" s="615"/>
      <c r="C3" s="615"/>
      <c r="D3" s="615"/>
      <c r="E3" s="615"/>
      <c r="F3" s="615"/>
      <c r="G3" s="615"/>
      <c r="H3" s="615"/>
      <c r="I3" s="615"/>
      <c r="J3" s="402"/>
    </row>
    <row r="4" spans="1:10" x14ac:dyDescent="0.2">
      <c r="A4" s="615"/>
      <c r="B4" s="615"/>
      <c r="C4" s="615"/>
      <c r="D4" s="615"/>
      <c r="E4" s="615"/>
      <c r="F4" s="615"/>
      <c r="G4" s="615"/>
      <c r="H4" s="615"/>
      <c r="I4" s="615"/>
      <c r="J4" s="402"/>
    </row>
    <row r="5" spans="1:10" x14ac:dyDescent="0.2">
      <c r="A5" s="615"/>
      <c r="B5" s="615"/>
      <c r="C5" s="615"/>
      <c r="D5" s="615"/>
      <c r="E5" s="615"/>
      <c r="F5" s="615"/>
      <c r="G5" s="615"/>
      <c r="H5" s="615"/>
      <c r="I5" s="615"/>
      <c r="J5" s="402"/>
    </row>
    <row r="6" spans="1:10" x14ac:dyDescent="0.2">
      <c r="A6" s="615"/>
      <c r="B6" s="615"/>
      <c r="C6" s="615"/>
      <c r="D6" s="615"/>
      <c r="E6" s="615"/>
      <c r="F6" s="615"/>
      <c r="G6" s="615"/>
      <c r="H6" s="615"/>
      <c r="I6" s="615"/>
      <c r="J6" s="402"/>
    </row>
    <row r="7" spans="1:10" x14ac:dyDescent="0.2">
      <c r="A7" s="615"/>
      <c r="B7" s="615"/>
      <c r="C7" s="615"/>
      <c r="D7" s="615"/>
      <c r="E7" s="615"/>
      <c r="F7" s="615"/>
      <c r="G7" s="615"/>
      <c r="H7" s="615"/>
      <c r="I7" s="615"/>
      <c r="J7" s="402"/>
    </row>
    <row r="8" spans="1:10" x14ac:dyDescent="0.2">
      <c r="A8" s="615"/>
      <c r="B8" s="615"/>
      <c r="C8" s="615"/>
      <c r="D8" s="615"/>
      <c r="E8" s="615"/>
      <c r="F8" s="615"/>
      <c r="G8" s="615"/>
      <c r="H8" s="615"/>
      <c r="I8" s="615"/>
      <c r="J8" s="402"/>
    </row>
    <row r="9" spans="1:10" x14ac:dyDescent="0.2">
      <c r="A9" s="615"/>
      <c r="B9" s="615"/>
      <c r="C9" s="615"/>
      <c r="D9" s="615"/>
      <c r="E9" s="615"/>
      <c r="F9" s="615"/>
      <c r="G9" s="615"/>
      <c r="H9" s="615"/>
      <c r="I9" s="615"/>
      <c r="J9" s="402"/>
    </row>
    <row r="10" spans="1:10" x14ac:dyDescent="0.2">
      <c r="A10" s="615"/>
      <c r="B10" s="615"/>
      <c r="C10" s="615"/>
      <c r="D10" s="615"/>
      <c r="E10" s="615"/>
      <c r="F10" s="615"/>
      <c r="G10" s="615"/>
      <c r="H10" s="615"/>
      <c r="I10" s="615"/>
      <c r="J10" s="402"/>
    </row>
    <row r="11" spans="1:10" x14ac:dyDescent="0.2">
      <c r="A11" s="615"/>
      <c r="B11" s="615"/>
      <c r="C11" s="615"/>
      <c r="D11" s="615"/>
      <c r="E11" s="615"/>
      <c r="F11" s="615"/>
      <c r="G11" s="615"/>
      <c r="H11" s="615"/>
      <c r="I11" s="615"/>
      <c r="J11" s="402"/>
    </row>
    <row r="12" spans="1:10" x14ac:dyDescent="0.2">
      <c r="A12" s="615"/>
      <c r="B12" s="615"/>
      <c r="C12" s="615"/>
      <c r="D12" s="615"/>
      <c r="E12" s="615"/>
      <c r="F12" s="615"/>
      <c r="G12" s="615"/>
      <c r="H12" s="615"/>
      <c r="I12" s="615"/>
      <c r="J12" s="402"/>
    </row>
    <row r="13" spans="1:10" x14ac:dyDescent="0.2">
      <c r="A13" s="615"/>
      <c r="B13" s="615"/>
      <c r="C13" s="615"/>
      <c r="D13" s="615"/>
      <c r="E13" s="615"/>
      <c r="F13" s="615"/>
      <c r="G13" s="615"/>
      <c r="H13" s="615"/>
      <c r="I13" s="615"/>
      <c r="J13" s="402"/>
    </row>
    <row r="14" spans="1:10" x14ac:dyDescent="0.2">
      <c r="A14" s="615"/>
      <c r="B14" s="615"/>
      <c r="C14" s="615"/>
      <c r="D14" s="615"/>
      <c r="E14" s="615"/>
      <c r="F14" s="615"/>
      <c r="G14" s="615"/>
      <c r="H14" s="615"/>
      <c r="I14" s="615"/>
      <c r="J14" s="402"/>
    </row>
    <row r="15" spans="1:10" x14ac:dyDescent="0.2">
      <c r="A15" s="615"/>
      <c r="B15" s="615"/>
      <c r="C15" s="615"/>
      <c r="D15" s="615"/>
      <c r="E15" s="615"/>
      <c r="F15" s="615"/>
      <c r="G15" s="615"/>
      <c r="H15" s="615"/>
      <c r="I15" s="615"/>
      <c r="J15" s="402"/>
    </row>
    <row r="16" spans="1:10" x14ac:dyDescent="0.2">
      <c r="A16" s="615"/>
      <c r="B16" s="615"/>
      <c r="C16" s="615"/>
      <c r="D16" s="615"/>
      <c r="E16" s="615"/>
      <c r="F16" s="615"/>
      <c r="G16" s="615"/>
      <c r="H16" s="615"/>
      <c r="I16" s="615"/>
      <c r="J16" s="402"/>
    </row>
    <row r="17" spans="1:10" x14ac:dyDescent="0.2">
      <c r="A17" s="615"/>
      <c r="B17" s="615"/>
      <c r="C17" s="615"/>
      <c r="D17" s="615"/>
      <c r="E17" s="615"/>
      <c r="F17" s="615"/>
      <c r="G17" s="615"/>
      <c r="H17" s="615"/>
      <c r="I17" s="615"/>
      <c r="J17" s="402"/>
    </row>
    <row r="18" spans="1:10" x14ac:dyDescent="0.2">
      <c r="A18" s="615"/>
      <c r="B18" s="615"/>
      <c r="C18" s="615"/>
      <c r="D18" s="615"/>
      <c r="E18" s="615"/>
      <c r="F18" s="615"/>
      <c r="G18" s="615"/>
      <c r="H18" s="615"/>
      <c r="I18" s="615"/>
      <c r="J18" s="402"/>
    </row>
    <row r="19" spans="1:10" x14ac:dyDescent="0.2">
      <c r="A19" s="615"/>
      <c r="B19" s="615"/>
      <c r="C19" s="615"/>
      <c r="D19" s="615"/>
      <c r="E19" s="615"/>
      <c r="F19" s="615"/>
      <c r="G19" s="615"/>
      <c r="H19" s="615"/>
      <c r="I19" s="615"/>
      <c r="J19" s="402"/>
    </row>
    <row r="20" spans="1:10" x14ac:dyDescent="0.2">
      <c r="A20" s="615"/>
      <c r="B20" s="615"/>
      <c r="C20" s="615"/>
      <c r="D20" s="615"/>
      <c r="E20" s="615"/>
      <c r="F20" s="615"/>
      <c r="G20" s="615"/>
      <c r="H20" s="615"/>
      <c r="I20" s="615"/>
      <c r="J20" s="402"/>
    </row>
    <row r="21" spans="1:10" x14ac:dyDescent="0.2">
      <c r="A21" s="615"/>
      <c r="B21" s="615"/>
      <c r="C21" s="615"/>
      <c r="D21" s="615"/>
      <c r="E21" s="615"/>
      <c r="F21" s="615"/>
      <c r="G21" s="615"/>
      <c r="H21" s="615"/>
      <c r="I21" s="615"/>
      <c r="J21" s="402"/>
    </row>
    <row r="22" spans="1:10" x14ac:dyDescent="0.2">
      <c r="A22" s="615"/>
      <c r="B22" s="615"/>
      <c r="C22" s="615"/>
      <c r="D22" s="615"/>
      <c r="E22" s="615"/>
      <c r="F22" s="615"/>
      <c r="G22" s="615"/>
      <c r="H22" s="615"/>
      <c r="I22" s="615"/>
      <c r="J22" s="402"/>
    </row>
    <row r="23" spans="1:10" x14ac:dyDescent="0.2">
      <c r="A23" s="615"/>
      <c r="B23" s="615"/>
      <c r="C23" s="615"/>
      <c r="D23" s="615"/>
      <c r="E23" s="615"/>
      <c r="F23" s="615"/>
      <c r="G23" s="615"/>
      <c r="H23" s="615"/>
      <c r="I23" s="615"/>
      <c r="J23" s="402"/>
    </row>
    <row r="24" spans="1:10" x14ac:dyDescent="0.2">
      <c r="A24" s="615"/>
      <c r="B24" s="615"/>
      <c r="C24" s="615"/>
      <c r="D24" s="615"/>
      <c r="E24" s="615"/>
      <c r="F24" s="615"/>
      <c r="G24" s="615"/>
      <c r="H24" s="615"/>
      <c r="I24" s="615"/>
      <c r="J24" s="402"/>
    </row>
    <row r="25" spans="1:10" x14ac:dyDescent="0.2">
      <c r="A25" s="615"/>
      <c r="B25" s="615"/>
      <c r="C25" s="615"/>
      <c r="D25" s="615"/>
      <c r="E25" s="615"/>
      <c r="F25" s="615"/>
      <c r="G25" s="615"/>
      <c r="H25" s="615"/>
      <c r="I25" s="615"/>
      <c r="J25" s="402"/>
    </row>
    <row r="26" spans="1:10" x14ac:dyDescent="0.2">
      <c r="A26" s="615"/>
      <c r="B26" s="615"/>
      <c r="C26" s="615"/>
      <c r="D26" s="615"/>
      <c r="E26" s="615"/>
      <c r="F26" s="615"/>
      <c r="G26" s="615"/>
      <c r="H26" s="615"/>
      <c r="I26" s="615"/>
      <c r="J26" s="402"/>
    </row>
    <row r="27" spans="1:10" x14ac:dyDescent="0.2">
      <c r="A27" s="615"/>
      <c r="B27" s="615"/>
      <c r="C27" s="615"/>
      <c r="D27" s="615"/>
      <c r="E27" s="615"/>
      <c r="F27" s="615"/>
      <c r="G27" s="615"/>
      <c r="H27" s="615"/>
      <c r="I27" s="615"/>
      <c r="J27" s="402"/>
    </row>
    <row r="28" spans="1:10" x14ac:dyDescent="0.2">
      <c r="A28" s="615"/>
      <c r="B28" s="615"/>
      <c r="C28" s="615"/>
      <c r="D28" s="615"/>
      <c r="E28" s="615"/>
      <c r="F28" s="615"/>
      <c r="G28" s="615"/>
      <c r="H28" s="615"/>
      <c r="I28" s="615"/>
      <c r="J28" s="402"/>
    </row>
    <row r="29" spans="1:10" x14ac:dyDescent="0.2">
      <c r="A29" s="615"/>
      <c r="B29" s="615"/>
      <c r="C29" s="615"/>
      <c r="D29" s="615"/>
      <c r="E29" s="615"/>
      <c r="F29" s="615"/>
      <c r="G29" s="615"/>
      <c r="H29" s="615"/>
      <c r="I29" s="615"/>
      <c r="J29" s="402"/>
    </row>
    <row r="30" spans="1:10" x14ac:dyDescent="0.2">
      <c r="A30" s="615"/>
      <c r="B30" s="615"/>
      <c r="C30" s="615"/>
      <c r="D30" s="615"/>
      <c r="E30" s="615"/>
      <c r="F30" s="615"/>
      <c r="G30" s="615"/>
      <c r="H30" s="615"/>
      <c r="I30" s="615"/>
      <c r="J30" s="402"/>
    </row>
    <row r="31" spans="1:10" x14ac:dyDescent="0.2">
      <c r="A31" s="615"/>
      <c r="B31" s="615"/>
      <c r="C31" s="615"/>
      <c r="D31" s="615"/>
      <c r="E31" s="615"/>
      <c r="F31" s="615"/>
      <c r="G31" s="615"/>
      <c r="H31" s="615"/>
      <c r="I31" s="615"/>
      <c r="J31" s="402"/>
    </row>
    <row r="32" spans="1:10" x14ac:dyDescent="0.2">
      <c r="A32" s="615"/>
      <c r="B32" s="615"/>
      <c r="C32" s="615"/>
      <c r="D32" s="615"/>
      <c r="E32" s="615"/>
      <c r="F32" s="615"/>
      <c r="G32" s="615"/>
      <c r="H32" s="615"/>
      <c r="I32" s="615"/>
      <c r="J32" s="402"/>
    </row>
    <row r="33" spans="1:10" x14ac:dyDescent="0.2">
      <c r="A33" s="615"/>
      <c r="B33" s="615"/>
      <c r="C33" s="615"/>
      <c r="D33" s="615"/>
      <c r="E33" s="615"/>
      <c r="F33" s="615"/>
      <c r="G33" s="615"/>
      <c r="H33" s="615"/>
      <c r="I33" s="615"/>
      <c r="J33" s="402"/>
    </row>
    <row r="34" spans="1:10" x14ac:dyDescent="0.2">
      <c r="A34" s="615"/>
      <c r="B34" s="615"/>
      <c r="C34" s="615"/>
      <c r="D34" s="615"/>
      <c r="E34" s="615"/>
      <c r="F34" s="615"/>
      <c r="G34" s="615"/>
      <c r="H34" s="615"/>
      <c r="I34" s="615"/>
      <c r="J34" s="402"/>
    </row>
    <row r="35" spans="1:10" x14ac:dyDescent="0.2">
      <c r="A35" s="615"/>
      <c r="B35" s="615"/>
      <c r="C35" s="615"/>
      <c r="D35" s="615"/>
      <c r="E35" s="615"/>
      <c r="F35" s="615"/>
      <c r="G35" s="615"/>
      <c r="H35" s="615"/>
      <c r="I35" s="615"/>
      <c r="J35" s="402"/>
    </row>
    <row r="36" spans="1:10" x14ac:dyDescent="0.2">
      <c r="A36" s="615"/>
      <c r="B36" s="615"/>
      <c r="C36" s="615"/>
      <c r="D36" s="615"/>
      <c r="E36" s="615"/>
      <c r="F36" s="615"/>
      <c r="G36" s="615"/>
      <c r="H36" s="615"/>
      <c r="I36" s="615"/>
      <c r="J36" s="402"/>
    </row>
    <row r="37" spans="1:10" x14ac:dyDescent="0.2">
      <c r="A37" s="615"/>
      <c r="B37" s="615"/>
      <c r="C37" s="615"/>
      <c r="D37" s="615"/>
      <c r="E37" s="615"/>
      <c r="F37" s="615"/>
      <c r="G37" s="615"/>
      <c r="H37" s="615"/>
      <c r="I37" s="615"/>
      <c r="J37" s="402"/>
    </row>
    <row r="38" spans="1:10" x14ac:dyDescent="0.2">
      <c r="A38" s="615"/>
      <c r="B38" s="615"/>
      <c r="C38" s="615"/>
      <c r="D38" s="615"/>
      <c r="E38" s="615"/>
      <c r="F38" s="615"/>
      <c r="G38" s="615"/>
      <c r="H38" s="615"/>
      <c r="I38" s="615"/>
      <c r="J38" s="402"/>
    </row>
    <row r="39" spans="1:10" x14ac:dyDescent="0.2">
      <c r="A39" s="615"/>
      <c r="B39" s="615"/>
      <c r="C39" s="615"/>
      <c r="D39" s="615"/>
      <c r="E39" s="615"/>
      <c r="F39" s="615"/>
      <c r="G39" s="615"/>
      <c r="H39" s="615"/>
      <c r="I39" s="615"/>
      <c r="J39" s="402"/>
    </row>
    <row r="40" spans="1:10" x14ac:dyDescent="0.2">
      <c r="A40" s="615"/>
      <c r="B40" s="615"/>
      <c r="C40" s="615"/>
      <c r="D40" s="615"/>
      <c r="E40" s="615"/>
      <c r="F40" s="615"/>
      <c r="G40" s="615"/>
      <c r="H40" s="615"/>
      <c r="I40" s="615"/>
      <c r="J40" s="402"/>
    </row>
    <row r="41" spans="1:10" x14ac:dyDescent="0.2">
      <c r="A41" s="615"/>
      <c r="B41" s="615"/>
      <c r="C41" s="615"/>
      <c r="D41" s="615"/>
      <c r="E41" s="615"/>
      <c r="F41" s="615"/>
      <c r="G41" s="615"/>
      <c r="H41" s="615"/>
      <c r="I41" s="615"/>
      <c r="J41" s="402"/>
    </row>
    <row r="42" spans="1:10" x14ac:dyDescent="0.2">
      <c r="A42" s="615"/>
      <c r="B42" s="615"/>
      <c r="C42" s="615"/>
      <c r="D42" s="615"/>
      <c r="E42" s="615"/>
      <c r="F42" s="615"/>
      <c r="G42" s="615"/>
      <c r="H42" s="615"/>
      <c r="I42" s="615"/>
      <c r="J42" s="402"/>
    </row>
    <row r="43" spans="1:10" x14ac:dyDescent="0.2">
      <c r="A43" s="615"/>
      <c r="B43" s="615"/>
      <c r="C43" s="615"/>
      <c r="D43" s="615"/>
      <c r="E43" s="615"/>
      <c r="F43" s="615"/>
      <c r="G43" s="615"/>
      <c r="H43" s="615"/>
      <c r="I43" s="615"/>
      <c r="J43" s="402"/>
    </row>
    <row r="44" spans="1:10" x14ac:dyDescent="0.2">
      <c r="A44" s="615"/>
      <c r="B44" s="615"/>
      <c r="C44" s="615"/>
      <c r="D44" s="615"/>
      <c r="E44" s="615"/>
      <c r="F44" s="615"/>
      <c r="G44" s="615"/>
      <c r="H44" s="615"/>
      <c r="I44" s="615"/>
      <c r="J44" s="402"/>
    </row>
    <row r="45" spans="1:10" x14ac:dyDescent="0.2">
      <c r="A45" s="615"/>
      <c r="B45" s="615"/>
      <c r="C45" s="615"/>
      <c r="D45" s="615"/>
      <c r="E45" s="615"/>
      <c r="F45" s="615"/>
      <c r="G45" s="615"/>
      <c r="H45" s="615"/>
      <c r="I45" s="615"/>
      <c r="J45" s="402"/>
    </row>
    <row r="46" spans="1:10" x14ac:dyDescent="0.2">
      <c r="A46" s="401"/>
      <c r="B46" s="401"/>
      <c r="C46" s="401"/>
      <c r="D46" s="401"/>
      <c r="E46" s="401"/>
      <c r="F46" s="401"/>
      <c r="G46" s="401"/>
      <c r="H46" s="401"/>
      <c r="I46" s="401"/>
      <c r="J46" s="401"/>
    </row>
    <row r="47" spans="1:10" x14ac:dyDescent="0.2">
      <c r="A47" s="401"/>
      <c r="B47" s="401"/>
      <c r="C47" s="401"/>
      <c r="D47" s="401"/>
      <c r="E47" s="401"/>
      <c r="F47" s="401"/>
      <c r="G47" s="401"/>
      <c r="H47" s="401"/>
      <c r="I47" s="401"/>
      <c r="J47" s="401"/>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21" t="s">
        <v>898</v>
      </c>
      <c r="B1" s="584"/>
      <c r="C1" s="584"/>
      <c r="D1" s="584"/>
      <c r="E1" s="584"/>
      <c r="F1" s="584"/>
      <c r="G1" s="584"/>
      <c r="H1" s="622"/>
      <c r="I1" s="622"/>
      <c r="J1" s="403"/>
    </row>
    <row r="2" spans="1:21" ht="13.5" customHeight="1" x14ac:dyDescent="0.25">
      <c r="A2" s="404"/>
      <c r="B2" s="405"/>
      <c r="C2" s="405"/>
      <c r="D2" s="405"/>
      <c r="E2" s="405"/>
      <c r="F2" s="405"/>
      <c r="G2" s="405"/>
      <c r="H2" s="403"/>
      <c r="I2" s="403"/>
      <c r="J2" s="403"/>
    </row>
    <row r="3" spans="1:21" ht="34.5" customHeight="1" x14ac:dyDescent="0.25">
      <c r="A3" s="623" t="s">
        <v>900</v>
      </c>
      <c r="B3" s="622"/>
      <c r="C3" s="622"/>
      <c r="D3" s="622"/>
      <c r="E3" s="622"/>
      <c r="F3" s="622"/>
      <c r="G3" s="622"/>
      <c r="H3" s="622"/>
      <c r="I3" s="622"/>
      <c r="J3" s="403"/>
    </row>
    <row r="4" spans="1:21" ht="14.25" customHeight="1" x14ac:dyDescent="0.2">
      <c r="A4" s="391"/>
      <c r="B4" s="391"/>
      <c r="C4" s="391"/>
      <c r="D4" s="391"/>
      <c r="E4" s="391"/>
      <c r="F4" s="391"/>
      <c r="G4" s="391"/>
      <c r="H4" s="391"/>
      <c r="I4" s="391"/>
      <c r="J4" s="391"/>
    </row>
    <row r="5" spans="1:21" ht="89.25" customHeight="1" x14ac:dyDescent="0.2">
      <c r="A5" s="632" t="s">
        <v>39</v>
      </c>
      <c r="B5" s="632"/>
      <c r="C5" s="632"/>
      <c r="D5" s="632"/>
      <c r="E5" s="123" t="s">
        <v>675</v>
      </c>
      <c r="F5" s="123" t="s">
        <v>676</v>
      </c>
      <c r="G5" s="123" t="s">
        <v>677</v>
      </c>
      <c r="H5" s="123" t="s">
        <v>678</v>
      </c>
      <c r="I5" s="114" t="s">
        <v>679</v>
      </c>
      <c r="J5" s="406"/>
      <c r="K5" s="292" t="s">
        <v>568</v>
      </c>
      <c r="L5" s="616" t="s">
        <v>572</v>
      </c>
      <c r="M5" s="617"/>
      <c r="N5" s="617"/>
      <c r="O5" s="617"/>
      <c r="P5" s="617"/>
      <c r="Q5" s="617"/>
      <c r="R5" s="617"/>
      <c r="S5" s="617"/>
      <c r="T5" s="617"/>
      <c r="U5" s="617"/>
    </row>
    <row r="6" spans="1:21" ht="14.25" customHeight="1" x14ac:dyDescent="0.2">
      <c r="A6" s="624" t="s">
        <v>49</v>
      </c>
      <c r="B6" s="624"/>
      <c r="C6" s="624"/>
      <c r="D6" s="624"/>
      <c r="E6" s="188"/>
      <c r="F6" s="189"/>
      <c r="G6" s="188"/>
      <c r="H6" s="190">
        <f>E6+F6+G6</f>
        <v>0</v>
      </c>
      <c r="I6" s="197"/>
      <c r="J6" s="407"/>
      <c r="K6" s="290">
        <f t="shared" ref="K6:K8" si="0">H6</f>
        <v>0</v>
      </c>
      <c r="L6" s="285"/>
    </row>
    <row r="7" spans="1:21" ht="14.25" customHeight="1" x14ac:dyDescent="0.2">
      <c r="A7" s="624" t="s">
        <v>50</v>
      </c>
      <c r="B7" s="561"/>
      <c r="C7" s="561"/>
      <c r="D7" s="561"/>
      <c r="E7" s="188"/>
      <c r="F7" s="189"/>
      <c r="G7" s="188"/>
      <c r="H7" s="190">
        <f>E7+F7+G7</f>
        <v>0</v>
      </c>
      <c r="I7" s="197"/>
      <c r="J7" s="407"/>
      <c r="K7" s="290">
        <f t="shared" si="0"/>
        <v>0</v>
      </c>
    </row>
    <row r="8" spans="1:21" ht="14.25" customHeight="1" x14ac:dyDescent="0.2">
      <c r="A8" s="624" t="s">
        <v>40</v>
      </c>
      <c r="B8" s="624"/>
      <c r="C8" s="624"/>
      <c r="D8" s="624"/>
      <c r="E8" s="188"/>
      <c r="F8" s="189"/>
      <c r="G8" s="188"/>
      <c r="H8" s="289">
        <f>G24</f>
        <v>0</v>
      </c>
      <c r="I8" s="197"/>
      <c r="J8" s="407"/>
      <c r="K8" s="291">
        <f t="shared" si="0"/>
        <v>0</v>
      </c>
    </row>
    <row r="9" spans="1:21" x14ac:dyDescent="0.2">
      <c r="A9" s="624" t="s">
        <v>512</v>
      </c>
      <c r="B9" s="624"/>
      <c r="C9" s="624"/>
      <c r="D9" s="624"/>
      <c r="E9" s="188"/>
      <c r="F9" s="189"/>
      <c r="G9" s="188"/>
      <c r="H9" s="190">
        <f t="shared" ref="H9:H14" si="1">E9+F9+G9</f>
        <v>0</v>
      </c>
      <c r="I9" s="198"/>
      <c r="J9" s="408"/>
    </row>
    <row r="10" spans="1:21" x14ac:dyDescent="0.2">
      <c r="A10" s="624" t="s">
        <v>516</v>
      </c>
      <c r="B10" s="624"/>
      <c r="C10" s="624"/>
      <c r="D10" s="624"/>
      <c r="E10" s="188"/>
      <c r="F10" s="189"/>
      <c r="G10" s="188"/>
      <c r="H10" s="190">
        <f t="shared" si="1"/>
        <v>0</v>
      </c>
      <c r="I10" s="198"/>
      <c r="J10" s="408"/>
    </row>
    <row r="11" spans="1:21" ht="28.5" hidden="1" customHeight="1" x14ac:dyDescent="0.2">
      <c r="A11" s="624" t="s">
        <v>224</v>
      </c>
      <c r="B11" s="624"/>
      <c r="C11" s="624"/>
      <c r="D11" s="624"/>
      <c r="E11" s="548"/>
      <c r="F11" s="549"/>
      <c r="G11" s="548"/>
      <c r="H11" s="190">
        <f t="shared" si="1"/>
        <v>0</v>
      </c>
      <c r="I11" s="198"/>
      <c r="J11" s="408"/>
    </row>
    <row r="12" spans="1:21" ht="28.5" hidden="1" customHeight="1" x14ac:dyDescent="0.2">
      <c r="A12" s="624" t="s">
        <v>363</v>
      </c>
      <c r="B12" s="624"/>
      <c r="C12" s="624"/>
      <c r="D12" s="624"/>
      <c r="E12" s="549"/>
      <c r="F12" s="549"/>
      <c r="G12" s="549"/>
      <c r="H12" s="190">
        <f t="shared" si="1"/>
        <v>0</v>
      </c>
      <c r="I12" s="198"/>
      <c r="J12" s="408"/>
    </row>
    <row r="13" spans="1:21" ht="28.5" hidden="1" customHeight="1" x14ac:dyDescent="0.25">
      <c r="A13" s="624" t="s">
        <v>227</v>
      </c>
      <c r="B13" s="631"/>
      <c r="C13" s="631"/>
      <c r="D13" s="631"/>
      <c r="E13" s="548"/>
      <c r="F13" s="549"/>
      <c r="G13" s="548"/>
      <c r="H13" s="190">
        <f t="shared" si="1"/>
        <v>0</v>
      </c>
      <c r="I13" s="198"/>
      <c r="J13" s="408"/>
    </row>
    <row r="14" spans="1:21" ht="28.5" hidden="1" customHeight="1" x14ac:dyDescent="0.25">
      <c r="A14" s="624" t="s">
        <v>229</v>
      </c>
      <c r="B14" s="631"/>
      <c r="C14" s="631"/>
      <c r="D14" s="631"/>
      <c r="E14" s="549"/>
      <c r="F14" s="549"/>
      <c r="G14" s="549"/>
      <c r="H14" s="190">
        <f t="shared" si="1"/>
        <v>0</v>
      </c>
      <c r="I14" s="198"/>
      <c r="J14" s="408"/>
    </row>
    <row r="15" spans="1:21" ht="14.25" customHeight="1" x14ac:dyDescent="0.2">
      <c r="A15" s="391"/>
      <c r="B15" s="391"/>
      <c r="C15" s="391"/>
      <c r="D15" s="391"/>
      <c r="E15" s="391"/>
      <c r="F15" s="391"/>
      <c r="G15" s="391"/>
      <c r="H15" s="391"/>
      <c r="I15" s="391"/>
      <c r="J15" s="391"/>
    </row>
    <row r="16" spans="1:21" ht="35.25" customHeight="1" x14ac:dyDescent="0.25">
      <c r="A16" s="629" t="s">
        <v>41</v>
      </c>
      <c r="B16" s="630"/>
      <c r="C16" s="630"/>
      <c r="D16" s="630"/>
      <c r="E16" s="612"/>
      <c r="F16" s="612"/>
      <c r="G16" s="628"/>
      <c r="H16" s="628"/>
      <c r="I16" s="628"/>
      <c r="J16" s="409"/>
    </row>
    <row r="17" spans="1:12" ht="14.25" customHeight="1" x14ac:dyDescent="0.2">
      <c r="A17" s="391"/>
      <c r="B17" s="391"/>
      <c r="C17" s="391"/>
      <c r="D17" s="391"/>
      <c r="E17" s="391"/>
      <c r="F17" s="391"/>
      <c r="G17" s="391"/>
      <c r="H17" s="391"/>
      <c r="I17" s="391"/>
      <c r="J17" s="391"/>
    </row>
    <row r="18" spans="1:12" ht="38.25" customHeight="1" x14ac:dyDescent="0.2">
      <c r="A18" s="625" t="s">
        <v>197</v>
      </c>
      <c r="B18" s="626"/>
      <c r="C18" s="626"/>
      <c r="D18" s="627"/>
      <c r="E18" s="123" t="s">
        <v>266</v>
      </c>
      <c r="F18" s="123" t="s">
        <v>42</v>
      </c>
      <c r="G18" s="123" t="s">
        <v>43</v>
      </c>
      <c r="H18" s="123" t="s">
        <v>44</v>
      </c>
      <c r="I18" s="391"/>
      <c r="J18" s="391"/>
    </row>
    <row r="19" spans="1:12" ht="14.25" customHeight="1" x14ac:dyDescent="0.2">
      <c r="A19" s="634" t="s">
        <v>45</v>
      </c>
      <c r="B19" s="635"/>
      <c r="C19" s="635"/>
      <c r="D19" s="636"/>
      <c r="E19" s="193"/>
      <c r="F19" s="194"/>
      <c r="G19" s="195">
        <f>E19+F19</f>
        <v>0</v>
      </c>
      <c r="H19" s="196">
        <f>IF($G$24=0,0,G19/$G$24)</f>
        <v>0</v>
      </c>
      <c r="I19" s="391"/>
      <c r="J19" s="391"/>
    </row>
    <row r="20" spans="1:12" ht="14.25" customHeight="1" x14ac:dyDescent="0.2">
      <c r="A20" s="634" t="s">
        <v>46</v>
      </c>
      <c r="B20" s="635"/>
      <c r="C20" s="635"/>
      <c r="D20" s="636"/>
      <c r="E20" s="193"/>
      <c r="F20" s="194"/>
      <c r="G20" s="195">
        <f>E20+F20</f>
        <v>0</v>
      </c>
      <c r="H20" s="196">
        <f>IF($G$24=0,0,G20/$G$24)</f>
        <v>0</v>
      </c>
      <c r="I20" s="391"/>
      <c r="J20" s="391"/>
    </row>
    <row r="21" spans="1:12" ht="14.25" customHeight="1" x14ac:dyDescent="0.2">
      <c r="A21" s="634" t="s">
        <v>47</v>
      </c>
      <c r="B21" s="635"/>
      <c r="C21" s="635"/>
      <c r="D21" s="636"/>
      <c r="E21" s="193"/>
      <c r="F21" s="194"/>
      <c r="G21" s="195">
        <f>E21+F21</f>
        <v>0</v>
      </c>
      <c r="H21" s="196">
        <f>IF($G$24=0,0,G21/$G$24)</f>
        <v>0</v>
      </c>
      <c r="I21" s="391"/>
      <c r="J21" s="391"/>
    </row>
    <row r="22" spans="1:12" ht="14.25" customHeight="1" x14ac:dyDescent="0.2">
      <c r="A22" s="634" t="s">
        <v>48</v>
      </c>
      <c r="B22" s="635"/>
      <c r="C22" s="635"/>
      <c r="D22" s="636"/>
      <c r="E22" s="193"/>
      <c r="F22" s="194"/>
      <c r="G22" s="195">
        <f>E22+F22</f>
        <v>0</v>
      </c>
      <c r="H22" s="196">
        <f>IF($G$24=0,0,G22/$G$24)</f>
        <v>0</v>
      </c>
      <c r="I22" s="391"/>
      <c r="J22" s="391"/>
    </row>
    <row r="23" spans="1:12" ht="14.25" customHeight="1" x14ac:dyDescent="0.2">
      <c r="A23" s="634" t="s">
        <v>198</v>
      </c>
      <c r="B23" s="635"/>
      <c r="C23" s="635"/>
      <c r="D23" s="636"/>
      <c r="E23" s="193"/>
      <c r="F23" s="194"/>
      <c r="G23" s="195">
        <f>E23+F23</f>
        <v>0</v>
      </c>
      <c r="H23" s="196">
        <f>IF($G$24=0,0,G23/$G$24)</f>
        <v>0</v>
      </c>
      <c r="I23" s="391"/>
      <c r="J23" s="391"/>
    </row>
    <row r="24" spans="1:12" ht="14.25" customHeight="1" x14ac:dyDescent="0.2">
      <c r="A24" s="637" t="s">
        <v>43</v>
      </c>
      <c r="B24" s="638"/>
      <c r="C24" s="638"/>
      <c r="D24" s="639"/>
      <c r="E24" s="195">
        <f>SUM(E19:E23)</f>
        <v>0</v>
      </c>
      <c r="F24" s="195">
        <f>SUM(F19:F23)</f>
        <v>0</v>
      </c>
      <c r="G24" s="195">
        <f>SUM(G19:G23)</f>
        <v>0</v>
      </c>
      <c r="H24" s="196">
        <f>SUM(H19:H23)</f>
        <v>0</v>
      </c>
      <c r="I24" s="391"/>
      <c r="J24" s="391"/>
    </row>
    <row r="25" spans="1:12" ht="14.25" customHeight="1" x14ac:dyDescent="0.2">
      <c r="A25" s="391"/>
      <c r="B25" s="391"/>
      <c r="C25" s="391"/>
      <c r="D25" s="391"/>
      <c r="E25" s="391"/>
      <c r="F25" s="391"/>
      <c r="G25" s="391"/>
      <c r="H25" s="391"/>
      <c r="I25" s="391"/>
      <c r="J25" s="391"/>
    </row>
    <row r="26" spans="1:12" ht="35.25" customHeight="1" x14ac:dyDescent="0.2">
      <c r="A26" s="629" t="s">
        <v>41</v>
      </c>
      <c r="B26" s="630"/>
      <c r="C26" s="630"/>
      <c r="D26" s="630"/>
      <c r="E26" s="611"/>
      <c r="F26" s="611"/>
      <c r="G26" s="611"/>
      <c r="H26" s="633"/>
      <c r="I26" s="391"/>
      <c r="J26" s="391"/>
    </row>
    <row r="27" spans="1:12" ht="14.25" customHeight="1" x14ac:dyDescent="0.2">
      <c r="A27" s="391"/>
      <c r="B27" s="391"/>
      <c r="C27" s="391"/>
      <c r="D27" s="391"/>
      <c r="E27" s="391"/>
      <c r="F27" s="391"/>
      <c r="G27" s="391"/>
      <c r="H27" s="391"/>
      <c r="I27" s="391"/>
      <c r="J27" s="391"/>
    </row>
    <row r="28" spans="1:12" ht="14.25" customHeight="1" x14ac:dyDescent="0.2">
      <c r="A28" s="391"/>
      <c r="B28" s="391"/>
      <c r="C28" s="391"/>
      <c r="D28" s="391"/>
      <c r="E28" s="391"/>
      <c r="F28" s="391"/>
      <c r="G28" s="391"/>
      <c r="H28" s="391"/>
      <c r="I28" s="391"/>
      <c r="J28" s="391"/>
    </row>
    <row r="29" spans="1:12" ht="88.5" hidden="1" customHeight="1" x14ac:dyDescent="0.25">
      <c r="A29" s="618" t="s">
        <v>548</v>
      </c>
      <c r="B29" s="619"/>
      <c r="C29" s="619"/>
      <c r="D29" s="619"/>
      <c r="E29" s="619"/>
      <c r="F29" s="619"/>
      <c r="G29" s="619"/>
      <c r="H29" s="620"/>
      <c r="I29" s="169"/>
      <c r="J29" s="169"/>
      <c r="K29" s="169"/>
      <c r="L29" s="169"/>
    </row>
    <row r="30" spans="1:12" hidden="1" x14ac:dyDescent="0.2">
      <c r="L30" s="169"/>
    </row>
    <row r="31" spans="1:12" ht="30" hidden="1" customHeight="1" x14ac:dyDescent="0.25">
      <c r="A31" s="640" t="s">
        <v>513</v>
      </c>
      <c r="B31" s="620"/>
      <c r="C31" s="620"/>
      <c r="D31" s="620"/>
      <c r="E31" s="620"/>
      <c r="F31" s="620"/>
      <c r="G31" s="620"/>
      <c r="L31" s="169"/>
    </row>
    <row r="32" spans="1:12" hidden="1" x14ac:dyDescent="0.2">
      <c r="L32" s="169"/>
    </row>
    <row r="33" spans="1:21" ht="102" hidden="1" x14ac:dyDescent="0.2">
      <c r="A33" s="632" t="s">
        <v>39</v>
      </c>
      <c r="B33" s="632"/>
      <c r="C33" s="632"/>
      <c r="D33" s="632"/>
      <c r="E33" s="176" t="s">
        <v>362</v>
      </c>
      <c r="F33" s="176" t="s">
        <v>514</v>
      </c>
      <c r="G33" s="182"/>
      <c r="H33" s="176" t="s">
        <v>526</v>
      </c>
      <c r="I33" s="256" t="s">
        <v>515</v>
      </c>
      <c r="J33" s="287"/>
      <c r="K33" s="292" t="s">
        <v>568</v>
      </c>
      <c r="L33" s="616" t="s">
        <v>572</v>
      </c>
      <c r="M33" s="617"/>
      <c r="N33" s="617"/>
      <c r="O33" s="617"/>
      <c r="P33" s="617"/>
      <c r="Q33" s="617"/>
      <c r="R33" s="617"/>
      <c r="S33" s="617"/>
      <c r="T33" s="617"/>
      <c r="U33" s="617"/>
    </row>
    <row r="34" spans="1:21" hidden="1" x14ac:dyDescent="0.2">
      <c r="A34" s="624" t="s">
        <v>49</v>
      </c>
      <c r="B34" s="624"/>
      <c r="C34" s="624"/>
      <c r="D34" s="624"/>
      <c r="E34" s="188"/>
      <c r="F34" s="189"/>
      <c r="G34" s="190"/>
      <c r="H34" s="190">
        <f>E34+F34</f>
        <v>0</v>
      </c>
      <c r="I34" s="189"/>
      <c r="J34" s="288"/>
      <c r="K34" s="290">
        <f t="shared" ref="K34:K36" si="2">H34</f>
        <v>0</v>
      </c>
      <c r="L34" s="169"/>
    </row>
    <row r="35" spans="1:21" hidden="1" x14ac:dyDescent="0.2">
      <c r="A35" s="624" t="s">
        <v>50</v>
      </c>
      <c r="B35" s="561"/>
      <c r="C35" s="561"/>
      <c r="D35" s="561"/>
      <c r="E35" s="188"/>
      <c r="F35" s="189"/>
      <c r="G35" s="190"/>
      <c r="H35" s="190">
        <f>E35+F35</f>
        <v>0</v>
      </c>
      <c r="I35" s="189"/>
      <c r="J35" s="288"/>
      <c r="K35" s="290">
        <f t="shared" si="2"/>
        <v>0</v>
      </c>
      <c r="L35" s="169"/>
    </row>
    <row r="36" spans="1:21" hidden="1" x14ac:dyDescent="0.2">
      <c r="A36" s="624" t="s">
        <v>40</v>
      </c>
      <c r="B36" s="624"/>
      <c r="C36" s="624"/>
      <c r="D36" s="624"/>
      <c r="E36" s="188"/>
      <c r="F36" s="189"/>
      <c r="G36" s="190"/>
      <c r="H36" s="190">
        <f>G48</f>
        <v>0</v>
      </c>
      <c r="I36" s="189"/>
      <c r="J36" s="288"/>
      <c r="K36" s="290">
        <f t="shared" si="2"/>
        <v>0</v>
      </c>
      <c r="L36" s="169"/>
    </row>
    <row r="37" spans="1:21" hidden="1" x14ac:dyDescent="0.2">
      <c r="A37" s="624" t="s">
        <v>512</v>
      </c>
      <c r="B37" s="624"/>
      <c r="C37" s="624"/>
      <c r="D37" s="624"/>
      <c r="E37" s="188"/>
      <c r="F37" s="189"/>
      <c r="G37" s="190"/>
      <c r="H37" s="190">
        <f>E37+F37</f>
        <v>0</v>
      </c>
      <c r="I37" s="190"/>
      <c r="J37" s="286"/>
      <c r="L37" s="169"/>
    </row>
    <row r="38" spans="1:21" hidden="1" x14ac:dyDescent="0.2">
      <c r="A38" s="624" t="s">
        <v>516</v>
      </c>
      <c r="B38" s="624"/>
      <c r="C38" s="624"/>
      <c r="D38" s="624"/>
      <c r="E38" s="188"/>
      <c r="F38" s="189"/>
      <c r="G38" s="190"/>
      <c r="H38" s="190">
        <f>E38+F38</f>
        <v>0</v>
      </c>
      <c r="I38" s="190"/>
      <c r="J38" s="286"/>
      <c r="L38" s="169"/>
    </row>
    <row r="39" spans="1:21" hidden="1" x14ac:dyDescent="0.2">
      <c r="L39" s="169"/>
    </row>
    <row r="40" spans="1:21" ht="77.099999999999994" hidden="1" customHeight="1" x14ac:dyDescent="0.2">
      <c r="A40" s="629" t="s">
        <v>41</v>
      </c>
      <c r="B40" s="630"/>
      <c r="C40" s="630"/>
      <c r="D40" s="630"/>
      <c r="E40" s="641"/>
      <c r="F40" s="641"/>
      <c r="G40" s="642"/>
      <c r="H40" s="642"/>
      <c r="L40" s="169"/>
    </row>
    <row r="41" spans="1:21" hidden="1" x14ac:dyDescent="0.2">
      <c r="L41" s="169"/>
    </row>
    <row r="42" spans="1:21" ht="38.25" hidden="1" x14ac:dyDescent="0.2">
      <c r="A42" s="625" t="s">
        <v>197</v>
      </c>
      <c r="B42" s="626"/>
      <c r="C42" s="626"/>
      <c r="D42" s="627"/>
      <c r="E42" s="205" t="s">
        <v>266</v>
      </c>
      <c r="F42" s="205" t="s">
        <v>42</v>
      </c>
      <c r="G42" s="205" t="s">
        <v>43</v>
      </c>
      <c r="H42" s="205" t="s">
        <v>44</v>
      </c>
      <c r="L42" s="169"/>
    </row>
    <row r="43" spans="1:21" hidden="1" x14ac:dyDescent="0.2">
      <c r="A43" s="634" t="s">
        <v>45</v>
      </c>
      <c r="B43" s="635"/>
      <c r="C43" s="635"/>
      <c r="D43" s="636"/>
      <c r="E43" s="191"/>
      <c r="F43" s="191"/>
      <c r="G43" s="192">
        <f>SUM(E43:F43)</f>
        <v>0</v>
      </c>
      <c r="H43" s="5">
        <f>IF($G$48=0,0,G43/$G$48)</f>
        <v>0</v>
      </c>
      <c r="L43" s="169"/>
    </row>
    <row r="44" spans="1:21" hidden="1" x14ac:dyDescent="0.2">
      <c r="A44" s="634" t="s">
        <v>46</v>
      </c>
      <c r="B44" s="635"/>
      <c r="C44" s="635"/>
      <c r="D44" s="636"/>
      <c r="E44" s="191"/>
      <c r="F44" s="191"/>
      <c r="G44" s="192">
        <f>SUM(E44:F44)</f>
        <v>0</v>
      </c>
      <c r="H44" s="5">
        <f>IF($G$48=0,0,G44/$G$48)</f>
        <v>0</v>
      </c>
      <c r="L44" s="169"/>
    </row>
    <row r="45" spans="1:21" hidden="1" x14ac:dyDescent="0.2">
      <c r="A45" s="634" t="s">
        <v>47</v>
      </c>
      <c r="B45" s="635"/>
      <c r="C45" s="635"/>
      <c r="D45" s="636"/>
      <c r="E45" s="191"/>
      <c r="F45" s="191"/>
      <c r="G45" s="192">
        <f>SUM(E45:F45)</f>
        <v>0</v>
      </c>
      <c r="H45" s="5">
        <f>IF($G$48=0,0,G45/$G$48)</f>
        <v>0</v>
      </c>
      <c r="L45" s="169"/>
    </row>
    <row r="46" spans="1:21" hidden="1" x14ac:dyDescent="0.2">
      <c r="A46" s="634" t="s">
        <v>48</v>
      </c>
      <c r="B46" s="635"/>
      <c r="C46" s="635"/>
      <c r="D46" s="636"/>
      <c r="E46" s="191"/>
      <c r="F46" s="191"/>
      <c r="G46" s="192">
        <f>SUM(E46:F46)</f>
        <v>0</v>
      </c>
      <c r="H46" s="5">
        <f>IF($G$48=0,0,G46/$G$48)</f>
        <v>0</v>
      </c>
      <c r="L46" s="169"/>
    </row>
    <row r="47" spans="1:21" hidden="1" x14ac:dyDescent="0.2">
      <c r="A47" s="634" t="s">
        <v>198</v>
      </c>
      <c r="B47" s="635"/>
      <c r="C47" s="635"/>
      <c r="D47" s="636"/>
      <c r="E47" s="191"/>
      <c r="F47" s="191"/>
      <c r="G47" s="192">
        <f>SUM(E47:F47)</f>
        <v>0</v>
      </c>
      <c r="H47" s="5">
        <f>IF($G$48=0,0,G47/$G$48)</f>
        <v>0</v>
      </c>
      <c r="L47" s="169"/>
    </row>
    <row r="48" spans="1:21" hidden="1" x14ac:dyDescent="0.2">
      <c r="A48" s="637" t="s">
        <v>43</v>
      </c>
      <c r="B48" s="638"/>
      <c r="C48" s="638"/>
      <c r="D48" s="639"/>
      <c r="E48" s="192">
        <f>SUM(E43:E47)</f>
        <v>0</v>
      </c>
      <c r="F48" s="192">
        <f>SUM(F43:F47)</f>
        <v>0</v>
      </c>
      <c r="G48" s="192">
        <f>SUM(G43:G47)</f>
        <v>0</v>
      </c>
      <c r="H48" s="5">
        <f>SUM(H43:H47)</f>
        <v>0</v>
      </c>
      <c r="L48" s="169"/>
    </row>
    <row r="49" spans="1:12" hidden="1" x14ac:dyDescent="0.2">
      <c r="L49" s="169"/>
    </row>
    <row r="50" spans="1:12" ht="77.099999999999994" hidden="1" customHeight="1" x14ac:dyDescent="0.2">
      <c r="A50" s="629" t="s">
        <v>41</v>
      </c>
      <c r="B50" s="630"/>
      <c r="C50" s="630"/>
      <c r="D50" s="630"/>
      <c r="E50" s="643"/>
      <c r="F50" s="644"/>
      <c r="G50" s="644"/>
      <c r="H50" s="645"/>
      <c r="L50" s="169"/>
    </row>
    <row r="51" spans="1:12" hidden="1" x14ac:dyDescent="0.2">
      <c r="L51" s="169"/>
    </row>
    <row r="52" spans="1:12" x14ac:dyDescent="0.2">
      <c r="L52" s="169"/>
    </row>
  </sheetData>
  <sheetProtection algorithmName="SHA-512" hashValue="HqExvCz7mJq4n30710CHnJehTiHPr5M6dtNbSPFCAVG48/e73SvQXxjcEhRb2HlJFb4RwIXYNH3ZwHUQ1552KQ==" saltValue="UbkcYkAkaTMkuNnysRaWIQ=="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4" workbookViewId="0">
      <selection activeCell="H8" sqref="H8"/>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21" t="s">
        <v>898</v>
      </c>
      <c r="B1" s="583"/>
      <c r="C1" s="583"/>
      <c r="D1" s="583"/>
      <c r="E1" s="583"/>
      <c r="F1" s="583"/>
      <c r="G1" s="583"/>
      <c r="H1" s="667"/>
      <c r="I1" s="667"/>
      <c r="J1" s="403"/>
    </row>
    <row r="2" spans="1:19" x14ac:dyDescent="0.25">
      <c r="A2" s="391"/>
      <c r="B2" s="391"/>
      <c r="C2" s="391"/>
      <c r="D2" s="391"/>
      <c r="E2" s="391"/>
      <c r="F2" s="391"/>
      <c r="G2" s="391"/>
      <c r="H2" s="391"/>
      <c r="I2" s="391"/>
      <c r="J2" s="391"/>
    </row>
    <row r="3" spans="1:19" ht="44.25" customHeight="1" x14ac:dyDescent="0.25">
      <c r="A3" s="623" t="s">
        <v>897</v>
      </c>
      <c r="B3" s="667"/>
      <c r="C3" s="667"/>
      <c r="D3" s="667"/>
      <c r="E3" s="667"/>
      <c r="F3" s="667"/>
      <c r="G3" s="667"/>
      <c r="H3" s="673"/>
      <c r="I3" s="673"/>
      <c r="J3" s="403"/>
    </row>
    <row r="4" spans="1:19" x14ac:dyDescent="0.25">
      <c r="A4" s="391"/>
      <c r="B4" s="391"/>
      <c r="C4" s="391"/>
      <c r="D4" s="391"/>
      <c r="E4" s="391"/>
      <c r="F4" s="391"/>
      <c r="G4" s="391"/>
      <c r="H4" s="391"/>
      <c r="I4" s="391"/>
      <c r="J4" s="391"/>
    </row>
    <row r="5" spans="1:19" ht="89.25" x14ac:dyDescent="0.25">
      <c r="A5" s="632" t="s">
        <v>39</v>
      </c>
      <c r="B5" s="632"/>
      <c r="C5" s="632"/>
      <c r="D5" s="632"/>
      <c r="E5" s="245" t="s">
        <v>675</v>
      </c>
      <c r="F5" s="245" t="s">
        <v>676</v>
      </c>
      <c r="G5" s="245" t="s">
        <v>677</v>
      </c>
      <c r="H5" s="245" t="s">
        <v>678</v>
      </c>
      <c r="I5" s="246" t="s">
        <v>679</v>
      </c>
      <c r="J5" s="406"/>
      <c r="K5" s="292" t="s">
        <v>568</v>
      </c>
      <c r="L5" s="646" t="s">
        <v>571</v>
      </c>
      <c r="M5" s="647"/>
      <c r="N5" s="647"/>
      <c r="O5" s="647"/>
      <c r="P5" s="647"/>
      <c r="Q5" s="647"/>
      <c r="R5" s="647"/>
      <c r="S5" s="647"/>
    </row>
    <row r="6" spans="1:19" ht="29.25" customHeight="1" x14ac:dyDescent="0.25">
      <c r="A6" s="624" t="s">
        <v>49</v>
      </c>
      <c r="B6" s="624"/>
      <c r="C6" s="624"/>
      <c r="D6" s="624"/>
      <c r="E6" s="201"/>
      <c r="F6" s="201"/>
      <c r="G6" s="199"/>
      <c r="H6" s="200">
        <f>E6+F6+G6</f>
        <v>0</v>
      </c>
      <c r="I6" s="166"/>
      <c r="J6" s="410"/>
      <c r="K6" s="293">
        <f t="shared" ref="K6:K10" si="0">H6</f>
        <v>0</v>
      </c>
    </row>
    <row r="7" spans="1:19" x14ac:dyDescent="0.25">
      <c r="A7" s="624" t="s">
        <v>50</v>
      </c>
      <c r="B7" s="624"/>
      <c r="C7" s="624"/>
      <c r="D7" s="624"/>
      <c r="E7" s="201"/>
      <c r="F7" s="201"/>
      <c r="G7" s="199"/>
      <c r="H7" s="200">
        <f>E7+F7+G7</f>
        <v>0</v>
      </c>
      <c r="I7" s="166"/>
      <c r="J7" s="410"/>
      <c r="K7" s="293">
        <f t="shared" si="0"/>
        <v>0</v>
      </c>
    </row>
    <row r="8" spans="1:19" x14ac:dyDescent="0.25">
      <c r="A8" s="624" t="s">
        <v>40</v>
      </c>
      <c r="B8" s="624"/>
      <c r="C8" s="624"/>
      <c r="D8" s="624"/>
      <c r="E8" s="201"/>
      <c r="F8" s="201"/>
      <c r="G8" s="199"/>
      <c r="H8" s="199"/>
      <c r="I8" s="166"/>
      <c r="J8" s="410"/>
      <c r="K8" s="293">
        <f t="shared" si="0"/>
        <v>0</v>
      </c>
    </row>
    <row r="9" spans="1:19" ht="30" hidden="1" customHeight="1" x14ac:dyDescent="0.25">
      <c r="A9" s="624" t="s">
        <v>521</v>
      </c>
      <c r="B9" s="624"/>
      <c r="C9" s="624"/>
      <c r="D9" s="624"/>
      <c r="E9" s="546"/>
      <c r="F9" s="546"/>
      <c r="G9" s="543"/>
      <c r="H9" s="544">
        <f>E9+F9+G9</f>
        <v>0</v>
      </c>
      <c r="I9" s="547"/>
      <c r="J9" s="410"/>
      <c r="K9" s="293">
        <f t="shared" si="0"/>
        <v>0</v>
      </c>
    </row>
    <row r="10" spans="1:19" hidden="1" x14ac:dyDescent="0.25">
      <c r="A10" s="624" t="s">
        <v>522</v>
      </c>
      <c r="B10" s="624"/>
      <c r="C10" s="624"/>
      <c r="D10" s="624"/>
      <c r="E10" s="546"/>
      <c r="F10" s="546"/>
      <c r="G10" s="543"/>
      <c r="H10" s="543"/>
      <c r="I10" s="547"/>
      <c r="J10" s="410"/>
      <c r="K10" s="293">
        <f t="shared" si="0"/>
        <v>0</v>
      </c>
    </row>
    <row r="11" spans="1:19" x14ac:dyDescent="0.25">
      <c r="A11" s="624" t="s">
        <v>512</v>
      </c>
      <c r="B11" s="624"/>
      <c r="C11" s="624"/>
      <c r="D11" s="624"/>
      <c r="E11" s="166"/>
      <c r="F11" s="166"/>
      <c r="G11" s="166"/>
      <c r="H11" s="202">
        <f>E11+F11+G11</f>
        <v>0</v>
      </c>
      <c r="I11" s="202"/>
      <c r="J11" s="411"/>
    </row>
    <row r="12" spans="1:19" ht="29.25" customHeight="1" x14ac:dyDescent="0.25">
      <c r="A12" s="554" t="s">
        <v>527</v>
      </c>
      <c r="B12" s="671"/>
      <c r="C12" s="671"/>
      <c r="D12" s="672"/>
      <c r="E12" s="166"/>
      <c r="F12" s="166"/>
      <c r="G12" s="166"/>
      <c r="H12" s="202">
        <f>E12+F12+G12</f>
        <v>0</v>
      </c>
      <c r="I12" s="202"/>
      <c r="J12" s="411"/>
    </row>
    <row r="13" spans="1:19" ht="43.5" customHeight="1" x14ac:dyDescent="0.25">
      <c r="A13" s="624" t="s">
        <v>528</v>
      </c>
      <c r="B13" s="624"/>
      <c r="C13" s="624"/>
      <c r="D13" s="624"/>
      <c r="E13" s="166"/>
      <c r="F13" s="166"/>
      <c r="G13" s="166"/>
      <c r="H13" s="202">
        <f>E13+F13+G13</f>
        <v>0</v>
      </c>
      <c r="I13" s="202"/>
      <c r="J13" s="411"/>
    </row>
    <row r="14" spans="1:19" ht="42.75" customHeight="1" x14ac:dyDescent="0.25">
      <c r="A14" s="624" t="s">
        <v>529</v>
      </c>
      <c r="B14" s="624"/>
      <c r="C14" s="624"/>
      <c r="D14" s="624"/>
      <c r="E14" s="166"/>
      <c r="F14" s="166"/>
      <c r="G14" s="166"/>
      <c r="H14" s="202">
        <f>E14+F14+G14</f>
        <v>0</v>
      </c>
      <c r="I14" s="202"/>
      <c r="J14" s="411"/>
    </row>
    <row r="15" spans="1:19" x14ac:dyDescent="0.25">
      <c r="A15" s="391"/>
      <c r="B15" s="391"/>
      <c r="C15" s="391"/>
      <c r="D15" s="391"/>
      <c r="E15" s="391"/>
      <c r="F15" s="391"/>
      <c r="G15" s="391"/>
      <c r="H15" s="391"/>
      <c r="I15" s="391"/>
      <c r="J15" s="391"/>
    </row>
    <row r="16" spans="1:19" x14ac:dyDescent="0.25">
      <c r="A16" s="559" t="s">
        <v>41</v>
      </c>
      <c r="B16" s="560"/>
      <c r="C16" s="560"/>
      <c r="D16" s="560"/>
      <c r="E16" s="612"/>
      <c r="F16" s="612"/>
      <c r="G16" s="628"/>
      <c r="H16" s="628"/>
      <c r="I16" s="628"/>
      <c r="J16" s="409"/>
    </row>
    <row r="17" spans="1:21" x14ac:dyDescent="0.25">
      <c r="A17" s="414"/>
      <c r="B17" s="415"/>
      <c r="C17" s="415"/>
      <c r="D17" s="415"/>
      <c r="E17" s="416"/>
      <c r="F17" s="416"/>
      <c r="G17" s="412"/>
      <c r="H17" s="412"/>
      <c r="I17" s="412"/>
      <c r="J17" s="412"/>
    </row>
    <row r="18" spans="1:21" ht="38.25" x14ac:dyDescent="0.25">
      <c r="A18" s="668" t="s">
        <v>524</v>
      </c>
      <c r="B18" s="669"/>
      <c r="C18" s="669"/>
      <c r="D18" s="670"/>
      <c r="E18" s="245" t="s">
        <v>266</v>
      </c>
      <c r="F18" s="245" t="s">
        <v>42</v>
      </c>
      <c r="G18" s="245" t="s">
        <v>43</v>
      </c>
      <c r="H18" s="245" t="s">
        <v>44</v>
      </c>
      <c r="I18" s="413"/>
      <c r="J18" s="413"/>
    </row>
    <row r="19" spans="1:21" x14ac:dyDescent="0.25">
      <c r="A19" s="634" t="s">
        <v>45</v>
      </c>
      <c r="B19" s="635"/>
      <c r="C19" s="635"/>
      <c r="D19" s="636"/>
      <c r="E19" s="166"/>
      <c r="F19" s="166"/>
      <c r="G19" s="4">
        <f>SUM(E19:F19)</f>
        <v>0</v>
      </c>
      <c r="H19" s="5">
        <f>IF($G$24=0,0,G19/$G$24)</f>
        <v>0</v>
      </c>
      <c r="I19" s="413"/>
      <c r="J19" s="413"/>
    </row>
    <row r="20" spans="1:21" x14ac:dyDescent="0.25">
      <c r="A20" s="634" t="s">
        <v>46</v>
      </c>
      <c r="B20" s="635"/>
      <c r="C20" s="635"/>
      <c r="D20" s="636"/>
      <c r="E20" s="166"/>
      <c r="F20" s="166"/>
      <c r="G20" s="4">
        <f>SUM(E20:F20)</f>
        <v>0</v>
      </c>
      <c r="H20" s="5">
        <f>IF($G$24=0,0,G20/$G$24)</f>
        <v>0</v>
      </c>
      <c r="I20" s="413"/>
      <c r="J20" s="413"/>
    </row>
    <row r="21" spans="1:21" x14ac:dyDescent="0.25">
      <c r="A21" s="634" t="s">
        <v>47</v>
      </c>
      <c r="B21" s="635"/>
      <c r="C21" s="635"/>
      <c r="D21" s="636"/>
      <c r="E21" s="166"/>
      <c r="F21" s="166"/>
      <c r="G21" s="4">
        <f>SUM(E21:F21)</f>
        <v>0</v>
      </c>
      <c r="H21" s="5">
        <f>IF($G$24=0,0,G21/$G$24)</f>
        <v>0</v>
      </c>
      <c r="I21" s="413"/>
      <c r="J21" s="413"/>
    </row>
    <row r="22" spans="1:21" x14ac:dyDescent="0.25">
      <c r="A22" s="634" t="s">
        <v>48</v>
      </c>
      <c r="B22" s="635"/>
      <c r="C22" s="635"/>
      <c r="D22" s="636"/>
      <c r="E22" s="166"/>
      <c r="F22" s="166"/>
      <c r="G22" s="4">
        <f>SUM(E22:F22)</f>
        <v>0</v>
      </c>
      <c r="H22" s="5">
        <f>IF($G$24=0,0,G22/$G$24)</f>
        <v>0</v>
      </c>
      <c r="I22" s="413"/>
      <c r="J22" s="413"/>
    </row>
    <row r="23" spans="1:21" x14ac:dyDescent="0.25">
      <c r="A23" s="634" t="s">
        <v>198</v>
      </c>
      <c r="B23" s="635"/>
      <c r="C23" s="635"/>
      <c r="D23" s="636"/>
      <c r="E23" s="166"/>
      <c r="F23" s="166"/>
      <c r="G23" s="4">
        <f>SUM(E23:F23)</f>
        <v>0</v>
      </c>
      <c r="H23" s="5">
        <f>IF($G$24=0,0,G23/$G$24)</f>
        <v>0</v>
      </c>
      <c r="I23" s="413"/>
      <c r="J23" s="413"/>
    </row>
    <row r="24" spans="1:21" x14ac:dyDescent="0.25">
      <c r="A24" s="637" t="s">
        <v>43</v>
      </c>
      <c r="B24" s="638"/>
      <c r="C24" s="638"/>
      <c r="D24" s="639"/>
      <c r="E24" s="4">
        <f>SUM(E19:E23)</f>
        <v>0</v>
      </c>
      <c r="F24" s="4">
        <f>SUM(F19:F23)</f>
        <v>0</v>
      </c>
      <c r="G24" s="4">
        <f>SUM(G19:G23)</f>
        <v>0</v>
      </c>
      <c r="H24" s="5">
        <f>SUM(H19:H23)</f>
        <v>0</v>
      </c>
      <c r="I24" s="413"/>
      <c r="J24" s="413"/>
    </row>
    <row r="25" spans="1:21" x14ac:dyDescent="0.25">
      <c r="A25" s="391"/>
      <c r="B25" s="391"/>
      <c r="C25" s="391"/>
      <c r="D25" s="391"/>
      <c r="E25" s="391"/>
      <c r="F25" s="391"/>
      <c r="G25" s="391"/>
      <c r="H25" s="391"/>
      <c r="I25" s="413"/>
      <c r="J25" s="413"/>
    </row>
    <row r="26" spans="1:21" x14ac:dyDescent="0.25">
      <c r="A26" s="559" t="s">
        <v>41</v>
      </c>
      <c r="B26" s="560"/>
      <c r="C26" s="560"/>
      <c r="D26" s="560"/>
      <c r="E26" s="664"/>
      <c r="F26" s="665"/>
      <c r="G26" s="665"/>
      <c r="H26" s="666"/>
      <c r="I26" s="413"/>
      <c r="J26" s="413"/>
    </row>
    <row r="27" spans="1:21" x14ac:dyDescent="0.25">
      <c r="A27" s="413"/>
      <c r="B27" s="413"/>
      <c r="C27" s="413"/>
      <c r="D27" s="413"/>
      <c r="E27" s="413"/>
      <c r="F27" s="413"/>
      <c r="G27" s="413"/>
      <c r="H27" s="413"/>
      <c r="I27" s="413"/>
      <c r="J27" s="413"/>
    </row>
    <row r="28" spans="1:21" ht="85.5" hidden="1" customHeight="1" x14ac:dyDescent="0.25">
      <c r="A28" s="621" t="s">
        <v>548</v>
      </c>
      <c r="B28" s="584"/>
      <c r="C28" s="584"/>
      <c r="D28" s="584"/>
      <c r="E28" s="584"/>
      <c r="F28" s="584"/>
      <c r="G28" s="584"/>
      <c r="H28" s="622"/>
      <c r="I28" s="413"/>
      <c r="J28" s="413"/>
      <c r="K28" s="295"/>
    </row>
    <row r="29" spans="1:21" hidden="1" x14ac:dyDescent="0.25">
      <c r="A29" s="413"/>
      <c r="B29" s="413"/>
      <c r="C29" s="413"/>
      <c r="D29" s="413"/>
      <c r="E29" s="413"/>
      <c r="F29" s="413"/>
      <c r="G29" s="413"/>
      <c r="H29" s="413"/>
      <c r="I29" s="413"/>
      <c r="J29" s="413"/>
    </row>
    <row r="30" spans="1:21" ht="60.75" hidden="1" customHeight="1" x14ac:dyDescent="0.25">
      <c r="A30" s="623" t="s">
        <v>525</v>
      </c>
      <c r="B30" s="667"/>
      <c r="C30" s="667"/>
      <c r="D30" s="667"/>
      <c r="E30" s="667"/>
      <c r="F30" s="667"/>
      <c r="G30" s="667"/>
      <c r="H30" s="391"/>
      <c r="I30" s="413"/>
      <c r="J30" s="413"/>
    </row>
    <row r="31" spans="1:21" hidden="1" x14ac:dyDescent="0.25">
      <c r="A31" s="391"/>
      <c r="B31" s="391"/>
      <c r="C31" s="391"/>
      <c r="D31" s="391"/>
      <c r="E31" s="391"/>
      <c r="F31" s="391"/>
      <c r="G31" s="391"/>
      <c r="H31" s="391"/>
      <c r="I31" s="413"/>
      <c r="J31" s="413"/>
    </row>
    <row r="32" spans="1:21" ht="102" hidden="1" x14ac:dyDescent="0.25">
      <c r="A32" s="656" t="s">
        <v>39</v>
      </c>
      <c r="B32" s="656"/>
      <c r="C32" s="656"/>
      <c r="D32" s="656"/>
      <c r="E32" s="417" t="s">
        <v>362</v>
      </c>
      <c r="F32" s="417" t="s">
        <v>514</v>
      </c>
      <c r="G32" s="417"/>
      <c r="H32" s="417" t="s">
        <v>526</v>
      </c>
      <c r="I32" s="418" t="s">
        <v>515</v>
      </c>
      <c r="J32" s="406"/>
      <c r="K32" s="292" t="s">
        <v>568</v>
      </c>
      <c r="L32" s="646" t="s">
        <v>570</v>
      </c>
      <c r="M32" s="647"/>
      <c r="N32" s="647"/>
      <c r="O32" s="647"/>
      <c r="P32" s="647"/>
      <c r="Q32" s="647"/>
      <c r="R32" s="647"/>
      <c r="S32" s="647"/>
      <c r="T32" s="257"/>
      <c r="U32" s="257"/>
    </row>
    <row r="33" spans="1:11" hidden="1" x14ac:dyDescent="0.25">
      <c r="A33" s="651" t="s">
        <v>50</v>
      </c>
      <c r="B33" s="651"/>
      <c r="C33" s="651"/>
      <c r="D33" s="651"/>
      <c r="E33" s="419"/>
      <c r="F33" s="419"/>
      <c r="G33" s="420"/>
      <c r="H33" s="420">
        <f>E33+F33</f>
        <v>0</v>
      </c>
      <c r="I33" s="419"/>
      <c r="J33" s="421"/>
      <c r="K33" s="293">
        <f t="shared" ref="K33:K35" si="1">H33</f>
        <v>0</v>
      </c>
    </row>
    <row r="34" spans="1:11" hidden="1" x14ac:dyDescent="0.25">
      <c r="A34" s="651" t="s">
        <v>49</v>
      </c>
      <c r="B34" s="651"/>
      <c r="C34" s="651"/>
      <c r="D34" s="651"/>
      <c r="E34" s="419"/>
      <c r="F34" s="419"/>
      <c r="G34" s="420"/>
      <c r="H34" s="420">
        <f t="shared" ref="H34:H39" si="2">E34+F34</f>
        <v>0</v>
      </c>
      <c r="I34" s="419"/>
      <c r="J34" s="421"/>
      <c r="K34" s="293">
        <f t="shared" si="1"/>
        <v>0</v>
      </c>
    </row>
    <row r="35" spans="1:11" hidden="1" x14ac:dyDescent="0.25">
      <c r="A35" s="651" t="s">
        <v>40</v>
      </c>
      <c r="B35" s="651"/>
      <c r="C35" s="651"/>
      <c r="D35" s="651"/>
      <c r="E35" s="419"/>
      <c r="F35" s="419"/>
      <c r="G35" s="420"/>
      <c r="H35" s="419"/>
      <c r="I35" s="419"/>
      <c r="J35" s="421"/>
      <c r="K35" s="293">
        <f t="shared" si="1"/>
        <v>0</v>
      </c>
    </row>
    <row r="36" spans="1:11" hidden="1" x14ac:dyDescent="0.25">
      <c r="A36" s="651" t="s">
        <v>512</v>
      </c>
      <c r="B36" s="651"/>
      <c r="C36" s="651"/>
      <c r="D36" s="651"/>
      <c r="E36" s="422"/>
      <c r="F36" s="422"/>
      <c r="G36" s="423"/>
      <c r="H36" s="420">
        <f t="shared" si="2"/>
        <v>0</v>
      </c>
      <c r="I36" s="423"/>
      <c r="J36" s="411"/>
    </row>
    <row r="37" spans="1:11" ht="30" hidden="1" customHeight="1" x14ac:dyDescent="0.25">
      <c r="A37" s="651" t="s">
        <v>527</v>
      </c>
      <c r="B37" s="651"/>
      <c r="C37" s="651"/>
      <c r="D37" s="651"/>
      <c r="E37" s="422"/>
      <c r="F37" s="422"/>
      <c r="G37" s="423"/>
      <c r="H37" s="420">
        <f t="shared" si="2"/>
        <v>0</v>
      </c>
      <c r="I37" s="423"/>
      <c r="J37" s="411"/>
    </row>
    <row r="38" spans="1:11" ht="45" hidden="1" customHeight="1" x14ac:dyDescent="0.25">
      <c r="A38" s="651" t="s">
        <v>528</v>
      </c>
      <c r="B38" s="651"/>
      <c r="C38" s="651"/>
      <c r="D38" s="651"/>
      <c r="E38" s="422"/>
      <c r="F38" s="422"/>
      <c r="G38" s="423"/>
      <c r="H38" s="420">
        <f t="shared" si="2"/>
        <v>0</v>
      </c>
      <c r="I38" s="423"/>
      <c r="J38" s="411"/>
    </row>
    <row r="39" spans="1:11" ht="45" hidden="1" customHeight="1" x14ac:dyDescent="0.25">
      <c r="A39" s="651" t="s">
        <v>529</v>
      </c>
      <c r="B39" s="651"/>
      <c r="C39" s="651"/>
      <c r="D39" s="651"/>
      <c r="E39" s="422"/>
      <c r="F39" s="422"/>
      <c r="G39" s="423"/>
      <c r="H39" s="420">
        <f t="shared" si="2"/>
        <v>0</v>
      </c>
      <c r="I39" s="423"/>
      <c r="J39" s="411"/>
    </row>
    <row r="40" spans="1:11" hidden="1" x14ac:dyDescent="0.25">
      <c r="A40" s="391"/>
      <c r="B40" s="391"/>
      <c r="C40" s="391"/>
      <c r="D40" s="391"/>
      <c r="E40" s="391"/>
      <c r="F40" s="391"/>
      <c r="G40" s="391"/>
      <c r="H40" s="391"/>
      <c r="I40" s="413"/>
      <c r="J40" s="413"/>
    </row>
    <row r="41" spans="1:11" ht="77.099999999999994" hidden="1" customHeight="1" x14ac:dyDescent="0.25">
      <c r="A41" s="652" t="s">
        <v>41</v>
      </c>
      <c r="B41" s="653"/>
      <c r="C41" s="653"/>
      <c r="D41" s="653"/>
      <c r="E41" s="654"/>
      <c r="F41" s="654"/>
      <c r="G41" s="655"/>
      <c r="H41" s="655"/>
      <c r="I41" s="413"/>
      <c r="J41" s="413"/>
    </row>
    <row r="42" spans="1:11" s="21" customFormat="1" hidden="1" x14ac:dyDescent="0.25">
      <c r="A42" s="414"/>
      <c r="B42" s="415"/>
      <c r="C42" s="415"/>
      <c r="D42" s="415"/>
      <c r="E42" s="424"/>
      <c r="F42" s="424"/>
      <c r="G42" s="409"/>
      <c r="H42" s="409"/>
      <c r="I42" s="413"/>
      <c r="J42" s="413"/>
      <c r="K42" s="295"/>
    </row>
    <row r="43" spans="1:11" ht="38.25" hidden="1" x14ac:dyDescent="0.25">
      <c r="A43" s="656" t="s">
        <v>524</v>
      </c>
      <c r="B43" s="657"/>
      <c r="C43" s="657"/>
      <c r="D43" s="657"/>
      <c r="E43" s="417" t="s">
        <v>266</v>
      </c>
      <c r="F43" s="417" t="s">
        <v>42</v>
      </c>
      <c r="G43" s="417" t="s">
        <v>43</v>
      </c>
      <c r="H43" s="417" t="s">
        <v>44</v>
      </c>
      <c r="I43" s="413"/>
      <c r="J43" s="413"/>
    </row>
    <row r="44" spans="1:11" hidden="1" x14ac:dyDescent="0.25">
      <c r="A44" s="658" t="s">
        <v>45</v>
      </c>
      <c r="B44" s="659"/>
      <c r="C44" s="659"/>
      <c r="D44" s="660"/>
      <c r="E44" s="422"/>
      <c r="F44" s="422"/>
      <c r="G44" s="425">
        <f>SUM(E44:F44)</f>
        <v>0</v>
      </c>
      <c r="H44" s="426">
        <f>IF($G$49=0,0,G44/$G$49)</f>
        <v>0</v>
      </c>
      <c r="I44" s="413"/>
      <c r="J44" s="413"/>
    </row>
    <row r="45" spans="1:11" hidden="1" x14ac:dyDescent="0.25">
      <c r="A45" s="658" t="s">
        <v>46</v>
      </c>
      <c r="B45" s="659"/>
      <c r="C45" s="659"/>
      <c r="D45" s="660"/>
      <c r="E45" s="422"/>
      <c r="F45" s="422"/>
      <c r="G45" s="425">
        <f>SUM(E45:F45)</f>
        <v>0</v>
      </c>
      <c r="H45" s="426">
        <f>IF($G$49=0,0,G45/$G$49)</f>
        <v>0</v>
      </c>
      <c r="I45" s="413"/>
      <c r="J45" s="413"/>
    </row>
    <row r="46" spans="1:11" hidden="1" x14ac:dyDescent="0.25">
      <c r="A46" s="658" t="s">
        <v>47</v>
      </c>
      <c r="B46" s="659"/>
      <c r="C46" s="659"/>
      <c r="D46" s="660"/>
      <c r="E46" s="422"/>
      <c r="F46" s="422"/>
      <c r="G46" s="425">
        <f>SUM(E46:F46)</f>
        <v>0</v>
      </c>
      <c r="H46" s="426">
        <f>IF($G$49=0,0,G46/$G$49)</f>
        <v>0</v>
      </c>
      <c r="I46" s="413"/>
      <c r="J46" s="413"/>
    </row>
    <row r="47" spans="1:11" hidden="1" x14ac:dyDescent="0.25">
      <c r="A47" s="658" t="s">
        <v>48</v>
      </c>
      <c r="B47" s="659"/>
      <c r="C47" s="659"/>
      <c r="D47" s="660"/>
      <c r="E47" s="422"/>
      <c r="F47" s="422"/>
      <c r="G47" s="425">
        <f>SUM(E47:F47)</f>
        <v>0</v>
      </c>
      <c r="H47" s="426">
        <f>IF($G$49=0,0,G47/$G$49)</f>
        <v>0</v>
      </c>
      <c r="I47" s="413"/>
      <c r="J47" s="413"/>
    </row>
    <row r="48" spans="1:11" hidden="1" x14ac:dyDescent="0.25">
      <c r="A48" s="658" t="s">
        <v>198</v>
      </c>
      <c r="B48" s="659"/>
      <c r="C48" s="659"/>
      <c r="D48" s="660"/>
      <c r="E48" s="422"/>
      <c r="F48" s="422"/>
      <c r="G48" s="425">
        <f>SUM(E48:F48)</f>
        <v>0</v>
      </c>
      <c r="H48" s="426">
        <f>IF($G$49=0,0,G48/$G$49)</f>
        <v>0</v>
      </c>
      <c r="I48" s="413"/>
      <c r="J48" s="413"/>
    </row>
    <row r="49" spans="1:10" hidden="1" x14ac:dyDescent="0.25">
      <c r="A49" s="661" t="s">
        <v>43</v>
      </c>
      <c r="B49" s="662"/>
      <c r="C49" s="662"/>
      <c r="D49" s="663"/>
      <c r="E49" s="425">
        <f>SUM(E44:E48)</f>
        <v>0</v>
      </c>
      <c r="F49" s="425">
        <f>SUM(F44:F48)</f>
        <v>0</v>
      </c>
      <c r="G49" s="425">
        <f>SUM(G44:G48)</f>
        <v>0</v>
      </c>
      <c r="H49" s="426">
        <f>SUM(H44:H48)</f>
        <v>0</v>
      </c>
      <c r="I49" s="413"/>
      <c r="J49" s="413"/>
    </row>
    <row r="50" spans="1:10" hidden="1" x14ac:dyDescent="0.25">
      <c r="A50" s="391"/>
      <c r="B50" s="391"/>
      <c r="C50" s="391"/>
      <c r="D50" s="391"/>
      <c r="E50" s="391"/>
      <c r="F50" s="391"/>
      <c r="G50" s="391"/>
      <c r="H50" s="391"/>
      <c r="I50" s="413"/>
      <c r="J50" s="413"/>
    </row>
    <row r="51" spans="1:10" ht="77.099999999999994" hidden="1" customHeight="1" x14ac:dyDescent="0.25">
      <c r="A51" s="652" t="s">
        <v>41</v>
      </c>
      <c r="B51" s="653"/>
      <c r="C51" s="653"/>
      <c r="D51" s="653"/>
      <c r="E51" s="648"/>
      <c r="F51" s="649"/>
      <c r="G51" s="649"/>
      <c r="H51" s="650"/>
      <c r="I51" s="413"/>
      <c r="J51" s="413"/>
    </row>
    <row r="52" spans="1:10" hidden="1" x14ac:dyDescent="0.25">
      <c r="A52" s="413"/>
      <c r="B52" s="413"/>
      <c r="C52" s="413"/>
      <c r="D52" s="413"/>
      <c r="E52" s="413"/>
      <c r="F52" s="413"/>
      <c r="G52" s="413"/>
      <c r="H52" s="413"/>
      <c r="I52" s="413"/>
      <c r="J52" s="413"/>
    </row>
    <row r="53" spans="1:10" x14ac:dyDescent="0.25">
      <c r="A53" s="413"/>
      <c r="B53" s="413"/>
      <c r="C53" s="413"/>
      <c r="D53" s="413"/>
      <c r="E53" s="413"/>
      <c r="F53" s="413"/>
      <c r="G53" s="413"/>
      <c r="H53" s="413"/>
      <c r="I53" s="413"/>
      <c r="J53" s="413"/>
    </row>
  </sheetData>
  <sheetProtection algorithmName="SHA-512" hashValue="0cLH1iL2fO/mVU0lfcBo1LiMX05IiVd3DFXlJrw2npElIE+hEluaH/+1GqJyrmArCuzo9QmEDyOpRHnXJ9c1rQ==" saltValue="O073lam88fWtu1pZR2WlTw=="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21" t="s">
        <v>680</v>
      </c>
      <c r="B1" s="584"/>
      <c r="C1" s="584"/>
      <c r="D1" s="584"/>
      <c r="E1" s="584"/>
      <c r="F1" s="584"/>
      <c r="G1" s="584"/>
      <c r="H1" s="622"/>
      <c r="I1" s="622"/>
      <c r="J1" s="413"/>
      <c r="L1" s="21"/>
      <c r="M1" s="300"/>
      <c r="N1" s="21"/>
      <c r="O1" s="21"/>
    </row>
    <row r="2" spans="1:19" x14ac:dyDescent="0.25">
      <c r="A2" s="391"/>
      <c r="B2" s="391"/>
      <c r="C2" s="391"/>
      <c r="D2" s="391"/>
      <c r="E2" s="391"/>
      <c r="F2" s="391"/>
      <c r="G2" s="391"/>
      <c r="H2" s="391"/>
      <c r="I2" s="391"/>
      <c r="J2" s="413"/>
    </row>
    <row r="3" spans="1:19" ht="60" customHeight="1" x14ac:dyDescent="0.25">
      <c r="A3" s="623" t="s">
        <v>541</v>
      </c>
      <c r="B3" s="622"/>
      <c r="C3" s="622"/>
      <c r="D3" s="622"/>
      <c r="E3" s="622"/>
      <c r="F3" s="622"/>
      <c r="G3" s="622"/>
      <c r="H3" s="622"/>
      <c r="I3" s="622"/>
      <c r="J3" s="413"/>
    </row>
    <row r="4" spans="1:19" x14ac:dyDescent="0.25">
      <c r="A4" s="391"/>
      <c r="B4" s="391"/>
      <c r="C4" s="391"/>
      <c r="D4" s="391"/>
      <c r="E4" s="391"/>
      <c r="F4" s="391"/>
      <c r="G4" s="391"/>
      <c r="H4" s="391"/>
      <c r="I4" s="391"/>
      <c r="J4" s="413"/>
    </row>
    <row r="5" spans="1:19" ht="89.25" customHeight="1" x14ac:dyDescent="0.25">
      <c r="A5" s="632" t="s">
        <v>39</v>
      </c>
      <c r="B5" s="632"/>
      <c r="C5" s="632"/>
      <c r="D5" s="632"/>
      <c r="E5" s="205" t="s">
        <v>675</v>
      </c>
      <c r="F5" s="205" t="s">
        <v>676</v>
      </c>
      <c r="G5" s="205" t="s">
        <v>677</v>
      </c>
      <c r="H5" s="205" t="s">
        <v>678</v>
      </c>
      <c r="I5" s="114" t="s">
        <v>679</v>
      </c>
      <c r="J5" s="413"/>
      <c r="K5" s="292" t="s">
        <v>568</v>
      </c>
      <c r="L5" s="677" t="s">
        <v>583</v>
      </c>
      <c r="M5" s="678"/>
      <c r="N5" s="678"/>
      <c r="O5" s="678"/>
      <c r="P5" s="678"/>
      <c r="Q5" s="678"/>
      <c r="R5" s="678"/>
      <c r="S5" s="678"/>
    </row>
    <row r="6" spans="1:19" x14ac:dyDescent="0.25">
      <c r="A6" s="624" t="s">
        <v>542</v>
      </c>
      <c r="B6" s="624"/>
      <c r="C6" s="624"/>
      <c r="D6" s="624"/>
      <c r="E6" s="203"/>
      <c r="F6" s="206"/>
      <c r="G6" s="203"/>
      <c r="H6" s="203"/>
      <c r="I6" s="203"/>
      <c r="J6" s="413"/>
      <c r="K6" s="293">
        <f t="shared" ref="K6:K9" si="0">H6</f>
        <v>0</v>
      </c>
      <c r="L6" s="679"/>
      <c r="M6" s="680"/>
      <c r="N6" s="680"/>
      <c r="O6" s="680"/>
      <c r="P6" s="680"/>
      <c r="Q6" s="680"/>
      <c r="R6" s="680"/>
      <c r="S6" s="680"/>
    </row>
    <row r="7" spans="1:19" x14ac:dyDescent="0.25">
      <c r="A7" s="624" t="s">
        <v>543</v>
      </c>
      <c r="B7" s="624"/>
      <c r="C7" s="624"/>
      <c r="D7" s="624"/>
      <c r="E7" s="203"/>
      <c r="F7" s="206"/>
      <c r="G7" s="203"/>
      <c r="H7" s="204">
        <f>E7+F7+G7</f>
        <v>0</v>
      </c>
      <c r="I7" s="203"/>
      <c r="J7" s="413"/>
      <c r="K7" s="293">
        <f t="shared" si="0"/>
        <v>0</v>
      </c>
      <c r="L7" s="679"/>
      <c r="M7" s="680"/>
      <c r="N7" s="680"/>
      <c r="O7" s="680"/>
      <c r="P7" s="680"/>
      <c r="Q7" s="680"/>
      <c r="R7" s="680"/>
      <c r="S7" s="680"/>
    </row>
    <row r="8" spans="1:19" x14ac:dyDescent="0.25">
      <c r="A8" s="624" t="s">
        <v>544</v>
      </c>
      <c r="B8" s="624"/>
      <c r="C8" s="624"/>
      <c r="D8" s="624"/>
      <c r="E8" s="204">
        <f>E6*E7</f>
        <v>0</v>
      </c>
      <c r="F8" s="204">
        <f>F6*F7</f>
        <v>0</v>
      </c>
      <c r="G8" s="204">
        <f>G6*G7</f>
        <v>0</v>
      </c>
      <c r="H8" s="284">
        <f>H6*H7</f>
        <v>0</v>
      </c>
      <c r="I8" s="204">
        <f>I6*I7</f>
        <v>0</v>
      </c>
      <c r="J8" s="413"/>
      <c r="K8" s="293">
        <f t="shared" si="0"/>
        <v>0</v>
      </c>
      <c r="L8" s="679"/>
      <c r="M8" s="680"/>
      <c r="N8" s="680"/>
      <c r="O8" s="680"/>
      <c r="P8" s="680"/>
      <c r="Q8" s="680"/>
      <c r="R8" s="680"/>
      <c r="S8" s="680"/>
    </row>
    <row r="9" spans="1:19" x14ac:dyDescent="0.25">
      <c r="A9" s="624" t="s">
        <v>545</v>
      </c>
      <c r="B9" s="624"/>
      <c r="C9" s="624"/>
      <c r="D9" s="624"/>
      <c r="E9" s="203"/>
      <c r="F9" s="206"/>
      <c r="G9" s="203"/>
      <c r="H9" s="284">
        <f>E9+F9+G9</f>
        <v>0</v>
      </c>
      <c r="I9" s="203"/>
      <c r="J9" s="413"/>
      <c r="K9" s="293">
        <f t="shared" si="0"/>
        <v>0</v>
      </c>
      <c r="L9" s="679"/>
      <c r="M9" s="680"/>
      <c r="N9" s="680"/>
      <c r="O9" s="680"/>
      <c r="P9" s="680"/>
      <c r="Q9" s="680"/>
      <c r="R9" s="680"/>
      <c r="S9" s="680"/>
    </row>
    <row r="10" spans="1:19" x14ac:dyDescent="0.25">
      <c r="A10" s="624" t="s">
        <v>546</v>
      </c>
      <c r="B10" s="624"/>
      <c r="C10" s="624"/>
      <c r="D10" s="624"/>
      <c r="E10" s="212">
        <f>IF(E8=0,0,E9/E8)</f>
        <v>0</v>
      </c>
      <c r="F10" s="212">
        <f>IF(F8=0,0,F9/F8)</f>
        <v>0</v>
      </c>
      <c r="G10" s="212">
        <f>IF(G8=0,0,G9/G8)</f>
        <v>0</v>
      </c>
      <c r="H10" s="212">
        <f>IF(H8=0,0,H9/H8)</f>
        <v>0</v>
      </c>
      <c r="I10" s="212">
        <f>IF(I8=0,0,I9/I8)</f>
        <v>0</v>
      </c>
      <c r="J10" s="413"/>
      <c r="K10" s="297"/>
      <c r="L10" s="679"/>
      <c r="M10" s="680"/>
      <c r="N10" s="680"/>
      <c r="O10" s="680"/>
      <c r="P10" s="680"/>
      <c r="Q10" s="680"/>
      <c r="R10" s="680"/>
      <c r="S10" s="680"/>
    </row>
    <row r="11" spans="1:19" x14ac:dyDescent="0.25">
      <c r="A11" s="624" t="s">
        <v>40</v>
      </c>
      <c r="B11" s="624"/>
      <c r="C11" s="624"/>
      <c r="D11" s="624"/>
      <c r="E11" s="203"/>
      <c r="F11" s="206"/>
      <c r="G11" s="203"/>
      <c r="H11" s="213">
        <f>G21</f>
        <v>0</v>
      </c>
      <c r="I11" s="203"/>
      <c r="J11" s="413"/>
      <c r="K11" s="299">
        <f>$H$11</f>
        <v>0</v>
      </c>
      <c r="L11" s="679"/>
      <c r="M11" s="680"/>
      <c r="N11" s="680"/>
      <c r="O11" s="680"/>
      <c r="P11" s="680"/>
      <c r="Q11" s="680"/>
      <c r="R11" s="680"/>
      <c r="S11" s="680"/>
    </row>
    <row r="12" spans="1:19" x14ac:dyDescent="0.25">
      <c r="A12" s="391"/>
      <c r="B12" s="391"/>
      <c r="C12" s="391"/>
      <c r="D12" s="391"/>
      <c r="E12" s="391"/>
      <c r="F12" s="391"/>
      <c r="G12" s="391"/>
      <c r="H12" s="391"/>
      <c r="I12" s="391"/>
      <c r="J12" s="413"/>
    </row>
    <row r="13" spans="1:19" ht="54" customHeight="1" x14ac:dyDescent="0.25">
      <c r="A13" s="590" t="s">
        <v>41</v>
      </c>
      <c r="B13" s="681"/>
      <c r="C13" s="681"/>
      <c r="D13" s="682"/>
      <c r="E13" s="641"/>
      <c r="F13" s="641"/>
      <c r="G13" s="642"/>
      <c r="H13" s="642"/>
      <c r="I13" s="642"/>
      <c r="J13" s="413"/>
      <c r="M13" s="172"/>
    </row>
    <row r="14" spans="1:19" x14ac:dyDescent="0.25">
      <c r="A14" s="391"/>
      <c r="B14" s="391"/>
      <c r="C14" s="391"/>
      <c r="D14" s="391"/>
      <c r="E14" s="391"/>
      <c r="F14" s="391"/>
      <c r="G14" s="391"/>
      <c r="H14" s="391"/>
      <c r="I14" s="391"/>
      <c r="J14" s="413"/>
    </row>
    <row r="15" spans="1:19" ht="38.25" x14ac:dyDescent="0.25">
      <c r="A15" s="625" t="s">
        <v>197</v>
      </c>
      <c r="B15" s="626"/>
      <c r="C15" s="626"/>
      <c r="D15" s="627"/>
      <c r="E15" s="205" t="s">
        <v>266</v>
      </c>
      <c r="F15" s="205" t="s">
        <v>42</v>
      </c>
      <c r="G15" s="205" t="s">
        <v>43</v>
      </c>
      <c r="H15" s="205" t="s">
        <v>44</v>
      </c>
      <c r="I15" s="391"/>
      <c r="J15" s="413"/>
    </row>
    <row r="16" spans="1:19" x14ac:dyDescent="0.25">
      <c r="A16" s="634" t="s">
        <v>45</v>
      </c>
      <c r="B16" s="635"/>
      <c r="C16" s="635"/>
      <c r="D16" s="636"/>
      <c r="E16" s="214"/>
      <c r="F16" s="218"/>
      <c r="G16" s="215">
        <f>E16+F16</f>
        <v>0</v>
      </c>
      <c r="H16" s="5">
        <f>IF($G$21=0,0,G16/$G$21)</f>
        <v>0</v>
      </c>
      <c r="I16" s="391"/>
      <c r="J16" s="413"/>
    </row>
    <row r="17" spans="1:13" x14ac:dyDescent="0.25">
      <c r="A17" s="634" t="s">
        <v>46</v>
      </c>
      <c r="B17" s="635"/>
      <c r="C17" s="635"/>
      <c r="D17" s="636"/>
      <c r="E17" s="214"/>
      <c r="F17" s="218"/>
      <c r="G17" s="215">
        <f>E17+F17</f>
        <v>0</v>
      </c>
      <c r="H17" s="5">
        <f>IF($G$21=0,0,G17/$G$21)</f>
        <v>0</v>
      </c>
      <c r="I17" s="391"/>
      <c r="J17" s="413"/>
      <c r="M17" s="3"/>
    </row>
    <row r="18" spans="1:13" x14ac:dyDescent="0.25">
      <c r="A18" s="634" t="s">
        <v>47</v>
      </c>
      <c r="B18" s="635"/>
      <c r="C18" s="635"/>
      <c r="D18" s="636"/>
      <c r="E18" s="214"/>
      <c r="F18" s="218"/>
      <c r="G18" s="215">
        <f>E18+F18</f>
        <v>0</v>
      </c>
      <c r="H18" s="5">
        <f>IF($G$21=0,0,G18/$G$21)</f>
        <v>0</v>
      </c>
      <c r="I18" s="391"/>
      <c r="J18" s="413"/>
    </row>
    <row r="19" spans="1:13" x14ac:dyDescent="0.25">
      <c r="A19" s="634" t="s">
        <v>48</v>
      </c>
      <c r="B19" s="635"/>
      <c r="C19" s="635"/>
      <c r="D19" s="636"/>
      <c r="E19" s="214"/>
      <c r="F19" s="218"/>
      <c r="G19" s="215">
        <f>E19+F19</f>
        <v>0</v>
      </c>
      <c r="H19" s="5">
        <f>IF($G$21=0,0,G19/$G$21)</f>
        <v>0</v>
      </c>
      <c r="I19" s="391"/>
      <c r="J19" s="413"/>
    </row>
    <row r="20" spans="1:13" x14ac:dyDescent="0.25">
      <c r="A20" s="634" t="s">
        <v>198</v>
      </c>
      <c r="B20" s="635"/>
      <c r="C20" s="635"/>
      <c r="D20" s="636"/>
      <c r="E20" s="214"/>
      <c r="F20" s="218"/>
      <c r="G20" s="215">
        <f>E20+F20</f>
        <v>0</v>
      </c>
      <c r="H20" s="5">
        <f>IF($G$21=0,0,G20/$G$21)</f>
        <v>0</v>
      </c>
      <c r="I20" s="391"/>
      <c r="J20" s="413"/>
    </row>
    <row r="21" spans="1:13" x14ac:dyDescent="0.25">
      <c r="A21" s="637" t="s">
        <v>43</v>
      </c>
      <c r="B21" s="638"/>
      <c r="C21" s="638"/>
      <c r="D21" s="639"/>
      <c r="E21" s="215">
        <f>SUM(E16:E20)</f>
        <v>0</v>
      </c>
      <c r="F21" s="215">
        <f>F16+F17+F18+F19+F20</f>
        <v>0</v>
      </c>
      <c r="G21" s="215">
        <f>SUM(G16:G20)</f>
        <v>0</v>
      </c>
      <c r="H21" s="5">
        <f>SUM(H16:H20)</f>
        <v>0</v>
      </c>
      <c r="I21" s="391"/>
      <c r="J21" s="413"/>
    </row>
    <row r="22" spans="1:13" x14ac:dyDescent="0.25">
      <c r="A22" s="391"/>
      <c r="B22" s="391"/>
      <c r="C22" s="391"/>
      <c r="D22" s="391"/>
      <c r="E22" s="391"/>
      <c r="F22" s="391"/>
      <c r="G22" s="391"/>
      <c r="H22" s="391"/>
      <c r="I22" s="391"/>
      <c r="J22" s="413"/>
    </row>
    <row r="23" spans="1:13" ht="50.25" customHeight="1" x14ac:dyDescent="0.25">
      <c r="A23" s="629" t="s">
        <v>41</v>
      </c>
      <c r="B23" s="630"/>
      <c r="C23" s="630"/>
      <c r="D23" s="630"/>
      <c r="E23" s="674"/>
      <c r="F23" s="674"/>
      <c r="G23" s="674"/>
      <c r="H23" s="675"/>
      <c r="I23" s="391"/>
      <c r="J23" s="413"/>
    </row>
    <row r="24" spans="1:13" x14ac:dyDescent="0.25">
      <c r="A24" s="391"/>
      <c r="B24" s="391"/>
      <c r="C24" s="391"/>
      <c r="D24" s="391"/>
      <c r="E24" s="391"/>
      <c r="F24" s="391"/>
      <c r="G24" s="391"/>
      <c r="H24" s="391"/>
      <c r="I24" s="391"/>
      <c r="J24" s="413"/>
    </row>
    <row r="25" spans="1:13" ht="38.25" x14ac:dyDescent="0.25">
      <c r="A25" s="632" t="s">
        <v>547</v>
      </c>
      <c r="B25" s="676"/>
      <c r="C25" s="676"/>
      <c r="D25" s="676"/>
      <c r="E25" s="205" t="s">
        <v>542</v>
      </c>
      <c r="F25" s="205" t="s">
        <v>44</v>
      </c>
      <c r="G25" s="427"/>
      <c r="H25" s="429"/>
      <c r="I25" s="427"/>
      <c r="J25" s="413"/>
    </row>
    <row r="26" spans="1:13" x14ac:dyDescent="0.25">
      <c r="A26" s="634" t="s">
        <v>45</v>
      </c>
      <c r="B26" s="635"/>
      <c r="C26" s="635"/>
      <c r="D26" s="636"/>
      <c r="E26" s="219">
        <f>$H$6*H16</f>
        <v>0</v>
      </c>
      <c r="F26" s="220">
        <f>IF($E$31=0,0,E26/$E$31)</f>
        <v>0</v>
      </c>
      <c r="G26" s="428"/>
      <c r="H26" s="430"/>
      <c r="I26" s="428"/>
      <c r="J26" s="413"/>
    </row>
    <row r="27" spans="1:13" x14ac:dyDescent="0.25">
      <c r="A27" s="634" t="s">
        <v>46</v>
      </c>
      <c r="B27" s="635"/>
      <c r="C27" s="635"/>
      <c r="D27" s="636"/>
      <c r="E27" s="219">
        <f>$H$6*H17</f>
        <v>0</v>
      </c>
      <c r="F27" s="220">
        <f>IF($E$31=0,0,E27/$E$31)</f>
        <v>0</v>
      </c>
      <c r="G27" s="428"/>
      <c r="H27" s="430"/>
      <c r="I27" s="428"/>
      <c r="J27" s="413"/>
    </row>
    <row r="28" spans="1:13" x14ac:dyDescent="0.25">
      <c r="A28" s="634" t="s">
        <v>47</v>
      </c>
      <c r="B28" s="635"/>
      <c r="C28" s="635"/>
      <c r="D28" s="636"/>
      <c r="E28" s="219">
        <f>$H$6*H18</f>
        <v>0</v>
      </c>
      <c r="F28" s="220">
        <f>IF($E$31=0,0,E28/$E$31)</f>
        <v>0</v>
      </c>
      <c r="G28" s="428"/>
      <c r="H28" s="430"/>
      <c r="I28" s="428"/>
      <c r="J28" s="413"/>
    </row>
    <row r="29" spans="1:13" x14ac:dyDescent="0.25">
      <c r="A29" s="634" t="s">
        <v>48</v>
      </c>
      <c r="B29" s="635"/>
      <c r="C29" s="635"/>
      <c r="D29" s="636"/>
      <c r="E29" s="219">
        <f>$H$6*H19</f>
        <v>0</v>
      </c>
      <c r="F29" s="220">
        <f>IF($E$31=0,0,E29/$E$31)</f>
        <v>0</v>
      </c>
      <c r="G29" s="428"/>
      <c r="H29" s="430"/>
      <c r="I29" s="428"/>
      <c r="J29" s="413"/>
    </row>
    <row r="30" spans="1:13" x14ac:dyDescent="0.25">
      <c r="A30" s="634" t="s">
        <v>198</v>
      </c>
      <c r="B30" s="635"/>
      <c r="C30" s="635"/>
      <c r="D30" s="636"/>
      <c r="E30" s="219">
        <f>$H$6*H20</f>
        <v>0</v>
      </c>
      <c r="F30" s="220">
        <f>IF($E$31=0,0,E30/$E$31)</f>
        <v>0</v>
      </c>
      <c r="G30" s="428"/>
      <c r="H30" s="430"/>
      <c r="I30" s="428"/>
      <c r="J30" s="413"/>
    </row>
    <row r="31" spans="1:13" x14ac:dyDescent="0.25">
      <c r="A31" s="637" t="s">
        <v>43</v>
      </c>
      <c r="B31" s="638"/>
      <c r="C31" s="638"/>
      <c r="D31" s="639"/>
      <c r="E31" s="216">
        <f>SUM(E26:E30)</f>
        <v>0</v>
      </c>
      <c r="F31" s="217">
        <f>SUM(F26:F30)</f>
        <v>0</v>
      </c>
      <c r="G31" s="428"/>
      <c r="H31" s="430"/>
      <c r="I31" s="428"/>
      <c r="J31" s="413"/>
    </row>
    <row r="32" spans="1:13" x14ac:dyDescent="0.25">
      <c r="A32" s="391"/>
      <c r="B32" s="391"/>
      <c r="C32" s="391"/>
      <c r="D32" s="391"/>
      <c r="E32" s="391"/>
      <c r="F32" s="391"/>
      <c r="G32" s="391"/>
      <c r="H32" s="391"/>
      <c r="I32" s="391"/>
      <c r="J32" s="413"/>
    </row>
    <row r="33" spans="1:13" ht="51.75" customHeight="1" x14ac:dyDescent="0.25">
      <c r="A33" s="629" t="s">
        <v>41</v>
      </c>
      <c r="B33" s="630"/>
      <c r="C33" s="630"/>
      <c r="D33" s="630"/>
      <c r="E33" s="674"/>
      <c r="F33" s="674"/>
      <c r="G33" s="674"/>
      <c r="H33" s="675"/>
      <c r="I33" s="391"/>
      <c r="J33" s="413"/>
    </row>
    <row r="34" spans="1:13" x14ac:dyDescent="0.25">
      <c r="A34" s="413"/>
      <c r="B34" s="413"/>
      <c r="C34" s="413"/>
      <c r="D34" s="413"/>
      <c r="E34" s="413"/>
      <c r="F34" s="413"/>
      <c r="G34" s="413"/>
      <c r="H34" s="413"/>
      <c r="I34" s="413"/>
      <c r="J34" s="413"/>
      <c r="M34" s="172"/>
    </row>
    <row r="35" spans="1:13" x14ac:dyDescent="0.25">
      <c r="A35" s="413"/>
      <c r="B35" s="413"/>
      <c r="C35" s="413"/>
      <c r="D35" s="413"/>
      <c r="E35" s="413"/>
      <c r="F35" s="413"/>
      <c r="G35" s="413"/>
      <c r="H35" s="413"/>
      <c r="I35" s="413"/>
      <c r="J35" s="413"/>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21" t="s">
        <v>674</v>
      </c>
      <c r="B1" s="584"/>
      <c r="C1" s="584"/>
      <c r="D1" s="584"/>
      <c r="E1" s="584"/>
      <c r="F1" s="584"/>
      <c r="G1" s="584"/>
      <c r="H1" s="622"/>
      <c r="I1" s="622"/>
      <c r="J1" s="431"/>
    </row>
    <row r="2" spans="1:19" x14ac:dyDescent="0.25">
      <c r="A2" s="391"/>
      <c r="B2" s="391"/>
      <c r="C2" s="391"/>
      <c r="D2" s="391"/>
      <c r="E2" s="391"/>
      <c r="F2" s="391"/>
      <c r="G2" s="391"/>
      <c r="H2" s="391"/>
      <c r="I2" s="391"/>
      <c r="J2" s="431"/>
    </row>
    <row r="3" spans="1:19" ht="45.75" customHeight="1" x14ac:dyDescent="0.25">
      <c r="A3" s="623" t="s">
        <v>681</v>
      </c>
      <c r="B3" s="667"/>
      <c r="C3" s="667"/>
      <c r="D3" s="667"/>
      <c r="E3" s="667"/>
      <c r="F3" s="667"/>
      <c r="G3" s="667"/>
      <c r="H3" s="622"/>
      <c r="I3" s="622"/>
      <c r="J3" s="431"/>
    </row>
    <row r="4" spans="1:19" x14ac:dyDescent="0.25">
      <c r="A4" s="391"/>
      <c r="B4" s="391"/>
      <c r="C4" s="391"/>
      <c r="D4" s="391"/>
      <c r="E4" s="391"/>
      <c r="F4" s="391"/>
      <c r="G4" s="391"/>
      <c r="H4" s="391"/>
      <c r="I4" s="391"/>
      <c r="J4" s="431"/>
    </row>
    <row r="5" spans="1:19" ht="89.25" x14ac:dyDescent="0.25">
      <c r="A5" s="632" t="s">
        <v>39</v>
      </c>
      <c r="B5" s="632"/>
      <c r="C5" s="632"/>
      <c r="D5" s="632"/>
      <c r="E5" s="205" t="s">
        <v>587</v>
      </c>
      <c r="F5" s="205" t="s">
        <v>588</v>
      </c>
      <c r="G5" s="205" t="s">
        <v>589</v>
      </c>
      <c r="H5" s="205" t="s">
        <v>590</v>
      </c>
      <c r="I5" s="114" t="s">
        <v>591</v>
      </c>
      <c r="J5" s="431"/>
      <c r="K5" s="292" t="s">
        <v>568</v>
      </c>
      <c r="L5" s="684" t="s">
        <v>569</v>
      </c>
      <c r="M5" s="678"/>
      <c r="N5" s="678"/>
      <c r="O5" s="678"/>
      <c r="P5" s="678"/>
      <c r="Q5" s="678"/>
      <c r="R5" s="678"/>
      <c r="S5" s="678"/>
    </row>
    <row r="6" spans="1:19" x14ac:dyDescent="0.25">
      <c r="A6" s="624" t="s">
        <v>542</v>
      </c>
      <c r="B6" s="624"/>
      <c r="C6" s="624"/>
      <c r="D6" s="624"/>
      <c r="E6" s="203"/>
      <c r="F6" s="206"/>
      <c r="G6" s="203"/>
      <c r="H6" s="203"/>
      <c r="I6" s="166"/>
      <c r="J6" s="431"/>
      <c r="K6" s="293">
        <f t="shared" ref="K6:K8" si="0">H6</f>
        <v>0</v>
      </c>
      <c r="L6" s="685"/>
      <c r="M6" s="680"/>
      <c r="N6" s="680"/>
      <c r="O6" s="680"/>
      <c r="P6" s="680"/>
      <c r="Q6" s="680"/>
      <c r="R6" s="680"/>
      <c r="S6" s="680"/>
    </row>
    <row r="7" spans="1:19" x14ac:dyDescent="0.25">
      <c r="A7" s="624" t="s">
        <v>543</v>
      </c>
      <c r="B7" s="624"/>
      <c r="C7" s="624"/>
      <c r="D7" s="624"/>
      <c r="E7" s="203"/>
      <c r="F7" s="206"/>
      <c r="G7" s="203"/>
      <c r="H7" s="204">
        <f>E7+F7+G7</f>
        <v>0</v>
      </c>
      <c r="I7" s="166"/>
      <c r="J7" s="431"/>
      <c r="K7" s="293">
        <f t="shared" si="0"/>
        <v>0</v>
      </c>
      <c r="L7" s="685"/>
      <c r="M7" s="680"/>
      <c r="N7" s="680"/>
      <c r="O7" s="680"/>
      <c r="P7" s="680"/>
      <c r="Q7" s="680"/>
      <c r="R7" s="680"/>
      <c r="S7" s="680"/>
    </row>
    <row r="8" spans="1:19" x14ac:dyDescent="0.25">
      <c r="A8" s="624" t="s">
        <v>544</v>
      </c>
      <c r="B8" s="624"/>
      <c r="C8" s="624"/>
      <c r="D8" s="624"/>
      <c r="E8" s="204">
        <f>E6*E7</f>
        <v>0</v>
      </c>
      <c r="F8" s="204">
        <f>F6*F7</f>
        <v>0</v>
      </c>
      <c r="G8" s="204">
        <f>G6*G7</f>
        <v>0</v>
      </c>
      <c r="H8" s="204">
        <f>H6*H7</f>
        <v>0</v>
      </c>
      <c r="I8" s="204">
        <f>I6*I7</f>
        <v>0</v>
      </c>
      <c r="J8" s="431"/>
      <c r="K8" s="293">
        <f t="shared" si="0"/>
        <v>0</v>
      </c>
      <c r="L8" s="685"/>
      <c r="M8" s="680"/>
      <c r="N8" s="680"/>
      <c r="O8" s="680"/>
      <c r="P8" s="680"/>
      <c r="Q8" s="680"/>
      <c r="R8" s="680"/>
      <c r="S8" s="680"/>
    </row>
    <row r="9" spans="1:19" x14ac:dyDescent="0.25">
      <c r="A9" s="624" t="s">
        <v>545</v>
      </c>
      <c r="B9" s="624"/>
      <c r="C9" s="624"/>
      <c r="D9" s="624"/>
      <c r="E9" s="203"/>
      <c r="F9" s="206"/>
      <c r="G9" s="203"/>
      <c r="H9" s="284">
        <f>E9+F9+G9</f>
        <v>0</v>
      </c>
      <c r="I9" s="166"/>
      <c r="J9" s="431"/>
      <c r="K9" s="297"/>
      <c r="L9" s="685"/>
      <c r="M9" s="680"/>
      <c r="N9" s="680"/>
      <c r="O9" s="680"/>
      <c r="P9" s="680"/>
      <c r="Q9" s="680"/>
      <c r="R9" s="680"/>
      <c r="S9" s="680"/>
    </row>
    <row r="10" spans="1:19" x14ac:dyDescent="0.25">
      <c r="A10" s="624" t="s">
        <v>546</v>
      </c>
      <c r="B10" s="561"/>
      <c r="C10" s="561"/>
      <c r="D10" s="561"/>
      <c r="E10" s="212">
        <f>IF(E8=0,0,E9/E8)</f>
        <v>0</v>
      </c>
      <c r="F10" s="212">
        <f>IF(F8=0,0,F9/F8)</f>
        <v>0</v>
      </c>
      <c r="G10" s="212">
        <f>IF(G8=0,0,G9/G8)</f>
        <v>0</v>
      </c>
      <c r="H10" s="212">
        <f>IF(H8=0,0,H9/H8)</f>
        <v>0</v>
      </c>
      <c r="I10" s="212">
        <f>IF(I8=0,0,I9/I8)</f>
        <v>0</v>
      </c>
      <c r="J10" s="431"/>
      <c r="K10" s="296">
        <f>H10</f>
        <v>0</v>
      </c>
      <c r="L10" s="685"/>
      <c r="M10" s="680"/>
      <c r="N10" s="680"/>
      <c r="O10" s="680"/>
      <c r="P10" s="680"/>
      <c r="Q10" s="680"/>
      <c r="R10" s="680"/>
      <c r="S10" s="680"/>
    </row>
    <row r="11" spans="1:19" x14ac:dyDescent="0.25">
      <c r="A11" s="624" t="s">
        <v>40</v>
      </c>
      <c r="B11" s="624"/>
      <c r="C11" s="624"/>
      <c r="D11" s="624"/>
      <c r="E11" s="203"/>
      <c r="F11" s="206"/>
      <c r="G11" s="203"/>
      <c r="H11" s="203"/>
      <c r="I11" s="166"/>
      <c r="J11" s="431"/>
      <c r="K11" s="293">
        <f>$H$11</f>
        <v>0</v>
      </c>
      <c r="L11" s="685"/>
      <c r="M11" s="680"/>
      <c r="N11" s="680"/>
      <c r="O11" s="680"/>
      <c r="P11" s="680"/>
      <c r="Q11" s="680"/>
      <c r="R11" s="680"/>
      <c r="S11" s="680"/>
    </row>
    <row r="12" spans="1:19" x14ac:dyDescent="0.25">
      <c r="A12" s="624" t="s">
        <v>523</v>
      </c>
      <c r="B12" s="624"/>
      <c r="C12" s="624"/>
      <c r="D12" s="624"/>
      <c r="E12" s="203"/>
      <c r="F12" s="206"/>
      <c r="G12" s="203"/>
      <c r="H12" s="204">
        <f>E12+F12+G12</f>
        <v>0</v>
      </c>
      <c r="I12" s="202"/>
      <c r="J12" s="431"/>
    </row>
    <row r="13" spans="1:19" x14ac:dyDescent="0.25">
      <c r="A13" s="391"/>
      <c r="B13" s="391"/>
      <c r="C13" s="391"/>
      <c r="D13" s="391"/>
      <c r="E13" s="391"/>
      <c r="F13" s="391"/>
      <c r="G13" s="391"/>
      <c r="H13" s="391"/>
      <c r="I13" s="391"/>
      <c r="J13" s="431"/>
    </row>
    <row r="14" spans="1:19" x14ac:dyDescent="0.25">
      <c r="A14" s="559" t="s">
        <v>41</v>
      </c>
      <c r="B14" s="560"/>
      <c r="C14" s="560"/>
      <c r="D14" s="560"/>
      <c r="E14" s="612"/>
      <c r="F14" s="612"/>
      <c r="G14" s="628"/>
      <c r="H14" s="628"/>
      <c r="I14" s="628"/>
      <c r="J14" s="431"/>
    </row>
    <row r="15" spans="1:19" x14ac:dyDescent="0.25">
      <c r="A15" s="391"/>
      <c r="B15" s="391"/>
      <c r="C15" s="391"/>
      <c r="D15" s="391"/>
      <c r="E15" s="391"/>
      <c r="F15" s="391"/>
      <c r="G15" s="391"/>
      <c r="H15" s="391"/>
      <c r="I15" s="391"/>
      <c r="J15" s="431"/>
    </row>
    <row r="16" spans="1:19" x14ac:dyDescent="0.25">
      <c r="A16" s="413"/>
      <c r="B16" s="413"/>
      <c r="C16" s="413"/>
      <c r="D16" s="413"/>
      <c r="E16" s="413"/>
      <c r="F16" s="413"/>
      <c r="G16" s="413"/>
      <c r="H16" s="413"/>
      <c r="I16" s="413"/>
      <c r="J16" s="431"/>
    </row>
    <row r="17" spans="1:19" ht="88.5" hidden="1" customHeight="1" x14ac:dyDescent="0.25">
      <c r="A17" s="618" t="s">
        <v>548</v>
      </c>
      <c r="B17" s="619"/>
      <c r="C17" s="619"/>
      <c r="D17" s="619"/>
      <c r="E17" s="619"/>
      <c r="F17" s="619"/>
      <c r="G17" s="619"/>
      <c r="H17" s="620"/>
    </row>
    <row r="18" spans="1:19" ht="15" hidden="1" customHeight="1" x14ac:dyDescent="0.25">
      <c r="A18" s="3"/>
      <c r="B18" s="3"/>
      <c r="C18" s="3"/>
      <c r="D18" s="3"/>
      <c r="E18" s="3"/>
      <c r="F18" s="3"/>
      <c r="G18" s="3"/>
      <c r="H18" s="3"/>
    </row>
    <row r="19" spans="1:19" ht="30" hidden="1" customHeight="1" x14ac:dyDescent="0.25">
      <c r="A19" s="640" t="s">
        <v>551</v>
      </c>
      <c r="B19" s="683"/>
      <c r="C19" s="683"/>
      <c r="D19" s="683"/>
      <c r="E19" s="683"/>
      <c r="F19" s="683"/>
      <c r="G19" s="683"/>
      <c r="H19" s="620"/>
    </row>
    <row r="20" spans="1:19" ht="15" hidden="1" customHeight="1" x14ac:dyDescent="0.25">
      <c r="A20" s="3"/>
      <c r="B20" s="3"/>
      <c r="C20" s="3"/>
      <c r="D20" s="3"/>
      <c r="E20" s="3"/>
      <c r="F20" s="3"/>
      <c r="G20" s="3"/>
      <c r="H20" s="3"/>
    </row>
    <row r="21" spans="1:19" ht="102" hidden="1" customHeight="1" x14ac:dyDescent="0.25">
      <c r="A21" s="632" t="s">
        <v>39</v>
      </c>
      <c r="B21" s="632"/>
      <c r="C21" s="632"/>
      <c r="D21" s="632"/>
      <c r="E21" s="205" t="s">
        <v>362</v>
      </c>
      <c r="F21" s="205" t="s">
        <v>514</v>
      </c>
      <c r="G21" s="205"/>
      <c r="H21" s="205" t="s">
        <v>526</v>
      </c>
      <c r="I21" s="114" t="s">
        <v>515</v>
      </c>
      <c r="K21" s="292" t="s">
        <v>568</v>
      </c>
      <c r="L21" s="684" t="s">
        <v>573</v>
      </c>
      <c r="M21" s="678"/>
      <c r="N21" s="678"/>
      <c r="O21" s="678"/>
      <c r="P21" s="678"/>
      <c r="Q21" s="678"/>
      <c r="R21" s="678"/>
      <c r="S21" s="678"/>
    </row>
    <row r="22" spans="1:19" ht="15" hidden="1" customHeight="1" x14ac:dyDescent="0.25">
      <c r="A22" s="624" t="s">
        <v>542</v>
      </c>
      <c r="B22" s="624"/>
      <c r="C22" s="624"/>
      <c r="D22" s="624"/>
      <c r="E22" s="203"/>
      <c r="F22" s="206"/>
      <c r="G22" s="204"/>
      <c r="H22" s="203"/>
      <c r="I22" s="203"/>
      <c r="K22" s="293">
        <f t="shared" ref="K22:K27" si="1">H22</f>
        <v>0</v>
      </c>
      <c r="L22" s="685"/>
      <c r="M22" s="680"/>
      <c r="N22" s="680"/>
      <c r="O22" s="680"/>
      <c r="P22" s="680"/>
      <c r="Q22" s="680"/>
      <c r="R22" s="680"/>
      <c r="S22" s="680"/>
    </row>
    <row r="23" spans="1:19" ht="15" hidden="1" customHeight="1" x14ac:dyDescent="0.25">
      <c r="A23" s="624" t="s">
        <v>543</v>
      </c>
      <c r="B23" s="624"/>
      <c r="C23" s="624"/>
      <c r="D23" s="624"/>
      <c r="E23" s="203"/>
      <c r="F23" s="206"/>
      <c r="G23" s="204"/>
      <c r="H23" s="204">
        <f>E23+F23</f>
        <v>0</v>
      </c>
      <c r="I23" s="206"/>
      <c r="K23" s="293">
        <f t="shared" si="1"/>
        <v>0</v>
      </c>
      <c r="L23" s="685"/>
      <c r="M23" s="680"/>
      <c r="N23" s="680"/>
      <c r="O23" s="680"/>
      <c r="P23" s="680"/>
      <c r="Q23" s="680"/>
      <c r="R23" s="680"/>
      <c r="S23" s="680"/>
    </row>
    <row r="24" spans="1:19" ht="15" hidden="1" customHeight="1" x14ac:dyDescent="0.25">
      <c r="A24" s="624" t="s">
        <v>544</v>
      </c>
      <c r="B24" s="624"/>
      <c r="C24" s="624"/>
      <c r="D24" s="624"/>
      <c r="E24" s="204">
        <f>E22*E23</f>
        <v>0</v>
      </c>
      <c r="F24" s="204">
        <f>F22*F23</f>
        <v>0</v>
      </c>
      <c r="G24" s="204"/>
      <c r="H24" s="204">
        <f>H22*H23</f>
        <v>0</v>
      </c>
      <c r="I24" s="204">
        <f>I22*I23</f>
        <v>0</v>
      </c>
      <c r="K24" s="293">
        <f t="shared" si="1"/>
        <v>0</v>
      </c>
      <c r="L24" s="685"/>
      <c r="M24" s="680"/>
      <c r="N24" s="680"/>
      <c r="O24" s="680"/>
      <c r="P24" s="680"/>
      <c r="Q24" s="680"/>
      <c r="R24" s="680"/>
      <c r="S24" s="680"/>
    </row>
    <row r="25" spans="1:19" ht="15" hidden="1" customHeight="1" x14ac:dyDescent="0.25">
      <c r="A25" s="624" t="s">
        <v>545</v>
      </c>
      <c r="B25" s="624"/>
      <c r="C25" s="624"/>
      <c r="D25" s="624"/>
      <c r="E25" s="203"/>
      <c r="F25" s="206"/>
      <c r="G25" s="204"/>
      <c r="H25" s="284">
        <f>E25+F25</f>
        <v>0</v>
      </c>
      <c r="I25" s="203"/>
      <c r="K25" s="293">
        <f t="shared" si="1"/>
        <v>0</v>
      </c>
      <c r="L25" s="685"/>
      <c r="M25" s="680"/>
      <c r="N25" s="680"/>
      <c r="O25" s="680"/>
      <c r="P25" s="680"/>
      <c r="Q25" s="680"/>
      <c r="R25" s="680"/>
      <c r="S25" s="680"/>
    </row>
    <row r="26" spans="1:19" ht="15" hidden="1" customHeight="1" x14ac:dyDescent="0.25">
      <c r="A26" s="624" t="s">
        <v>546</v>
      </c>
      <c r="B26" s="561"/>
      <c r="C26" s="561"/>
      <c r="D26" s="561"/>
      <c r="E26" s="212">
        <f>IF(E24=0,0,E25/E24)</f>
        <v>0</v>
      </c>
      <c r="F26" s="212">
        <f>IF(F24=0,0,F25/F24)</f>
        <v>0</v>
      </c>
      <c r="G26" s="212"/>
      <c r="H26" s="212">
        <f>IF(H24=0,0,H25/H24)</f>
        <v>0</v>
      </c>
      <c r="I26" s="212">
        <f>IF(I24=0,0,I25/I24)</f>
        <v>0</v>
      </c>
      <c r="K26" s="296">
        <f t="shared" si="1"/>
        <v>0</v>
      </c>
      <c r="L26" s="685"/>
      <c r="M26" s="680"/>
      <c r="N26" s="680"/>
      <c r="O26" s="680"/>
      <c r="P26" s="680"/>
      <c r="Q26" s="680"/>
      <c r="R26" s="680"/>
      <c r="S26" s="680"/>
    </row>
    <row r="27" spans="1:19" ht="15" hidden="1" customHeight="1" x14ac:dyDescent="0.25">
      <c r="A27" s="624" t="s">
        <v>40</v>
      </c>
      <c r="B27" s="624"/>
      <c r="C27" s="624"/>
      <c r="D27" s="624"/>
      <c r="E27" s="203"/>
      <c r="F27" s="206"/>
      <c r="G27" s="204"/>
      <c r="H27" s="203"/>
      <c r="I27" s="203"/>
      <c r="K27" s="293">
        <f t="shared" si="1"/>
        <v>0</v>
      </c>
      <c r="L27" s="685"/>
      <c r="M27" s="680"/>
      <c r="N27" s="680"/>
      <c r="O27" s="680"/>
      <c r="P27" s="680"/>
      <c r="Q27" s="680"/>
      <c r="R27" s="680"/>
      <c r="S27" s="680"/>
    </row>
    <row r="28" spans="1:19" ht="15" hidden="1" customHeight="1" x14ac:dyDescent="0.25">
      <c r="A28" s="624" t="s">
        <v>523</v>
      </c>
      <c r="B28" s="624"/>
      <c r="C28" s="624"/>
      <c r="D28" s="624"/>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9" t="s">
        <v>41</v>
      </c>
      <c r="B30" s="630"/>
      <c r="C30" s="630"/>
      <c r="D30" s="630"/>
      <c r="E30" s="641"/>
      <c r="F30" s="641"/>
      <c r="G30" s="642"/>
      <c r="H30" s="642"/>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D54" sqref="D54"/>
    </sheetView>
  </sheetViews>
  <sheetFormatPr defaultRowHeight="14.25" x14ac:dyDescent="0.2"/>
  <cols>
    <col min="1" max="1" width="4.5703125" style="3" customWidth="1"/>
    <col min="2" max="2" width="36" style="338" customWidth="1"/>
    <col min="3" max="3" width="13.7109375" style="338" customWidth="1"/>
    <col min="4" max="4" width="64.140625" style="338"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0" t="s">
        <v>364</v>
      </c>
      <c r="B1" s="691"/>
      <c r="C1" s="691"/>
      <c r="D1" s="691"/>
      <c r="E1" s="691"/>
      <c r="F1" s="691"/>
      <c r="G1" s="692"/>
      <c r="H1" s="692"/>
      <c r="R1" s="181"/>
    </row>
    <row r="2" spans="1:18" ht="87" customHeight="1" x14ac:dyDescent="0.25">
      <c r="A2" s="432"/>
      <c r="B2" s="698" t="s">
        <v>888</v>
      </c>
      <c r="C2" s="699"/>
      <c r="D2" s="699"/>
      <c r="E2" s="433"/>
      <c r="F2" s="337"/>
      <c r="G2" s="340"/>
      <c r="H2" s="340"/>
      <c r="Q2" s="233" t="s">
        <v>532</v>
      </c>
      <c r="R2" s="181"/>
    </row>
    <row r="3" spans="1:18" s="338" customFormat="1" ht="15" x14ac:dyDescent="0.25">
      <c r="A3" s="434"/>
      <c r="B3" s="442"/>
      <c r="C3" s="441"/>
      <c r="D3" s="442"/>
      <c r="E3" s="434"/>
      <c r="R3" s="339"/>
    </row>
    <row r="4" spans="1:18" s="338" customFormat="1" ht="15" x14ac:dyDescent="0.25">
      <c r="A4" s="434"/>
      <c r="B4" s="442" t="s">
        <v>666</v>
      </c>
      <c r="C4" s="441"/>
      <c r="D4" s="442" t="str">
        <f>INDEX(data!A1:A34,'úvodní list'!J15)</f>
        <v>nevybráno</v>
      </c>
      <c r="E4" s="434"/>
      <c r="R4" s="339"/>
    </row>
    <row r="5" spans="1:18" s="338" customFormat="1" ht="12" x14ac:dyDescent="0.2">
      <c r="A5" s="434"/>
      <c r="B5" s="434" t="s">
        <v>668</v>
      </c>
      <c r="C5" s="434"/>
      <c r="D5" s="434"/>
      <c r="E5" s="434"/>
      <c r="R5" s="339"/>
    </row>
    <row r="6" spans="1:18" s="338" customFormat="1" ht="12" x14ac:dyDescent="0.2">
      <c r="A6" s="434"/>
      <c r="B6" s="435"/>
      <c r="C6" s="434"/>
      <c r="D6" s="434"/>
      <c r="E6" s="434"/>
    </row>
    <row r="7" spans="1:18" s="338" customFormat="1" ht="15" x14ac:dyDescent="0.25">
      <c r="A7" s="434"/>
      <c r="B7" s="700" t="s">
        <v>621</v>
      </c>
      <c r="C7" s="701"/>
      <c r="D7" s="702"/>
      <c r="E7" s="434"/>
    </row>
    <row r="8" spans="1:18" s="338" customFormat="1" ht="12" x14ac:dyDescent="0.2">
      <c r="A8" s="434"/>
      <c r="B8" s="351"/>
      <c r="C8" s="352"/>
      <c r="D8" s="350"/>
      <c r="E8" s="434"/>
    </row>
    <row r="9" spans="1:18" s="338" customFormat="1" ht="26.25" customHeight="1" x14ac:dyDescent="0.2">
      <c r="A9" s="434"/>
      <c r="B9" s="693" t="s">
        <v>601</v>
      </c>
      <c r="C9" s="696"/>
      <c r="D9" s="697"/>
      <c r="E9" s="434"/>
    </row>
    <row r="10" spans="1:18" s="338" customFormat="1" ht="12" x14ac:dyDescent="0.2">
      <c r="A10" s="434"/>
      <c r="B10" s="347" t="s">
        <v>599</v>
      </c>
      <c r="C10" s="353" t="s">
        <v>598</v>
      </c>
      <c r="D10" s="346" t="s">
        <v>600</v>
      </c>
      <c r="E10" s="434"/>
    </row>
    <row r="11" spans="1:18" s="338" customFormat="1" ht="15" x14ac:dyDescent="0.2">
      <c r="A11" s="434"/>
      <c r="B11" s="354" t="s">
        <v>597</v>
      </c>
      <c r="C11" s="356"/>
      <c r="D11" s="357"/>
      <c r="E11" s="434"/>
    </row>
    <row r="12" spans="1:18" s="338" customFormat="1" ht="36.75" x14ac:dyDescent="0.25">
      <c r="A12" s="434"/>
      <c r="B12" s="348" t="str">
        <f>INDEX(data!L1:L34,'úvodní list'!J15)</f>
        <v xml:space="preserve">   </v>
      </c>
      <c r="C12" s="382"/>
      <c r="D12" s="349" t="s">
        <v>610</v>
      </c>
      <c r="E12" s="434"/>
      <c r="F12" s="342"/>
      <c r="H12" s="703" t="str">
        <f>IF(C13&gt;C12,"zadaná minimální hodnota indikátoru 1 je větší než maximální hodnota indikátoru 1","   ")</f>
        <v xml:space="preserve">   </v>
      </c>
      <c r="I12" s="704"/>
      <c r="J12" s="704"/>
      <c r="K12" s="704"/>
      <c r="L12" s="704"/>
      <c r="M12" s="704"/>
      <c r="N12" s="704"/>
      <c r="O12" s="704"/>
    </row>
    <row r="13" spans="1:18" s="338" customFormat="1" ht="24" customHeight="1" x14ac:dyDescent="0.2">
      <c r="A13" s="434"/>
      <c r="B13" s="348" t="str">
        <f>INDEX(data!M1:M34,'úvodní list'!J15)</f>
        <v xml:space="preserve">   </v>
      </c>
      <c r="C13" s="382"/>
      <c r="D13" s="349" t="s">
        <v>682</v>
      </c>
      <c r="E13" s="434"/>
      <c r="F13" s="342"/>
    </row>
    <row r="14" spans="1:18" s="338" customFormat="1" ht="12" x14ac:dyDescent="0.2">
      <c r="A14" s="434"/>
      <c r="B14" s="355" t="s">
        <v>596</v>
      </c>
      <c r="C14" s="383"/>
      <c r="D14" s="349"/>
      <c r="E14" s="434"/>
      <c r="F14" s="342"/>
    </row>
    <row r="15" spans="1:18" s="338" customFormat="1" ht="24" customHeight="1" x14ac:dyDescent="0.2">
      <c r="A15" s="434"/>
      <c r="B15" s="348" t="str">
        <f>INDEX(data!N1:N34,'úvodní list'!J15)</f>
        <v xml:space="preserve">   </v>
      </c>
      <c r="C15" s="382"/>
      <c r="D15" s="349" t="s">
        <v>682</v>
      </c>
      <c r="E15" s="434"/>
      <c r="F15" s="342"/>
    </row>
    <row r="16" spans="1:18" s="338" customFormat="1" ht="27.75" customHeight="1" x14ac:dyDescent="0.25">
      <c r="A16" s="434"/>
      <c r="B16" s="693" t="s">
        <v>602</v>
      </c>
      <c r="C16" s="694"/>
      <c r="D16" s="695"/>
      <c r="E16" s="434"/>
    </row>
    <row r="17" spans="1:19" s="338" customFormat="1" ht="15" x14ac:dyDescent="0.25">
      <c r="A17" s="434"/>
      <c r="B17" s="348" t="str">
        <f>INDEX(data!C1:C34,'úvodní list'!J15)</f>
        <v xml:space="preserve">   </v>
      </c>
      <c r="C17" s="379">
        <f>INDEX(data!D1:D34,'úvodní list'!J15)</f>
        <v>0</v>
      </c>
      <c r="D17" s="369" t="str">
        <f>INDEX(data!E1:E34,'úvodní list'!J15)</f>
        <v>vyberte druh sociální služby na úvodním listu formuláře</v>
      </c>
      <c r="E17" s="434"/>
      <c r="F17" s="342" t="s">
        <v>608</v>
      </c>
      <c r="G17" s="380"/>
      <c r="H17" s="248"/>
      <c r="I17" s="248"/>
      <c r="J17" s="248"/>
      <c r="K17" s="248"/>
      <c r="L17" s="248"/>
      <c r="M17" s="248"/>
      <c r="N17" s="248"/>
      <c r="O17" s="381"/>
      <c r="P17" s="248"/>
      <c r="Q17" s="248"/>
      <c r="R17" s="248"/>
      <c r="S17" s="248"/>
    </row>
    <row r="18" spans="1:19" s="338" customFormat="1" ht="12" x14ac:dyDescent="0.2">
      <c r="A18" s="434"/>
      <c r="B18" s="348" t="str">
        <f>INDEX(data!F1:F34,'úvodní list'!J15)</f>
        <v xml:space="preserve">   </v>
      </c>
      <c r="C18" s="389">
        <f>INDEX(data!G1:G34,'úvodní list'!J15)</f>
        <v>0</v>
      </c>
      <c r="D18" s="378" t="str">
        <f>INDEX(data!H1:H34,'úvodní list'!J15)</f>
        <v>vyberte druh sociální služby na úvodním listu formuláře</v>
      </c>
      <c r="E18" s="434"/>
      <c r="F18" s="342" t="s">
        <v>625</v>
      </c>
    </row>
    <row r="19" spans="1:19" s="338" customFormat="1" ht="12" x14ac:dyDescent="0.2">
      <c r="A19" s="434"/>
      <c r="B19" s="351"/>
      <c r="C19" s="352"/>
      <c r="D19" s="350"/>
      <c r="E19" s="434"/>
    </row>
    <row r="20" spans="1:19" s="338" customFormat="1" ht="12" x14ac:dyDescent="0.2">
      <c r="A20" s="434"/>
      <c r="B20" s="436"/>
      <c r="C20" s="437"/>
      <c r="D20" s="436"/>
      <c r="E20" s="434"/>
    </row>
    <row r="21" spans="1:19" s="338" customFormat="1" ht="15" x14ac:dyDescent="0.25">
      <c r="A21" s="434"/>
      <c r="B21" s="435"/>
      <c r="C21" s="688" t="str">
        <f>IF(C17&gt;C12,"Službu je nutno rozdělit s důvodu překročení maximální hodnoty indikátoru 1 !!!","   ")</f>
        <v xml:space="preserve">   </v>
      </c>
      <c r="D21" s="689"/>
      <c r="E21" s="434"/>
    </row>
    <row r="22" spans="1:19" s="338" customFormat="1" ht="12" x14ac:dyDescent="0.2">
      <c r="A22" s="434"/>
      <c r="B22" s="435"/>
      <c r="C22" s="434"/>
      <c r="D22" s="435"/>
      <c r="E22" s="434"/>
    </row>
    <row r="23" spans="1:19" x14ac:dyDescent="0.2">
      <c r="A23" s="391"/>
      <c r="B23" s="438" t="s">
        <v>594</v>
      </c>
      <c r="C23" s="434"/>
      <c r="D23" s="435"/>
      <c r="E23" s="391"/>
      <c r="H23" s="527"/>
      <c r="I23" s="527"/>
      <c r="J23" s="527"/>
      <c r="K23" s="527"/>
      <c r="L23" s="527"/>
      <c r="M23" s="527"/>
      <c r="N23" s="527"/>
      <c r="O23" s="527"/>
      <c r="P23" s="527"/>
    </row>
    <row r="24" spans="1:19" ht="15" hidden="1" x14ac:dyDescent="0.25">
      <c r="A24" s="391"/>
      <c r="B24" s="362" t="s">
        <v>632</v>
      </c>
      <c r="C24" s="363">
        <f>C13*0.9</f>
        <v>0</v>
      </c>
      <c r="D24" s="377" t="s">
        <v>633</v>
      </c>
      <c r="E24" s="391"/>
      <c r="G24" s="358"/>
      <c r="H24" s="528"/>
      <c r="I24" s="528"/>
      <c r="J24" s="528"/>
      <c r="K24" s="528"/>
      <c r="L24" s="528"/>
      <c r="M24" s="528"/>
      <c r="N24" s="527"/>
      <c r="O24" s="527"/>
      <c r="P24" s="527"/>
    </row>
    <row r="25" spans="1:19" hidden="1" x14ac:dyDescent="0.2">
      <c r="A25" s="391"/>
      <c r="B25" s="362" t="s">
        <v>604</v>
      </c>
      <c r="C25" s="363">
        <f>IF(C17&lt;C24,(C24-C17)/C24,0)</f>
        <v>0</v>
      </c>
      <c r="D25" s="362"/>
      <c r="E25" s="391"/>
      <c r="H25" s="527"/>
      <c r="I25" s="527"/>
      <c r="J25" s="527"/>
      <c r="K25" s="527"/>
      <c r="L25" s="527"/>
      <c r="M25" s="527"/>
      <c r="N25" s="527"/>
      <c r="O25" s="527"/>
      <c r="P25" s="527"/>
    </row>
    <row r="26" spans="1:19" ht="15" x14ac:dyDescent="0.25">
      <c r="A26" s="391"/>
      <c r="B26" s="343" t="s">
        <v>614</v>
      </c>
      <c r="C26" s="344" t="s">
        <v>615</v>
      </c>
      <c r="D26" s="343" t="s">
        <v>600</v>
      </c>
      <c r="E26" s="391"/>
      <c r="F26" s="358" t="s">
        <v>622</v>
      </c>
      <c r="H26" s="527"/>
      <c r="I26" s="527"/>
      <c r="J26" s="527"/>
      <c r="K26" s="527"/>
      <c r="L26" s="527"/>
      <c r="M26" s="527"/>
      <c r="N26" s="527"/>
      <c r="O26" s="527"/>
      <c r="P26" s="527"/>
    </row>
    <row r="27" spans="1:19" x14ac:dyDescent="0.2">
      <c r="A27" s="391"/>
      <c r="B27" s="345" t="s">
        <v>905</v>
      </c>
      <c r="C27" s="372">
        <f>'část E náklady'!E10</f>
        <v>0</v>
      </c>
      <c r="D27" s="367" t="s">
        <v>904</v>
      </c>
      <c r="E27" s="391"/>
      <c r="F27" s="341" t="s">
        <v>616</v>
      </c>
      <c r="H27" s="529"/>
      <c r="I27" s="530"/>
      <c r="J27" s="530"/>
      <c r="K27" s="530"/>
      <c r="L27" s="530"/>
      <c r="M27" s="530"/>
      <c r="N27" s="530"/>
      <c r="O27" s="530"/>
      <c r="P27" s="530"/>
    </row>
    <row r="28" spans="1:19" ht="14.25" customHeight="1" x14ac:dyDescent="0.25">
      <c r="A28" s="391"/>
      <c r="B28" s="345" t="s">
        <v>907</v>
      </c>
      <c r="C28" s="372">
        <f>ROUNDDOWN(C27*C25,-2)</f>
        <v>0</v>
      </c>
      <c r="D28" s="368" t="s">
        <v>627</v>
      </c>
      <c r="E28" s="391"/>
      <c r="F28" s="341"/>
      <c r="H28" s="531"/>
      <c r="I28" s="531"/>
      <c r="J28" s="531"/>
      <c r="K28" s="531"/>
      <c r="L28" s="531"/>
      <c r="M28" s="531"/>
      <c r="N28" s="531"/>
      <c r="O28" s="531"/>
      <c r="P28" s="531"/>
    </row>
    <row r="29" spans="1:19" ht="15" x14ac:dyDescent="0.25">
      <c r="A29" s="391"/>
      <c r="B29" s="345" t="s">
        <v>611</v>
      </c>
      <c r="C29" s="372">
        <f>'část E náklady'!E15</f>
        <v>0</v>
      </c>
      <c r="D29" s="367" t="s">
        <v>630</v>
      </c>
      <c r="E29" s="391"/>
      <c r="F29" s="341" t="s">
        <v>616</v>
      </c>
      <c r="H29" s="531"/>
      <c r="I29" s="531"/>
      <c r="J29" s="531"/>
      <c r="K29" s="531"/>
      <c r="L29" s="531"/>
      <c r="M29" s="531"/>
      <c r="N29" s="531"/>
      <c r="O29" s="531"/>
      <c r="P29" s="531"/>
    </row>
    <row r="30" spans="1:19" ht="14.25" customHeight="1" x14ac:dyDescent="0.2">
      <c r="A30" s="391"/>
      <c r="B30" s="345" t="s">
        <v>606</v>
      </c>
      <c r="C30" s="372">
        <f>ROUNDDOWN(C29*C25,-2)</f>
        <v>0</v>
      </c>
      <c r="D30" s="368" t="s">
        <v>627</v>
      </c>
      <c r="E30" s="391"/>
      <c r="F30" s="341"/>
      <c r="H30" s="527"/>
      <c r="I30" s="527"/>
      <c r="J30" s="527"/>
      <c r="K30" s="527"/>
      <c r="L30" s="527"/>
      <c r="M30" s="527"/>
      <c r="N30" s="527"/>
      <c r="O30" s="527"/>
      <c r="P30" s="527"/>
    </row>
    <row r="31" spans="1:19" x14ac:dyDescent="0.2">
      <c r="A31" s="391"/>
      <c r="B31" s="345" t="s">
        <v>612</v>
      </c>
      <c r="C31" s="372">
        <f>'část E náklady'!E20</f>
        <v>0</v>
      </c>
      <c r="D31" s="367" t="s">
        <v>631</v>
      </c>
      <c r="E31" s="391"/>
      <c r="F31" s="341" t="s">
        <v>616</v>
      </c>
      <c r="H31" s="527"/>
      <c r="I31" s="527"/>
      <c r="J31" s="527"/>
      <c r="K31" s="527"/>
      <c r="L31" s="527"/>
      <c r="M31" s="527"/>
      <c r="N31" s="527"/>
      <c r="O31" s="527"/>
      <c r="P31" s="527"/>
    </row>
    <row r="32" spans="1:19" ht="14.25" customHeight="1" x14ac:dyDescent="0.2">
      <c r="A32" s="391"/>
      <c r="B32" s="345" t="s">
        <v>607</v>
      </c>
      <c r="C32" s="372">
        <f>ROUNDDOWN(C31*C25,-2)</f>
        <v>0</v>
      </c>
      <c r="D32" s="368" t="s">
        <v>627</v>
      </c>
      <c r="E32" s="391"/>
      <c r="F32" s="341"/>
      <c r="H32" s="527"/>
      <c r="I32" s="527"/>
      <c r="J32" s="527"/>
      <c r="K32" s="527"/>
      <c r="L32" s="527"/>
      <c r="M32" s="527"/>
      <c r="N32" s="527"/>
      <c r="O32" s="527"/>
      <c r="P32" s="527"/>
    </row>
    <row r="33" spans="1:15" x14ac:dyDescent="0.2">
      <c r="A33" s="391"/>
      <c r="B33" s="359" t="s">
        <v>605</v>
      </c>
      <c r="C33" s="373">
        <f>C28+C30+C32</f>
        <v>0</v>
      </c>
      <c r="D33" s="345"/>
      <c r="E33" s="391"/>
      <c r="F33" s="338"/>
    </row>
    <row r="34" spans="1:15" x14ac:dyDescent="0.2">
      <c r="A34" s="391"/>
      <c r="B34" s="438"/>
      <c r="C34" s="440"/>
      <c r="D34" s="435"/>
      <c r="E34" s="391"/>
      <c r="F34" s="338"/>
      <c r="O34" s="527"/>
    </row>
    <row r="35" spans="1:15" x14ac:dyDescent="0.2">
      <c r="A35" s="391"/>
      <c r="B35" s="438" t="s">
        <v>596</v>
      </c>
      <c r="C35" s="440"/>
      <c r="D35" s="435"/>
      <c r="E35" s="391"/>
      <c r="F35" s="338"/>
    </row>
    <row r="36" spans="1:15" ht="24" hidden="1" customHeight="1" x14ac:dyDescent="0.2">
      <c r="A36" s="391"/>
      <c r="B36" s="362" t="s">
        <v>652</v>
      </c>
      <c r="C36" s="374">
        <f>IF('úvodní list'!J15=8,50,65)</f>
        <v>65</v>
      </c>
      <c r="D36" s="390" t="s">
        <v>656</v>
      </c>
      <c r="E36" s="391"/>
      <c r="F36" s="338"/>
    </row>
    <row r="37" spans="1:15" ht="15" hidden="1" customHeight="1" x14ac:dyDescent="0.2">
      <c r="A37" s="439"/>
      <c r="B37" s="362" t="s">
        <v>638</v>
      </c>
      <c r="C37" s="374">
        <f>IF(B15="obložnost (min.)",C15/100,C15*C36/100)</f>
        <v>0</v>
      </c>
      <c r="D37" s="362" t="s">
        <v>653</v>
      </c>
      <c r="E37" s="391"/>
      <c r="F37" s="338" t="s">
        <v>626</v>
      </c>
    </row>
    <row r="38" spans="1:15" ht="15" hidden="1" customHeight="1" x14ac:dyDescent="0.2">
      <c r="A38" s="439"/>
      <c r="B38" s="362" t="s">
        <v>654</v>
      </c>
      <c r="C38" s="374">
        <f>IF(C37&gt;C18,IF(C33&gt;0,0,1),0)</f>
        <v>0</v>
      </c>
      <c r="D38" s="362" t="s">
        <v>655</v>
      </c>
      <c r="E38" s="391"/>
      <c r="F38" s="338"/>
    </row>
    <row r="39" spans="1:15" x14ac:dyDescent="0.2">
      <c r="A39" s="391"/>
      <c r="B39" s="345" t="s">
        <v>905</v>
      </c>
      <c r="C39" s="372">
        <f>'část E náklady'!E10</f>
        <v>0</v>
      </c>
      <c r="D39" s="367" t="s">
        <v>904</v>
      </c>
      <c r="E39" s="391"/>
      <c r="F39" s="341" t="s">
        <v>616</v>
      </c>
    </row>
    <row r="40" spans="1:15" x14ac:dyDescent="0.2">
      <c r="A40" s="391"/>
      <c r="B40" s="345" t="s">
        <v>906</v>
      </c>
      <c r="C40" s="372">
        <f>IF(C38=1,(ROUNDDOWN(C39*0.02,-2)),0)</f>
        <v>0</v>
      </c>
      <c r="D40" s="368" t="s">
        <v>627</v>
      </c>
      <c r="E40" s="391"/>
    </row>
    <row r="41" spans="1:15" x14ac:dyDescent="0.2">
      <c r="A41" s="391"/>
      <c r="B41" s="345" t="s">
        <v>611</v>
      </c>
      <c r="C41" s="372">
        <f>'část E náklady'!E15</f>
        <v>0</v>
      </c>
      <c r="D41" s="367" t="s">
        <v>630</v>
      </c>
      <c r="E41" s="391"/>
      <c r="F41" s="341" t="s">
        <v>616</v>
      </c>
    </row>
    <row r="42" spans="1:15" x14ac:dyDescent="0.2">
      <c r="A42" s="391"/>
      <c r="B42" s="345" t="s">
        <v>617</v>
      </c>
      <c r="C42" s="372">
        <f>IF(C38=1,(ROUNDDOWN(C41*0.02,-2)),0)</f>
        <v>0</v>
      </c>
      <c r="D42" s="368" t="s">
        <v>627</v>
      </c>
      <c r="E42" s="391"/>
    </row>
    <row r="43" spans="1:15" x14ac:dyDescent="0.2">
      <c r="A43" s="391"/>
      <c r="B43" s="345" t="s">
        <v>612</v>
      </c>
      <c r="C43" s="372">
        <f>'část E náklady'!E20</f>
        <v>0</v>
      </c>
      <c r="D43" s="367" t="s">
        <v>631</v>
      </c>
      <c r="E43" s="391"/>
      <c r="F43" s="341" t="s">
        <v>616</v>
      </c>
    </row>
    <row r="44" spans="1:15" ht="13.5" customHeight="1" x14ac:dyDescent="0.2">
      <c r="A44" s="391"/>
      <c r="B44" s="345" t="s">
        <v>618</v>
      </c>
      <c r="C44" s="372">
        <f>IF(C38=1,(ROUNDDOWN(C43*0.02,-2)),0)</f>
        <v>0</v>
      </c>
      <c r="D44" s="364" t="s">
        <v>627</v>
      </c>
      <c r="E44" s="391"/>
    </row>
    <row r="45" spans="1:15" ht="27.75" customHeight="1" x14ac:dyDescent="0.2">
      <c r="A45" s="391"/>
      <c r="B45" s="359" t="s">
        <v>623</v>
      </c>
      <c r="C45" s="373">
        <f>C40+C42+C44</f>
        <v>0</v>
      </c>
      <c r="D45" s="366" t="s">
        <v>628</v>
      </c>
      <c r="E45" s="391"/>
    </row>
    <row r="46" spans="1:15" x14ac:dyDescent="0.2">
      <c r="A46" s="391"/>
      <c r="B46" s="434"/>
      <c r="C46" s="440"/>
      <c r="D46" s="435"/>
      <c r="E46" s="391"/>
    </row>
    <row r="47" spans="1:15" x14ac:dyDescent="0.2">
      <c r="A47" s="391"/>
      <c r="B47" s="365" t="s">
        <v>908</v>
      </c>
      <c r="C47" s="372">
        <f>C28+C40</f>
        <v>0</v>
      </c>
      <c r="D47" s="686" t="s">
        <v>665</v>
      </c>
      <c r="E47" s="391"/>
    </row>
    <row r="48" spans="1:15" x14ac:dyDescent="0.2">
      <c r="A48" s="391"/>
      <c r="B48" s="365" t="s">
        <v>619</v>
      </c>
      <c r="C48" s="372">
        <f>C30+C42</f>
        <v>0</v>
      </c>
      <c r="D48" s="687"/>
      <c r="E48" s="391"/>
    </row>
    <row r="49" spans="1:6" x14ac:dyDescent="0.2">
      <c r="A49" s="391"/>
      <c r="B49" s="365" t="s">
        <v>620</v>
      </c>
      <c r="C49" s="372">
        <f>C32+C44</f>
        <v>0</v>
      </c>
      <c r="D49" s="687"/>
      <c r="E49" s="391"/>
    </row>
    <row r="50" spans="1:6" x14ac:dyDescent="0.2">
      <c r="A50" s="391"/>
      <c r="B50" s="434"/>
      <c r="C50" s="434"/>
      <c r="D50" s="435"/>
      <c r="E50" s="391"/>
    </row>
    <row r="51" spans="1:6" x14ac:dyDescent="0.2">
      <c r="A51" s="391"/>
      <c r="B51" s="434"/>
      <c r="C51" s="434"/>
      <c r="D51" s="434"/>
      <c r="E51" s="391"/>
    </row>
    <row r="54" spans="1:6" x14ac:dyDescent="0.2">
      <c r="F54" s="169"/>
    </row>
  </sheetData>
  <sheetProtection algorithmName="SHA-512" hashValue="3hwMYIhqn/qcqaJCJYozH6U+wupDWBlDLHA9EWHAPAttFabu0UcuRQZKwMbSSqEbFzifyaDuEcss+ZeemJh22w==" saltValue="+6phM6u7K8er65u1jeZB7Q==" spinCount="100000"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30" zoomScaleNormal="100" workbookViewId="0">
      <selection activeCell="E8" sqref="E8"/>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9" t="s">
        <v>683</v>
      </c>
      <c r="B1" s="720"/>
      <c r="C1" s="720"/>
      <c r="D1" s="720"/>
      <c r="E1" s="720"/>
      <c r="F1" s="622"/>
      <c r="G1" s="391"/>
      <c r="H1" s="391"/>
      <c r="I1" s="391"/>
      <c r="J1" s="391"/>
      <c r="K1" s="391"/>
    </row>
    <row r="2" spans="1:18" ht="15" hidden="1" x14ac:dyDescent="0.25">
      <c r="A2" s="719" t="s">
        <v>555</v>
      </c>
      <c r="B2" s="720"/>
      <c r="C2" s="720"/>
      <c r="D2" s="720"/>
      <c r="E2" s="720"/>
      <c r="F2" s="622"/>
      <c r="G2" s="727"/>
      <c r="H2" s="727"/>
      <c r="I2" s="727"/>
      <c r="J2" s="727"/>
      <c r="K2" s="391"/>
      <c r="L2" s="261"/>
    </row>
    <row r="3" spans="1:18" ht="15" x14ac:dyDescent="0.25">
      <c r="A3" s="447"/>
      <c r="B3" s="448"/>
      <c r="C3" s="448"/>
      <c r="D3" s="448"/>
      <c r="E3" s="448"/>
      <c r="F3" s="391"/>
      <c r="G3" s="391"/>
      <c r="H3" s="391"/>
      <c r="I3" s="391"/>
      <c r="J3" s="391"/>
      <c r="K3" s="391"/>
    </row>
    <row r="4" spans="1:18" x14ac:dyDescent="0.2">
      <c r="A4" s="721" t="s">
        <v>230</v>
      </c>
      <c r="B4" s="722"/>
      <c r="C4" s="722"/>
      <c r="D4" s="722"/>
      <c r="E4" s="722"/>
      <c r="F4" s="722"/>
      <c r="G4" s="722"/>
      <c r="H4" s="722"/>
      <c r="I4" s="722"/>
      <c r="J4" s="722"/>
      <c r="K4" s="391"/>
    </row>
    <row r="5" spans="1:18" ht="15" x14ac:dyDescent="0.2">
      <c r="A5" s="391"/>
      <c r="B5" s="391"/>
      <c r="C5" s="391"/>
      <c r="D5" s="391"/>
      <c r="E5" s="391"/>
      <c r="F5" s="391"/>
      <c r="G5" s="391"/>
      <c r="H5" s="391"/>
      <c r="I5" s="391"/>
      <c r="J5" s="391"/>
      <c r="K5" s="391"/>
      <c r="L5" s="733" t="s">
        <v>568</v>
      </c>
      <c r="M5" s="734"/>
      <c r="N5" s="734"/>
    </row>
    <row r="6" spans="1:18" ht="91.5" customHeight="1" x14ac:dyDescent="0.2">
      <c r="A6" s="29"/>
      <c r="B6" s="724" t="s">
        <v>220</v>
      </c>
      <c r="C6" s="725"/>
      <c r="D6" s="726"/>
      <c r="E6" s="122" t="s">
        <v>213</v>
      </c>
      <c r="F6" s="122" t="s">
        <v>214</v>
      </c>
      <c r="G6" s="122" t="s">
        <v>215</v>
      </c>
      <c r="H6" s="122" t="s">
        <v>216</v>
      </c>
      <c r="I6" s="122" t="s">
        <v>217</v>
      </c>
      <c r="J6" s="255" t="s">
        <v>218</v>
      </c>
      <c r="K6" s="391"/>
      <c r="L6" s="511" t="s">
        <v>563</v>
      </c>
      <c r="M6" s="511" t="s">
        <v>564</v>
      </c>
      <c r="N6" s="511" t="s">
        <v>565</v>
      </c>
    </row>
    <row r="7" spans="1:18" ht="57" customHeight="1" x14ac:dyDescent="0.25">
      <c r="A7" s="6" t="s">
        <v>67</v>
      </c>
      <c r="B7" s="708" t="s">
        <v>57</v>
      </c>
      <c r="C7" s="708"/>
      <c r="D7" s="708"/>
      <c r="E7" s="126">
        <f>ROUND(E8+E9+E14+E28+E37+E38,2)</f>
        <v>0</v>
      </c>
      <c r="F7" s="126">
        <f>ROUND(F8+F9+F14+F28+F37+F38,2)</f>
        <v>0</v>
      </c>
      <c r="G7" s="126">
        <f>G8+G9+G14+G28+G37+G38</f>
        <v>0</v>
      </c>
      <c r="H7" s="139">
        <f>ROUND(H8+H9+H14+H28+H37+H38,4)</f>
        <v>0</v>
      </c>
      <c r="I7" s="126">
        <f>ROUND(I8+I9+I14+I28+I37+I38,2)</f>
        <v>0</v>
      </c>
      <c r="J7" s="139">
        <f>J8+J9+J14+J28+J37+J38</f>
        <v>0</v>
      </c>
      <c r="K7" s="391"/>
      <c r="L7" s="274"/>
      <c r="M7" s="274"/>
      <c r="N7" s="274"/>
      <c r="P7" s="735" t="s">
        <v>578</v>
      </c>
      <c r="Q7" s="736"/>
      <c r="R7" s="736"/>
    </row>
    <row r="8" spans="1:18" x14ac:dyDescent="0.2">
      <c r="A8" s="7" t="s">
        <v>51</v>
      </c>
      <c r="B8" s="624" t="s">
        <v>58</v>
      </c>
      <c r="C8" s="624"/>
      <c r="D8" s="624"/>
      <c r="E8" s="124"/>
      <c r="F8" s="127"/>
      <c r="G8" s="127"/>
      <c r="H8" s="140">
        <f>G8/data!$J$20</f>
        <v>0</v>
      </c>
      <c r="I8" s="127"/>
      <c r="J8" s="140">
        <f>E8+F8+H8+I8</f>
        <v>0</v>
      </c>
      <c r="K8" s="391"/>
      <c r="L8" s="253">
        <f t="shared" ref="L8:N8" si="0">E8</f>
        <v>0</v>
      </c>
      <c r="M8" s="253">
        <f t="shared" si="0"/>
        <v>0</v>
      </c>
      <c r="N8" s="253">
        <f t="shared" si="0"/>
        <v>0</v>
      </c>
    </row>
    <row r="9" spans="1:18" x14ac:dyDescent="0.2">
      <c r="A9" s="7" t="s">
        <v>52</v>
      </c>
      <c r="B9" s="624" t="s">
        <v>59</v>
      </c>
      <c r="C9" s="624"/>
      <c r="D9" s="624"/>
      <c r="E9" s="128">
        <f>E10+E11+E12+E13</f>
        <v>0</v>
      </c>
      <c r="F9" s="128">
        <f t="shared" ref="F9:J9" si="1">F10+F11+F12+F13</f>
        <v>0</v>
      </c>
      <c r="G9" s="128">
        <f t="shared" si="1"/>
        <v>0</v>
      </c>
      <c r="H9" s="140">
        <f t="shared" si="1"/>
        <v>0</v>
      </c>
      <c r="I9" s="128">
        <f t="shared" si="1"/>
        <v>0</v>
      </c>
      <c r="J9" s="140">
        <f t="shared" si="1"/>
        <v>0</v>
      </c>
      <c r="K9" s="391"/>
      <c r="L9" s="253">
        <f t="shared" ref="L9:N9" si="2">E9</f>
        <v>0</v>
      </c>
      <c r="M9" s="253">
        <f t="shared" si="2"/>
        <v>0</v>
      </c>
      <c r="N9" s="253">
        <f t="shared" si="2"/>
        <v>0</v>
      </c>
    </row>
    <row r="10" spans="1:18" x14ac:dyDescent="0.2">
      <c r="A10" s="7" t="s">
        <v>53</v>
      </c>
      <c r="B10" s="624" t="s">
        <v>68</v>
      </c>
      <c r="C10" s="561"/>
      <c r="D10" s="561"/>
      <c r="E10" s="124"/>
      <c r="F10" s="127"/>
      <c r="G10" s="127"/>
      <c r="H10" s="140">
        <f>G10/data!$J$20</f>
        <v>0</v>
      </c>
      <c r="I10" s="127"/>
      <c r="J10" s="140">
        <f>E10+F10+H10+I10</f>
        <v>0</v>
      </c>
      <c r="K10" s="391"/>
      <c r="L10" s="274"/>
      <c r="M10" s="274"/>
      <c r="N10" s="274"/>
    </row>
    <row r="11" spans="1:18" ht="27" customHeight="1" x14ac:dyDescent="0.2">
      <c r="A11" s="7" t="s">
        <v>54</v>
      </c>
      <c r="B11" s="624" t="s">
        <v>69</v>
      </c>
      <c r="C11" s="561"/>
      <c r="D11" s="561"/>
      <c r="E11" s="124"/>
      <c r="F11" s="127"/>
      <c r="G11" s="127"/>
      <c r="H11" s="140">
        <f>G11/data!$J$20</f>
        <v>0</v>
      </c>
      <c r="I11" s="127"/>
      <c r="J11" s="140">
        <f>E11+F11+H11+I11</f>
        <v>0</v>
      </c>
      <c r="K11" s="391"/>
      <c r="L11" s="274"/>
      <c r="M11" s="274"/>
      <c r="N11" s="274"/>
    </row>
    <row r="12" spans="1:18" x14ac:dyDescent="0.2">
      <c r="A12" s="7" t="s">
        <v>55</v>
      </c>
      <c r="B12" s="624" t="s">
        <v>70</v>
      </c>
      <c r="C12" s="561"/>
      <c r="D12" s="561"/>
      <c r="E12" s="124"/>
      <c r="F12" s="127"/>
      <c r="G12" s="127"/>
      <c r="H12" s="140">
        <f>G12/data!$J$20</f>
        <v>0</v>
      </c>
      <c r="I12" s="127"/>
      <c r="J12" s="140">
        <f>E12+F12+H12+I12</f>
        <v>0</v>
      </c>
      <c r="K12" s="391"/>
      <c r="L12" s="274"/>
      <c r="M12" s="274"/>
      <c r="N12" s="274"/>
    </row>
    <row r="13" spans="1:18" ht="27" customHeight="1" x14ac:dyDescent="0.2">
      <c r="A13" s="7" t="s">
        <v>71</v>
      </c>
      <c r="B13" s="624" t="s">
        <v>72</v>
      </c>
      <c r="C13" s="561"/>
      <c r="D13" s="561"/>
      <c r="E13" s="124"/>
      <c r="F13" s="127"/>
      <c r="G13" s="127"/>
      <c r="H13" s="140">
        <f>G13/data!$J$20</f>
        <v>0</v>
      </c>
      <c r="I13" s="127"/>
      <c r="J13" s="140">
        <f>E13+F13+H13+I13</f>
        <v>0</v>
      </c>
      <c r="K13" s="391"/>
      <c r="L13" s="274"/>
      <c r="M13" s="274"/>
      <c r="N13" s="274"/>
    </row>
    <row r="14" spans="1:18" ht="15" x14ac:dyDescent="0.25">
      <c r="A14" s="7" t="s">
        <v>73</v>
      </c>
      <c r="B14" s="624" t="s">
        <v>60</v>
      </c>
      <c r="C14" s="624"/>
      <c r="D14" s="624"/>
      <c r="E14" s="128">
        <f t="shared" ref="E14:J14" si="3">E15+E16</f>
        <v>0</v>
      </c>
      <c r="F14" s="128">
        <f t="shared" si="3"/>
        <v>0</v>
      </c>
      <c r="G14" s="128">
        <f t="shared" si="3"/>
        <v>0</v>
      </c>
      <c r="H14" s="140">
        <f t="shared" si="3"/>
        <v>0</v>
      </c>
      <c r="I14" s="128">
        <f t="shared" si="3"/>
        <v>0</v>
      </c>
      <c r="J14" s="140">
        <f t="shared" si="3"/>
        <v>0</v>
      </c>
      <c r="K14" s="391"/>
      <c r="L14" s="253">
        <f t="shared" ref="L14:N14" si="4">E14</f>
        <v>0</v>
      </c>
      <c r="M14" s="253">
        <f t="shared" si="4"/>
        <v>0</v>
      </c>
      <c r="N14" s="253">
        <f t="shared" si="4"/>
        <v>0</v>
      </c>
      <c r="O14" s="248"/>
      <c r="P14" s="248"/>
    </row>
    <row r="15" spans="1:18" ht="15" x14ac:dyDescent="0.25">
      <c r="A15" s="7" t="s">
        <v>74</v>
      </c>
      <c r="B15" s="624" t="s">
        <v>75</v>
      </c>
      <c r="C15" s="561"/>
      <c r="D15" s="561"/>
      <c r="E15" s="124"/>
      <c r="F15" s="127"/>
      <c r="G15" s="127"/>
      <c r="H15" s="140">
        <f>G15/data!$J$20</f>
        <v>0</v>
      </c>
      <c r="I15" s="127"/>
      <c r="J15" s="140">
        <f>E15+F15+H15+I15</f>
        <v>0</v>
      </c>
      <c r="K15" s="391"/>
      <c r="L15" s="274"/>
      <c r="M15" s="275"/>
      <c r="N15" s="275"/>
      <c r="O15" s="248"/>
      <c r="P15" s="248"/>
    </row>
    <row r="16" spans="1:18" ht="15" x14ac:dyDescent="0.25">
      <c r="A16" s="7" t="s">
        <v>76</v>
      </c>
      <c r="B16" s="624" t="s">
        <v>77</v>
      </c>
      <c r="C16" s="561"/>
      <c r="D16" s="561"/>
      <c r="E16" s="128">
        <f t="shared" ref="E16:J16" si="5">E17+E18+E19+E20+E21+E22+E23+E24+E25+E26+E27</f>
        <v>0</v>
      </c>
      <c r="F16" s="128">
        <f t="shared" si="5"/>
        <v>0</v>
      </c>
      <c r="G16" s="128">
        <f t="shared" si="5"/>
        <v>0</v>
      </c>
      <c r="H16" s="140">
        <f t="shared" si="5"/>
        <v>0</v>
      </c>
      <c r="I16" s="128">
        <f t="shared" si="5"/>
        <v>0</v>
      </c>
      <c r="J16" s="140">
        <f t="shared" si="5"/>
        <v>0</v>
      </c>
      <c r="K16" s="391"/>
      <c r="L16" s="274"/>
      <c r="M16" s="275"/>
      <c r="N16" s="275"/>
      <c r="O16" s="248"/>
      <c r="P16" s="248"/>
    </row>
    <row r="17" spans="1:16" ht="15" x14ac:dyDescent="0.25">
      <c r="A17" s="7" t="s">
        <v>78</v>
      </c>
      <c r="B17" s="624" t="s">
        <v>79</v>
      </c>
      <c r="C17" s="561"/>
      <c r="D17" s="561"/>
      <c r="E17" s="124"/>
      <c r="F17" s="127"/>
      <c r="G17" s="127"/>
      <c r="H17" s="140">
        <f>G17/data!$J$20</f>
        <v>0</v>
      </c>
      <c r="I17" s="127"/>
      <c r="J17" s="140">
        <f>E17+F17+H17+I17</f>
        <v>0</v>
      </c>
      <c r="K17" s="391"/>
      <c r="L17" s="274"/>
      <c r="M17" s="275"/>
      <c r="N17" s="275"/>
      <c r="O17" s="248"/>
      <c r="P17" s="248"/>
    </row>
    <row r="18" spans="1:16" x14ac:dyDescent="0.2">
      <c r="A18" s="7" t="s">
        <v>80</v>
      </c>
      <c r="B18" s="624" t="s">
        <v>81</v>
      </c>
      <c r="C18" s="561"/>
      <c r="D18" s="561"/>
      <c r="E18" s="124"/>
      <c r="F18" s="127"/>
      <c r="G18" s="127"/>
      <c r="H18" s="140">
        <f>G18/data!$J$20</f>
        <v>0</v>
      </c>
      <c r="I18" s="127"/>
      <c r="J18" s="140">
        <f t="shared" ref="J18:J27" si="6">E18+F18+H18+I18</f>
        <v>0</v>
      </c>
      <c r="K18" s="391"/>
      <c r="L18" s="274"/>
      <c r="M18" s="274"/>
      <c r="N18" s="274"/>
      <c r="O18" s="247"/>
      <c r="P18" s="247"/>
    </row>
    <row r="19" spans="1:16" ht="15" customHeight="1" x14ac:dyDescent="0.25">
      <c r="A19" s="7" t="s">
        <v>82</v>
      </c>
      <c r="B19" s="624" t="s">
        <v>83</v>
      </c>
      <c r="C19" s="561"/>
      <c r="D19" s="561"/>
      <c r="E19" s="124"/>
      <c r="F19" s="127"/>
      <c r="G19" s="127"/>
      <c r="H19" s="140">
        <f>G19/data!$J$20</f>
        <v>0</v>
      </c>
      <c r="I19" s="127"/>
      <c r="J19" s="140">
        <f t="shared" si="6"/>
        <v>0</v>
      </c>
      <c r="K19" s="391"/>
      <c r="L19" s="276"/>
      <c r="M19" s="275"/>
      <c r="N19" s="275"/>
      <c r="O19" s="248"/>
      <c r="P19" s="248"/>
    </row>
    <row r="20" spans="1:16" ht="15" customHeight="1" x14ac:dyDescent="0.25">
      <c r="A20" s="7" t="s">
        <v>84</v>
      </c>
      <c r="B20" s="624" t="s">
        <v>85</v>
      </c>
      <c r="C20" s="561"/>
      <c r="D20" s="561"/>
      <c r="E20" s="124"/>
      <c r="F20" s="127"/>
      <c r="G20" s="127"/>
      <c r="H20" s="140">
        <f>G20/data!$J$20</f>
        <v>0</v>
      </c>
      <c r="I20" s="127"/>
      <c r="J20" s="140">
        <f t="shared" si="6"/>
        <v>0</v>
      </c>
      <c r="K20" s="391"/>
      <c r="L20" s="276"/>
      <c r="M20" s="275"/>
      <c r="N20" s="275"/>
      <c r="O20" s="248"/>
      <c r="P20" s="248"/>
    </row>
    <row r="21" spans="1:16" ht="15" customHeight="1" x14ac:dyDescent="0.25">
      <c r="A21" s="7" t="s">
        <v>86</v>
      </c>
      <c r="B21" s="624" t="s">
        <v>87</v>
      </c>
      <c r="C21" s="561"/>
      <c r="D21" s="561"/>
      <c r="E21" s="124"/>
      <c r="F21" s="127"/>
      <c r="G21" s="127"/>
      <c r="H21" s="140">
        <f>G21/data!$J$20</f>
        <v>0</v>
      </c>
      <c r="I21" s="127"/>
      <c r="J21" s="140">
        <f t="shared" si="6"/>
        <v>0</v>
      </c>
      <c r="K21" s="391"/>
      <c r="L21" s="277"/>
      <c r="M21" s="275"/>
      <c r="N21" s="275"/>
      <c r="O21" s="248"/>
      <c r="P21" s="248"/>
    </row>
    <row r="22" spans="1:16" ht="15" x14ac:dyDescent="0.25">
      <c r="A22" s="7" t="s">
        <v>88</v>
      </c>
      <c r="B22" s="624" t="s">
        <v>89</v>
      </c>
      <c r="C22" s="561"/>
      <c r="D22" s="561"/>
      <c r="E22" s="124"/>
      <c r="F22" s="127"/>
      <c r="G22" s="127"/>
      <c r="H22" s="140">
        <f>G22/data!$J$20</f>
        <v>0</v>
      </c>
      <c r="I22" s="127"/>
      <c r="J22" s="140">
        <f t="shared" si="6"/>
        <v>0</v>
      </c>
      <c r="K22" s="391"/>
      <c r="L22" s="274"/>
      <c r="M22" s="275"/>
      <c r="N22" s="275"/>
      <c r="O22" s="248"/>
      <c r="P22" s="248"/>
    </row>
    <row r="23" spans="1:16" x14ac:dyDescent="0.2">
      <c r="A23" s="7" t="s">
        <v>90</v>
      </c>
      <c r="B23" s="624" t="s">
        <v>91</v>
      </c>
      <c r="C23" s="561"/>
      <c r="D23" s="561"/>
      <c r="E23" s="124"/>
      <c r="F23" s="127"/>
      <c r="G23" s="127"/>
      <c r="H23" s="140">
        <f>G23/data!$J$20</f>
        <v>0</v>
      </c>
      <c r="I23" s="127"/>
      <c r="J23" s="140">
        <f t="shared" si="6"/>
        <v>0</v>
      </c>
      <c r="K23" s="391"/>
      <c r="L23" s="274"/>
      <c r="M23" s="274"/>
      <c r="N23" s="274"/>
    </row>
    <row r="24" spans="1:16" x14ac:dyDescent="0.2">
      <c r="A24" s="7" t="s">
        <v>92</v>
      </c>
      <c r="B24" s="624" t="s">
        <v>93</v>
      </c>
      <c r="C24" s="561"/>
      <c r="D24" s="561"/>
      <c r="E24" s="124"/>
      <c r="F24" s="127"/>
      <c r="G24" s="127"/>
      <c r="H24" s="140">
        <f>G24/data!$J$20</f>
        <v>0</v>
      </c>
      <c r="I24" s="127"/>
      <c r="J24" s="140">
        <f t="shared" si="6"/>
        <v>0</v>
      </c>
      <c r="K24" s="391"/>
      <c r="L24" s="274"/>
      <c r="M24" s="274"/>
      <c r="N24" s="274"/>
    </row>
    <row r="25" spans="1:16" x14ac:dyDescent="0.2">
      <c r="A25" s="7" t="s">
        <v>94</v>
      </c>
      <c r="B25" s="624" t="s">
        <v>95</v>
      </c>
      <c r="C25" s="561"/>
      <c r="D25" s="561"/>
      <c r="E25" s="124"/>
      <c r="F25" s="127"/>
      <c r="G25" s="127"/>
      <c r="H25" s="140">
        <f>G25/data!$J$20</f>
        <v>0</v>
      </c>
      <c r="I25" s="127"/>
      <c r="J25" s="140">
        <f t="shared" si="6"/>
        <v>0</v>
      </c>
      <c r="K25" s="391"/>
      <c r="L25" s="274"/>
      <c r="M25" s="274"/>
      <c r="N25" s="274"/>
    </row>
    <row r="26" spans="1:16" x14ac:dyDescent="0.2">
      <c r="A26" s="7" t="s">
        <v>96</v>
      </c>
      <c r="B26" s="624" t="s">
        <v>97</v>
      </c>
      <c r="C26" s="561"/>
      <c r="D26" s="561"/>
      <c r="E26" s="124"/>
      <c r="F26" s="127"/>
      <c r="G26" s="127"/>
      <c r="H26" s="140">
        <f>G26/data!$J$20</f>
        <v>0</v>
      </c>
      <c r="I26" s="127"/>
      <c r="J26" s="140">
        <f t="shared" si="6"/>
        <v>0</v>
      </c>
      <c r="K26" s="391"/>
      <c r="L26" s="274"/>
      <c r="M26" s="274"/>
      <c r="N26" s="274"/>
    </row>
    <row r="27" spans="1:16" x14ac:dyDescent="0.2">
      <c r="A27" s="7" t="s">
        <v>98</v>
      </c>
      <c r="B27" s="624" t="s">
        <v>99</v>
      </c>
      <c r="C27" s="561"/>
      <c r="D27" s="561"/>
      <c r="E27" s="124"/>
      <c r="F27" s="127"/>
      <c r="G27" s="127"/>
      <c r="H27" s="140">
        <f>G27/data!$J$20</f>
        <v>0</v>
      </c>
      <c r="I27" s="127"/>
      <c r="J27" s="140">
        <f t="shared" si="6"/>
        <v>0</v>
      </c>
      <c r="K27" s="391"/>
      <c r="L27" s="274"/>
      <c r="M27" s="274"/>
      <c r="N27" s="274"/>
    </row>
    <row r="28" spans="1:16" x14ac:dyDescent="0.2">
      <c r="A28" s="7" t="s">
        <v>100</v>
      </c>
      <c r="B28" s="624" t="s">
        <v>61</v>
      </c>
      <c r="C28" s="624"/>
      <c r="D28" s="624"/>
      <c r="E28" s="128">
        <f t="shared" ref="E28:J28" si="7">E29+E30+E31+E32+E33+E34+E35+E36</f>
        <v>0</v>
      </c>
      <c r="F28" s="128">
        <f t="shared" si="7"/>
        <v>0</v>
      </c>
      <c r="G28" s="128">
        <f t="shared" si="7"/>
        <v>0</v>
      </c>
      <c r="H28" s="140">
        <f t="shared" si="7"/>
        <v>0</v>
      </c>
      <c r="I28" s="128">
        <f t="shared" si="7"/>
        <v>0</v>
      </c>
      <c r="J28" s="140">
        <f t="shared" si="7"/>
        <v>0</v>
      </c>
      <c r="K28" s="391"/>
      <c r="L28" s="253">
        <f t="shared" ref="L28:N28" si="8">E28</f>
        <v>0</v>
      </c>
      <c r="M28" s="253">
        <f t="shared" si="8"/>
        <v>0</v>
      </c>
      <c r="N28" s="253">
        <f t="shared" si="8"/>
        <v>0</v>
      </c>
    </row>
    <row r="29" spans="1:16" x14ac:dyDescent="0.2">
      <c r="A29" s="7" t="s">
        <v>101</v>
      </c>
      <c r="B29" s="624" t="s">
        <v>102</v>
      </c>
      <c r="C29" s="561"/>
      <c r="D29" s="561"/>
      <c r="E29" s="124"/>
      <c r="F29" s="127"/>
      <c r="G29" s="127"/>
      <c r="H29" s="140">
        <f>G29/data!$J$20</f>
        <v>0</v>
      </c>
      <c r="I29" s="127"/>
      <c r="J29" s="140">
        <f>E29+F29+H29+I29</f>
        <v>0</v>
      </c>
      <c r="K29" s="391"/>
      <c r="L29" s="274"/>
      <c r="M29" s="274"/>
      <c r="N29" s="274"/>
    </row>
    <row r="30" spans="1:16" x14ac:dyDescent="0.2">
      <c r="A30" s="7" t="s">
        <v>103</v>
      </c>
      <c r="B30" s="624" t="s">
        <v>104</v>
      </c>
      <c r="C30" s="561"/>
      <c r="D30" s="561"/>
      <c r="E30" s="124"/>
      <c r="F30" s="127"/>
      <c r="G30" s="127"/>
      <c r="H30" s="140">
        <f>G30/data!$J$20</f>
        <v>0</v>
      </c>
      <c r="I30" s="127"/>
      <c r="J30" s="140">
        <f t="shared" ref="J30:J38" si="9">E30+F30+H30+I30</f>
        <v>0</v>
      </c>
      <c r="K30" s="391"/>
      <c r="L30" s="274"/>
      <c r="M30" s="274"/>
      <c r="N30" s="274"/>
    </row>
    <row r="31" spans="1:16" x14ac:dyDescent="0.2">
      <c r="A31" s="7" t="s">
        <v>105</v>
      </c>
      <c r="B31" s="624" t="s">
        <v>106</v>
      </c>
      <c r="C31" s="561"/>
      <c r="D31" s="561"/>
      <c r="E31" s="124"/>
      <c r="F31" s="127"/>
      <c r="G31" s="127"/>
      <c r="H31" s="140">
        <f>G31/data!$J$20</f>
        <v>0</v>
      </c>
      <c r="I31" s="127"/>
      <c r="J31" s="140">
        <f t="shared" si="9"/>
        <v>0</v>
      </c>
      <c r="K31" s="391"/>
      <c r="L31" s="274"/>
      <c r="M31" s="274"/>
      <c r="N31" s="274"/>
    </row>
    <row r="32" spans="1:16" x14ac:dyDescent="0.2">
      <c r="A32" s="7" t="s">
        <v>107</v>
      </c>
      <c r="B32" s="624" t="s">
        <v>108</v>
      </c>
      <c r="C32" s="561"/>
      <c r="D32" s="561"/>
      <c r="E32" s="124"/>
      <c r="F32" s="127"/>
      <c r="G32" s="127"/>
      <c r="H32" s="140">
        <f>G32/data!$J$20</f>
        <v>0</v>
      </c>
      <c r="I32" s="127"/>
      <c r="J32" s="140">
        <f t="shared" si="9"/>
        <v>0</v>
      </c>
      <c r="K32" s="391"/>
      <c r="L32" s="274"/>
      <c r="M32" s="274"/>
      <c r="N32" s="274"/>
    </row>
    <row r="33" spans="1:18" x14ac:dyDescent="0.2">
      <c r="A33" s="7" t="s">
        <v>109</v>
      </c>
      <c r="B33" s="624" t="s">
        <v>110</v>
      </c>
      <c r="C33" s="561"/>
      <c r="D33" s="561"/>
      <c r="E33" s="124"/>
      <c r="F33" s="127"/>
      <c r="G33" s="127"/>
      <c r="H33" s="140">
        <f>G33/data!$J$20</f>
        <v>0</v>
      </c>
      <c r="I33" s="127"/>
      <c r="J33" s="140">
        <f t="shared" si="9"/>
        <v>0</v>
      </c>
      <c r="K33" s="391"/>
      <c r="L33" s="274"/>
      <c r="M33" s="274"/>
      <c r="N33" s="274"/>
    </row>
    <row r="34" spans="1:18" x14ac:dyDescent="0.2">
      <c r="A34" s="7" t="s">
        <v>111</v>
      </c>
      <c r="B34" s="624" t="s">
        <v>112</v>
      </c>
      <c r="C34" s="561"/>
      <c r="D34" s="561"/>
      <c r="E34" s="124"/>
      <c r="F34" s="127"/>
      <c r="G34" s="127"/>
      <c r="H34" s="140">
        <f>G34/data!$J$20</f>
        <v>0</v>
      </c>
      <c r="I34" s="127"/>
      <c r="J34" s="140">
        <f t="shared" si="9"/>
        <v>0</v>
      </c>
      <c r="K34" s="391"/>
      <c r="L34" s="274"/>
      <c r="M34" s="274"/>
      <c r="N34" s="274"/>
    </row>
    <row r="35" spans="1:18" x14ac:dyDescent="0.2">
      <c r="A35" s="7" t="s">
        <v>113</v>
      </c>
      <c r="B35" s="624" t="s">
        <v>114</v>
      </c>
      <c r="C35" s="561"/>
      <c r="D35" s="561"/>
      <c r="E35" s="124"/>
      <c r="F35" s="127"/>
      <c r="G35" s="127"/>
      <c r="H35" s="140">
        <f>G35/data!$J$20</f>
        <v>0</v>
      </c>
      <c r="I35" s="127"/>
      <c r="J35" s="140">
        <f t="shared" si="9"/>
        <v>0</v>
      </c>
      <c r="K35" s="391"/>
      <c r="L35" s="274"/>
      <c r="M35" s="274"/>
      <c r="N35" s="274"/>
    </row>
    <row r="36" spans="1:18" x14ac:dyDescent="0.2">
      <c r="A36" s="7" t="s">
        <v>115</v>
      </c>
      <c r="B36" s="624" t="s">
        <v>116</v>
      </c>
      <c r="C36" s="561"/>
      <c r="D36" s="561"/>
      <c r="E36" s="124"/>
      <c r="F36" s="127"/>
      <c r="G36" s="127"/>
      <c r="H36" s="140">
        <f>G36/data!$J$20</f>
        <v>0</v>
      </c>
      <c r="I36" s="127"/>
      <c r="J36" s="140">
        <f t="shared" si="9"/>
        <v>0</v>
      </c>
      <c r="K36" s="391"/>
      <c r="L36" s="274"/>
      <c r="M36" s="274"/>
      <c r="N36" s="274"/>
    </row>
    <row r="37" spans="1:18" x14ac:dyDescent="0.2">
      <c r="A37" s="7" t="s">
        <v>117</v>
      </c>
      <c r="B37" s="624" t="s">
        <v>62</v>
      </c>
      <c r="C37" s="624"/>
      <c r="D37" s="624"/>
      <c r="E37" s="124"/>
      <c r="F37" s="127"/>
      <c r="G37" s="127"/>
      <c r="H37" s="140">
        <f>G37/data!$J$20</f>
        <v>0</v>
      </c>
      <c r="I37" s="127"/>
      <c r="J37" s="140">
        <f t="shared" si="9"/>
        <v>0</v>
      </c>
      <c r="K37" s="391"/>
      <c r="L37" s="253">
        <f t="shared" ref="L37:N37" si="10">E37</f>
        <v>0</v>
      </c>
      <c r="M37" s="253">
        <f t="shared" si="10"/>
        <v>0</v>
      </c>
      <c r="N37" s="253">
        <f t="shared" si="10"/>
        <v>0</v>
      </c>
    </row>
    <row r="38" spans="1:18" ht="28.5" customHeight="1" x14ac:dyDescent="0.2">
      <c r="A38" s="7" t="s">
        <v>118</v>
      </c>
      <c r="B38" s="624" t="s">
        <v>63</v>
      </c>
      <c r="C38" s="624"/>
      <c r="D38" s="624"/>
      <c r="E38" s="124"/>
      <c r="F38" s="127"/>
      <c r="G38" s="127"/>
      <c r="H38" s="140">
        <f>G38/data!$J$20</f>
        <v>0</v>
      </c>
      <c r="I38" s="127"/>
      <c r="J38" s="140">
        <f t="shared" si="9"/>
        <v>0</v>
      </c>
      <c r="K38" s="391"/>
      <c r="L38" s="253">
        <f t="shared" ref="L38:N38" si="11">E38</f>
        <v>0</v>
      </c>
      <c r="M38" s="253">
        <f t="shared" si="11"/>
        <v>0</v>
      </c>
      <c r="N38" s="253">
        <f t="shared" si="11"/>
        <v>0</v>
      </c>
    </row>
    <row r="39" spans="1:18" ht="57.75" customHeight="1" x14ac:dyDescent="0.25">
      <c r="A39" s="6" t="s">
        <v>119</v>
      </c>
      <c r="B39" s="708" t="s">
        <v>64</v>
      </c>
      <c r="C39" s="708"/>
      <c r="D39" s="708"/>
      <c r="E39" s="126">
        <f t="shared" ref="E39:J39" si="12">E40+E46+E50</f>
        <v>0</v>
      </c>
      <c r="F39" s="126">
        <f t="shared" si="12"/>
        <v>0</v>
      </c>
      <c r="G39" s="126">
        <f t="shared" si="12"/>
        <v>0</v>
      </c>
      <c r="H39" s="139">
        <f t="shared" si="12"/>
        <v>0</v>
      </c>
      <c r="I39" s="126">
        <f t="shared" si="12"/>
        <v>0</v>
      </c>
      <c r="J39" s="139">
        <f t="shared" si="12"/>
        <v>0</v>
      </c>
      <c r="K39" s="391"/>
      <c r="L39" s="274"/>
      <c r="M39" s="274"/>
      <c r="N39" s="274"/>
      <c r="P39" s="735" t="s">
        <v>577</v>
      </c>
      <c r="Q39" s="736"/>
      <c r="R39" s="736"/>
    </row>
    <row r="40" spans="1:18" ht="28.5" customHeight="1" x14ac:dyDescent="0.2">
      <c r="A40" s="7" t="s">
        <v>120</v>
      </c>
      <c r="B40" s="624" t="s">
        <v>121</v>
      </c>
      <c r="C40" s="624"/>
      <c r="D40" s="624"/>
      <c r="E40" s="128">
        <f t="shared" ref="E40:J40" si="13">E41+E42+E43+E44+E45</f>
        <v>0</v>
      </c>
      <c r="F40" s="128">
        <f t="shared" si="13"/>
        <v>0</v>
      </c>
      <c r="G40" s="128">
        <f t="shared" si="13"/>
        <v>0</v>
      </c>
      <c r="H40" s="140">
        <f t="shared" si="13"/>
        <v>0</v>
      </c>
      <c r="I40" s="128">
        <f t="shared" si="13"/>
        <v>0</v>
      </c>
      <c r="J40" s="140">
        <f t="shared" si="13"/>
        <v>0</v>
      </c>
      <c r="K40" s="391"/>
      <c r="L40" s="253">
        <f t="shared" ref="L40:N40" si="14">E40</f>
        <v>0</v>
      </c>
      <c r="M40" s="253">
        <f t="shared" si="14"/>
        <v>0</v>
      </c>
      <c r="N40" s="253">
        <f t="shared" si="14"/>
        <v>0</v>
      </c>
    </row>
    <row r="41" spans="1:18" x14ac:dyDescent="0.2">
      <c r="A41" s="7" t="s">
        <v>122</v>
      </c>
      <c r="B41" s="624" t="s">
        <v>123</v>
      </c>
      <c r="C41" s="624"/>
      <c r="D41" s="624"/>
      <c r="E41" s="124"/>
      <c r="F41" s="127"/>
      <c r="G41" s="127"/>
      <c r="H41" s="140">
        <f>G41/data!$J$20</f>
        <v>0</v>
      </c>
      <c r="I41" s="127"/>
      <c r="J41" s="140">
        <f>E41+F41+H41+I41</f>
        <v>0</v>
      </c>
      <c r="K41" s="391"/>
      <c r="L41" s="274"/>
      <c r="M41" s="274"/>
      <c r="N41" s="274"/>
    </row>
    <row r="42" spans="1:18" x14ac:dyDescent="0.2">
      <c r="A42" s="7" t="s">
        <v>124</v>
      </c>
      <c r="B42" s="624" t="s">
        <v>125</v>
      </c>
      <c r="C42" s="624"/>
      <c r="D42" s="624"/>
      <c r="E42" s="124"/>
      <c r="F42" s="127"/>
      <c r="G42" s="127"/>
      <c r="H42" s="140">
        <f>G42/data!$J$20</f>
        <v>0</v>
      </c>
      <c r="I42" s="127"/>
      <c r="J42" s="140">
        <f>E42+F42+H42+I42</f>
        <v>0</v>
      </c>
      <c r="K42" s="391"/>
      <c r="L42" s="274"/>
      <c r="M42" s="274"/>
      <c r="N42" s="274"/>
    </row>
    <row r="43" spans="1:18" x14ac:dyDescent="0.2">
      <c r="A43" s="7" t="s">
        <v>126</v>
      </c>
      <c r="B43" s="624" t="s">
        <v>127</v>
      </c>
      <c r="C43" s="561"/>
      <c r="D43" s="561"/>
      <c r="E43" s="124"/>
      <c r="F43" s="127"/>
      <c r="G43" s="127"/>
      <c r="H43" s="140">
        <f>G43/data!$J$20</f>
        <v>0</v>
      </c>
      <c r="I43" s="127"/>
      <c r="J43" s="140">
        <f>E43+F43+H43+I43</f>
        <v>0</v>
      </c>
      <c r="K43" s="391"/>
      <c r="L43" s="274"/>
      <c r="M43" s="274"/>
      <c r="N43" s="274"/>
    </row>
    <row r="44" spans="1:18" x14ac:dyDescent="0.2">
      <c r="A44" s="7" t="s">
        <v>128</v>
      </c>
      <c r="B44" s="624" t="s">
        <v>129</v>
      </c>
      <c r="C44" s="561"/>
      <c r="D44" s="561"/>
      <c r="E44" s="124"/>
      <c r="F44" s="127"/>
      <c r="G44" s="127"/>
      <c r="H44" s="140">
        <f>G44/data!$J$20</f>
        <v>0</v>
      </c>
      <c r="I44" s="127"/>
      <c r="J44" s="140">
        <f>E44+F44+H44+I44</f>
        <v>0</v>
      </c>
      <c r="K44" s="391"/>
      <c r="L44" s="274"/>
      <c r="M44" s="274"/>
      <c r="N44" s="274"/>
    </row>
    <row r="45" spans="1:18" ht="27" customHeight="1" x14ac:dyDescent="0.2">
      <c r="A45" s="7" t="s">
        <v>130</v>
      </c>
      <c r="B45" s="624" t="s">
        <v>131</v>
      </c>
      <c r="C45" s="561"/>
      <c r="D45" s="561"/>
      <c r="E45" s="124"/>
      <c r="F45" s="127"/>
      <c r="G45" s="127"/>
      <c r="H45" s="140">
        <f>G45/data!$J$20</f>
        <v>0</v>
      </c>
      <c r="I45" s="127"/>
      <c r="J45" s="140">
        <f>E45+F45+H45+I45</f>
        <v>0</v>
      </c>
      <c r="K45" s="391"/>
      <c r="L45" s="274"/>
      <c r="M45" s="274"/>
      <c r="N45" s="274"/>
    </row>
    <row r="46" spans="1:18" x14ac:dyDescent="0.2">
      <c r="A46" s="7" t="s">
        <v>132</v>
      </c>
      <c r="B46" s="624" t="s">
        <v>65</v>
      </c>
      <c r="C46" s="561"/>
      <c r="D46" s="561"/>
      <c r="E46" s="128">
        <f t="shared" ref="E46:J46" si="15">E47+E48+E49</f>
        <v>0</v>
      </c>
      <c r="F46" s="128">
        <f t="shared" si="15"/>
        <v>0</v>
      </c>
      <c r="G46" s="128">
        <f t="shared" si="15"/>
        <v>0</v>
      </c>
      <c r="H46" s="140">
        <f t="shared" si="15"/>
        <v>0</v>
      </c>
      <c r="I46" s="128">
        <f t="shared" si="15"/>
        <v>0</v>
      </c>
      <c r="J46" s="140">
        <f t="shared" si="15"/>
        <v>0</v>
      </c>
      <c r="K46" s="391"/>
      <c r="L46" s="253">
        <f t="shared" ref="L46:N46" si="16">E46</f>
        <v>0</v>
      </c>
      <c r="M46" s="253">
        <f t="shared" si="16"/>
        <v>0</v>
      </c>
      <c r="N46" s="253">
        <f t="shared" si="16"/>
        <v>0</v>
      </c>
    </row>
    <row r="47" spans="1:18" x14ac:dyDescent="0.2">
      <c r="A47" s="7" t="s">
        <v>133</v>
      </c>
      <c r="B47" s="624" t="s">
        <v>134</v>
      </c>
      <c r="C47" s="561"/>
      <c r="D47" s="561"/>
      <c r="E47" s="124"/>
      <c r="F47" s="127"/>
      <c r="G47" s="127"/>
      <c r="H47" s="140">
        <f>G47/data!$J$20</f>
        <v>0</v>
      </c>
      <c r="I47" s="127"/>
      <c r="J47" s="140">
        <f>E47+F47+H47+I47</f>
        <v>0</v>
      </c>
      <c r="K47" s="391"/>
      <c r="L47" s="274"/>
      <c r="M47" s="274"/>
      <c r="N47" s="274"/>
    </row>
    <row r="48" spans="1:18" x14ac:dyDescent="0.2">
      <c r="A48" s="7" t="s">
        <v>135</v>
      </c>
      <c r="B48" s="624" t="s">
        <v>136</v>
      </c>
      <c r="C48" s="561"/>
      <c r="D48" s="561"/>
      <c r="E48" s="124"/>
      <c r="F48" s="127"/>
      <c r="G48" s="127"/>
      <c r="H48" s="140">
        <f>G48/data!$J$20</f>
        <v>0</v>
      </c>
      <c r="I48" s="127"/>
      <c r="J48" s="140">
        <f>E48+F48+H48+I48</f>
        <v>0</v>
      </c>
      <c r="K48" s="391"/>
      <c r="L48" s="274"/>
      <c r="M48" s="274"/>
      <c r="N48" s="274"/>
    </row>
    <row r="49" spans="1:18" x14ac:dyDescent="0.2">
      <c r="A49" s="7" t="s">
        <v>137</v>
      </c>
      <c r="B49" s="624" t="s">
        <v>138</v>
      </c>
      <c r="C49" s="561"/>
      <c r="D49" s="561"/>
      <c r="E49" s="124"/>
      <c r="F49" s="127"/>
      <c r="G49" s="127"/>
      <c r="H49" s="140">
        <f>G49/data!$J$20</f>
        <v>0</v>
      </c>
      <c r="I49" s="127"/>
      <c r="J49" s="140">
        <f>E49+F49+H49+I49</f>
        <v>0</v>
      </c>
      <c r="K49" s="391"/>
      <c r="L49" s="274"/>
      <c r="M49" s="274"/>
      <c r="N49" s="274"/>
    </row>
    <row r="50" spans="1:18" x14ac:dyDescent="0.2">
      <c r="A50" s="7" t="s">
        <v>139</v>
      </c>
      <c r="B50" s="624" t="s">
        <v>66</v>
      </c>
      <c r="C50" s="561"/>
      <c r="D50" s="561"/>
      <c r="E50" s="128">
        <f t="shared" ref="E50:J50" si="17">E51+E52+E53</f>
        <v>0</v>
      </c>
      <c r="F50" s="128">
        <f t="shared" si="17"/>
        <v>0</v>
      </c>
      <c r="G50" s="128">
        <f t="shared" si="17"/>
        <v>0</v>
      </c>
      <c r="H50" s="140">
        <f t="shared" si="17"/>
        <v>0</v>
      </c>
      <c r="I50" s="128">
        <f t="shared" si="17"/>
        <v>0</v>
      </c>
      <c r="J50" s="140">
        <f t="shared" si="17"/>
        <v>0</v>
      </c>
      <c r="K50" s="391"/>
      <c r="L50" s="253">
        <f t="shared" ref="L50:N50" si="18">E50</f>
        <v>0</v>
      </c>
      <c r="M50" s="253">
        <f t="shared" si="18"/>
        <v>0</v>
      </c>
      <c r="N50" s="253">
        <f t="shared" si="18"/>
        <v>0</v>
      </c>
    </row>
    <row r="51" spans="1:18" ht="27.75" customHeight="1" x14ac:dyDescent="0.2">
      <c r="A51" s="7" t="s">
        <v>140</v>
      </c>
      <c r="B51" s="624" t="s">
        <v>141</v>
      </c>
      <c r="C51" s="561"/>
      <c r="D51" s="561"/>
      <c r="E51" s="124"/>
      <c r="F51" s="127"/>
      <c r="G51" s="127"/>
      <c r="H51" s="140">
        <f>G51/data!$J$20</f>
        <v>0</v>
      </c>
      <c r="I51" s="127"/>
      <c r="J51" s="140">
        <f>E51+F51+H51+I51</f>
        <v>0</v>
      </c>
      <c r="K51" s="391"/>
      <c r="L51" s="274"/>
      <c r="M51" s="274"/>
      <c r="N51" s="274"/>
    </row>
    <row r="52" spans="1:18" x14ac:dyDescent="0.2">
      <c r="A52" s="7" t="s">
        <v>142</v>
      </c>
      <c r="B52" s="624" t="s">
        <v>143</v>
      </c>
      <c r="C52" s="561"/>
      <c r="D52" s="561"/>
      <c r="E52" s="124"/>
      <c r="F52" s="127"/>
      <c r="G52" s="127"/>
      <c r="H52" s="140">
        <f>G52/data!$J$20</f>
        <v>0</v>
      </c>
      <c r="I52" s="127"/>
      <c r="J52" s="140">
        <f>E52+F52+H52+I52</f>
        <v>0</v>
      </c>
      <c r="K52" s="391"/>
      <c r="L52" s="274"/>
      <c r="M52" s="274"/>
      <c r="N52" s="274"/>
    </row>
    <row r="53" spans="1:18" x14ac:dyDescent="0.2">
      <c r="A53" s="7" t="s">
        <v>144</v>
      </c>
      <c r="B53" s="624" t="s">
        <v>145</v>
      </c>
      <c r="C53" s="561"/>
      <c r="D53" s="561"/>
      <c r="E53" s="124"/>
      <c r="F53" s="127"/>
      <c r="G53" s="127"/>
      <c r="H53" s="140">
        <f>G53/data!$J$20</f>
        <v>0</v>
      </c>
      <c r="I53" s="127"/>
      <c r="J53" s="140">
        <f>E53+F53+H53+I53</f>
        <v>0</v>
      </c>
      <c r="K53" s="391"/>
      <c r="L53" s="274"/>
      <c r="M53" s="274"/>
      <c r="N53" s="274"/>
    </row>
    <row r="54" spans="1:18" ht="15" customHeight="1" x14ac:dyDescent="0.2">
      <c r="A54" s="6"/>
      <c r="B54" s="708" t="s">
        <v>585</v>
      </c>
      <c r="C54" s="737"/>
      <c r="D54" s="737"/>
      <c r="E54" s="126">
        <f t="shared" ref="E54:J54" si="19">E7+E39</f>
        <v>0</v>
      </c>
      <c r="F54" s="126">
        <f t="shared" si="19"/>
        <v>0</v>
      </c>
      <c r="G54" s="126">
        <f t="shared" si="19"/>
        <v>0</v>
      </c>
      <c r="H54" s="139">
        <f t="shared" si="19"/>
        <v>0</v>
      </c>
      <c r="I54" s="126">
        <f t="shared" si="19"/>
        <v>0</v>
      </c>
      <c r="J54" s="139">
        <f t="shared" si="19"/>
        <v>0</v>
      </c>
      <c r="K54" s="391"/>
      <c r="L54" s="274"/>
      <c r="M54" s="274"/>
      <c r="N54" s="274"/>
    </row>
    <row r="55" spans="1:18" x14ac:dyDescent="0.2">
      <c r="A55" s="449"/>
      <c r="B55" s="450"/>
      <c r="C55" s="450"/>
      <c r="D55" s="450"/>
      <c r="E55" s="451"/>
      <c r="F55" s="437"/>
      <c r="G55" s="437"/>
      <c r="H55" s="437"/>
      <c r="I55" s="437"/>
      <c r="J55" s="437"/>
      <c r="K55" s="391"/>
    </row>
    <row r="56" spans="1:18" x14ac:dyDescent="0.2">
      <c r="A56" s="721" t="s">
        <v>219</v>
      </c>
      <c r="B56" s="722"/>
      <c r="C56" s="722"/>
      <c r="D56" s="722"/>
      <c r="E56" s="722"/>
      <c r="F56" s="722"/>
      <c r="G56" s="722"/>
      <c r="H56" s="722"/>
      <c r="I56" s="722"/>
      <c r="J56" s="722"/>
      <c r="K56" s="391"/>
    </row>
    <row r="57" spans="1:18" ht="15" x14ac:dyDescent="0.2">
      <c r="A57" s="449"/>
      <c r="B57" s="450"/>
      <c r="C57" s="450"/>
      <c r="D57" s="450"/>
      <c r="E57" s="451"/>
      <c r="F57" s="437"/>
      <c r="G57" s="437"/>
      <c r="H57" s="437"/>
      <c r="I57" s="437"/>
      <c r="J57" s="437"/>
      <c r="K57" s="391"/>
      <c r="L57" s="733" t="s">
        <v>568</v>
      </c>
      <c r="M57" s="734"/>
      <c r="N57" s="734"/>
    </row>
    <row r="58" spans="1:18" ht="90" customHeight="1" x14ac:dyDescent="0.2">
      <c r="A58" s="29"/>
      <c r="B58" s="632" t="s">
        <v>220</v>
      </c>
      <c r="C58" s="723"/>
      <c r="D58" s="723"/>
      <c r="E58" s="123" t="s">
        <v>213</v>
      </c>
      <c r="F58" s="123" t="s">
        <v>214</v>
      </c>
      <c r="G58" s="123" t="s">
        <v>215</v>
      </c>
      <c r="H58" s="123" t="s">
        <v>216</v>
      </c>
      <c r="I58" s="123" t="s">
        <v>217</v>
      </c>
      <c r="J58" s="123" t="s">
        <v>218</v>
      </c>
      <c r="K58" s="391"/>
      <c r="L58" s="511" t="s">
        <v>563</v>
      </c>
      <c r="M58" s="511" t="s">
        <v>564</v>
      </c>
      <c r="N58" s="511" t="s">
        <v>565</v>
      </c>
    </row>
    <row r="59" spans="1:18" ht="57.75" customHeight="1" x14ac:dyDescent="0.25">
      <c r="A59" s="6" t="s">
        <v>67</v>
      </c>
      <c r="B59" s="708" t="s">
        <v>57</v>
      </c>
      <c r="C59" s="708"/>
      <c r="D59" s="708"/>
      <c r="E59" s="125">
        <f>ROUND(E60+E61+E66+E80+E89+E90,2)</f>
        <v>0</v>
      </c>
      <c r="F59" s="125">
        <f>ROUND(F60+F61+F66+F80+F89+F90,2)</f>
        <v>0</v>
      </c>
      <c r="G59" s="125">
        <f>G60+G61+G66+G80+G89+G90</f>
        <v>0</v>
      </c>
      <c r="H59" s="137">
        <f>ROUND(H60+H61+H66+H80+H89+H90,4)</f>
        <v>0</v>
      </c>
      <c r="I59" s="126">
        <f>ROUND(I60+I61+I66+I80+I89+I90,2)</f>
        <v>0</v>
      </c>
      <c r="J59" s="137">
        <f>J60+J61+J66+J80+J89+J90</f>
        <v>0</v>
      </c>
      <c r="K59" s="391"/>
      <c r="L59" s="274"/>
      <c r="M59" s="274"/>
      <c r="N59" s="274"/>
      <c r="P59" s="735" t="s">
        <v>576</v>
      </c>
      <c r="Q59" s="736"/>
      <c r="R59" s="736"/>
    </row>
    <row r="60" spans="1:18" x14ac:dyDescent="0.2">
      <c r="A60" s="7" t="s">
        <v>51</v>
      </c>
      <c r="B60" s="624" t="s">
        <v>58</v>
      </c>
      <c r="C60" s="624"/>
      <c r="D60" s="624"/>
      <c r="E60" s="124"/>
      <c r="F60" s="127"/>
      <c r="G60" s="127"/>
      <c r="H60" s="138">
        <f>G60/data!$J$20</f>
        <v>0</v>
      </c>
      <c r="I60" s="127"/>
      <c r="J60" s="138">
        <f>E60+F60+H60+I60</f>
        <v>0</v>
      </c>
      <c r="K60" s="391"/>
      <c r="L60" s="279">
        <f t="shared" ref="L60:N60" si="20">E60</f>
        <v>0</v>
      </c>
      <c r="M60" s="279">
        <f t="shared" si="20"/>
        <v>0</v>
      </c>
      <c r="N60" s="279">
        <f t="shared" si="20"/>
        <v>0</v>
      </c>
    </row>
    <row r="61" spans="1:18" x14ac:dyDescent="0.2">
      <c r="A61" s="7" t="s">
        <v>52</v>
      </c>
      <c r="B61" s="624" t="s">
        <v>59</v>
      </c>
      <c r="C61" s="624"/>
      <c r="D61" s="624"/>
      <c r="E61" s="30">
        <f t="shared" ref="E61:J61" si="21">E62+E63+E64+E65</f>
        <v>0</v>
      </c>
      <c r="F61" s="30">
        <f t="shared" si="21"/>
        <v>0</v>
      </c>
      <c r="G61" s="30">
        <f t="shared" si="21"/>
        <v>0</v>
      </c>
      <c r="H61" s="138">
        <f t="shared" si="21"/>
        <v>0</v>
      </c>
      <c r="I61" s="30">
        <f t="shared" si="21"/>
        <v>0</v>
      </c>
      <c r="J61" s="138">
        <f t="shared" si="21"/>
        <v>0</v>
      </c>
      <c r="K61" s="391"/>
      <c r="L61" s="279">
        <f t="shared" ref="L61:N61" si="22">E61</f>
        <v>0</v>
      </c>
      <c r="M61" s="279">
        <f t="shared" si="22"/>
        <v>0</v>
      </c>
      <c r="N61" s="279">
        <f t="shared" si="22"/>
        <v>0</v>
      </c>
    </row>
    <row r="62" spans="1:18" x14ac:dyDescent="0.2">
      <c r="A62" s="7" t="s">
        <v>53</v>
      </c>
      <c r="B62" s="624" t="s">
        <v>68</v>
      </c>
      <c r="C62" s="561"/>
      <c r="D62" s="561"/>
      <c r="E62" s="124"/>
      <c r="F62" s="127"/>
      <c r="G62" s="127"/>
      <c r="H62" s="138">
        <f>G62/data!$J$20</f>
        <v>0</v>
      </c>
      <c r="I62" s="127"/>
      <c r="J62" s="138">
        <f>E62+F62+H62+I62</f>
        <v>0</v>
      </c>
      <c r="K62" s="391"/>
      <c r="L62" s="280"/>
      <c r="M62" s="280"/>
      <c r="N62" s="280"/>
    </row>
    <row r="63" spans="1:18" ht="27" customHeight="1" x14ac:dyDescent="0.2">
      <c r="A63" s="7" t="s">
        <v>54</v>
      </c>
      <c r="B63" s="624" t="s">
        <v>69</v>
      </c>
      <c r="C63" s="561"/>
      <c r="D63" s="561"/>
      <c r="E63" s="124"/>
      <c r="F63" s="127"/>
      <c r="G63" s="127"/>
      <c r="H63" s="138">
        <f>G63/data!$J$20</f>
        <v>0</v>
      </c>
      <c r="I63" s="127"/>
      <c r="J63" s="138">
        <f>E63+F63+H63+I63</f>
        <v>0</v>
      </c>
      <c r="K63" s="391"/>
      <c r="L63" s="280"/>
      <c r="M63" s="280"/>
      <c r="N63" s="280"/>
    </row>
    <row r="64" spans="1:18" ht="15" customHeight="1" x14ac:dyDescent="0.2">
      <c r="A64" s="7" t="s">
        <v>55</v>
      </c>
      <c r="B64" s="624" t="s">
        <v>70</v>
      </c>
      <c r="C64" s="561"/>
      <c r="D64" s="561"/>
      <c r="E64" s="124"/>
      <c r="F64" s="127"/>
      <c r="G64" s="127"/>
      <c r="H64" s="138">
        <f>G64/data!$J$20</f>
        <v>0</v>
      </c>
      <c r="I64" s="127"/>
      <c r="J64" s="138">
        <f>E64+F64+H64+I64</f>
        <v>0</v>
      </c>
      <c r="K64" s="391"/>
      <c r="L64" s="280"/>
      <c r="M64" s="280"/>
      <c r="N64" s="280"/>
    </row>
    <row r="65" spans="1:14" ht="27" customHeight="1" x14ac:dyDescent="0.2">
      <c r="A65" s="7" t="s">
        <v>71</v>
      </c>
      <c r="B65" s="624" t="s">
        <v>72</v>
      </c>
      <c r="C65" s="561"/>
      <c r="D65" s="561"/>
      <c r="E65" s="124"/>
      <c r="F65" s="127"/>
      <c r="G65" s="127"/>
      <c r="H65" s="138">
        <f>G65/data!$J$20</f>
        <v>0</v>
      </c>
      <c r="I65" s="127"/>
      <c r="J65" s="138">
        <f>E65+F65+H65+I65</f>
        <v>0</v>
      </c>
      <c r="K65" s="391"/>
      <c r="L65" s="280"/>
      <c r="M65" s="280"/>
      <c r="N65" s="280"/>
    </row>
    <row r="66" spans="1:14" x14ac:dyDescent="0.2">
      <c r="A66" s="7" t="s">
        <v>73</v>
      </c>
      <c r="B66" s="624" t="s">
        <v>60</v>
      </c>
      <c r="C66" s="624"/>
      <c r="D66" s="624"/>
      <c r="E66" s="30">
        <f t="shared" ref="E66:J66" si="23">E67+E68</f>
        <v>0</v>
      </c>
      <c r="F66" s="30">
        <f t="shared" si="23"/>
        <v>0</v>
      </c>
      <c r="G66" s="30">
        <f t="shared" si="23"/>
        <v>0</v>
      </c>
      <c r="H66" s="138">
        <f t="shared" si="23"/>
        <v>0</v>
      </c>
      <c r="I66" s="30">
        <f t="shared" si="23"/>
        <v>0</v>
      </c>
      <c r="J66" s="138">
        <f t="shared" si="23"/>
        <v>0</v>
      </c>
      <c r="K66" s="391"/>
      <c r="L66" s="279">
        <f t="shared" ref="L66:N66" si="24">E66</f>
        <v>0</v>
      </c>
      <c r="M66" s="279">
        <f t="shared" si="24"/>
        <v>0</v>
      </c>
      <c r="N66" s="279">
        <f t="shared" si="24"/>
        <v>0</v>
      </c>
    </row>
    <row r="67" spans="1:14" ht="15" customHeight="1" x14ac:dyDescent="0.2">
      <c r="A67" s="7" t="s">
        <v>74</v>
      </c>
      <c r="B67" s="624" t="s">
        <v>75</v>
      </c>
      <c r="C67" s="561"/>
      <c r="D67" s="561"/>
      <c r="E67" s="124"/>
      <c r="F67" s="127"/>
      <c r="G67" s="127"/>
      <c r="H67" s="138">
        <f>G67/data!$J$20</f>
        <v>0</v>
      </c>
      <c r="I67" s="124"/>
      <c r="J67" s="138">
        <f>E67+F67+H67+I67</f>
        <v>0</v>
      </c>
      <c r="K67" s="391"/>
      <c r="L67" s="280"/>
      <c r="M67" s="280"/>
      <c r="N67" s="280"/>
    </row>
    <row r="68" spans="1:14" x14ac:dyDescent="0.2">
      <c r="A68" s="7" t="s">
        <v>76</v>
      </c>
      <c r="B68" s="624" t="s">
        <v>77</v>
      </c>
      <c r="C68" s="561"/>
      <c r="D68" s="561"/>
      <c r="E68" s="136">
        <f t="shared" ref="E68:J68" si="25">E69+E70+E71+E72+E73+E74+E75+E76+E77+E78+E79</f>
        <v>0</v>
      </c>
      <c r="F68" s="136">
        <f t="shared" si="25"/>
        <v>0</v>
      </c>
      <c r="G68" s="136">
        <f t="shared" si="25"/>
        <v>0</v>
      </c>
      <c r="H68" s="138">
        <f t="shared" si="25"/>
        <v>0</v>
      </c>
      <c r="I68" s="30">
        <f t="shared" si="25"/>
        <v>0</v>
      </c>
      <c r="J68" s="138">
        <f t="shared" si="25"/>
        <v>0</v>
      </c>
      <c r="K68" s="391"/>
      <c r="L68" s="280"/>
      <c r="M68" s="280"/>
      <c r="N68" s="280"/>
    </row>
    <row r="69" spans="1:14" ht="15" customHeight="1" x14ac:dyDescent="0.2">
      <c r="A69" s="7" t="s">
        <v>78</v>
      </c>
      <c r="B69" s="624" t="s">
        <v>79</v>
      </c>
      <c r="C69" s="561"/>
      <c r="D69" s="561"/>
      <c r="E69" s="124"/>
      <c r="F69" s="127"/>
      <c r="G69" s="127"/>
      <c r="H69" s="138">
        <f>G69/data!$J$20</f>
        <v>0</v>
      </c>
      <c r="I69" s="127"/>
      <c r="J69" s="138">
        <f>E69+F69+H69+I69</f>
        <v>0</v>
      </c>
      <c r="K69" s="391"/>
      <c r="L69" s="280"/>
      <c r="M69" s="280"/>
      <c r="N69" s="280"/>
    </row>
    <row r="70" spans="1:14" x14ac:dyDescent="0.2">
      <c r="A70" s="7" t="s">
        <v>80</v>
      </c>
      <c r="B70" s="624" t="s">
        <v>81</v>
      </c>
      <c r="C70" s="561"/>
      <c r="D70" s="561"/>
      <c r="E70" s="124"/>
      <c r="F70" s="127"/>
      <c r="G70" s="127"/>
      <c r="H70" s="138">
        <f>G70/data!$J$20</f>
        <v>0</v>
      </c>
      <c r="I70" s="127"/>
      <c r="J70" s="138">
        <f t="shared" ref="J70:J79" si="26">E70+F70+H70+I70</f>
        <v>0</v>
      </c>
      <c r="K70" s="391"/>
      <c r="L70" s="280"/>
      <c r="M70" s="280"/>
      <c r="N70" s="280"/>
    </row>
    <row r="71" spans="1:14" ht="15" customHeight="1" x14ac:dyDescent="0.2">
      <c r="A71" s="7" t="s">
        <v>82</v>
      </c>
      <c r="B71" s="624" t="s">
        <v>83</v>
      </c>
      <c r="C71" s="561"/>
      <c r="D71" s="561"/>
      <c r="E71" s="124"/>
      <c r="F71" s="127"/>
      <c r="G71" s="127"/>
      <c r="H71" s="138">
        <f>G71/data!$J$20</f>
        <v>0</v>
      </c>
      <c r="I71" s="127"/>
      <c r="J71" s="138">
        <f t="shared" si="26"/>
        <v>0</v>
      </c>
      <c r="K71" s="391"/>
      <c r="L71" s="280"/>
      <c r="M71" s="280"/>
      <c r="N71" s="280"/>
    </row>
    <row r="72" spans="1:14" ht="15" customHeight="1" x14ac:dyDescent="0.2">
      <c r="A72" s="7" t="s">
        <v>84</v>
      </c>
      <c r="B72" s="624" t="s">
        <v>85</v>
      </c>
      <c r="C72" s="561"/>
      <c r="D72" s="561"/>
      <c r="E72" s="124"/>
      <c r="F72" s="127"/>
      <c r="G72" s="127"/>
      <c r="H72" s="138">
        <f>G72/data!$J$20</f>
        <v>0</v>
      </c>
      <c r="I72" s="127"/>
      <c r="J72" s="138">
        <f t="shared" si="26"/>
        <v>0</v>
      </c>
      <c r="K72" s="391"/>
      <c r="L72" s="280"/>
      <c r="M72" s="280"/>
      <c r="N72" s="280"/>
    </row>
    <row r="73" spans="1:14" ht="15" customHeight="1" x14ac:dyDescent="0.2">
      <c r="A73" s="7" t="s">
        <v>86</v>
      </c>
      <c r="B73" s="624" t="s">
        <v>87</v>
      </c>
      <c r="C73" s="561"/>
      <c r="D73" s="561"/>
      <c r="E73" s="124"/>
      <c r="F73" s="127"/>
      <c r="G73" s="127"/>
      <c r="H73" s="138">
        <f>G73/data!$J$20</f>
        <v>0</v>
      </c>
      <c r="I73" s="127"/>
      <c r="J73" s="138">
        <f t="shared" si="26"/>
        <v>0</v>
      </c>
      <c r="K73" s="391"/>
      <c r="L73" s="280"/>
      <c r="M73" s="280"/>
      <c r="N73" s="280"/>
    </row>
    <row r="74" spans="1:14" ht="15" customHeight="1" x14ac:dyDescent="0.2">
      <c r="A74" s="7" t="s">
        <v>88</v>
      </c>
      <c r="B74" s="624" t="s">
        <v>89</v>
      </c>
      <c r="C74" s="561"/>
      <c r="D74" s="561"/>
      <c r="E74" s="124"/>
      <c r="F74" s="127"/>
      <c r="G74" s="127"/>
      <c r="H74" s="138">
        <f>G74/data!$J$20</f>
        <v>0</v>
      </c>
      <c r="I74" s="127"/>
      <c r="J74" s="138">
        <f t="shared" si="26"/>
        <v>0</v>
      </c>
      <c r="K74" s="391"/>
      <c r="L74" s="280"/>
      <c r="M74" s="280"/>
      <c r="N74" s="280"/>
    </row>
    <row r="75" spans="1:14" ht="15" customHeight="1" x14ac:dyDescent="0.2">
      <c r="A75" s="7" t="s">
        <v>90</v>
      </c>
      <c r="B75" s="624" t="s">
        <v>91</v>
      </c>
      <c r="C75" s="561"/>
      <c r="D75" s="561"/>
      <c r="E75" s="124"/>
      <c r="F75" s="127"/>
      <c r="G75" s="127"/>
      <c r="H75" s="138">
        <f>G75/data!$J$20</f>
        <v>0</v>
      </c>
      <c r="I75" s="127"/>
      <c r="J75" s="138">
        <f t="shared" si="26"/>
        <v>0</v>
      </c>
      <c r="K75" s="391"/>
      <c r="L75" s="280"/>
      <c r="M75" s="280"/>
      <c r="N75" s="280"/>
    </row>
    <row r="76" spans="1:14" ht="15" customHeight="1" x14ac:dyDescent="0.2">
      <c r="A76" s="7" t="s">
        <v>92</v>
      </c>
      <c r="B76" s="624" t="s">
        <v>93</v>
      </c>
      <c r="C76" s="561"/>
      <c r="D76" s="561"/>
      <c r="E76" s="124"/>
      <c r="F76" s="127"/>
      <c r="G76" s="127"/>
      <c r="H76" s="138">
        <f>G76/data!$J$20</f>
        <v>0</v>
      </c>
      <c r="I76" s="127"/>
      <c r="J76" s="138">
        <f t="shared" si="26"/>
        <v>0</v>
      </c>
      <c r="K76" s="391"/>
      <c r="L76" s="280"/>
      <c r="M76" s="280"/>
      <c r="N76" s="280"/>
    </row>
    <row r="77" spans="1:14" ht="15" customHeight="1" x14ac:dyDescent="0.2">
      <c r="A77" s="7" t="s">
        <v>94</v>
      </c>
      <c r="B77" s="624" t="s">
        <v>95</v>
      </c>
      <c r="C77" s="561"/>
      <c r="D77" s="561"/>
      <c r="E77" s="124"/>
      <c r="F77" s="127"/>
      <c r="G77" s="127"/>
      <c r="H77" s="138">
        <f>G77/data!$J$20</f>
        <v>0</v>
      </c>
      <c r="I77" s="127"/>
      <c r="J77" s="138">
        <f t="shared" si="26"/>
        <v>0</v>
      </c>
      <c r="K77" s="391"/>
      <c r="L77" s="280"/>
      <c r="M77" s="280"/>
      <c r="N77" s="280"/>
    </row>
    <row r="78" spans="1:14" x14ac:dyDescent="0.2">
      <c r="A78" s="7" t="s">
        <v>96</v>
      </c>
      <c r="B78" s="624" t="s">
        <v>97</v>
      </c>
      <c r="C78" s="561"/>
      <c r="D78" s="561"/>
      <c r="E78" s="124"/>
      <c r="F78" s="127"/>
      <c r="G78" s="127"/>
      <c r="H78" s="138">
        <f>G78/data!$J$20</f>
        <v>0</v>
      </c>
      <c r="I78" s="127"/>
      <c r="J78" s="138">
        <f t="shared" si="26"/>
        <v>0</v>
      </c>
      <c r="K78" s="391"/>
      <c r="L78" s="280"/>
      <c r="M78" s="280"/>
      <c r="N78" s="280"/>
    </row>
    <row r="79" spans="1:14" x14ac:dyDescent="0.2">
      <c r="A79" s="7" t="s">
        <v>98</v>
      </c>
      <c r="B79" s="624" t="s">
        <v>99</v>
      </c>
      <c r="C79" s="561"/>
      <c r="D79" s="561"/>
      <c r="E79" s="124"/>
      <c r="F79" s="127"/>
      <c r="G79" s="127"/>
      <c r="H79" s="138">
        <f>G79/data!$J$20</f>
        <v>0</v>
      </c>
      <c r="I79" s="127"/>
      <c r="J79" s="138">
        <f t="shared" si="26"/>
        <v>0</v>
      </c>
      <c r="K79" s="391"/>
      <c r="L79" s="280"/>
      <c r="M79" s="280"/>
      <c r="N79" s="280"/>
    </row>
    <row r="80" spans="1:14" x14ac:dyDescent="0.2">
      <c r="A80" s="7" t="s">
        <v>100</v>
      </c>
      <c r="B80" s="624" t="s">
        <v>61</v>
      </c>
      <c r="C80" s="624"/>
      <c r="D80" s="624"/>
      <c r="E80" s="30">
        <f t="shared" ref="E80:J80" si="27">E81+E82+E83+E84+E85+E86+E87+E88</f>
        <v>0</v>
      </c>
      <c r="F80" s="30">
        <f t="shared" si="27"/>
        <v>0</v>
      </c>
      <c r="G80" s="30">
        <f t="shared" si="27"/>
        <v>0</v>
      </c>
      <c r="H80" s="138">
        <f t="shared" si="27"/>
        <v>0</v>
      </c>
      <c r="I80" s="30">
        <f t="shared" si="27"/>
        <v>0</v>
      </c>
      <c r="J80" s="138">
        <f t="shared" si="27"/>
        <v>0</v>
      </c>
      <c r="K80" s="391"/>
      <c r="L80" s="279">
        <f t="shared" ref="L80:N80" si="28">E80</f>
        <v>0</v>
      </c>
      <c r="M80" s="279">
        <f t="shared" si="28"/>
        <v>0</v>
      </c>
      <c r="N80" s="279">
        <f t="shared" si="28"/>
        <v>0</v>
      </c>
    </row>
    <row r="81" spans="1:18" ht="15" customHeight="1" x14ac:dyDescent="0.2">
      <c r="A81" s="7" t="s">
        <v>101</v>
      </c>
      <c r="B81" s="624" t="s">
        <v>102</v>
      </c>
      <c r="C81" s="561"/>
      <c r="D81" s="561"/>
      <c r="E81" s="124"/>
      <c r="F81" s="127"/>
      <c r="G81" s="127"/>
      <c r="H81" s="138">
        <f>G81/data!$J$20</f>
        <v>0</v>
      </c>
      <c r="I81" s="127"/>
      <c r="J81" s="138">
        <f>E81+F81+H81+I81</f>
        <v>0</v>
      </c>
      <c r="K81" s="391"/>
      <c r="L81" s="280"/>
      <c r="M81" s="280"/>
      <c r="N81" s="280"/>
    </row>
    <row r="82" spans="1:18" ht="15" customHeight="1" x14ac:dyDescent="0.2">
      <c r="A82" s="7" t="s">
        <v>103</v>
      </c>
      <c r="B82" s="624" t="s">
        <v>104</v>
      </c>
      <c r="C82" s="561"/>
      <c r="D82" s="561"/>
      <c r="E82" s="124"/>
      <c r="F82" s="127"/>
      <c r="G82" s="127"/>
      <c r="H82" s="138">
        <f>G82/data!$J$20</f>
        <v>0</v>
      </c>
      <c r="I82" s="127"/>
      <c r="J82" s="138">
        <f t="shared" ref="J82:J90" si="29">E82+F82+H82+I82</f>
        <v>0</v>
      </c>
      <c r="K82" s="391"/>
      <c r="L82" s="280"/>
      <c r="M82" s="280"/>
      <c r="N82" s="280"/>
    </row>
    <row r="83" spans="1:18" ht="15" customHeight="1" x14ac:dyDescent="0.2">
      <c r="A83" s="7" t="s">
        <v>105</v>
      </c>
      <c r="B83" s="624" t="s">
        <v>106</v>
      </c>
      <c r="C83" s="561"/>
      <c r="D83" s="561"/>
      <c r="E83" s="124"/>
      <c r="F83" s="127"/>
      <c r="G83" s="127"/>
      <c r="H83" s="138">
        <f>G83/data!$J$20</f>
        <v>0</v>
      </c>
      <c r="I83" s="127"/>
      <c r="J83" s="138">
        <f t="shared" si="29"/>
        <v>0</v>
      </c>
      <c r="K83" s="391"/>
      <c r="L83" s="280"/>
      <c r="M83" s="280"/>
      <c r="N83" s="280"/>
    </row>
    <row r="84" spans="1:18" x14ac:dyDescent="0.2">
      <c r="A84" s="7" t="s">
        <v>107</v>
      </c>
      <c r="B84" s="624" t="s">
        <v>108</v>
      </c>
      <c r="C84" s="561"/>
      <c r="D84" s="561"/>
      <c r="E84" s="124"/>
      <c r="F84" s="127"/>
      <c r="G84" s="127"/>
      <c r="H84" s="138">
        <f>G84/data!$J$20</f>
        <v>0</v>
      </c>
      <c r="I84" s="127"/>
      <c r="J84" s="138">
        <f t="shared" si="29"/>
        <v>0</v>
      </c>
      <c r="K84" s="391"/>
      <c r="L84" s="280"/>
      <c r="M84" s="280"/>
      <c r="N84" s="280"/>
    </row>
    <row r="85" spans="1:18" x14ac:dyDescent="0.2">
      <c r="A85" s="7" t="s">
        <v>109</v>
      </c>
      <c r="B85" s="624" t="s">
        <v>110</v>
      </c>
      <c r="C85" s="561"/>
      <c r="D85" s="561"/>
      <c r="E85" s="124"/>
      <c r="F85" s="127"/>
      <c r="G85" s="127"/>
      <c r="H85" s="138">
        <f>G85/data!$J$20</f>
        <v>0</v>
      </c>
      <c r="I85" s="127"/>
      <c r="J85" s="138">
        <f t="shared" si="29"/>
        <v>0</v>
      </c>
      <c r="K85" s="391"/>
      <c r="L85" s="280"/>
      <c r="M85" s="280"/>
      <c r="N85" s="280"/>
    </row>
    <row r="86" spans="1:18" ht="15" customHeight="1" x14ac:dyDescent="0.2">
      <c r="A86" s="7" t="s">
        <v>111</v>
      </c>
      <c r="B86" s="624" t="s">
        <v>112</v>
      </c>
      <c r="C86" s="561"/>
      <c r="D86" s="561"/>
      <c r="E86" s="124"/>
      <c r="F86" s="127"/>
      <c r="G86" s="127"/>
      <c r="H86" s="138">
        <f>G86/data!$J$20</f>
        <v>0</v>
      </c>
      <c r="I86" s="127"/>
      <c r="J86" s="138">
        <f t="shared" si="29"/>
        <v>0</v>
      </c>
      <c r="K86" s="391"/>
      <c r="L86" s="280"/>
      <c r="M86" s="280"/>
      <c r="N86" s="280"/>
    </row>
    <row r="87" spans="1:18" x14ac:dyDescent="0.2">
      <c r="A87" s="7" t="s">
        <v>113</v>
      </c>
      <c r="B87" s="624" t="s">
        <v>114</v>
      </c>
      <c r="C87" s="561"/>
      <c r="D87" s="561"/>
      <c r="E87" s="124"/>
      <c r="F87" s="127"/>
      <c r="G87" s="127"/>
      <c r="H87" s="138">
        <f>G87/data!$J$20</f>
        <v>0</v>
      </c>
      <c r="I87" s="127"/>
      <c r="J87" s="138">
        <f t="shared" si="29"/>
        <v>0</v>
      </c>
      <c r="K87" s="391"/>
      <c r="L87" s="280"/>
      <c r="M87" s="280"/>
      <c r="N87" s="280"/>
    </row>
    <row r="88" spans="1:18" ht="15" customHeight="1" x14ac:dyDescent="0.2">
      <c r="A88" s="7" t="s">
        <v>115</v>
      </c>
      <c r="B88" s="624" t="s">
        <v>116</v>
      </c>
      <c r="C88" s="561"/>
      <c r="D88" s="561"/>
      <c r="E88" s="124"/>
      <c r="F88" s="127"/>
      <c r="G88" s="127"/>
      <c r="H88" s="138">
        <f>G88/data!$J$20</f>
        <v>0</v>
      </c>
      <c r="I88" s="127"/>
      <c r="J88" s="138">
        <f t="shared" si="29"/>
        <v>0</v>
      </c>
      <c r="K88" s="391"/>
      <c r="L88" s="280"/>
      <c r="M88" s="280"/>
      <c r="N88" s="280"/>
    </row>
    <row r="89" spans="1:18" ht="15" customHeight="1" x14ac:dyDescent="0.2">
      <c r="A89" s="7" t="s">
        <v>117</v>
      </c>
      <c r="B89" s="624" t="s">
        <v>62</v>
      </c>
      <c r="C89" s="624"/>
      <c r="D89" s="624"/>
      <c r="E89" s="124"/>
      <c r="F89" s="127"/>
      <c r="G89" s="127"/>
      <c r="H89" s="138">
        <f>G89/data!$J$20</f>
        <v>0</v>
      </c>
      <c r="I89" s="127"/>
      <c r="J89" s="138">
        <f t="shared" si="29"/>
        <v>0</v>
      </c>
      <c r="K89" s="391"/>
      <c r="L89" s="279">
        <f t="shared" ref="L89:N89" si="30">E89</f>
        <v>0</v>
      </c>
      <c r="M89" s="279">
        <f t="shared" si="30"/>
        <v>0</v>
      </c>
      <c r="N89" s="279">
        <f t="shared" si="30"/>
        <v>0</v>
      </c>
    </row>
    <row r="90" spans="1:18" ht="30.75" customHeight="1" x14ac:dyDescent="0.2">
      <c r="A90" s="7" t="s">
        <v>118</v>
      </c>
      <c r="B90" s="624" t="s">
        <v>63</v>
      </c>
      <c r="C90" s="624"/>
      <c r="D90" s="624"/>
      <c r="E90" s="124"/>
      <c r="F90" s="127"/>
      <c r="G90" s="127"/>
      <c r="H90" s="138">
        <f>G90/data!$J$20</f>
        <v>0</v>
      </c>
      <c r="I90" s="127"/>
      <c r="J90" s="138">
        <f t="shared" si="29"/>
        <v>0</v>
      </c>
      <c r="K90" s="391"/>
      <c r="L90" s="279">
        <f t="shared" ref="L90:N90" si="31">E90</f>
        <v>0</v>
      </c>
      <c r="M90" s="279">
        <f t="shared" si="31"/>
        <v>0</v>
      </c>
      <c r="N90" s="279">
        <f t="shared" si="31"/>
        <v>0</v>
      </c>
    </row>
    <row r="91" spans="1:18" ht="57" customHeight="1" x14ac:dyDescent="0.25">
      <c r="A91" s="6" t="s">
        <v>119</v>
      </c>
      <c r="B91" s="708" t="s">
        <v>64</v>
      </c>
      <c r="C91" s="708"/>
      <c r="D91" s="708"/>
      <c r="E91" s="125">
        <f t="shared" ref="E91:J91" si="32">E92+E98+E102</f>
        <v>0</v>
      </c>
      <c r="F91" s="125">
        <f t="shared" si="32"/>
        <v>0</v>
      </c>
      <c r="G91" s="125">
        <f t="shared" si="32"/>
        <v>0</v>
      </c>
      <c r="H91" s="137">
        <f t="shared" si="32"/>
        <v>0</v>
      </c>
      <c r="I91" s="126">
        <f t="shared" si="32"/>
        <v>0</v>
      </c>
      <c r="J91" s="137">
        <f t="shared" si="32"/>
        <v>0</v>
      </c>
      <c r="K91" s="391"/>
      <c r="L91" s="280"/>
      <c r="M91" s="280"/>
      <c r="N91" s="280"/>
      <c r="P91" s="735" t="s">
        <v>575</v>
      </c>
      <c r="Q91" s="736"/>
      <c r="R91" s="736"/>
    </row>
    <row r="92" spans="1:18" ht="27.75" customHeight="1" x14ac:dyDescent="0.2">
      <c r="A92" s="7" t="s">
        <v>120</v>
      </c>
      <c r="B92" s="624" t="s">
        <v>121</v>
      </c>
      <c r="C92" s="624"/>
      <c r="D92" s="624"/>
      <c r="E92" s="30">
        <f t="shared" ref="E92:J92" si="33">E93+E94+E95+E96+E97</f>
        <v>0</v>
      </c>
      <c r="F92" s="30">
        <f t="shared" si="33"/>
        <v>0</v>
      </c>
      <c r="G92" s="30">
        <f t="shared" si="33"/>
        <v>0</v>
      </c>
      <c r="H92" s="138">
        <f t="shared" si="33"/>
        <v>0</v>
      </c>
      <c r="I92" s="30">
        <f t="shared" si="33"/>
        <v>0</v>
      </c>
      <c r="J92" s="138">
        <f t="shared" si="33"/>
        <v>0</v>
      </c>
      <c r="K92" s="391"/>
      <c r="L92" s="279">
        <f t="shared" ref="L92:N92" si="34">E92</f>
        <v>0</v>
      </c>
      <c r="M92" s="279">
        <f t="shared" si="34"/>
        <v>0</v>
      </c>
      <c r="N92" s="279">
        <f t="shared" si="34"/>
        <v>0</v>
      </c>
    </row>
    <row r="93" spans="1:18" x14ac:dyDescent="0.2">
      <c r="A93" s="7" t="s">
        <v>122</v>
      </c>
      <c r="B93" s="624" t="s">
        <v>123</v>
      </c>
      <c r="C93" s="624"/>
      <c r="D93" s="624"/>
      <c r="E93" s="124"/>
      <c r="F93" s="127"/>
      <c r="G93" s="127"/>
      <c r="H93" s="138">
        <f>G93/data!$J$20</f>
        <v>0</v>
      </c>
      <c r="I93" s="127"/>
      <c r="J93" s="138">
        <f>E93+F93+H93+I93</f>
        <v>0</v>
      </c>
      <c r="K93" s="391"/>
      <c r="L93" s="280"/>
      <c r="M93" s="280"/>
      <c r="N93" s="280"/>
    </row>
    <row r="94" spans="1:18" ht="15" customHeight="1" x14ac:dyDescent="0.2">
      <c r="A94" s="7" t="s">
        <v>124</v>
      </c>
      <c r="B94" s="624" t="s">
        <v>125</v>
      </c>
      <c r="C94" s="624"/>
      <c r="D94" s="624"/>
      <c r="E94" s="124"/>
      <c r="F94" s="127"/>
      <c r="G94" s="127"/>
      <c r="H94" s="138">
        <f>G94/data!$J$20</f>
        <v>0</v>
      </c>
      <c r="I94" s="127"/>
      <c r="J94" s="138">
        <f>E94+F94+H94+I94</f>
        <v>0</v>
      </c>
      <c r="K94" s="391"/>
      <c r="L94" s="280"/>
      <c r="M94" s="280"/>
      <c r="N94" s="280"/>
    </row>
    <row r="95" spans="1:18" x14ac:dyDescent="0.2">
      <c r="A95" s="7" t="s">
        <v>126</v>
      </c>
      <c r="B95" s="624" t="s">
        <v>127</v>
      </c>
      <c r="C95" s="561"/>
      <c r="D95" s="561"/>
      <c r="E95" s="124"/>
      <c r="F95" s="127"/>
      <c r="G95" s="127"/>
      <c r="H95" s="138">
        <f>G95/data!$J$20</f>
        <v>0</v>
      </c>
      <c r="I95" s="127"/>
      <c r="J95" s="138">
        <f>E95+F95+H95+I95</f>
        <v>0</v>
      </c>
      <c r="K95" s="391"/>
      <c r="L95" s="280"/>
      <c r="M95" s="280"/>
      <c r="N95" s="280"/>
    </row>
    <row r="96" spans="1:18" ht="15" customHeight="1" x14ac:dyDescent="0.2">
      <c r="A96" s="7" t="s">
        <v>128</v>
      </c>
      <c r="B96" s="624" t="s">
        <v>129</v>
      </c>
      <c r="C96" s="561"/>
      <c r="D96" s="561"/>
      <c r="E96" s="124"/>
      <c r="F96" s="127"/>
      <c r="G96" s="127"/>
      <c r="H96" s="138">
        <f>G96/data!$J$20</f>
        <v>0</v>
      </c>
      <c r="I96" s="127"/>
      <c r="J96" s="138">
        <f>E96+F96+H96+I96</f>
        <v>0</v>
      </c>
      <c r="K96" s="391"/>
      <c r="L96" s="280"/>
      <c r="M96" s="280"/>
      <c r="N96" s="280"/>
    </row>
    <row r="97" spans="1:21" ht="27" customHeight="1" x14ac:dyDescent="0.2">
      <c r="A97" s="7" t="s">
        <v>130</v>
      </c>
      <c r="B97" s="624" t="s">
        <v>131</v>
      </c>
      <c r="C97" s="561"/>
      <c r="D97" s="561"/>
      <c r="E97" s="124"/>
      <c r="F97" s="127"/>
      <c r="G97" s="127"/>
      <c r="H97" s="138">
        <f>G97/data!$J$20</f>
        <v>0</v>
      </c>
      <c r="I97" s="127"/>
      <c r="J97" s="138">
        <f>E97+F97+H97+I97</f>
        <v>0</v>
      </c>
      <c r="K97" s="391"/>
      <c r="L97" s="280"/>
      <c r="M97" s="280"/>
      <c r="N97" s="280"/>
    </row>
    <row r="98" spans="1:21" ht="15" customHeight="1" x14ac:dyDescent="0.2">
      <c r="A98" s="7" t="s">
        <v>132</v>
      </c>
      <c r="B98" s="624" t="s">
        <v>65</v>
      </c>
      <c r="C98" s="561"/>
      <c r="D98" s="561"/>
      <c r="E98" s="30">
        <f t="shared" ref="E98:J98" si="35">E99+E100+E101</f>
        <v>0</v>
      </c>
      <c r="F98" s="30">
        <f t="shared" si="35"/>
        <v>0</v>
      </c>
      <c r="G98" s="30">
        <f t="shared" si="35"/>
        <v>0</v>
      </c>
      <c r="H98" s="138">
        <f t="shared" si="35"/>
        <v>0</v>
      </c>
      <c r="I98" s="30">
        <f t="shared" si="35"/>
        <v>0</v>
      </c>
      <c r="J98" s="138">
        <f t="shared" si="35"/>
        <v>0</v>
      </c>
      <c r="K98" s="391"/>
      <c r="L98" s="279">
        <f t="shared" ref="L98:N98" si="36">E98</f>
        <v>0</v>
      </c>
      <c r="M98" s="279">
        <f t="shared" si="36"/>
        <v>0</v>
      </c>
      <c r="N98" s="279">
        <f t="shared" si="36"/>
        <v>0</v>
      </c>
    </row>
    <row r="99" spans="1:21" ht="15" customHeight="1" x14ac:dyDescent="0.2">
      <c r="A99" s="7" t="s">
        <v>133</v>
      </c>
      <c r="B99" s="624" t="s">
        <v>134</v>
      </c>
      <c r="C99" s="561"/>
      <c r="D99" s="561"/>
      <c r="E99" s="124"/>
      <c r="F99" s="127"/>
      <c r="G99" s="127"/>
      <c r="H99" s="138">
        <f>G99/data!$J$20</f>
        <v>0</v>
      </c>
      <c r="I99" s="127"/>
      <c r="J99" s="138">
        <f>E99+F99+H99+I99</f>
        <v>0</v>
      </c>
      <c r="K99" s="391"/>
      <c r="L99" s="280"/>
      <c r="M99" s="280"/>
      <c r="N99" s="280"/>
    </row>
    <row r="100" spans="1:21" x14ac:dyDescent="0.2">
      <c r="A100" s="7" t="s">
        <v>135</v>
      </c>
      <c r="B100" s="624" t="s">
        <v>136</v>
      </c>
      <c r="C100" s="561"/>
      <c r="D100" s="561"/>
      <c r="E100" s="124"/>
      <c r="F100" s="127"/>
      <c r="G100" s="127"/>
      <c r="H100" s="138">
        <f>G100/data!$J$20</f>
        <v>0</v>
      </c>
      <c r="I100" s="127"/>
      <c r="J100" s="138">
        <f>E100+F100+H100+I100</f>
        <v>0</v>
      </c>
      <c r="K100" s="391"/>
      <c r="L100" s="280"/>
      <c r="M100" s="280"/>
      <c r="N100" s="280"/>
    </row>
    <row r="101" spans="1:21" ht="15" customHeight="1" x14ac:dyDescent="0.2">
      <c r="A101" s="7" t="s">
        <v>137</v>
      </c>
      <c r="B101" s="624" t="s">
        <v>138</v>
      </c>
      <c r="C101" s="561"/>
      <c r="D101" s="561"/>
      <c r="E101" s="124"/>
      <c r="F101" s="127"/>
      <c r="G101" s="127"/>
      <c r="H101" s="138">
        <f>G101/data!$J$20</f>
        <v>0</v>
      </c>
      <c r="I101" s="127"/>
      <c r="J101" s="138">
        <f>E101+F101+H101+I101</f>
        <v>0</v>
      </c>
      <c r="K101" s="391"/>
      <c r="L101" s="280"/>
      <c r="M101" s="280"/>
      <c r="N101" s="280"/>
    </row>
    <row r="102" spans="1:21" ht="15" customHeight="1" x14ac:dyDescent="0.2">
      <c r="A102" s="7" t="s">
        <v>139</v>
      </c>
      <c r="B102" s="624" t="s">
        <v>66</v>
      </c>
      <c r="C102" s="561"/>
      <c r="D102" s="561"/>
      <c r="E102" s="30">
        <f t="shared" ref="E102:J102" si="37">E103+E104+E105</f>
        <v>0</v>
      </c>
      <c r="F102" s="30">
        <f t="shared" si="37"/>
        <v>0</v>
      </c>
      <c r="G102" s="30">
        <f t="shared" si="37"/>
        <v>0</v>
      </c>
      <c r="H102" s="138">
        <f t="shared" si="37"/>
        <v>0</v>
      </c>
      <c r="I102" s="30">
        <f t="shared" si="37"/>
        <v>0</v>
      </c>
      <c r="J102" s="138">
        <f t="shared" si="37"/>
        <v>0</v>
      </c>
      <c r="K102" s="391"/>
      <c r="L102" s="279">
        <f t="shared" ref="L102:N102" si="38">E102</f>
        <v>0</v>
      </c>
      <c r="M102" s="279">
        <f t="shared" si="38"/>
        <v>0</v>
      </c>
      <c r="N102" s="279">
        <f t="shared" si="38"/>
        <v>0</v>
      </c>
    </row>
    <row r="103" spans="1:21" ht="30" customHeight="1" x14ac:dyDescent="0.2">
      <c r="A103" s="7" t="s">
        <v>140</v>
      </c>
      <c r="B103" s="624" t="s">
        <v>141</v>
      </c>
      <c r="C103" s="561"/>
      <c r="D103" s="561"/>
      <c r="E103" s="124"/>
      <c r="F103" s="127"/>
      <c r="G103" s="127"/>
      <c r="H103" s="138">
        <f>G103/data!$J$20</f>
        <v>0</v>
      </c>
      <c r="I103" s="127"/>
      <c r="J103" s="138">
        <f>E103+F103+H103+I103</f>
        <v>0</v>
      </c>
      <c r="K103" s="391"/>
      <c r="L103" s="280"/>
      <c r="M103" s="280"/>
      <c r="N103" s="280"/>
    </row>
    <row r="104" spans="1:21" ht="15" customHeight="1" x14ac:dyDescent="0.2">
      <c r="A104" s="7" t="s">
        <v>142</v>
      </c>
      <c r="B104" s="624" t="s">
        <v>143</v>
      </c>
      <c r="C104" s="561"/>
      <c r="D104" s="561"/>
      <c r="E104" s="124"/>
      <c r="F104" s="127"/>
      <c r="G104" s="127"/>
      <c r="H104" s="138">
        <f>G104/data!$J$20</f>
        <v>0</v>
      </c>
      <c r="I104" s="127"/>
      <c r="J104" s="138">
        <f>E104+F104+H104+I104</f>
        <v>0</v>
      </c>
      <c r="K104" s="391"/>
      <c r="L104" s="280"/>
      <c r="M104" s="280"/>
      <c r="N104" s="280"/>
    </row>
    <row r="105" spans="1:21" ht="15" customHeight="1" x14ac:dyDescent="0.2">
      <c r="A105" s="7" t="s">
        <v>144</v>
      </c>
      <c r="B105" s="624" t="s">
        <v>145</v>
      </c>
      <c r="C105" s="561"/>
      <c r="D105" s="561"/>
      <c r="E105" s="124"/>
      <c r="F105" s="127"/>
      <c r="G105" s="127"/>
      <c r="H105" s="138">
        <f>G105/data!$J$20</f>
        <v>0</v>
      </c>
      <c r="I105" s="127"/>
      <c r="J105" s="138">
        <f>E105+F105+H105+I105</f>
        <v>0</v>
      </c>
      <c r="K105" s="391"/>
      <c r="L105" s="280"/>
      <c r="M105" s="280"/>
      <c r="N105" s="280"/>
    </row>
    <row r="106" spans="1:21" x14ac:dyDescent="0.2">
      <c r="A106" s="6"/>
      <c r="B106" s="708" t="s">
        <v>585</v>
      </c>
      <c r="C106" s="708"/>
      <c r="D106" s="708"/>
      <c r="E106" s="125">
        <f t="shared" ref="E106:J106" si="39">E59+E91</f>
        <v>0</v>
      </c>
      <c r="F106" s="125">
        <f t="shared" si="39"/>
        <v>0</v>
      </c>
      <c r="G106" s="125">
        <f t="shared" si="39"/>
        <v>0</v>
      </c>
      <c r="H106" s="137">
        <f t="shared" si="39"/>
        <v>0</v>
      </c>
      <c r="I106" s="125">
        <f t="shared" si="39"/>
        <v>0</v>
      </c>
      <c r="J106" s="137">
        <f t="shared" si="39"/>
        <v>0</v>
      </c>
      <c r="K106" s="391"/>
      <c r="L106" s="280"/>
      <c r="M106" s="280"/>
      <c r="N106" s="280"/>
    </row>
    <row r="107" spans="1:21" x14ac:dyDescent="0.2">
      <c r="A107" s="452"/>
      <c r="B107" s="453"/>
      <c r="C107" s="453"/>
      <c r="D107" s="453"/>
      <c r="E107" s="391"/>
      <c r="F107" s="391"/>
      <c r="G107" s="391"/>
      <c r="H107" s="391"/>
      <c r="I107" s="391"/>
      <c r="J107" s="391"/>
      <c r="K107" s="391"/>
    </row>
    <row r="108" spans="1:21" ht="57" customHeight="1" x14ac:dyDescent="0.25">
      <c r="A108" s="714" t="s">
        <v>41</v>
      </c>
      <c r="B108" s="714"/>
      <c r="C108" s="714"/>
      <c r="D108" s="714"/>
      <c r="E108" s="674"/>
      <c r="F108" s="674"/>
      <c r="G108" s="674"/>
      <c r="H108" s="674"/>
      <c r="I108" s="674"/>
      <c r="J108" s="674"/>
      <c r="K108" s="391"/>
      <c r="L108" s="532"/>
      <c r="M108" s="533"/>
      <c r="N108" s="533"/>
      <c r="O108" s="533"/>
      <c r="P108" s="533"/>
    </row>
    <row r="109" spans="1:21" x14ac:dyDescent="0.2">
      <c r="A109" s="414"/>
      <c r="B109" s="415"/>
      <c r="C109" s="415"/>
      <c r="D109" s="415"/>
      <c r="E109" s="415"/>
      <c r="F109" s="391"/>
      <c r="G109" s="391"/>
      <c r="H109" s="391"/>
      <c r="I109" s="391"/>
      <c r="J109" s="391"/>
      <c r="K109" s="391"/>
    </row>
    <row r="110" spans="1:21" ht="47.25" customHeight="1" x14ac:dyDescent="0.2">
      <c r="A110" s="711" t="s">
        <v>684</v>
      </c>
      <c r="B110" s="712"/>
      <c r="C110" s="712"/>
      <c r="D110" s="712"/>
      <c r="E110" s="713"/>
      <c r="F110" s="713"/>
      <c r="G110" s="713"/>
      <c r="H110" s="713"/>
      <c r="I110" s="713"/>
      <c r="J110" s="713"/>
      <c r="K110" s="713"/>
      <c r="L110" s="458"/>
      <c r="M110" s="738" t="s">
        <v>357</v>
      </c>
      <c r="N110" s="739"/>
      <c r="O110" s="739"/>
      <c r="P110" s="391"/>
      <c r="Q110" s="391"/>
      <c r="R110" s="391"/>
      <c r="S110" s="391"/>
      <c r="T110" s="391"/>
    </row>
    <row r="111" spans="1:21" ht="30.75" customHeight="1" x14ac:dyDescent="0.25">
      <c r="A111" s="454"/>
      <c r="B111" s="455" t="s">
        <v>686</v>
      </c>
      <c r="C111" s="456"/>
      <c r="D111" s="456"/>
      <c r="E111" s="457"/>
      <c r="F111" s="391"/>
      <c r="G111" s="391"/>
      <c r="H111" s="391"/>
      <c r="I111" s="391"/>
      <c r="J111" s="391"/>
      <c r="K111" s="391"/>
      <c r="L111" s="459"/>
      <c r="M111" s="460"/>
      <c r="N111" s="740" t="s">
        <v>574</v>
      </c>
      <c r="O111" s="741"/>
      <c r="P111" s="741"/>
      <c r="Q111" s="741"/>
      <c r="R111" s="460"/>
      <c r="S111" s="461"/>
      <c r="T111" s="461"/>
      <c r="U111" s="305"/>
    </row>
    <row r="112" spans="1:21" ht="63.75" x14ac:dyDescent="0.2">
      <c r="A112" s="625" t="s">
        <v>685</v>
      </c>
      <c r="B112" s="715"/>
      <c r="C112" s="716"/>
      <c r="D112" s="12" t="s">
        <v>220</v>
      </c>
      <c r="E112" s="123" t="s">
        <v>221</v>
      </c>
      <c r="F112" s="123" t="s">
        <v>356</v>
      </c>
      <c r="G112" s="162" t="s">
        <v>365</v>
      </c>
      <c r="H112" s="123" t="s">
        <v>592</v>
      </c>
      <c r="I112" s="123" t="s">
        <v>593</v>
      </c>
      <c r="J112" s="123" t="s">
        <v>269</v>
      </c>
      <c r="K112" s="123" t="s">
        <v>268</v>
      </c>
      <c r="L112" s="255" t="s">
        <v>222</v>
      </c>
      <c r="M112" s="302" t="s">
        <v>281</v>
      </c>
      <c r="N112" s="303" t="s">
        <v>285</v>
      </c>
      <c r="O112" s="303" t="s">
        <v>286</v>
      </c>
      <c r="P112" s="303" t="s">
        <v>287</v>
      </c>
      <c r="Q112" s="303" t="s">
        <v>288</v>
      </c>
      <c r="R112" s="302" t="s">
        <v>146</v>
      </c>
      <c r="T112" s="391"/>
    </row>
    <row r="113" spans="1:20" x14ac:dyDescent="0.2">
      <c r="A113" s="705"/>
      <c r="B113" s="709"/>
      <c r="C113" s="710"/>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1"/>
    </row>
    <row r="114" spans="1:20" x14ac:dyDescent="0.2">
      <c r="A114" s="705"/>
      <c r="B114" s="709"/>
      <c r="C114" s="710"/>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1"/>
    </row>
    <row r="115" spans="1:20" x14ac:dyDescent="0.2">
      <c r="A115" s="705"/>
      <c r="B115" s="709"/>
      <c r="C115" s="710"/>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1"/>
    </row>
    <row r="116" spans="1:20" x14ac:dyDescent="0.2">
      <c r="A116" s="705"/>
      <c r="B116" s="709"/>
      <c r="C116" s="710"/>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1"/>
    </row>
    <row r="117" spans="1:20" x14ac:dyDescent="0.2">
      <c r="A117" s="705"/>
      <c r="B117" s="709"/>
      <c r="C117" s="710"/>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1"/>
    </row>
    <row r="118" spans="1:20" ht="15" x14ac:dyDescent="0.25">
      <c r="A118" s="705"/>
      <c r="B118" s="706"/>
      <c r="C118" s="707"/>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1"/>
    </row>
    <row r="119" spans="1:20" ht="15" x14ac:dyDescent="0.25">
      <c r="A119" s="705"/>
      <c r="B119" s="706"/>
      <c r="C119" s="707"/>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1"/>
    </row>
    <row r="120" spans="1:20" ht="15" x14ac:dyDescent="0.25">
      <c r="A120" s="705"/>
      <c r="B120" s="706"/>
      <c r="C120" s="707"/>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1"/>
    </row>
    <row r="121" spans="1:20" ht="15" x14ac:dyDescent="0.25">
      <c r="A121" s="705"/>
      <c r="B121" s="706"/>
      <c r="C121" s="707"/>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1"/>
    </row>
    <row r="122" spans="1:20" ht="15" x14ac:dyDescent="0.25">
      <c r="A122" s="705"/>
      <c r="B122" s="706"/>
      <c r="C122" s="707"/>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1"/>
    </row>
    <row r="123" spans="1:20" ht="15" x14ac:dyDescent="0.25">
      <c r="A123" s="705"/>
      <c r="B123" s="706"/>
      <c r="C123" s="707"/>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1"/>
    </row>
    <row r="124" spans="1:20" ht="15" x14ac:dyDescent="0.25">
      <c r="A124" s="705"/>
      <c r="B124" s="706"/>
      <c r="C124" s="707"/>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1"/>
    </row>
    <row r="125" spans="1:20" ht="15" x14ac:dyDescent="0.25">
      <c r="A125" s="705"/>
      <c r="B125" s="706"/>
      <c r="C125" s="707"/>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1"/>
    </row>
    <row r="126" spans="1:20" ht="15" x14ac:dyDescent="0.25">
      <c r="A126" s="705"/>
      <c r="B126" s="706"/>
      <c r="C126" s="707"/>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1"/>
    </row>
    <row r="127" spans="1:20" ht="15" x14ac:dyDescent="0.25">
      <c r="A127" s="705"/>
      <c r="B127" s="706"/>
      <c r="C127" s="707"/>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1"/>
    </row>
    <row r="128" spans="1:20" ht="15" x14ac:dyDescent="0.25">
      <c r="A128" s="705"/>
      <c r="B128" s="706"/>
      <c r="C128" s="707"/>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1"/>
    </row>
    <row r="129" spans="1:20" ht="15" x14ac:dyDescent="0.25">
      <c r="A129" s="705"/>
      <c r="B129" s="706"/>
      <c r="C129" s="707"/>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1"/>
    </row>
    <row r="130" spans="1:20" ht="15" x14ac:dyDescent="0.25">
      <c r="A130" s="705"/>
      <c r="B130" s="706"/>
      <c r="C130" s="707"/>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1"/>
    </row>
    <row r="131" spans="1:20" ht="15" x14ac:dyDescent="0.25">
      <c r="A131" s="705"/>
      <c r="B131" s="706"/>
      <c r="C131" s="707"/>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1"/>
    </row>
    <row r="132" spans="1:20" ht="15" x14ac:dyDescent="0.25">
      <c r="A132" s="705"/>
      <c r="B132" s="706"/>
      <c r="C132" s="707"/>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1"/>
    </row>
    <row r="133" spans="1:20" ht="15" x14ac:dyDescent="0.25">
      <c r="A133" s="705"/>
      <c r="B133" s="706"/>
      <c r="C133" s="707"/>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1"/>
    </row>
    <row r="134" spans="1:20" ht="15" x14ac:dyDescent="0.25">
      <c r="A134" s="705"/>
      <c r="B134" s="706"/>
      <c r="C134" s="707"/>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1"/>
    </row>
    <row r="135" spans="1:20" ht="15" x14ac:dyDescent="0.25">
      <c r="A135" s="705"/>
      <c r="B135" s="706"/>
      <c r="C135" s="707"/>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1"/>
    </row>
    <row r="136" spans="1:20" ht="15" x14ac:dyDescent="0.25">
      <c r="A136" s="705"/>
      <c r="B136" s="706"/>
      <c r="C136" s="707"/>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1"/>
    </row>
    <row r="137" spans="1:20" ht="15" x14ac:dyDescent="0.25">
      <c r="A137" s="705"/>
      <c r="B137" s="706"/>
      <c r="C137" s="707"/>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1"/>
    </row>
    <row r="138" spans="1:20" ht="15" x14ac:dyDescent="0.25">
      <c r="A138" s="705"/>
      <c r="B138" s="706"/>
      <c r="C138" s="707"/>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1"/>
    </row>
    <row r="139" spans="1:20" ht="15" x14ac:dyDescent="0.25">
      <c r="A139" s="705"/>
      <c r="B139" s="706"/>
      <c r="C139" s="707"/>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1"/>
    </row>
    <row r="140" spans="1:20" x14ac:dyDescent="0.2">
      <c r="A140" s="705"/>
      <c r="B140" s="717"/>
      <c r="C140" s="718"/>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1"/>
    </row>
    <row r="141" spans="1:20" x14ac:dyDescent="0.2">
      <c r="A141" s="705"/>
      <c r="B141" s="717"/>
      <c r="C141" s="718"/>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1"/>
    </row>
    <row r="142" spans="1:20" x14ac:dyDescent="0.2">
      <c r="A142" s="705"/>
      <c r="B142" s="717"/>
      <c r="C142" s="718"/>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1"/>
    </row>
    <row r="143" spans="1:20" x14ac:dyDescent="0.2">
      <c r="A143" s="705"/>
      <c r="B143" s="717"/>
      <c r="C143" s="718"/>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1"/>
    </row>
    <row r="144" spans="1:20" ht="15" x14ac:dyDescent="0.25">
      <c r="A144" s="705"/>
      <c r="B144" s="706"/>
      <c r="C144" s="707"/>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1"/>
    </row>
    <row r="145" spans="1:20" ht="15" x14ac:dyDescent="0.25">
      <c r="A145" s="705"/>
      <c r="B145" s="706"/>
      <c r="C145" s="707"/>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1"/>
    </row>
    <row r="146" spans="1:20" ht="15" x14ac:dyDescent="0.25">
      <c r="A146" s="705"/>
      <c r="B146" s="706"/>
      <c r="C146" s="707"/>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1"/>
    </row>
    <row r="147" spans="1:20" ht="15" x14ac:dyDescent="0.25">
      <c r="A147" s="705"/>
      <c r="B147" s="706"/>
      <c r="C147" s="707"/>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1"/>
    </row>
    <row r="148" spans="1:20" ht="15" x14ac:dyDescent="0.25">
      <c r="A148" s="705"/>
      <c r="B148" s="706"/>
      <c r="C148" s="707"/>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1"/>
    </row>
    <row r="149" spans="1:20" ht="15" x14ac:dyDescent="0.25">
      <c r="A149" s="705"/>
      <c r="B149" s="706"/>
      <c r="C149" s="707"/>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1"/>
    </row>
    <row r="150" spans="1:20" ht="15" x14ac:dyDescent="0.25">
      <c r="A150" s="705"/>
      <c r="B150" s="706"/>
      <c r="C150" s="707"/>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1"/>
    </row>
    <row r="151" spans="1:20" ht="15" x14ac:dyDescent="0.25">
      <c r="A151" s="705"/>
      <c r="B151" s="706"/>
      <c r="C151" s="707"/>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1"/>
    </row>
    <row r="152" spans="1:20" ht="15" x14ac:dyDescent="0.25">
      <c r="A152" s="705"/>
      <c r="B152" s="706"/>
      <c r="C152" s="707"/>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1"/>
    </row>
    <row r="153" spans="1:20" x14ac:dyDescent="0.2">
      <c r="A153" s="705"/>
      <c r="B153" s="709"/>
      <c r="C153" s="710"/>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1"/>
    </row>
    <row r="154" spans="1:20" x14ac:dyDescent="0.2">
      <c r="A154" s="705"/>
      <c r="B154" s="709"/>
      <c r="C154" s="710"/>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1"/>
    </row>
    <row r="155" spans="1:20" x14ac:dyDescent="0.2">
      <c r="A155" s="705"/>
      <c r="B155" s="709"/>
      <c r="C155" s="710"/>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1"/>
    </row>
    <row r="156" spans="1:20" x14ac:dyDescent="0.2">
      <c r="A156" s="705"/>
      <c r="B156" s="709"/>
      <c r="C156" s="710"/>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1"/>
    </row>
    <row r="157" spans="1:20" x14ac:dyDescent="0.2">
      <c r="A157" s="705"/>
      <c r="B157" s="709"/>
      <c r="C157" s="710"/>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1"/>
    </row>
    <row r="158" spans="1:20" x14ac:dyDescent="0.2">
      <c r="A158" s="705"/>
      <c r="B158" s="709"/>
      <c r="C158" s="710"/>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1"/>
    </row>
    <row r="159" spans="1:20" x14ac:dyDescent="0.2">
      <c r="A159" s="705"/>
      <c r="B159" s="709"/>
      <c r="C159" s="710"/>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1"/>
    </row>
    <row r="160" spans="1:20" x14ac:dyDescent="0.2">
      <c r="A160" s="705"/>
      <c r="B160" s="709"/>
      <c r="C160" s="710"/>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1"/>
    </row>
    <row r="161" spans="1:20" x14ac:dyDescent="0.2">
      <c r="A161" s="705"/>
      <c r="B161" s="709"/>
      <c r="C161" s="710"/>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1"/>
    </row>
    <row r="162" spans="1:20" x14ac:dyDescent="0.2">
      <c r="A162" s="705"/>
      <c r="B162" s="709"/>
      <c r="C162" s="710"/>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1"/>
    </row>
    <row r="163" spans="1:20" s="113" customFormat="1" x14ac:dyDescent="0.2">
      <c r="A163" s="731" t="s">
        <v>270</v>
      </c>
      <c r="B163" s="732"/>
      <c r="C163" s="732"/>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2"/>
    </row>
    <row r="164" spans="1:20" ht="63.75" customHeight="1" x14ac:dyDescent="0.2">
      <c r="A164" s="463"/>
      <c r="B164" s="464"/>
      <c r="C164" s="464"/>
      <c r="D164" s="465"/>
      <c r="E164" s="446"/>
      <c r="F164" s="466"/>
      <c r="G164" s="466"/>
      <c r="H164" s="467"/>
      <c r="I164" s="728" t="s">
        <v>284</v>
      </c>
      <c r="J164" s="729"/>
      <c r="K164" s="729"/>
      <c r="L164" s="729"/>
      <c r="M164" s="730"/>
      <c r="N164" s="265">
        <f>E7</f>
        <v>0</v>
      </c>
      <c r="O164" s="160">
        <f>ROUND(H7,2)</f>
        <v>0</v>
      </c>
      <c r="P164" s="108">
        <f>F7</f>
        <v>0</v>
      </c>
      <c r="Q164" s="108">
        <f>I7</f>
        <v>0</v>
      </c>
      <c r="R164" s="468" t="s">
        <v>351</v>
      </c>
      <c r="T164" s="391"/>
    </row>
    <row r="165" spans="1:20" x14ac:dyDescent="0.2">
      <c r="A165" s="391"/>
      <c r="B165" s="391"/>
      <c r="C165" s="391"/>
      <c r="D165" s="391"/>
      <c r="E165" s="391"/>
      <c r="F165" s="391"/>
      <c r="G165" s="391"/>
      <c r="H165" s="391"/>
      <c r="I165" s="391"/>
      <c r="J165" s="391"/>
      <c r="K165" s="391"/>
      <c r="L165" s="459"/>
      <c r="M165" s="459"/>
      <c r="N165" s="459"/>
      <c r="O165" s="391"/>
      <c r="P165" s="391"/>
      <c r="Q165" s="391"/>
      <c r="R165" s="391"/>
      <c r="S165" s="181"/>
      <c r="T165" s="391"/>
    </row>
    <row r="166" spans="1:20" ht="43.5" customHeight="1" x14ac:dyDescent="0.2">
      <c r="H166" s="149"/>
      <c r="I166" s="150"/>
      <c r="J166" s="150"/>
      <c r="K166" s="150"/>
      <c r="L166" s="266"/>
      <c r="M166" s="267"/>
      <c r="N166" s="268"/>
      <c r="O166" s="151"/>
      <c r="P166" s="151"/>
    </row>
    <row r="168" spans="1:20" x14ac:dyDescent="0.2">
      <c r="M168" s="269"/>
    </row>
  </sheetData>
  <sheetProtection algorithmName="SHA-512" hashValue="9St3ioZy65yGGRyCeAWJZXedZiDVMV+X/DFdAJ6Au0IT/myDvo++H6pz2DW5BDB1n6mtX+oMlrLhFIIrjmwRVw==" saltValue="XVdYy/WiScHVEB/6tsf5qQ==" spinCount="100000"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73" zoomScale="80" zoomScaleNormal="80" workbookViewId="0">
      <selection activeCell="R87" sqref="R87"/>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9" t="s">
        <v>687</v>
      </c>
      <c r="B1" s="720"/>
      <c r="C1" s="720"/>
      <c r="D1" s="720"/>
      <c r="E1" s="720"/>
      <c r="F1" s="720"/>
      <c r="G1" s="720"/>
      <c r="H1" s="720"/>
      <c r="I1" s="720"/>
      <c r="J1" s="720"/>
      <c r="K1" s="622"/>
      <c r="L1" s="391"/>
    </row>
    <row r="2" spans="1:12" ht="15" hidden="1" x14ac:dyDescent="0.25">
      <c r="A2" s="719" t="s">
        <v>556</v>
      </c>
      <c r="B2" s="720"/>
      <c r="C2" s="720"/>
      <c r="D2" s="720"/>
      <c r="E2" s="720"/>
      <c r="F2" s="720"/>
      <c r="G2" s="720"/>
      <c r="H2" s="720"/>
      <c r="I2" s="622"/>
      <c r="J2" s="448"/>
      <c r="K2" s="444"/>
      <c r="L2" s="391"/>
    </row>
    <row r="3" spans="1:12" ht="15" x14ac:dyDescent="0.25">
      <c r="A3" s="447"/>
      <c r="B3" s="448"/>
      <c r="C3" s="448"/>
      <c r="D3" s="448"/>
      <c r="E3" s="448"/>
      <c r="F3" s="448"/>
      <c r="G3" s="448"/>
      <c r="H3" s="448"/>
      <c r="I3" s="448"/>
      <c r="J3" s="448"/>
      <c r="K3" s="444"/>
      <c r="L3" s="391"/>
    </row>
    <row r="4" spans="1:12" ht="15" hidden="1" x14ac:dyDescent="0.25">
      <c r="A4" s="634" t="s">
        <v>201</v>
      </c>
      <c r="B4" s="747"/>
      <c r="C4" s="747"/>
      <c r="D4" s="748"/>
      <c r="E4" s="336"/>
      <c r="F4" s="469"/>
      <c r="G4" s="448"/>
      <c r="H4" s="448"/>
      <c r="I4" s="448"/>
      <c r="J4" s="448"/>
      <c r="K4" s="444"/>
      <c r="L4" s="391"/>
    </row>
    <row r="5" spans="1:12" ht="15" hidden="1" x14ac:dyDescent="0.25">
      <c r="A5" s="634" t="s">
        <v>228</v>
      </c>
      <c r="B5" s="747"/>
      <c r="C5" s="747"/>
      <c r="D5" s="748"/>
      <c r="E5" s="336"/>
      <c r="F5" s="469"/>
      <c r="G5" s="448"/>
      <c r="H5" s="448"/>
      <c r="I5" s="448"/>
      <c r="J5" s="448"/>
      <c r="K5" s="444"/>
      <c r="L5" s="391"/>
    </row>
    <row r="6" spans="1:12" ht="15" hidden="1" x14ac:dyDescent="0.25">
      <c r="A6" s="634" t="s">
        <v>199</v>
      </c>
      <c r="B6" s="747"/>
      <c r="C6" s="747"/>
      <c r="D6" s="748"/>
      <c r="E6" s="132">
        <f>G88</f>
        <v>0</v>
      </c>
      <c r="F6" s="470"/>
      <c r="G6" s="448"/>
      <c r="H6" s="448"/>
      <c r="I6" s="448"/>
      <c r="J6" s="448"/>
      <c r="K6" s="444"/>
      <c r="L6" s="391"/>
    </row>
    <row r="7" spans="1:12" ht="39" hidden="1" customHeight="1" x14ac:dyDescent="0.25">
      <c r="A7" s="779" t="s">
        <v>658</v>
      </c>
      <c r="B7" s="780"/>
      <c r="C7" s="780"/>
      <c r="D7" s="781"/>
      <c r="E7" s="132">
        <f>E5-E6</f>
        <v>0</v>
      </c>
      <c r="F7" s="470"/>
      <c r="G7" s="448"/>
      <c r="H7" s="448"/>
      <c r="I7" s="448"/>
      <c r="J7" s="448"/>
      <c r="K7" s="444"/>
      <c r="L7" s="391"/>
    </row>
    <row r="8" spans="1:12" ht="39.75" hidden="1" customHeight="1" x14ac:dyDescent="0.25">
      <c r="A8" s="749" t="s">
        <v>659</v>
      </c>
      <c r="B8" s="750"/>
      <c r="C8" s="750"/>
      <c r="D8" s="751"/>
      <c r="E8" s="336"/>
      <c r="F8" s="469"/>
      <c r="G8" s="448"/>
      <c r="H8" s="448"/>
      <c r="I8" s="448"/>
      <c r="J8" s="448"/>
      <c r="K8" s="444"/>
      <c r="L8" s="391"/>
    </row>
    <row r="9" spans="1:12" ht="17.25" hidden="1" customHeight="1" x14ac:dyDescent="0.25">
      <c r="A9" s="509"/>
      <c r="B9" s="509"/>
      <c r="C9" s="509"/>
      <c r="D9" s="509"/>
      <c r="E9" s="510"/>
      <c r="F9" s="471"/>
      <c r="G9" s="448"/>
      <c r="H9" s="448"/>
      <c r="I9" s="448"/>
      <c r="J9" s="448"/>
      <c r="K9" s="444"/>
      <c r="L9" s="391"/>
    </row>
    <row r="10" spans="1:12" ht="30.75" customHeight="1" x14ac:dyDescent="0.25">
      <c r="A10" s="590" t="s">
        <v>510</v>
      </c>
      <c r="B10" s="601"/>
      <c r="C10" s="601"/>
      <c r="D10" s="602"/>
      <c r="E10" s="174"/>
      <c r="F10" s="471"/>
      <c r="G10" s="505"/>
      <c r="H10" s="448"/>
      <c r="I10" s="448"/>
      <c r="J10" s="448"/>
      <c r="K10" s="444"/>
      <c r="L10" s="391"/>
    </row>
    <row r="11" spans="1:12" ht="30.75" customHeight="1" x14ac:dyDescent="0.25">
      <c r="A11" s="590" t="s">
        <v>511</v>
      </c>
      <c r="B11" s="601"/>
      <c r="C11" s="601"/>
      <c r="D11" s="602"/>
      <c r="E11" s="175">
        <f>H88</f>
        <v>0</v>
      </c>
      <c r="F11" s="471"/>
      <c r="G11" s="448"/>
      <c r="H11" s="448"/>
      <c r="I11" s="448"/>
      <c r="J11" s="448"/>
      <c r="K11" s="444"/>
      <c r="L11" s="391"/>
    </row>
    <row r="12" spans="1:12" ht="41.25" customHeight="1" x14ac:dyDescent="0.25">
      <c r="A12" s="756" t="s">
        <v>901</v>
      </c>
      <c r="B12" s="783"/>
      <c r="C12" s="783"/>
      <c r="D12" s="784"/>
      <c r="E12" s="175">
        <f>E10-E11</f>
        <v>0</v>
      </c>
      <c r="F12" s="471"/>
      <c r="G12" s="448"/>
      <c r="H12" s="448"/>
      <c r="I12" s="448"/>
      <c r="J12" s="448"/>
      <c r="K12" s="444"/>
      <c r="L12" s="391"/>
    </row>
    <row r="13" spans="1:12" ht="15" x14ac:dyDescent="0.25">
      <c r="A13" s="474"/>
      <c r="B13" s="475"/>
      <c r="C13" s="475"/>
      <c r="D13" s="475"/>
      <c r="E13" s="476"/>
      <c r="F13" s="472"/>
      <c r="G13" s="448"/>
      <c r="H13" s="448"/>
      <c r="I13" s="448"/>
      <c r="J13" s="448"/>
      <c r="K13" s="444"/>
      <c r="L13" s="391"/>
    </row>
    <row r="14" spans="1:12" ht="29.25" hidden="1" customHeight="1" x14ac:dyDescent="0.25">
      <c r="A14" s="756" t="s">
        <v>657</v>
      </c>
      <c r="B14" s="787"/>
      <c r="C14" s="787"/>
      <c r="D14" s="788"/>
      <c r="E14" s="336"/>
      <c r="F14" s="469"/>
      <c r="G14" s="448"/>
      <c r="H14" s="448"/>
      <c r="I14" s="448"/>
      <c r="J14" s="448"/>
      <c r="K14" s="444"/>
      <c r="L14" s="391"/>
    </row>
    <row r="15" spans="1:12" ht="26.25" customHeight="1" x14ac:dyDescent="0.25">
      <c r="A15" s="571" t="s">
        <v>660</v>
      </c>
      <c r="B15" s="767"/>
      <c r="C15" s="767"/>
      <c r="D15" s="768"/>
      <c r="E15" s="131"/>
      <c r="F15" s="469"/>
      <c r="G15" s="448"/>
      <c r="H15" s="448"/>
      <c r="I15" s="448"/>
      <c r="J15" s="448"/>
      <c r="K15" s="444"/>
      <c r="L15" s="391"/>
    </row>
    <row r="16" spans="1:12" ht="15" x14ac:dyDescent="0.25">
      <c r="A16" s="590" t="s">
        <v>200</v>
      </c>
      <c r="B16" s="769"/>
      <c r="C16" s="769"/>
      <c r="D16" s="770"/>
      <c r="E16" s="132">
        <f>I88</f>
        <v>0</v>
      </c>
      <c r="F16" s="470"/>
      <c r="G16" s="448"/>
      <c r="H16" s="448"/>
      <c r="I16" s="448"/>
      <c r="J16" s="448"/>
      <c r="K16" s="444"/>
      <c r="L16" s="391"/>
    </row>
    <row r="17" spans="1:17" ht="41.25" customHeight="1" x14ac:dyDescent="0.25">
      <c r="A17" s="756" t="s">
        <v>902</v>
      </c>
      <c r="B17" s="757"/>
      <c r="C17" s="757"/>
      <c r="D17" s="758"/>
      <c r="E17" s="132">
        <f>E15-E16</f>
        <v>0</v>
      </c>
      <c r="F17" s="470"/>
      <c r="G17" s="448"/>
      <c r="H17" s="448"/>
      <c r="I17" s="448"/>
      <c r="J17" s="448"/>
      <c r="K17" s="444"/>
      <c r="L17" s="391"/>
    </row>
    <row r="18" spans="1:17" ht="15" x14ac:dyDescent="0.25">
      <c r="A18" s="477"/>
      <c r="B18" s="478"/>
      <c r="C18" s="478"/>
      <c r="D18" s="478"/>
      <c r="E18" s="479"/>
      <c r="F18" s="473"/>
      <c r="G18" s="448"/>
      <c r="H18" s="448"/>
      <c r="I18" s="448"/>
      <c r="J18" s="448"/>
      <c r="K18" s="444"/>
      <c r="L18" s="391"/>
    </row>
    <row r="19" spans="1:17" ht="46.5" customHeight="1" x14ac:dyDescent="0.25">
      <c r="A19" s="566" t="s">
        <v>688</v>
      </c>
      <c r="B19" s="773"/>
      <c r="C19" s="773"/>
      <c r="D19" s="773"/>
      <c r="E19" s="170"/>
      <c r="F19" s="473"/>
      <c r="G19" s="534"/>
      <c r="H19" s="535"/>
      <c r="I19" s="535"/>
      <c r="J19" s="448"/>
      <c r="K19" s="444"/>
      <c r="L19" s="391"/>
    </row>
    <row r="20" spans="1:17" ht="15" x14ac:dyDescent="0.25">
      <c r="A20" s="566" t="s">
        <v>506</v>
      </c>
      <c r="B20" s="773"/>
      <c r="C20" s="773"/>
      <c r="D20" s="773"/>
      <c r="E20" s="170"/>
      <c r="F20" s="473"/>
      <c r="G20" s="448"/>
      <c r="H20" s="448"/>
      <c r="I20" s="448"/>
      <c r="J20" s="448"/>
      <c r="K20" s="444"/>
      <c r="L20" s="391"/>
    </row>
    <row r="21" spans="1:17" ht="15" x14ac:dyDescent="0.25">
      <c r="A21" s="629" t="s">
        <v>507</v>
      </c>
      <c r="B21" s="774"/>
      <c r="C21" s="774"/>
      <c r="D21" s="774"/>
      <c r="E21" s="171">
        <f>J88</f>
        <v>0</v>
      </c>
      <c r="F21" s="473"/>
      <c r="G21" s="448"/>
      <c r="H21" s="448"/>
      <c r="I21" s="448"/>
      <c r="J21" s="448"/>
      <c r="K21" s="444"/>
      <c r="L21" s="391"/>
    </row>
    <row r="22" spans="1:17" ht="45.75" customHeight="1" x14ac:dyDescent="0.25">
      <c r="A22" s="775" t="s">
        <v>903</v>
      </c>
      <c r="B22" s="776"/>
      <c r="C22" s="776"/>
      <c r="D22" s="776"/>
      <c r="E22" s="171">
        <f>E20-E21</f>
        <v>0</v>
      </c>
      <c r="F22" s="473"/>
      <c r="G22" s="448"/>
      <c r="H22" s="448"/>
      <c r="I22" s="448"/>
      <c r="J22" s="448"/>
      <c r="K22" s="444"/>
      <c r="L22" s="391"/>
    </row>
    <row r="23" spans="1:17" ht="15" x14ac:dyDescent="0.25">
      <c r="A23" s="477"/>
      <c r="B23" s="478"/>
      <c r="C23" s="478"/>
      <c r="D23" s="478"/>
      <c r="E23" s="479"/>
      <c r="F23" s="473"/>
      <c r="G23" s="448"/>
      <c r="H23" s="448"/>
      <c r="I23" s="448"/>
      <c r="J23" s="448"/>
      <c r="K23" s="444"/>
      <c r="L23" s="391"/>
    </row>
    <row r="24" spans="1:17" ht="15" x14ac:dyDescent="0.25">
      <c r="A24" s="477"/>
      <c r="B24" s="478"/>
      <c r="C24" s="478"/>
      <c r="D24" s="478"/>
      <c r="E24" s="479"/>
      <c r="F24" s="473"/>
      <c r="G24" s="448"/>
      <c r="H24" s="448"/>
      <c r="I24" s="448"/>
      <c r="J24" s="448"/>
      <c r="K24" s="444"/>
      <c r="L24" s="391"/>
    </row>
    <row r="25" spans="1:17" x14ac:dyDescent="0.2">
      <c r="A25" s="391"/>
      <c r="B25" s="391"/>
      <c r="C25" s="391"/>
      <c r="D25" s="391"/>
      <c r="E25" s="391"/>
      <c r="F25" s="391"/>
      <c r="G25" s="391"/>
      <c r="H25" s="391"/>
      <c r="I25" s="391"/>
      <c r="J25" s="391"/>
      <c r="K25" s="391"/>
      <c r="L25" s="391"/>
    </row>
    <row r="26" spans="1:17" ht="24" customHeight="1" x14ac:dyDescent="0.2">
      <c r="A26" s="759" t="s">
        <v>0</v>
      </c>
      <c r="B26" s="760"/>
      <c r="C26" s="760"/>
      <c r="D26" s="761"/>
      <c r="E26" s="625" t="s">
        <v>689</v>
      </c>
      <c r="F26" s="765"/>
      <c r="G26" s="754" t="s">
        <v>202</v>
      </c>
      <c r="H26" s="754" t="s">
        <v>509</v>
      </c>
      <c r="I26" s="754" t="s">
        <v>661</v>
      </c>
      <c r="J26" s="754" t="s">
        <v>508</v>
      </c>
      <c r="K26" s="754" t="s">
        <v>146</v>
      </c>
      <c r="L26" s="391"/>
      <c r="M26" s="789" t="s">
        <v>568</v>
      </c>
      <c r="N26" s="790"/>
      <c r="O26" s="790"/>
      <c r="P26" s="791"/>
    </row>
    <row r="27" spans="1:17" ht="163.5" customHeight="1" x14ac:dyDescent="0.2">
      <c r="A27" s="762"/>
      <c r="B27" s="763"/>
      <c r="C27" s="763"/>
      <c r="D27" s="764"/>
      <c r="E27" s="163" t="s">
        <v>223</v>
      </c>
      <c r="F27" s="163" t="s">
        <v>231</v>
      </c>
      <c r="G27" s="755"/>
      <c r="H27" s="755"/>
      <c r="I27" s="755"/>
      <c r="J27" s="766"/>
      <c r="K27" s="755"/>
      <c r="L27" s="391"/>
      <c r="M27" s="260" t="s">
        <v>559</v>
      </c>
      <c r="N27" s="260" t="s">
        <v>560</v>
      </c>
      <c r="O27" s="260" t="s">
        <v>561</v>
      </c>
      <c r="P27" s="260" t="s">
        <v>562</v>
      </c>
    </row>
    <row r="28" spans="1:17" ht="30" customHeight="1" x14ac:dyDescent="0.25">
      <c r="A28" s="668" t="s">
        <v>171</v>
      </c>
      <c r="B28" s="785"/>
      <c r="C28" s="785"/>
      <c r="D28" s="786"/>
      <c r="E28" s="30">
        <f t="shared" ref="E28:J28" si="0">E29+E41+E53+E65</f>
        <v>0</v>
      </c>
      <c r="F28" s="30">
        <f t="shared" si="0"/>
        <v>0</v>
      </c>
      <c r="G28" s="30">
        <f t="shared" si="0"/>
        <v>0</v>
      </c>
      <c r="H28" s="30">
        <f t="shared" si="0"/>
        <v>0</v>
      </c>
      <c r="I28" s="30">
        <f t="shared" si="0"/>
        <v>0</v>
      </c>
      <c r="J28" s="30">
        <f t="shared" si="0"/>
        <v>0</v>
      </c>
      <c r="K28" s="2"/>
      <c r="L28" s="391"/>
      <c r="M28" s="270"/>
      <c r="N28" s="270"/>
      <c r="O28" s="270"/>
      <c r="P28" s="270"/>
    </row>
    <row r="29" spans="1:17" ht="30" customHeight="1" x14ac:dyDescent="0.25">
      <c r="A29" s="744" t="s">
        <v>147</v>
      </c>
      <c r="B29" s="745"/>
      <c r="C29" s="745"/>
      <c r="D29" s="746"/>
      <c r="E29" s="30">
        <f t="shared" ref="E29:J29" si="1">E30+E37</f>
        <v>0</v>
      </c>
      <c r="F29" s="30">
        <f t="shared" si="1"/>
        <v>0</v>
      </c>
      <c r="G29" s="30">
        <f t="shared" si="1"/>
        <v>0</v>
      </c>
      <c r="H29" s="30">
        <f t="shared" si="1"/>
        <v>0</v>
      </c>
      <c r="I29" s="30">
        <f t="shared" si="1"/>
        <v>0</v>
      </c>
      <c r="J29" s="30">
        <f t="shared" si="1"/>
        <v>0</v>
      </c>
      <c r="K29" s="9"/>
      <c r="L29" s="391"/>
      <c r="M29" s="270"/>
      <c r="N29" s="270"/>
      <c r="O29" s="270"/>
      <c r="P29" s="270"/>
    </row>
    <row r="30" spans="1:17" ht="30" customHeight="1" x14ac:dyDescent="0.2">
      <c r="A30" s="554" t="s">
        <v>232</v>
      </c>
      <c r="B30" s="752"/>
      <c r="C30" s="752"/>
      <c r="D30" s="753"/>
      <c r="E30" s="30">
        <f t="shared" ref="E30:J30" si="2">E31+E32+E33+E34+E35+E36</f>
        <v>0</v>
      </c>
      <c r="F30" s="30">
        <f t="shared" si="2"/>
        <v>0</v>
      </c>
      <c r="G30" s="30">
        <f t="shared" si="2"/>
        <v>0</v>
      </c>
      <c r="H30" s="30">
        <f t="shared" si="2"/>
        <v>0</v>
      </c>
      <c r="I30" s="30">
        <f t="shared" si="2"/>
        <v>0</v>
      </c>
      <c r="J30" s="30">
        <f t="shared" si="2"/>
        <v>0</v>
      </c>
      <c r="K30" s="130"/>
      <c r="L30" s="391"/>
      <c r="M30" s="270"/>
      <c r="N30" s="270"/>
      <c r="O30" s="270"/>
      <c r="P30" s="270"/>
    </row>
    <row r="31" spans="1:17" ht="46.5" customHeight="1" x14ac:dyDescent="0.2">
      <c r="A31" s="554" t="s">
        <v>233</v>
      </c>
      <c r="B31" s="752"/>
      <c r="C31" s="752"/>
      <c r="D31" s="753"/>
      <c r="E31" s="131"/>
      <c r="F31" s="131"/>
      <c r="G31" s="336"/>
      <c r="H31" s="131"/>
      <c r="I31" s="131"/>
      <c r="J31" s="131"/>
      <c r="K31" s="130"/>
      <c r="L31" s="391"/>
      <c r="M31" s="253">
        <f t="shared" ref="M31:N36" si="3">E31</f>
        <v>0</v>
      </c>
      <c r="N31" s="253">
        <f t="shared" si="3"/>
        <v>0</v>
      </c>
      <c r="O31" s="253">
        <f t="shared" ref="O31:O36" si="4">F31</f>
        <v>0</v>
      </c>
      <c r="P31" s="254">
        <f>G31+H31+I31+J31</f>
        <v>0</v>
      </c>
      <c r="Q31" s="173"/>
    </row>
    <row r="32" spans="1:17" ht="30" customHeight="1" x14ac:dyDescent="0.25">
      <c r="A32" s="554" t="s">
        <v>234</v>
      </c>
      <c r="B32" s="752"/>
      <c r="C32" s="752"/>
      <c r="D32" s="753"/>
      <c r="E32" s="124"/>
      <c r="F32" s="124"/>
      <c r="G32" s="550"/>
      <c r="H32" s="551"/>
      <c r="I32" s="124"/>
      <c r="J32" s="124"/>
      <c r="K32" s="9"/>
      <c r="L32" s="391"/>
      <c r="M32" s="253">
        <f t="shared" si="3"/>
        <v>0</v>
      </c>
      <c r="N32" s="253">
        <f t="shared" si="3"/>
        <v>0</v>
      </c>
      <c r="O32" s="253">
        <f t="shared" si="4"/>
        <v>0</v>
      </c>
      <c r="P32" s="254">
        <f>G32+H32+I32+J32</f>
        <v>0</v>
      </c>
    </row>
    <row r="33" spans="1:16" ht="30" customHeight="1" x14ac:dyDescent="0.25">
      <c r="A33" s="554" t="s">
        <v>235</v>
      </c>
      <c r="B33" s="752"/>
      <c r="C33" s="752"/>
      <c r="D33" s="753"/>
      <c r="E33" s="124"/>
      <c r="F33" s="124"/>
      <c r="G33" s="550"/>
      <c r="H33" s="551"/>
      <c r="I33" s="124"/>
      <c r="J33" s="124"/>
      <c r="K33" s="9"/>
      <c r="L33" s="391"/>
      <c r="M33" s="253">
        <f t="shared" si="3"/>
        <v>0</v>
      </c>
      <c r="N33" s="253">
        <f t="shared" si="3"/>
        <v>0</v>
      </c>
      <c r="O33" s="253">
        <f t="shared" si="4"/>
        <v>0</v>
      </c>
      <c r="P33" s="254">
        <f t="shared" ref="P33:P40" si="5">G33+H33+I33+J33</f>
        <v>0</v>
      </c>
    </row>
    <row r="34" spans="1:16" ht="30" customHeight="1" x14ac:dyDescent="0.25">
      <c r="A34" s="554" t="s">
        <v>236</v>
      </c>
      <c r="B34" s="752"/>
      <c r="C34" s="752"/>
      <c r="D34" s="753"/>
      <c r="E34" s="124"/>
      <c r="F34" s="124"/>
      <c r="G34" s="550"/>
      <c r="H34" s="551"/>
      <c r="I34" s="124"/>
      <c r="J34" s="124"/>
      <c r="K34" s="9"/>
      <c r="L34" s="391"/>
      <c r="M34" s="253">
        <f t="shared" si="3"/>
        <v>0</v>
      </c>
      <c r="N34" s="253">
        <f t="shared" si="3"/>
        <v>0</v>
      </c>
      <c r="O34" s="253">
        <f t="shared" si="4"/>
        <v>0</v>
      </c>
      <c r="P34" s="254">
        <f t="shared" si="5"/>
        <v>0</v>
      </c>
    </row>
    <row r="35" spans="1:16" ht="30" customHeight="1" x14ac:dyDescent="0.25">
      <c r="A35" s="782" t="s">
        <v>237</v>
      </c>
      <c r="B35" s="752"/>
      <c r="C35" s="752"/>
      <c r="D35" s="753"/>
      <c r="E35" s="124"/>
      <c r="F35" s="124"/>
      <c r="G35" s="550"/>
      <c r="H35" s="551"/>
      <c r="I35" s="124"/>
      <c r="J35" s="124"/>
      <c r="K35" s="9"/>
      <c r="L35" s="391"/>
      <c r="M35" s="253">
        <f t="shared" si="3"/>
        <v>0</v>
      </c>
      <c r="N35" s="253">
        <f t="shared" si="3"/>
        <v>0</v>
      </c>
      <c r="O35" s="253">
        <f t="shared" si="4"/>
        <v>0</v>
      </c>
      <c r="P35" s="254">
        <f t="shared" si="5"/>
        <v>0</v>
      </c>
    </row>
    <row r="36" spans="1:16" ht="30" customHeight="1" x14ac:dyDescent="0.25">
      <c r="A36" s="554" t="s">
        <v>238</v>
      </c>
      <c r="B36" s="752"/>
      <c r="C36" s="752"/>
      <c r="D36" s="753"/>
      <c r="E36" s="124"/>
      <c r="F36" s="124"/>
      <c r="G36" s="550"/>
      <c r="H36" s="551"/>
      <c r="I36" s="124"/>
      <c r="J36" s="124"/>
      <c r="K36" s="9"/>
      <c r="L36" s="391"/>
      <c r="M36" s="253">
        <f t="shared" si="3"/>
        <v>0</v>
      </c>
      <c r="N36" s="253">
        <f t="shared" si="3"/>
        <v>0</v>
      </c>
      <c r="O36" s="253">
        <f t="shared" si="4"/>
        <v>0</v>
      </c>
      <c r="P36" s="254">
        <f t="shared" si="5"/>
        <v>0</v>
      </c>
    </row>
    <row r="37" spans="1:16" ht="30" customHeight="1" x14ac:dyDescent="0.2">
      <c r="A37" s="782" t="s">
        <v>239</v>
      </c>
      <c r="B37" s="752"/>
      <c r="C37" s="752"/>
      <c r="D37" s="753"/>
      <c r="E37" s="30">
        <f t="shared" ref="E37:J37" si="6">E38+E39+E40</f>
        <v>0</v>
      </c>
      <c r="F37" s="30">
        <f t="shared" si="6"/>
        <v>0</v>
      </c>
      <c r="G37" s="30">
        <f t="shared" si="6"/>
        <v>0</v>
      </c>
      <c r="H37" s="30">
        <f t="shared" si="6"/>
        <v>0</v>
      </c>
      <c r="I37" s="30">
        <f t="shared" si="6"/>
        <v>0</v>
      </c>
      <c r="J37" s="30">
        <f t="shared" si="6"/>
        <v>0</v>
      </c>
      <c r="K37" s="129"/>
      <c r="L37" s="391"/>
      <c r="M37" s="272"/>
      <c r="N37" s="272"/>
      <c r="O37" s="272"/>
      <c r="P37" s="272"/>
    </row>
    <row r="38" spans="1:16" ht="30" customHeight="1" x14ac:dyDescent="0.25">
      <c r="A38" s="554" t="s">
        <v>240</v>
      </c>
      <c r="B38" s="752"/>
      <c r="C38" s="752"/>
      <c r="D38" s="753"/>
      <c r="E38" s="124"/>
      <c r="F38" s="124"/>
      <c r="G38" s="550"/>
      <c r="H38" s="551"/>
      <c r="I38" s="124"/>
      <c r="J38" s="124"/>
      <c r="K38" s="9"/>
      <c r="L38" s="391"/>
      <c r="M38" s="253">
        <f t="shared" ref="M38:M40" si="7">E38</f>
        <v>0</v>
      </c>
      <c r="N38" s="253">
        <f t="shared" ref="N38:N40" si="8">F38</f>
        <v>0</v>
      </c>
      <c r="O38" s="253">
        <f t="shared" ref="O38:O40" si="9">F38</f>
        <v>0</v>
      </c>
      <c r="P38" s="254">
        <f t="shared" si="5"/>
        <v>0</v>
      </c>
    </row>
    <row r="39" spans="1:16" ht="30" customHeight="1" x14ac:dyDescent="0.25">
      <c r="A39" s="554" t="s">
        <v>241</v>
      </c>
      <c r="B39" s="752"/>
      <c r="C39" s="752"/>
      <c r="D39" s="753"/>
      <c r="E39" s="124"/>
      <c r="F39" s="124"/>
      <c r="G39" s="550"/>
      <c r="H39" s="551"/>
      <c r="I39" s="124"/>
      <c r="J39" s="124"/>
      <c r="K39" s="9"/>
      <c r="L39" s="391"/>
      <c r="M39" s="253">
        <f t="shared" si="7"/>
        <v>0</v>
      </c>
      <c r="N39" s="253">
        <f t="shared" si="8"/>
        <v>0</v>
      </c>
      <c r="O39" s="253">
        <f t="shared" si="9"/>
        <v>0</v>
      </c>
      <c r="P39" s="254">
        <f t="shared" si="5"/>
        <v>0</v>
      </c>
    </row>
    <row r="40" spans="1:16" ht="30" customHeight="1" x14ac:dyDescent="0.25">
      <c r="A40" s="554" t="s">
        <v>242</v>
      </c>
      <c r="B40" s="752"/>
      <c r="C40" s="752"/>
      <c r="D40" s="753"/>
      <c r="E40" s="124"/>
      <c r="F40" s="124"/>
      <c r="G40" s="550"/>
      <c r="H40" s="551"/>
      <c r="I40" s="124"/>
      <c r="J40" s="124"/>
      <c r="K40" s="9"/>
      <c r="L40" s="391"/>
      <c r="M40" s="253">
        <f t="shared" si="7"/>
        <v>0</v>
      </c>
      <c r="N40" s="253">
        <f t="shared" si="8"/>
        <v>0</v>
      </c>
      <c r="O40" s="253">
        <f t="shared" si="9"/>
        <v>0</v>
      </c>
      <c r="P40" s="254">
        <f t="shared" si="5"/>
        <v>0</v>
      </c>
    </row>
    <row r="41" spans="1:16" ht="30" customHeight="1" x14ac:dyDescent="0.25">
      <c r="A41" s="744" t="s">
        <v>148</v>
      </c>
      <c r="B41" s="745"/>
      <c r="C41" s="745"/>
      <c r="D41" s="746"/>
      <c r="E41" s="30">
        <f t="shared" ref="E41:J41" si="10">E42+E49</f>
        <v>0</v>
      </c>
      <c r="F41" s="30">
        <f t="shared" si="10"/>
        <v>0</v>
      </c>
      <c r="G41" s="30">
        <f t="shared" si="10"/>
        <v>0</v>
      </c>
      <c r="H41" s="30">
        <f t="shared" si="10"/>
        <v>0</v>
      </c>
      <c r="I41" s="30">
        <f t="shared" si="10"/>
        <v>0</v>
      </c>
      <c r="J41" s="30">
        <f t="shared" si="10"/>
        <v>0</v>
      </c>
      <c r="K41" s="9"/>
      <c r="L41" s="391"/>
      <c r="M41" s="271"/>
      <c r="N41" s="271"/>
      <c r="O41" s="271"/>
      <c r="P41" s="271"/>
    </row>
    <row r="42" spans="1:16" ht="30" customHeight="1" x14ac:dyDescent="0.2">
      <c r="A42" s="554" t="s">
        <v>243</v>
      </c>
      <c r="B42" s="752"/>
      <c r="C42" s="752"/>
      <c r="D42" s="753"/>
      <c r="E42" s="30">
        <f t="shared" ref="E42:J42" si="11">E43+E44+E45+E46+E47+E48</f>
        <v>0</v>
      </c>
      <c r="F42" s="30">
        <f t="shared" si="11"/>
        <v>0</v>
      </c>
      <c r="G42" s="30">
        <f t="shared" si="11"/>
        <v>0</v>
      </c>
      <c r="H42" s="30">
        <f t="shared" si="11"/>
        <v>0</v>
      </c>
      <c r="I42" s="30">
        <f t="shared" si="11"/>
        <v>0</v>
      </c>
      <c r="J42" s="30">
        <f t="shared" si="11"/>
        <v>0</v>
      </c>
      <c r="K42" s="9"/>
      <c r="L42" s="391"/>
      <c r="M42" s="271"/>
      <c r="N42" s="271"/>
      <c r="O42" s="271"/>
      <c r="P42" s="271"/>
    </row>
    <row r="43" spans="1:16" ht="30" customHeight="1" x14ac:dyDescent="0.25">
      <c r="A43" s="554" t="s">
        <v>244</v>
      </c>
      <c r="B43" s="752"/>
      <c r="C43" s="752"/>
      <c r="D43" s="753"/>
      <c r="E43" s="124"/>
      <c r="F43" s="124"/>
      <c r="G43" s="550"/>
      <c r="H43" s="551"/>
      <c r="I43" s="124"/>
      <c r="J43" s="124"/>
      <c r="K43" s="9"/>
      <c r="L43" s="391"/>
      <c r="M43" s="253">
        <f t="shared" ref="M43:N48" si="12">E43</f>
        <v>0</v>
      </c>
      <c r="N43" s="253">
        <f t="shared" si="12"/>
        <v>0</v>
      </c>
      <c r="O43" s="253">
        <f t="shared" ref="O43:O48" si="13">F43</f>
        <v>0</v>
      </c>
      <c r="P43" s="254">
        <f t="shared" ref="P43:P48" si="14">G43+H43+I43+J43</f>
        <v>0</v>
      </c>
    </row>
    <row r="44" spans="1:16" ht="30" customHeight="1" x14ac:dyDescent="0.25">
      <c r="A44" s="554" t="s">
        <v>245</v>
      </c>
      <c r="B44" s="752"/>
      <c r="C44" s="752"/>
      <c r="D44" s="753"/>
      <c r="E44" s="124"/>
      <c r="F44" s="124"/>
      <c r="G44" s="550"/>
      <c r="H44" s="551"/>
      <c r="I44" s="124"/>
      <c r="J44" s="124"/>
      <c r="K44" s="9"/>
      <c r="L44" s="391"/>
      <c r="M44" s="253">
        <f t="shared" si="12"/>
        <v>0</v>
      </c>
      <c r="N44" s="253">
        <f t="shared" si="12"/>
        <v>0</v>
      </c>
      <c r="O44" s="253">
        <f t="shared" si="13"/>
        <v>0</v>
      </c>
      <c r="P44" s="254">
        <f t="shared" si="14"/>
        <v>0</v>
      </c>
    </row>
    <row r="45" spans="1:16" ht="30" customHeight="1" x14ac:dyDescent="0.25">
      <c r="A45" s="554" t="s">
        <v>246</v>
      </c>
      <c r="B45" s="752"/>
      <c r="C45" s="752"/>
      <c r="D45" s="753"/>
      <c r="E45" s="124"/>
      <c r="F45" s="124"/>
      <c r="G45" s="550"/>
      <c r="H45" s="551"/>
      <c r="I45" s="124"/>
      <c r="J45" s="124"/>
      <c r="K45" s="9"/>
      <c r="L45" s="391"/>
      <c r="M45" s="253">
        <f t="shared" si="12"/>
        <v>0</v>
      </c>
      <c r="N45" s="253">
        <f t="shared" si="12"/>
        <v>0</v>
      </c>
      <c r="O45" s="253">
        <f t="shared" si="13"/>
        <v>0</v>
      </c>
      <c r="P45" s="254">
        <f t="shared" si="14"/>
        <v>0</v>
      </c>
    </row>
    <row r="46" spans="1:16" ht="30" customHeight="1" x14ac:dyDescent="0.25">
      <c r="A46" s="554" t="s">
        <v>247</v>
      </c>
      <c r="B46" s="752"/>
      <c r="C46" s="752"/>
      <c r="D46" s="753"/>
      <c r="E46" s="124"/>
      <c r="F46" s="124"/>
      <c r="G46" s="550"/>
      <c r="H46" s="551"/>
      <c r="I46" s="124"/>
      <c r="J46" s="124"/>
      <c r="K46" s="9"/>
      <c r="L46" s="391"/>
      <c r="M46" s="253">
        <f t="shared" si="12"/>
        <v>0</v>
      </c>
      <c r="N46" s="253">
        <f t="shared" si="12"/>
        <v>0</v>
      </c>
      <c r="O46" s="253">
        <f t="shared" si="13"/>
        <v>0</v>
      </c>
      <c r="P46" s="254">
        <f t="shared" si="14"/>
        <v>0</v>
      </c>
    </row>
    <row r="47" spans="1:16" ht="30" customHeight="1" x14ac:dyDescent="0.25">
      <c r="A47" s="782" t="s">
        <v>248</v>
      </c>
      <c r="B47" s="752"/>
      <c r="C47" s="752"/>
      <c r="D47" s="753"/>
      <c r="E47" s="124"/>
      <c r="F47" s="124"/>
      <c r="G47" s="550"/>
      <c r="H47" s="551"/>
      <c r="I47" s="124"/>
      <c r="J47" s="124"/>
      <c r="K47" s="9"/>
      <c r="L47" s="391"/>
      <c r="M47" s="253">
        <f t="shared" si="12"/>
        <v>0</v>
      </c>
      <c r="N47" s="253">
        <f t="shared" si="12"/>
        <v>0</v>
      </c>
      <c r="O47" s="253">
        <f t="shared" si="13"/>
        <v>0</v>
      </c>
      <c r="P47" s="254">
        <f t="shared" si="14"/>
        <v>0</v>
      </c>
    </row>
    <row r="48" spans="1:16" ht="30" customHeight="1" x14ac:dyDescent="0.25">
      <c r="A48" s="554" t="s">
        <v>249</v>
      </c>
      <c r="B48" s="752"/>
      <c r="C48" s="752"/>
      <c r="D48" s="753"/>
      <c r="E48" s="124"/>
      <c r="F48" s="124"/>
      <c r="G48" s="550"/>
      <c r="H48" s="551"/>
      <c r="I48" s="124"/>
      <c r="J48" s="124"/>
      <c r="K48" s="9"/>
      <c r="L48" s="391"/>
      <c r="M48" s="253">
        <f t="shared" si="12"/>
        <v>0</v>
      </c>
      <c r="N48" s="253">
        <f t="shared" si="12"/>
        <v>0</v>
      </c>
      <c r="O48" s="253">
        <f t="shared" si="13"/>
        <v>0</v>
      </c>
      <c r="P48" s="254">
        <f t="shared" si="14"/>
        <v>0</v>
      </c>
    </row>
    <row r="49" spans="1:16" ht="30" customHeight="1" x14ac:dyDescent="0.2">
      <c r="A49" s="554" t="s">
        <v>250</v>
      </c>
      <c r="B49" s="752"/>
      <c r="C49" s="752"/>
      <c r="D49" s="753"/>
      <c r="E49" s="30">
        <f t="shared" ref="E49:J49" si="15">E50+E51+E52</f>
        <v>0</v>
      </c>
      <c r="F49" s="30">
        <f t="shared" si="15"/>
        <v>0</v>
      </c>
      <c r="G49" s="30">
        <f t="shared" si="15"/>
        <v>0</v>
      </c>
      <c r="H49" s="30">
        <f t="shared" si="15"/>
        <v>0</v>
      </c>
      <c r="I49" s="30">
        <f t="shared" si="15"/>
        <v>0</v>
      </c>
      <c r="J49" s="30">
        <f t="shared" si="15"/>
        <v>0</v>
      </c>
      <c r="K49" s="9"/>
      <c r="L49" s="391"/>
      <c r="M49" s="273"/>
      <c r="N49" s="273"/>
      <c r="O49" s="273"/>
      <c r="P49" s="273"/>
    </row>
    <row r="50" spans="1:16" ht="30" customHeight="1" x14ac:dyDescent="0.25">
      <c r="A50" s="554" t="s">
        <v>251</v>
      </c>
      <c r="B50" s="752"/>
      <c r="C50" s="752"/>
      <c r="D50" s="753"/>
      <c r="E50" s="124"/>
      <c r="F50" s="124"/>
      <c r="G50" s="550"/>
      <c r="H50" s="551"/>
      <c r="I50" s="124"/>
      <c r="J50" s="124"/>
      <c r="K50" s="9"/>
      <c r="L50" s="391"/>
      <c r="M50" s="253">
        <f t="shared" ref="M50:N52" si="16">E50</f>
        <v>0</v>
      </c>
      <c r="N50" s="253">
        <f t="shared" si="16"/>
        <v>0</v>
      </c>
      <c r="O50" s="253">
        <f t="shared" ref="O50:O52" si="17">F50</f>
        <v>0</v>
      </c>
      <c r="P50" s="254">
        <f t="shared" ref="P50:P52" si="18">G50+H50+I50+J50</f>
        <v>0</v>
      </c>
    </row>
    <row r="51" spans="1:16" ht="30" customHeight="1" x14ac:dyDescent="0.25">
      <c r="A51" s="554" t="s">
        <v>252</v>
      </c>
      <c r="B51" s="752"/>
      <c r="C51" s="752"/>
      <c r="D51" s="753"/>
      <c r="E51" s="124"/>
      <c r="F51" s="124"/>
      <c r="G51" s="550"/>
      <c r="H51" s="551"/>
      <c r="I51" s="124"/>
      <c r="J51" s="124"/>
      <c r="K51" s="9"/>
      <c r="L51" s="391"/>
      <c r="M51" s="253">
        <f t="shared" si="16"/>
        <v>0</v>
      </c>
      <c r="N51" s="253">
        <f t="shared" si="16"/>
        <v>0</v>
      </c>
      <c r="O51" s="253">
        <f t="shared" si="17"/>
        <v>0</v>
      </c>
      <c r="P51" s="254">
        <f t="shared" si="18"/>
        <v>0</v>
      </c>
    </row>
    <row r="52" spans="1:16" ht="30" customHeight="1" x14ac:dyDescent="0.25">
      <c r="A52" s="554" t="s">
        <v>253</v>
      </c>
      <c r="B52" s="752"/>
      <c r="C52" s="752"/>
      <c r="D52" s="753"/>
      <c r="E52" s="124"/>
      <c r="F52" s="124"/>
      <c r="G52" s="550"/>
      <c r="H52" s="551"/>
      <c r="I52" s="124"/>
      <c r="J52" s="124"/>
      <c r="K52" s="9"/>
      <c r="L52" s="391"/>
      <c r="M52" s="253">
        <f t="shared" si="16"/>
        <v>0</v>
      </c>
      <c r="N52" s="253">
        <f t="shared" si="16"/>
        <v>0</v>
      </c>
      <c r="O52" s="253">
        <f t="shared" si="17"/>
        <v>0</v>
      </c>
      <c r="P52" s="254">
        <f t="shared" si="18"/>
        <v>0</v>
      </c>
    </row>
    <row r="53" spans="1:16" ht="30" customHeight="1" x14ac:dyDescent="0.25">
      <c r="A53" s="744" t="s">
        <v>149</v>
      </c>
      <c r="B53" s="745"/>
      <c r="C53" s="745"/>
      <c r="D53" s="746"/>
      <c r="E53" s="30">
        <f t="shared" ref="E53:J53" si="19">E54+E61</f>
        <v>0</v>
      </c>
      <c r="F53" s="30">
        <f t="shared" si="19"/>
        <v>0</v>
      </c>
      <c r="G53" s="30">
        <f t="shared" si="19"/>
        <v>0</v>
      </c>
      <c r="H53" s="30">
        <f t="shared" si="19"/>
        <v>0</v>
      </c>
      <c r="I53" s="30">
        <f t="shared" si="19"/>
        <v>0</v>
      </c>
      <c r="J53" s="30">
        <f t="shared" si="19"/>
        <v>0</v>
      </c>
      <c r="K53" s="9"/>
      <c r="L53" s="391"/>
      <c r="M53" s="271"/>
      <c r="N53" s="271"/>
      <c r="O53" s="271"/>
      <c r="P53" s="271"/>
    </row>
    <row r="54" spans="1:16" ht="30" customHeight="1" x14ac:dyDescent="0.2">
      <c r="A54" s="554" t="s">
        <v>254</v>
      </c>
      <c r="B54" s="752"/>
      <c r="C54" s="752"/>
      <c r="D54" s="753"/>
      <c r="E54" s="30">
        <f t="shared" ref="E54:J54" si="20">E55+E56+E57+E58+E59+E60</f>
        <v>0</v>
      </c>
      <c r="F54" s="30">
        <f t="shared" si="20"/>
        <v>0</v>
      </c>
      <c r="G54" s="30">
        <f t="shared" si="20"/>
        <v>0</v>
      </c>
      <c r="H54" s="30">
        <f t="shared" si="20"/>
        <v>0</v>
      </c>
      <c r="I54" s="30">
        <f t="shared" si="20"/>
        <v>0</v>
      </c>
      <c r="J54" s="30">
        <f t="shared" si="20"/>
        <v>0</v>
      </c>
      <c r="K54" s="9"/>
      <c r="L54" s="391"/>
      <c r="M54" s="271"/>
      <c r="N54" s="271"/>
      <c r="O54" s="271"/>
      <c r="P54" s="271"/>
    </row>
    <row r="55" spans="1:16" ht="30" customHeight="1" x14ac:dyDescent="0.25">
      <c r="A55" s="554" t="s">
        <v>255</v>
      </c>
      <c r="B55" s="752"/>
      <c r="C55" s="752"/>
      <c r="D55" s="753"/>
      <c r="E55" s="124"/>
      <c r="F55" s="124"/>
      <c r="G55" s="550"/>
      <c r="H55" s="551"/>
      <c r="I55" s="124"/>
      <c r="J55" s="124"/>
      <c r="K55" s="9"/>
      <c r="L55" s="391"/>
      <c r="M55" s="253">
        <f t="shared" ref="M55:N60" si="21">E55</f>
        <v>0</v>
      </c>
      <c r="N55" s="253">
        <f t="shared" si="21"/>
        <v>0</v>
      </c>
      <c r="O55" s="253">
        <f t="shared" ref="O55:O60" si="22">F55</f>
        <v>0</v>
      </c>
      <c r="P55" s="254">
        <f t="shared" ref="P55:P65" si="23">G55+H55+I55+J55</f>
        <v>0</v>
      </c>
    </row>
    <row r="56" spans="1:16" ht="30" customHeight="1" x14ac:dyDescent="0.25">
      <c r="A56" s="554" t="s">
        <v>256</v>
      </c>
      <c r="B56" s="752"/>
      <c r="C56" s="752"/>
      <c r="D56" s="753"/>
      <c r="E56" s="124"/>
      <c r="F56" s="124"/>
      <c r="G56" s="550"/>
      <c r="H56" s="551"/>
      <c r="I56" s="124"/>
      <c r="J56" s="124"/>
      <c r="K56" s="9"/>
      <c r="L56" s="391"/>
      <c r="M56" s="253">
        <f t="shared" si="21"/>
        <v>0</v>
      </c>
      <c r="N56" s="253">
        <f t="shared" si="21"/>
        <v>0</v>
      </c>
      <c r="O56" s="253">
        <f t="shared" si="22"/>
        <v>0</v>
      </c>
      <c r="P56" s="254">
        <f t="shared" si="23"/>
        <v>0</v>
      </c>
    </row>
    <row r="57" spans="1:16" ht="30" customHeight="1" x14ac:dyDescent="0.25">
      <c r="A57" s="554" t="s">
        <v>257</v>
      </c>
      <c r="B57" s="752"/>
      <c r="C57" s="752"/>
      <c r="D57" s="753"/>
      <c r="E57" s="124"/>
      <c r="F57" s="124"/>
      <c r="G57" s="550"/>
      <c r="H57" s="551"/>
      <c r="I57" s="124"/>
      <c r="J57" s="124"/>
      <c r="K57" s="9"/>
      <c r="L57" s="391"/>
      <c r="M57" s="253">
        <f t="shared" si="21"/>
        <v>0</v>
      </c>
      <c r="N57" s="253">
        <f t="shared" si="21"/>
        <v>0</v>
      </c>
      <c r="O57" s="253">
        <f t="shared" si="22"/>
        <v>0</v>
      </c>
      <c r="P57" s="254">
        <f t="shared" si="23"/>
        <v>0</v>
      </c>
    </row>
    <row r="58" spans="1:16" ht="30" customHeight="1" x14ac:dyDescent="0.25">
      <c r="A58" s="554" t="s">
        <v>258</v>
      </c>
      <c r="B58" s="752"/>
      <c r="C58" s="752"/>
      <c r="D58" s="753"/>
      <c r="E58" s="124"/>
      <c r="F58" s="124"/>
      <c r="G58" s="550"/>
      <c r="H58" s="551"/>
      <c r="I58" s="124"/>
      <c r="J58" s="124"/>
      <c r="K58" s="9"/>
      <c r="L58" s="391"/>
      <c r="M58" s="253">
        <f t="shared" si="21"/>
        <v>0</v>
      </c>
      <c r="N58" s="253">
        <f t="shared" si="21"/>
        <v>0</v>
      </c>
      <c r="O58" s="253">
        <f t="shared" si="22"/>
        <v>0</v>
      </c>
      <c r="P58" s="254">
        <f t="shared" si="23"/>
        <v>0</v>
      </c>
    </row>
    <row r="59" spans="1:16" ht="30" customHeight="1" x14ac:dyDescent="0.25">
      <c r="A59" s="782" t="s">
        <v>259</v>
      </c>
      <c r="B59" s="752"/>
      <c r="C59" s="752"/>
      <c r="D59" s="753"/>
      <c r="E59" s="124"/>
      <c r="F59" s="124"/>
      <c r="G59" s="550"/>
      <c r="H59" s="551"/>
      <c r="I59" s="124"/>
      <c r="J59" s="124"/>
      <c r="K59" s="9"/>
      <c r="L59" s="391"/>
      <c r="M59" s="253">
        <f t="shared" si="21"/>
        <v>0</v>
      </c>
      <c r="N59" s="253">
        <f t="shared" si="21"/>
        <v>0</v>
      </c>
      <c r="O59" s="253">
        <f t="shared" si="22"/>
        <v>0</v>
      </c>
      <c r="P59" s="254">
        <f t="shared" si="23"/>
        <v>0</v>
      </c>
    </row>
    <row r="60" spans="1:16" ht="30" customHeight="1" x14ac:dyDescent="0.25">
      <c r="A60" s="554" t="s">
        <v>260</v>
      </c>
      <c r="B60" s="752"/>
      <c r="C60" s="752"/>
      <c r="D60" s="753"/>
      <c r="E60" s="124"/>
      <c r="F60" s="124"/>
      <c r="G60" s="550"/>
      <c r="H60" s="551"/>
      <c r="I60" s="124"/>
      <c r="J60" s="124"/>
      <c r="K60" s="9"/>
      <c r="L60" s="391"/>
      <c r="M60" s="253">
        <f t="shared" si="21"/>
        <v>0</v>
      </c>
      <c r="N60" s="253">
        <f t="shared" si="21"/>
        <v>0</v>
      </c>
      <c r="O60" s="253">
        <f t="shared" si="22"/>
        <v>0</v>
      </c>
      <c r="P60" s="254">
        <f t="shared" si="23"/>
        <v>0</v>
      </c>
    </row>
    <row r="61" spans="1:16" ht="30" customHeight="1" x14ac:dyDescent="0.2">
      <c r="A61" s="554" t="s">
        <v>261</v>
      </c>
      <c r="B61" s="752"/>
      <c r="C61" s="752"/>
      <c r="D61" s="753"/>
      <c r="E61" s="30">
        <f t="shared" ref="E61:J61" si="24">E62+E63+E64</f>
        <v>0</v>
      </c>
      <c r="F61" s="30">
        <f t="shared" si="24"/>
        <v>0</v>
      </c>
      <c r="G61" s="30">
        <f t="shared" si="24"/>
        <v>0</v>
      </c>
      <c r="H61" s="30">
        <f t="shared" si="24"/>
        <v>0</v>
      </c>
      <c r="I61" s="30">
        <f t="shared" si="24"/>
        <v>0</v>
      </c>
      <c r="J61" s="30">
        <f t="shared" si="24"/>
        <v>0</v>
      </c>
      <c r="K61" s="9"/>
      <c r="L61" s="391"/>
      <c r="M61" s="271"/>
      <c r="N61" s="271"/>
      <c r="O61" s="271"/>
      <c r="P61" s="271"/>
    </row>
    <row r="62" spans="1:16" ht="30" customHeight="1" x14ac:dyDescent="0.25">
      <c r="A62" s="554" t="s">
        <v>262</v>
      </c>
      <c r="B62" s="752"/>
      <c r="C62" s="752"/>
      <c r="D62" s="753"/>
      <c r="E62" s="124"/>
      <c r="F62" s="124"/>
      <c r="G62" s="550"/>
      <c r="H62" s="551"/>
      <c r="I62" s="124"/>
      <c r="J62" s="124"/>
      <c r="K62" s="9"/>
      <c r="L62" s="391"/>
      <c r="M62" s="253">
        <f t="shared" ref="M62:N65" si="25">E62</f>
        <v>0</v>
      </c>
      <c r="N62" s="253">
        <f t="shared" si="25"/>
        <v>0</v>
      </c>
      <c r="O62" s="253">
        <f t="shared" ref="O62:O65" si="26">F62</f>
        <v>0</v>
      </c>
      <c r="P62" s="254">
        <f t="shared" si="23"/>
        <v>0</v>
      </c>
    </row>
    <row r="63" spans="1:16" ht="30" customHeight="1" x14ac:dyDescent="0.25">
      <c r="A63" s="554" t="s">
        <v>263</v>
      </c>
      <c r="B63" s="752"/>
      <c r="C63" s="752"/>
      <c r="D63" s="753"/>
      <c r="E63" s="124"/>
      <c r="F63" s="124"/>
      <c r="G63" s="550"/>
      <c r="H63" s="551"/>
      <c r="I63" s="124"/>
      <c r="J63" s="124"/>
      <c r="K63" s="9"/>
      <c r="L63" s="391"/>
      <c r="M63" s="253">
        <f t="shared" si="25"/>
        <v>0</v>
      </c>
      <c r="N63" s="253">
        <f t="shared" si="25"/>
        <v>0</v>
      </c>
      <c r="O63" s="253">
        <f t="shared" si="26"/>
        <v>0</v>
      </c>
      <c r="P63" s="254">
        <f t="shared" si="23"/>
        <v>0</v>
      </c>
    </row>
    <row r="64" spans="1:16" ht="30" customHeight="1" x14ac:dyDescent="0.25">
      <c r="A64" s="554" t="s">
        <v>264</v>
      </c>
      <c r="B64" s="752"/>
      <c r="C64" s="752"/>
      <c r="D64" s="753"/>
      <c r="E64" s="124"/>
      <c r="F64" s="124"/>
      <c r="G64" s="550"/>
      <c r="H64" s="551"/>
      <c r="I64" s="124"/>
      <c r="J64" s="124"/>
      <c r="K64" s="9"/>
      <c r="L64" s="391"/>
      <c r="M64" s="253">
        <f t="shared" si="25"/>
        <v>0</v>
      </c>
      <c r="N64" s="253">
        <f t="shared" si="25"/>
        <v>0</v>
      </c>
      <c r="O64" s="253">
        <f t="shared" si="26"/>
        <v>0</v>
      </c>
      <c r="P64" s="254">
        <f t="shared" si="23"/>
        <v>0</v>
      </c>
    </row>
    <row r="65" spans="1:19" ht="30" customHeight="1" x14ac:dyDescent="0.25">
      <c r="A65" s="554" t="s">
        <v>150</v>
      </c>
      <c r="B65" s="777"/>
      <c r="C65" s="777"/>
      <c r="D65" s="778"/>
      <c r="E65" s="124"/>
      <c r="F65" s="124"/>
      <c r="G65" s="550"/>
      <c r="H65" s="551"/>
      <c r="I65" s="124"/>
      <c r="J65" s="124"/>
      <c r="K65" s="9"/>
      <c r="L65" s="391"/>
      <c r="M65" s="253">
        <f t="shared" si="25"/>
        <v>0</v>
      </c>
      <c r="N65" s="253">
        <f t="shared" si="25"/>
        <v>0</v>
      </c>
      <c r="O65" s="253">
        <f t="shared" si="26"/>
        <v>0</v>
      </c>
      <c r="P65" s="254">
        <f t="shared" si="23"/>
        <v>0</v>
      </c>
    </row>
    <row r="66" spans="1:19" ht="30" customHeight="1" x14ac:dyDescent="0.25">
      <c r="A66" s="744" t="s">
        <v>172</v>
      </c>
      <c r="B66" s="745"/>
      <c r="C66" s="745"/>
      <c r="D66" s="746"/>
      <c r="E66" s="30">
        <f t="shared" ref="E66:J66" si="27">E67+E70+E71+E72+E73+E74+E85+E86</f>
        <v>0</v>
      </c>
      <c r="F66" s="30">
        <f t="shared" si="27"/>
        <v>0</v>
      </c>
      <c r="G66" s="30">
        <f t="shared" si="27"/>
        <v>0</v>
      </c>
      <c r="H66" s="30">
        <f t="shared" si="27"/>
        <v>0</v>
      </c>
      <c r="I66" s="30">
        <f t="shared" si="27"/>
        <v>0</v>
      </c>
      <c r="J66" s="30">
        <f t="shared" si="27"/>
        <v>0</v>
      </c>
      <c r="K66" s="2"/>
      <c r="L66" s="391"/>
      <c r="M66" s="271"/>
      <c r="N66" s="271"/>
      <c r="O66" s="271"/>
      <c r="P66" s="271"/>
    </row>
    <row r="67" spans="1:19" ht="30" customHeight="1" x14ac:dyDescent="0.25">
      <c r="A67" s="554" t="s">
        <v>151</v>
      </c>
      <c r="B67" s="777"/>
      <c r="C67" s="777"/>
      <c r="D67" s="778"/>
      <c r="E67" s="30">
        <f t="shared" ref="E67:J67" si="28">E68+E69</f>
        <v>0</v>
      </c>
      <c r="F67" s="30">
        <f t="shared" si="28"/>
        <v>0</v>
      </c>
      <c r="G67" s="30">
        <f t="shared" si="28"/>
        <v>0</v>
      </c>
      <c r="H67" s="30">
        <f t="shared" si="28"/>
        <v>0</v>
      </c>
      <c r="I67" s="30">
        <f t="shared" si="28"/>
        <v>0</v>
      </c>
      <c r="J67" s="30">
        <f t="shared" si="28"/>
        <v>0</v>
      </c>
      <c r="K67" s="9"/>
      <c r="L67" s="391"/>
      <c r="M67" s="271"/>
      <c r="N67" s="273"/>
      <c r="O67" s="273"/>
      <c r="P67" s="273"/>
      <c r="Q67" s="242"/>
    </row>
    <row r="68" spans="1:19" ht="30" customHeight="1" x14ac:dyDescent="0.25">
      <c r="A68" s="554" t="s">
        <v>152</v>
      </c>
      <c r="B68" s="777"/>
      <c r="C68" s="777"/>
      <c r="D68" s="778"/>
      <c r="E68" s="124"/>
      <c r="F68" s="124"/>
      <c r="G68" s="550"/>
      <c r="H68" s="551"/>
      <c r="I68" s="124"/>
      <c r="J68" s="124"/>
      <c r="K68" s="9"/>
      <c r="L68" s="391"/>
      <c r="M68" s="271"/>
      <c r="N68" s="273"/>
      <c r="O68" s="253">
        <f t="shared" ref="O68:O73" si="29">F68</f>
        <v>0</v>
      </c>
      <c r="P68" s="254">
        <f t="shared" ref="P68:P86" si="30">G68+H68+I68+J68</f>
        <v>0</v>
      </c>
      <c r="Q68" s="242"/>
    </row>
    <row r="69" spans="1:19" ht="30" customHeight="1" x14ac:dyDescent="0.25">
      <c r="A69" s="554" t="s">
        <v>153</v>
      </c>
      <c r="B69" s="777"/>
      <c r="C69" s="777"/>
      <c r="D69" s="778"/>
      <c r="E69" s="124"/>
      <c r="F69" s="124"/>
      <c r="G69" s="550"/>
      <c r="H69" s="551"/>
      <c r="I69" s="124"/>
      <c r="J69" s="124"/>
      <c r="K69" s="9"/>
      <c r="L69" s="391"/>
      <c r="M69" s="271"/>
      <c r="N69" s="273"/>
      <c r="O69" s="253">
        <f t="shared" si="29"/>
        <v>0</v>
      </c>
      <c r="P69" s="254">
        <f t="shared" si="30"/>
        <v>0</v>
      </c>
      <c r="Q69" s="242"/>
    </row>
    <row r="70" spans="1:19" ht="30" customHeight="1" x14ac:dyDescent="0.25">
      <c r="A70" s="554" t="s">
        <v>154</v>
      </c>
      <c r="B70" s="777"/>
      <c r="C70" s="777"/>
      <c r="D70" s="778"/>
      <c r="E70" s="124"/>
      <c r="F70" s="124"/>
      <c r="G70" s="550"/>
      <c r="H70" s="551"/>
      <c r="I70" s="124"/>
      <c r="J70" s="124"/>
      <c r="K70" s="9"/>
      <c r="L70" s="391"/>
      <c r="M70" s="271"/>
      <c r="N70" s="273"/>
      <c r="O70" s="253">
        <f t="shared" si="29"/>
        <v>0</v>
      </c>
      <c r="P70" s="254">
        <f t="shared" si="30"/>
        <v>0</v>
      </c>
      <c r="Q70" s="242"/>
    </row>
    <row r="71" spans="1:19" ht="30" customHeight="1" x14ac:dyDescent="0.25">
      <c r="A71" s="554" t="s">
        <v>155</v>
      </c>
      <c r="B71" s="777"/>
      <c r="C71" s="777"/>
      <c r="D71" s="778"/>
      <c r="E71" s="124"/>
      <c r="F71" s="124"/>
      <c r="G71" s="550"/>
      <c r="H71" s="551"/>
      <c r="I71" s="124"/>
      <c r="J71" s="124"/>
      <c r="K71" s="9"/>
      <c r="L71" s="391"/>
      <c r="M71" s="271"/>
      <c r="N71" s="273"/>
      <c r="O71" s="253">
        <f t="shared" si="29"/>
        <v>0</v>
      </c>
      <c r="P71" s="254">
        <f t="shared" si="30"/>
        <v>0</v>
      </c>
      <c r="Q71" s="242"/>
    </row>
    <row r="72" spans="1:19" ht="30" customHeight="1" x14ac:dyDescent="0.25">
      <c r="A72" s="554" t="s">
        <v>156</v>
      </c>
      <c r="B72" s="777"/>
      <c r="C72" s="777"/>
      <c r="D72" s="778"/>
      <c r="E72" s="124"/>
      <c r="F72" s="124"/>
      <c r="G72" s="550"/>
      <c r="H72" s="551"/>
      <c r="I72" s="124"/>
      <c r="J72" s="124"/>
      <c r="K72" s="9"/>
      <c r="L72" s="391"/>
      <c r="M72" s="271"/>
      <c r="N72" s="273"/>
      <c r="O72" s="253">
        <f t="shared" si="29"/>
        <v>0</v>
      </c>
      <c r="P72" s="254">
        <f t="shared" si="30"/>
        <v>0</v>
      </c>
      <c r="Q72" s="242"/>
    </row>
    <row r="73" spans="1:19" ht="30" customHeight="1" x14ac:dyDescent="0.25">
      <c r="A73" s="554" t="s">
        <v>157</v>
      </c>
      <c r="B73" s="777"/>
      <c r="C73" s="777"/>
      <c r="D73" s="778"/>
      <c r="E73" s="124"/>
      <c r="F73" s="124"/>
      <c r="G73" s="550"/>
      <c r="H73" s="551"/>
      <c r="I73" s="124"/>
      <c r="J73" s="124"/>
      <c r="K73" s="9"/>
      <c r="L73" s="391"/>
      <c r="M73" s="271"/>
      <c r="N73" s="273"/>
      <c r="O73" s="253">
        <f t="shared" si="29"/>
        <v>0</v>
      </c>
      <c r="P73" s="254">
        <f t="shared" si="30"/>
        <v>0</v>
      </c>
      <c r="Q73" s="242"/>
    </row>
    <row r="74" spans="1:19" ht="30" customHeight="1" x14ac:dyDescent="0.25">
      <c r="A74" s="554" t="s">
        <v>158</v>
      </c>
      <c r="B74" s="777"/>
      <c r="C74" s="777"/>
      <c r="D74" s="778"/>
      <c r="E74" s="30">
        <f t="shared" ref="E74:J74" si="31">E75+E76+E77+E78+E79+E80+E81+E82+E83+E84</f>
        <v>0</v>
      </c>
      <c r="F74" s="30">
        <f t="shared" si="31"/>
        <v>0</v>
      </c>
      <c r="G74" s="30">
        <f t="shared" si="31"/>
        <v>0</v>
      </c>
      <c r="H74" s="30">
        <f t="shared" si="31"/>
        <v>0</v>
      </c>
      <c r="I74" s="30">
        <f t="shared" si="31"/>
        <v>0</v>
      </c>
      <c r="J74" s="30">
        <f t="shared" si="31"/>
        <v>0</v>
      </c>
      <c r="K74" s="9"/>
      <c r="L74" s="391"/>
      <c r="M74" s="273"/>
      <c r="N74" s="273"/>
      <c r="O74" s="273"/>
      <c r="P74" s="273"/>
      <c r="Q74" s="242"/>
      <c r="R74" s="242"/>
      <c r="S74" s="242"/>
    </row>
    <row r="75" spans="1:19" ht="30" customHeight="1" x14ac:dyDescent="0.25">
      <c r="A75" s="554" t="s">
        <v>159</v>
      </c>
      <c r="B75" s="777"/>
      <c r="C75" s="777"/>
      <c r="D75" s="778"/>
      <c r="E75" s="124"/>
      <c r="F75" s="124"/>
      <c r="G75" s="550"/>
      <c r="H75" s="552"/>
      <c r="I75" s="124"/>
      <c r="J75" s="124"/>
      <c r="K75" s="9"/>
      <c r="L75" s="391"/>
      <c r="M75" s="273"/>
      <c r="N75" s="273"/>
      <c r="O75" s="253">
        <f t="shared" ref="O75:O86" si="32">F75</f>
        <v>0</v>
      </c>
      <c r="P75" s="258">
        <f t="shared" si="30"/>
        <v>0</v>
      </c>
      <c r="Q75" s="242"/>
      <c r="R75" s="242"/>
      <c r="S75" s="242"/>
    </row>
    <row r="76" spans="1:19" ht="30" customHeight="1" x14ac:dyDescent="0.25">
      <c r="A76" s="554" t="s">
        <v>160</v>
      </c>
      <c r="B76" s="777"/>
      <c r="C76" s="777"/>
      <c r="D76" s="778"/>
      <c r="E76" s="124"/>
      <c r="F76" s="124"/>
      <c r="G76" s="550"/>
      <c r="H76" s="552"/>
      <c r="I76" s="124"/>
      <c r="J76" s="124"/>
      <c r="K76" s="9"/>
      <c r="L76" s="391"/>
      <c r="M76" s="273"/>
      <c r="N76" s="273"/>
      <c r="O76" s="253">
        <f t="shared" si="32"/>
        <v>0</v>
      </c>
      <c r="P76" s="258">
        <f t="shared" si="30"/>
        <v>0</v>
      </c>
      <c r="Q76" s="242"/>
      <c r="R76" s="242"/>
      <c r="S76" s="242"/>
    </row>
    <row r="77" spans="1:19" ht="30" customHeight="1" x14ac:dyDescent="0.25">
      <c r="A77" s="554" t="s">
        <v>161</v>
      </c>
      <c r="B77" s="777"/>
      <c r="C77" s="777"/>
      <c r="D77" s="778"/>
      <c r="E77" s="124"/>
      <c r="F77" s="124"/>
      <c r="G77" s="550"/>
      <c r="H77" s="552"/>
      <c r="I77" s="124"/>
      <c r="J77" s="124"/>
      <c r="K77" s="9"/>
      <c r="L77" s="391"/>
      <c r="M77" s="273"/>
      <c r="N77" s="273"/>
      <c r="O77" s="253">
        <f t="shared" si="32"/>
        <v>0</v>
      </c>
      <c r="P77" s="258">
        <f t="shared" si="30"/>
        <v>0</v>
      </c>
      <c r="Q77" s="242"/>
      <c r="R77" s="242"/>
      <c r="S77" s="242"/>
    </row>
    <row r="78" spans="1:19" ht="30" customHeight="1" x14ac:dyDescent="0.25">
      <c r="A78" s="554" t="s">
        <v>162</v>
      </c>
      <c r="B78" s="777"/>
      <c r="C78" s="777"/>
      <c r="D78" s="778"/>
      <c r="E78" s="124"/>
      <c r="F78" s="124"/>
      <c r="G78" s="550"/>
      <c r="H78" s="552"/>
      <c r="I78" s="124"/>
      <c r="J78" s="124"/>
      <c r="K78" s="9"/>
      <c r="L78" s="391"/>
      <c r="M78" s="273"/>
      <c r="N78" s="273"/>
      <c r="O78" s="253">
        <f t="shared" si="32"/>
        <v>0</v>
      </c>
      <c r="P78" s="258">
        <f t="shared" si="30"/>
        <v>0</v>
      </c>
      <c r="Q78" s="242"/>
      <c r="R78" s="242"/>
      <c r="S78" s="242"/>
    </row>
    <row r="79" spans="1:19" ht="30" customHeight="1" x14ac:dyDescent="0.25">
      <c r="A79" s="554" t="s">
        <v>163</v>
      </c>
      <c r="B79" s="777"/>
      <c r="C79" s="777"/>
      <c r="D79" s="778"/>
      <c r="E79" s="124"/>
      <c r="F79" s="124"/>
      <c r="G79" s="550"/>
      <c r="H79" s="552"/>
      <c r="I79" s="124"/>
      <c r="J79" s="124"/>
      <c r="K79" s="9"/>
      <c r="L79" s="391"/>
      <c r="M79" s="273"/>
      <c r="N79" s="273"/>
      <c r="O79" s="253">
        <f t="shared" si="32"/>
        <v>0</v>
      </c>
      <c r="P79" s="258">
        <f t="shared" si="30"/>
        <v>0</v>
      </c>
      <c r="Q79" s="242"/>
      <c r="R79" s="242"/>
      <c r="S79" s="242"/>
    </row>
    <row r="80" spans="1:19" ht="30" customHeight="1" x14ac:dyDescent="0.25">
      <c r="A80" s="554" t="s">
        <v>164</v>
      </c>
      <c r="B80" s="777"/>
      <c r="C80" s="777"/>
      <c r="D80" s="778"/>
      <c r="E80" s="124"/>
      <c r="F80" s="124"/>
      <c r="G80" s="550"/>
      <c r="H80" s="552"/>
      <c r="I80" s="124"/>
      <c r="J80" s="124"/>
      <c r="K80" s="9"/>
      <c r="L80" s="391"/>
      <c r="M80" s="273"/>
      <c r="N80" s="273"/>
      <c r="O80" s="253">
        <f t="shared" si="32"/>
        <v>0</v>
      </c>
      <c r="P80" s="258">
        <f t="shared" si="30"/>
        <v>0</v>
      </c>
      <c r="Q80" s="242"/>
      <c r="R80" s="242"/>
      <c r="S80" s="242"/>
    </row>
    <row r="81" spans="1:26" ht="30" customHeight="1" x14ac:dyDescent="0.25">
      <c r="A81" s="554" t="s">
        <v>165</v>
      </c>
      <c r="B81" s="777"/>
      <c r="C81" s="777"/>
      <c r="D81" s="778"/>
      <c r="E81" s="124"/>
      <c r="F81" s="124"/>
      <c r="G81" s="550"/>
      <c r="H81" s="552"/>
      <c r="I81" s="124"/>
      <c r="J81" s="124"/>
      <c r="K81" s="9"/>
      <c r="L81" s="391"/>
      <c r="M81" s="273"/>
      <c r="N81" s="273"/>
      <c r="O81" s="253">
        <f t="shared" si="32"/>
        <v>0</v>
      </c>
      <c r="P81" s="258">
        <f t="shared" si="30"/>
        <v>0</v>
      </c>
      <c r="Q81" s="242"/>
      <c r="R81" s="242"/>
      <c r="S81" s="242"/>
    </row>
    <row r="82" spans="1:26" ht="30" customHeight="1" x14ac:dyDescent="0.25">
      <c r="A82" s="554" t="s">
        <v>166</v>
      </c>
      <c r="B82" s="777"/>
      <c r="C82" s="777"/>
      <c r="D82" s="778"/>
      <c r="E82" s="124"/>
      <c r="F82" s="124"/>
      <c r="G82" s="550"/>
      <c r="H82" s="552"/>
      <c r="I82" s="124"/>
      <c r="J82" s="124"/>
      <c r="K82" s="9"/>
      <c r="L82" s="391"/>
      <c r="M82" s="273"/>
      <c r="N82" s="273"/>
      <c r="O82" s="253">
        <f t="shared" si="32"/>
        <v>0</v>
      </c>
      <c r="P82" s="258">
        <f t="shared" si="30"/>
        <v>0</v>
      </c>
      <c r="Q82" s="242"/>
      <c r="R82" s="735" t="s">
        <v>567</v>
      </c>
      <c r="S82" s="736"/>
      <c r="T82" s="736"/>
      <c r="U82" s="736"/>
      <c r="V82" s="736"/>
      <c r="W82" s="736"/>
      <c r="X82" s="736"/>
      <c r="Y82" s="736"/>
      <c r="Z82" s="736"/>
    </row>
    <row r="83" spans="1:26" ht="30" customHeight="1" x14ac:dyDescent="0.25">
      <c r="A83" s="554" t="s">
        <v>167</v>
      </c>
      <c r="B83" s="777"/>
      <c r="C83" s="777"/>
      <c r="D83" s="778"/>
      <c r="E83" s="124"/>
      <c r="F83" s="124"/>
      <c r="G83" s="550"/>
      <c r="H83" s="552"/>
      <c r="I83" s="124"/>
      <c r="J83" s="124"/>
      <c r="K83" s="9"/>
      <c r="L83" s="391"/>
      <c r="M83" s="273"/>
      <c r="N83" s="273"/>
      <c r="O83" s="253">
        <f t="shared" si="32"/>
        <v>0</v>
      </c>
      <c r="P83" s="258">
        <f t="shared" si="30"/>
        <v>0</v>
      </c>
      <c r="Q83" s="242"/>
      <c r="R83" s="736"/>
      <c r="S83" s="736"/>
      <c r="T83" s="736"/>
      <c r="U83" s="736"/>
      <c r="V83" s="736"/>
      <c r="W83" s="736"/>
      <c r="X83" s="736"/>
      <c r="Y83" s="736"/>
      <c r="Z83" s="736"/>
    </row>
    <row r="84" spans="1:26" ht="30" customHeight="1" x14ac:dyDescent="0.25">
      <c r="A84" s="554" t="s">
        <v>168</v>
      </c>
      <c r="B84" s="777"/>
      <c r="C84" s="777"/>
      <c r="D84" s="778"/>
      <c r="E84" s="124"/>
      <c r="F84" s="124"/>
      <c r="G84" s="550"/>
      <c r="H84" s="552"/>
      <c r="I84" s="124"/>
      <c r="J84" s="124"/>
      <c r="K84" s="9"/>
      <c r="L84" s="391"/>
      <c r="M84" s="273"/>
      <c r="N84" s="273"/>
      <c r="O84" s="253">
        <f t="shared" si="32"/>
        <v>0</v>
      </c>
      <c r="P84" s="258">
        <f t="shared" si="30"/>
        <v>0</v>
      </c>
      <c r="Q84" s="242"/>
      <c r="R84" s="242"/>
      <c r="S84" s="242"/>
    </row>
    <row r="85" spans="1:26" ht="30" customHeight="1" x14ac:dyDescent="0.25">
      <c r="A85" s="554" t="s">
        <v>169</v>
      </c>
      <c r="B85" s="777"/>
      <c r="C85" s="777"/>
      <c r="D85" s="778"/>
      <c r="E85" s="124"/>
      <c r="F85" s="124"/>
      <c r="G85" s="550"/>
      <c r="H85" s="552"/>
      <c r="I85" s="124"/>
      <c r="J85" s="124"/>
      <c r="K85" s="9"/>
      <c r="L85" s="391"/>
      <c r="M85" s="273"/>
      <c r="N85" s="273"/>
      <c r="O85" s="253">
        <f t="shared" si="32"/>
        <v>0</v>
      </c>
      <c r="P85" s="258">
        <f t="shared" si="30"/>
        <v>0</v>
      </c>
      <c r="Q85" s="242"/>
      <c r="R85" s="242"/>
      <c r="S85" s="242"/>
    </row>
    <row r="86" spans="1:26" ht="45.75" customHeight="1" x14ac:dyDescent="0.25">
      <c r="A86" s="554" t="s">
        <v>170</v>
      </c>
      <c r="B86" s="777"/>
      <c r="C86" s="777"/>
      <c r="D86" s="778"/>
      <c r="E86" s="131"/>
      <c r="F86" s="131"/>
      <c r="G86" s="336"/>
      <c r="H86" s="131"/>
      <c r="I86" s="131"/>
      <c r="J86" s="131"/>
      <c r="K86" s="9"/>
      <c r="L86" s="391"/>
      <c r="M86" s="273"/>
      <c r="N86" s="273"/>
      <c r="O86" s="253">
        <f t="shared" si="32"/>
        <v>0</v>
      </c>
      <c r="P86" s="258">
        <f t="shared" si="30"/>
        <v>0</v>
      </c>
      <c r="Q86" s="242"/>
      <c r="R86" s="742"/>
      <c r="S86" s="743"/>
      <c r="T86" s="743"/>
      <c r="U86" s="743"/>
      <c r="V86" s="743"/>
      <c r="W86" s="743"/>
      <c r="X86" s="743"/>
      <c r="Y86" s="743"/>
      <c r="Z86" s="743"/>
    </row>
    <row r="87" spans="1:26" ht="45" customHeight="1" x14ac:dyDescent="0.25">
      <c r="A87" s="554" t="s">
        <v>267</v>
      </c>
      <c r="B87" s="777"/>
      <c r="C87" s="777"/>
      <c r="D87" s="778"/>
      <c r="E87" s="30"/>
      <c r="F87" s="30"/>
      <c r="G87" s="30"/>
      <c r="H87" s="30">
        <f>'část C indikátory'!C47</f>
        <v>0</v>
      </c>
      <c r="I87" s="30">
        <f>'část C indikátory'!C48</f>
        <v>0</v>
      </c>
      <c r="J87" s="30">
        <f>'část C indikátory'!C49</f>
        <v>0</v>
      </c>
      <c r="K87" s="361" t="s">
        <v>624</v>
      </c>
      <c r="L87" s="391"/>
      <c r="M87" s="771"/>
      <c r="N87" s="772"/>
      <c r="O87" s="772"/>
      <c r="P87" s="772"/>
      <c r="Q87" s="242"/>
      <c r="R87" s="242"/>
      <c r="S87" s="242"/>
    </row>
    <row r="88" spans="1:26" ht="53.25" customHeight="1" x14ac:dyDescent="0.25">
      <c r="A88" s="668" t="s">
        <v>1</v>
      </c>
      <c r="B88" s="785"/>
      <c r="C88" s="785"/>
      <c r="D88" s="786"/>
      <c r="E88" s="30">
        <f>E28+E66</f>
        <v>0</v>
      </c>
      <c r="F88" s="30">
        <f>F28+F66</f>
        <v>0</v>
      </c>
      <c r="G88" s="30">
        <f>G28+G66+G87</f>
        <v>0</v>
      </c>
      <c r="H88" s="30">
        <f>H28+H66+H87</f>
        <v>0</v>
      </c>
      <c r="I88" s="30">
        <f>I28+I66+I87</f>
        <v>0</v>
      </c>
      <c r="J88" s="30">
        <f>J28+J66+J87</f>
        <v>0</v>
      </c>
      <c r="K88" s="259" t="s">
        <v>582</v>
      </c>
      <c r="L88" s="391"/>
      <c r="M88" s="271"/>
      <c r="N88" s="271"/>
      <c r="O88" s="271"/>
      <c r="P88" s="271"/>
    </row>
    <row r="89" spans="1:26" x14ac:dyDescent="0.2">
      <c r="A89" s="391"/>
      <c r="B89" s="391"/>
      <c r="C89" s="391"/>
      <c r="D89" s="391"/>
      <c r="E89" s="391"/>
      <c r="F89" s="391"/>
      <c r="G89" s="391"/>
      <c r="H89" s="391"/>
      <c r="I89" s="391"/>
      <c r="J89" s="391"/>
      <c r="K89" s="391"/>
      <c r="L89" s="391"/>
    </row>
    <row r="90" spans="1:26" ht="55.5" customHeight="1" x14ac:dyDescent="0.2">
      <c r="A90" s="566" t="s">
        <v>41</v>
      </c>
      <c r="B90" s="630"/>
      <c r="C90" s="630"/>
      <c r="D90" s="630"/>
      <c r="E90" s="643"/>
      <c r="F90" s="644"/>
      <c r="G90" s="644"/>
      <c r="H90" s="644"/>
      <c r="I90" s="644"/>
      <c r="J90" s="644"/>
      <c r="K90" s="645"/>
      <c r="L90" s="391"/>
    </row>
    <row r="91" spans="1:26" x14ac:dyDescent="0.2">
      <c r="A91" s="391"/>
      <c r="B91" s="391"/>
      <c r="C91" s="391"/>
      <c r="D91" s="391"/>
      <c r="E91" s="391"/>
      <c r="F91" s="391"/>
      <c r="G91" s="391"/>
      <c r="H91" s="391"/>
      <c r="I91" s="391"/>
      <c r="J91" s="391"/>
      <c r="K91" s="391"/>
      <c r="L91" s="391"/>
    </row>
  </sheetData>
  <sheetProtection algorithmName="SHA-512" hashValue="oA8WEkBXfk5yB78CznbnvZmUt3cL2IxgHe62bZPmAogSyLa98Uitxtxgq00l7izYmcFUBv37jFFVozuAp0oXoA==" saltValue="RSALdK6e7wWJvqcinMYv8A==" spinCount="100000"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abSelected="1" workbookViewId="0">
      <selection activeCell="G9" sqref="G9"/>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9" t="s">
        <v>690</v>
      </c>
      <c r="B1" s="720"/>
      <c r="C1" s="720"/>
      <c r="D1" s="720"/>
      <c r="E1" s="720"/>
      <c r="F1" s="720"/>
      <c r="G1" s="720"/>
      <c r="H1" s="391"/>
      <c r="I1" s="391"/>
    </row>
    <row r="2" spans="1:11" ht="15" hidden="1" x14ac:dyDescent="0.25">
      <c r="A2" s="719" t="s">
        <v>557</v>
      </c>
      <c r="B2" s="720"/>
      <c r="C2" s="720"/>
      <c r="D2" s="720"/>
      <c r="E2" s="720"/>
      <c r="F2" s="720"/>
      <c r="G2" s="720"/>
      <c r="H2" s="391"/>
      <c r="I2" s="391"/>
    </row>
    <row r="3" spans="1:11" x14ac:dyDescent="0.2">
      <c r="A3" s="391"/>
      <c r="B3" s="391"/>
      <c r="C3" s="391"/>
      <c r="D3" s="391"/>
      <c r="E3" s="391"/>
      <c r="F3" s="391"/>
      <c r="G3" s="391"/>
      <c r="H3" s="391"/>
      <c r="I3" s="391"/>
    </row>
    <row r="4" spans="1:11" ht="30.75" customHeight="1" x14ac:dyDescent="0.2">
      <c r="A4" s="801"/>
      <c r="B4" s="802"/>
      <c r="C4" s="802"/>
      <c r="D4" s="803"/>
      <c r="E4" s="625" t="s">
        <v>691</v>
      </c>
      <c r="F4" s="807"/>
      <c r="G4" s="754" t="s">
        <v>146</v>
      </c>
      <c r="H4" s="391"/>
      <c r="I4" s="391"/>
      <c r="K4" s="298" t="s">
        <v>568</v>
      </c>
    </row>
    <row r="5" spans="1:11" ht="89.25" x14ac:dyDescent="0.2">
      <c r="A5" s="804"/>
      <c r="B5" s="805"/>
      <c r="C5" s="805"/>
      <c r="D5" s="806"/>
      <c r="E5" s="158" t="s">
        <v>223</v>
      </c>
      <c r="F5" s="158" t="s">
        <v>231</v>
      </c>
      <c r="G5" s="808"/>
      <c r="H5" s="391"/>
      <c r="I5" s="391"/>
      <c r="K5" s="283" t="s">
        <v>566</v>
      </c>
    </row>
    <row r="6" spans="1:11" ht="65.25" customHeight="1" x14ac:dyDescent="0.2">
      <c r="A6" s="571" t="s">
        <v>662</v>
      </c>
      <c r="B6" s="596"/>
      <c r="C6" s="596"/>
      <c r="D6" s="597"/>
      <c r="E6" s="30">
        <f>'část E náklady'!E16-'část E náklady'!I87</f>
        <v>0</v>
      </c>
      <c r="F6" s="30">
        <f>'část E náklady'!E16-'část E náklady'!I87</f>
        <v>0</v>
      </c>
      <c r="G6" s="515" t="s">
        <v>876</v>
      </c>
      <c r="H6" s="391"/>
      <c r="I6" s="391"/>
      <c r="J6" s="169"/>
      <c r="K6" s="278"/>
    </row>
    <row r="7" spans="1:11" ht="52.5" hidden="1" customHeight="1" x14ac:dyDescent="0.2">
      <c r="A7" s="571" t="s">
        <v>265</v>
      </c>
      <c r="B7" s="572"/>
      <c r="C7" s="572"/>
      <c r="D7" s="573"/>
      <c r="E7" s="30">
        <f>'část E náklady'!E6-'část E náklady'!G87</f>
        <v>0</v>
      </c>
      <c r="F7" s="30">
        <f>'část E náklady'!E6-'část E náklady'!G87</f>
        <v>0</v>
      </c>
      <c r="G7" s="515" t="s">
        <v>877</v>
      </c>
      <c r="H7" s="391"/>
      <c r="I7" s="391"/>
      <c r="K7" s="278"/>
    </row>
    <row r="8" spans="1:11" ht="52.5" customHeight="1" x14ac:dyDescent="0.2">
      <c r="A8" s="571" t="s">
        <v>909</v>
      </c>
      <c r="B8" s="572"/>
      <c r="C8" s="572"/>
      <c r="D8" s="573"/>
      <c r="E8" s="30">
        <f>'část E náklady'!E11-'část E náklady'!H87</f>
        <v>0</v>
      </c>
      <c r="F8" s="30">
        <f>'část E náklady'!E11-'část E náklady'!H87</f>
        <v>0</v>
      </c>
      <c r="G8" s="515" t="s">
        <v>911</v>
      </c>
      <c r="H8" s="391"/>
      <c r="I8" s="391"/>
      <c r="K8" s="278"/>
    </row>
    <row r="9" spans="1:11" ht="52.5" customHeight="1" x14ac:dyDescent="0.2">
      <c r="A9" s="571" t="s">
        <v>505</v>
      </c>
      <c r="B9" s="792"/>
      <c r="C9" s="792"/>
      <c r="D9" s="793"/>
      <c r="E9" s="30">
        <f>'část E náklady'!E21-'část E náklady'!J87</f>
        <v>0</v>
      </c>
      <c r="F9" s="30">
        <f>'část E náklady'!E21-'část E náklady'!J87</f>
        <v>0</v>
      </c>
      <c r="G9" s="515" t="s">
        <v>910</v>
      </c>
      <c r="H9" s="391"/>
      <c r="I9" s="391"/>
      <c r="K9" s="278"/>
    </row>
    <row r="10" spans="1:11" ht="42" customHeight="1" x14ac:dyDescent="0.2">
      <c r="A10" s="571" t="s">
        <v>192</v>
      </c>
      <c r="B10" s="596"/>
      <c r="C10" s="596"/>
      <c r="D10" s="597"/>
      <c r="E10" s="124"/>
      <c r="F10" s="124"/>
      <c r="G10" s="10"/>
      <c r="H10" s="391"/>
      <c r="I10" s="391"/>
      <c r="K10" s="253">
        <f t="shared" ref="K10:K26" si="0">F10</f>
        <v>0</v>
      </c>
    </row>
    <row r="11" spans="1:11" ht="39.75" customHeight="1" x14ac:dyDescent="0.2">
      <c r="A11" s="571" t="s">
        <v>193</v>
      </c>
      <c r="B11" s="596"/>
      <c r="C11" s="596"/>
      <c r="D11" s="597"/>
      <c r="E11" s="124"/>
      <c r="F11" s="124"/>
      <c r="G11" s="10"/>
      <c r="H11" s="394" t="str">
        <f>IF(AND(LEN(G11)=0)*OR(E11&lt;&gt;0,F11&lt;&gt;0),"  DOPLŇTE KOMENTÁŘ"," ")</f>
        <v xml:space="preserve"> </v>
      </c>
      <c r="I11" s="394"/>
      <c r="K11" s="253">
        <f t="shared" si="0"/>
        <v>0</v>
      </c>
    </row>
    <row r="12" spans="1:11" ht="15" x14ac:dyDescent="0.2">
      <c r="A12" s="571" t="s">
        <v>503</v>
      </c>
      <c r="B12" s="596"/>
      <c r="C12" s="596"/>
      <c r="D12" s="597"/>
      <c r="E12" s="124"/>
      <c r="F12" s="30">
        <f>'část G obce'!C33</f>
        <v>0</v>
      </c>
      <c r="G12" s="10"/>
      <c r="H12" s="394"/>
      <c r="I12" s="394"/>
      <c r="K12" s="253">
        <f t="shared" si="0"/>
        <v>0</v>
      </c>
    </row>
    <row r="13" spans="1:11" ht="15" x14ac:dyDescent="0.2">
      <c r="A13" s="571" t="s">
        <v>504</v>
      </c>
      <c r="B13" s="596"/>
      <c r="C13" s="596"/>
      <c r="D13" s="597"/>
      <c r="E13" s="124"/>
      <c r="F13" s="30">
        <f>'část G obce'!D33</f>
        <v>0</v>
      </c>
      <c r="G13" s="10"/>
      <c r="H13" s="394"/>
      <c r="I13" s="394"/>
      <c r="K13" s="253">
        <f t="shared" si="0"/>
        <v>0</v>
      </c>
    </row>
    <row r="14" spans="1:11" ht="20.100000000000001" customHeight="1" x14ac:dyDescent="0.2">
      <c r="A14" s="571" t="s">
        <v>173</v>
      </c>
      <c r="B14" s="596"/>
      <c r="C14" s="596"/>
      <c r="D14" s="597"/>
      <c r="E14" s="124"/>
      <c r="F14" s="124"/>
      <c r="G14" s="10"/>
      <c r="H14" s="391"/>
      <c r="I14" s="391"/>
      <c r="K14" s="253">
        <f t="shared" si="0"/>
        <v>0</v>
      </c>
    </row>
    <row r="15" spans="1:11" ht="41.25" customHeight="1" x14ac:dyDescent="0.2">
      <c r="A15" s="571" t="s">
        <v>194</v>
      </c>
      <c r="B15" s="596"/>
      <c r="C15" s="596"/>
      <c r="D15" s="597"/>
      <c r="E15" s="124"/>
      <c r="F15" s="124"/>
      <c r="G15" s="10"/>
      <c r="H15" s="394" t="str">
        <f>IF(AND(LEN(G15)=0)*OR(E15&lt;&gt;0,F15&lt;&gt;0),"  DOPLŇTE KOMENTÁŘ"," ")</f>
        <v xml:space="preserve"> </v>
      </c>
      <c r="I15" s="394"/>
      <c r="J15" s="169"/>
      <c r="K15" s="253">
        <f t="shared" si="0"/>
        <v>0</v>
      </c>
    </row>
    <row r="16" spans="1:11" ht="20.100000000000001" customHeight="1" x14ac:dyDescent="0.2">
      <c r="A16" s="571" t="s">
        <v>174</v>
      </c>
      <c r="B16" s="596"/>
      <c r="C16" s="596"/>
      <c r="D16" s="597"/>
      <c r="E16" s="124"/>
      <c r="F16" s="124"/>
      <c r="G16" s="10"/>
      <c r="H16" s="391"/>
      <c r="I16" s="391"/>
      <c r="K16" s="253">
        <f t="shared" si="0"/>
        <v>0</v>
      </c>
    </row>
    <row r="17" spans="1:11" ht="20.100000000000001" customHeight="1" x14ac:dyDescent="0.2">
      <c r="A17" s="571" t="s">
        <v>203</v>
      </c>
      <c r="B17" s="572"/>
      <c r="C17" s="572"/>
      <c r="D17" s="573"/>
      <c r="E17" s="124"/>
      <c r="F17" s="124"/>
      <c r="G17" s="10"/>
      <c r="H17" s="391"/>
      <c r="I17" s="391"/>
      <c r="K17" s="253">
        <f t="shared" si="0"/>
        <v>0</v>
      </c>
    </row>
    <row r="18" spans="1:11" ht="29.25" customHeight="1" x14ac:dyDescent="0.2">
      <c r="A18" s="571" t="s">
        <v>204</v>
      </c>
      <c r="B18" s="572"/>
      <c r="C18" s="572"/>
      <c r="D18" s="573"/>
      <c r="E18" s="124"/>
      <c r="F18" s="124"/>
      <c r="G18" s="10"/>
      <c r="H18" s="391"/>
      <c r="I18" s="391"/>
      <c r="K18" s="253">
        <f t="shared" si="0"/>
        <v>0</v>
      </c>
    </row>
    <row r="19" spans="1:11" ht="27" customHeight="1" x14ac:dyDescent="0.2">
      <c r="A19" s="571" t="s">
        <v>205</v>
      </c>
      <c r="B19" s="572"/>
      <c r="C19" s="572"/>
      <c r="D19" s="573"/>
      <c r="E19" s="124"/>
      <c r="F19" s="124"/>
      <c r="G19" s="10"/>
      <c r="H19" s="391"/>
      <c r="I19" s="391"/>
      <c r="K19" s="253">
        <f t="shared" si="0"/>
        <v>0</v>
      </c>
    </row>
    <row r="20" spans="1:11" ht="20.100000000000001" customHeight="1" x14ac:dyDescent="0.2">
      <c r="A20" s="571" t="s">
        <v>206</v>
      </c>
      <c r="B20" s="572"/>
      <c r="C20" s="572"/>
      <c r="D20" s="573"/>
      <c r="E20" s="124"/>
      <c r="F20" s="124"/>
      <c r="G20" s="10"/>
      <c r="H20" s="391"/>
      <c r="I20" s="391"/>
      <c r="K20" s="253">
        <f t="shared" si="0"/>
        <v>0</v>
      </c>
    </row>
    <row r="21" spans="1:11" ht="20.100000000000001" customHeight="1" x14ac:dyDescent="0.2">
      <c r="A21" s="571" t="s">
        <v>207</v>
      </c>
      <c r="B21" s="572"/>
      <c r="C21" s="572"/>
      <c r="D21" s="573"/>
      <c r="E21" s="124"/>
      <c r="F21" s="124"/>
      <c r="G21" s="10"/>
      <c r="H21" s="391"/>
      <c r="I21" s="391"/>
      <c r="K21" s="253">
        <f t="shared" si="0"/>
        <v>0</v>
      </c>
    </row>
    <row r="22" spans="1:11" ht="28.5" customHeight="1" x14ac:dyDescent="0.2">
      <c r="A22" s="571" t="s">
        <v>208</v>
      </c>
      <c r="B22" s="596"/>
      <c r="C22" s="596"/>
      <c r="D22" s="597"/>
      <c r="E22" s="124"/>
      <c r="F22" s="124"/>
      <c r="G22" s="10"/>
      <c r="H22" s="391"/>
      <c r="I22" s="391"/>
      <c r="K22" s="253">
        <f t="shared" si="0"/>
        <v>0</v>
      </c>
    </row>
    <row r="23" spans="1:11" ht="40.5" customHeight="1" x14ac:dyDescent="0.2">
      <c r="A23" s="571" t="s">
        <v>209</v>
      </c>
      <c r="B23" s="572"/>
      <c r="C23" s="572"/>
      <c r="D23" s="573"/>
      <c r="E23" s="124"/>
      <c r="F23" s="30"/>
      <c r="G23" s="360" t="str">
        <f>IF(E23=0,"   ","Službu je nutno rozdělit (fakultativní činnosti nejsou součástí A sitě sociálních služeb)")</f>
        <v xml:space="preserve">   </v>
      </c>
      <c r="H23" s="391"/>
      <c r="I23" s="391"/>
      <c r="K23" s="253">
        <f t="shared" si="0"/>
        <v>0</v>
      </c>
    </row>
    <row r="24" spans="1:11" ht="20.100000000000001" customHeight="1" x14ac:dyDescent="0.2">
      <c r="A24" s="571" t="s">
        <v>175</v>
      </c>
      <c r="B24" s="596"/>
      <c r="C24" s="596"/>
      <c r="D24" s="597"/>
      <c r="E24" s="124"/>
      <c r="F24" s="124"/>
      <c r="G24" s="10"/>
      <c r="H24" s="391"/>
      <c r="I24" s="391"/>
      <c r="K24" s="253">
        <f t="shared" si="0"/>
        <v>0</v>
      </c>
    </row>
    <row r="25" spans="1:11" ht="20.100000000000001" customHeight="1" x14ac:dyDescent="0.2">
      <c r="A25" s="571" t="s">
        <v>176</v>
      </c>
      <c r="B25" s="596"/>
      <c r="C25" s="596"/>
      <c r="D25" s="597"/>
      <c r="E25" s="124"/>
      <c r="F25" s="124"/>
      <c r="G25" s="10"/>
      <c r="H25" s="391"/>
      <c r="I25" s="391"/>
      <c r="K25" s="253">
        <f t="shared" si="0"/>
        <v>0</v>
      </c>
    </row>
    <row r="26" spans="1:11" ht="20.100000000000001" customHeight="1" x14ac:dyDescent="0.2">
      <c r="A26" s="571" t="s">
        <v>177</v>
      </c>
      <c r="B26" s="596"/>
      <c r="C26" s="596"/>
      <c r="D26" s="597"/>
      <c r="E26" s="124"/>
      <c r="F26" s="124"/>
      <c r="G26" s="10"/>
      <c r="H26" s="394" t="str">
        <f>IF(AND(LEN(G26)=0)*OR(E26&lt;&gt;0,F26&lt;&gt;0),"  DOPLŇTE KOMENTÁŘ"," ")</f>
        <v xml:space="preserve"> </v>
      </c>
      <c r="I26" s="394"/>
      <c r="K26" s="253">
        <f t="shared" si="0"/>
        <v>0</v>
      </c>
    </row>
    <row r="27" spans="1:11" ht="20.100000000000001" customHeight="1" x14ac:dyDescent="0.2">
      <c r="A27" s="798" t="s">
        <v>1</v>
      </c>
      <c r="B27" s="799"/>
      <c r="C27" s="799"/>
      <c r="D27" s="800"/>
      <c r="E27" s="125">
        <f>SUM(E6:E26)</f>
        <v>0</v>
      </c>
      <c r="F27" s="125">
        <f>SUM(F6:F26)</f>
        <v>0</v>
      </c>
      <c r="G27" s="10"/>
      <c r="H27" s="391"/>
      <c r="I27" s="391"/>
      <c r="K27" s="282"/>
    </row>
    <row r="28" spans="1:11" x14ac:dyDescent="0.2">
      <c r="A28" s="391"/>
      <c r="B28" s="391"/>
      <c r="C28" s="391"/>
      <c r="D28" s="391"/>
      <c r="E28" s="391"/>
      <c r="F28" s="391"/>
      <c r="G28" s="391"/>
      <c r="H28" s="391"/>
      <c r="I28" s="391"/>
      <c r="K28" s="281"/>
    </row>
    <row r="29" spans="1:11" ht="57" customHeight="1" x14ac:dyDescent="0.2">
      <c r="A29" s="629" t="s">
        <v>41</v>
      </c>
      <c r="B29" s="630"/>
      <c r="C29" s="630"/>
      <c r="D29" s="630"/>
      <c r="E29" s="797"/>
      <c r="F29" s="644"/>
      <c r="G29" s="645"/>
      <c r="H29" s="391"/>
      <c r="I29" s="391"/>
      <c r="K29" s="281"/>
    </row>
    <row r="30" spans="1:11" x14ac:dyDescent="0.2">
      <c r="A30" s="480"/>
      <c r="B30" s="480"/>
      <c r="C30" s="480"/>
      <c r="D30" s="480"/>
      <c r="E30" s="391"/>
      <c r="F30" s="391"/>
      <c r="G30" s="391"/>
      <c r="H30" s="391"/>
      <c r="I30" s="391"/>
    </row>
    <row r="31" spans="1:11" ht="42" customHeight="1" x14ac:dyDescent="0.2">
      <c r="A31" s="566" t="s">
        <v>692</v>
      </c>
      <c r="B31" s="566"/>
      <c r="C31" s="566"/>
      <c r="D31" s="566"/>
      <c r="E31" s="11">
        <f>'část E náklady'!E88</f>
        <v>0</v>
      </c>
      <c r="F31" s="391"/>
      <c r="G31" s="796" t="s">
        <v>873</v>
      </c>
      <c r="H31" s="697"/>
      <c r="I31" s="512"/>
      <c r="J31" s="503"/>
    </row>
    <row r="32" spans="1:11" ht="42" customHeight="1" x14ac:dyDescent="0.2">
      <c r="A32" s="571" t="s">
        <v>693</v>
      </c>
      <c r="B32" s="596"/>
      <c r="C32" s="596"/>
      <c r="D32" s="597"/>
      <c r="E32" s="11">
        <f>E27</f>
        <v>0</v>
      </c>
      <c r="F32" s="391"/>
      <c r="G32" s="500" t="s">
        <v>892</v>
      </c>
      <c r="H32" s="504">
        <f>IF(('část E náklady'!E10+'část E náklady'!E15+'část E náklady'!E20)=0,0,IF(E36&gt;0,('část E náklady'!E10/('část E náklady'!E10+'část E náklady'!E15+'část E náklady'!E20))*'část F zdroje'!E36,0))</f>
        <v>0</v>
      </c>
      <c r="I32" s="513"/>
    </row>
    <row r="33" spans="1:18" ht="42" customHeight="1" x14ac:dyDescent="0.2">
      <c r="A33" s="566" t="s">
        <v>225</v>
      </c>
      <c r="B33" s="566"/>
      <c r="C33" s="566"/>
      <c r="D33" s="566"/>
      <c r="E33" s="11">
        <f>E32-E31</f>
        <v>0</v>
      </c>
      <c r="F33" s="391"/>
      <c r="G33" s="500" t="s">
        <v>890</v>
      </c>
      <c r="H33" s="504">
        <f>IF(('část E náklady'!E10+'část E náklady'!E15+'část E náklady'!E20)=0,0,IF(E36&gt;0,('část E náklady'!E15/('část E náklady'!E10+'část E náklady'!E15+'část E náklady'!E20))*'část F zdroje'!E36,0))</f>
        <v>0</v>
      </c>
      <c r="I33" s="513"/>
    </row>
    <row r="34" spans="1:18" ht="42" customHeight="1" x14ac:dyDescent="0.2">
      <c r="A34" s="571" t="s">
        <v>694</v>
      </c>
      <c r="B34" s="596"/>
      <c r="C34" s="596"/>
      <c r="D34" s="597"/>
      <c r="E34" s="11">
        <f>'část E náklady'!F88</f>
        <v>0</v>
      </c>
      <c r="F34" s="391"/>
      <c r="G34" s="500" t="s">
        <v>891</v>
      </c>
      <c r="H34" s="504">
        <f>IF(('část E náklady'!E10+'část E náklady'!E15+'část E náklady'!E20)=0,0,IF(E36&gt;0,('část E náklady'!E20/('část E náklady'!E10+'část E náklady'!E15+'část E náklady'!E20))*'část F zdroje'!E36,0))</f>
        <v>0</v>
      </c>
      <c r="I34" s="513"/>
      <c r="K34" s="536"/>
    </row>
    <row r="35" spans="1:18" ht="42" customHeight="1" x14ac:dyDescent="0.2">
      <c r="A35" s="566" t="s">
        <v>695</v>
      </c>
      <c r="B35" s="566"/>
      <c r="C35" s="566"/>
      <c r="D35" s="566"/>
      <c r="E35" s="11">
        <f>F27</f>
        <v>0</v>
      </c>
      <c r="F35" s="391"/>
      <c r="G35" s="500" t="s">
        <v>872</v>
      </c>
      <c r="H35" s="504">
        <f>SUM(H32:H34)</f>
        <v>0</v>
      </c>
      <c r="I35" s="513"/>
      <c r="J35" s="537"/>
      <c r="K35" s="526"/>
      <c r="L35" s="526"/>
      <c r="M35" s="526"/>
      <c r="N35" s="526"/>
      <c r="O35" s="538"/>
      <c r="P35" s="538"/>
      <c r="Q35" s="538"/>
      <c r="R35" s="538"/>
    </row>
    <row r="36" spans="1:18" ht="42" customHeight="1" x14ac:dyDescent="0.2">
      <c r="A36" s="566" t="s">
        <v>225</v>
      </c>
      <c r="B36" s="566"/>
      <c r="C36" s="566"/>
      <c r="D36" s="566"/>
      <c r="E36" s="11">
        <f>E35-E34</f>
        <v>0</v>
      </c>
      <c r="F36" s="794" t="s">
        <v>875</v>
      </c>
      <c r="G36" s="795"/>
      <c r="H36" s="795"/>
      <c r="I36" s="514"/>
      <c r="K36" s="287"/>
    </row>
    <row r="37" spans="1:18" x14ac:dyDescent="0.2">
      <c r="A37" s="391"/>
      <c r="B37" s="391"/>
      <c r="C37" s="391"/>
      <c r="D37" s="391"/>
      <c r="E37" s="391"/>
      <c r="F37" s="391"/>
      <c r="G37" s="391"/>
      <c r="H37" s="391"/>
      <c r="I37" s="391"/>
      <c r="K37" s="287"/>
    </row>
  </sheetData>
  <sheetProtection password="8D29"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2" t="s">
        <v>696</v>
      </c>
      <c r="B1" s="813"/>
      <c r="C1" s="689"/>
      <c r="D1" s="689"/>
      <c r="E1" s="689"/>
      <c r="F1" s="481"/>
      <c r="G1" s="413"/>
    </row>
    <row r="2" spans="1:7" ht="31.5" hidden="1" customHeight="1" x14ac:dyDescent="0.25">
      <c r="A2" s="812" t="s">
        <v>558</v>
      </c>
      <c r="B2" s="584"/>
      <c r="C2" s="584"/>
      <c r="D2" s="584"/>
      <c r="E2" s="445"/>
      <c r="F2" s="481"/>
      <c r="G2" s="413"/>
    </row>
    <row r="3" spans="1:7" x14ac:dyDescent="0.25">
      <c r="A3" s="482"/>
      <c r="B3" s="482"/>
      <c r="C3" s="482"/>
      <c r="D3" s="482"/>
      <c r="E3" s="482"/>
      <c r="F3" s="481"/>
      <c r="G3" s="413"/>
    </row>
    <row r="4" spans="1:7" ht="32.25" customHeight="1" x14ac:dyDescent="0.25">
      <c r="A4" s="814" t="s">
        <v>517</v>
      </c>
      <c r="B4" s="814" t="s">
        <v>366</v>
      </c>
      <c r="C4" s="816" t="s">
        <v>691</v>
      </c>
      <c r="D4" s="816"/>
      <c r="E4" s="814" t="s">
        <v>146</v>
      </c>
      <c r="G4" s="413"/>
    </row>
    <row r="5" spans="1:7" ht="25.5" x14ac:dyDescent="0.25">
      <c r="A5" s="815"/>
      <c r="B5" s="818"/>
      <c r="C5" s="178" t="s">
        <v>367</v>
      </c>
      <c r="D5" s="178" t="s">
        <v>368</v>
      </c>
      <c r="E5" s="817"/>
      <c r="G5" s="413"/>
    </row>
    <row r="6" spans="1:7" ht="20.100000000000001" customHeight="1" x14ac:dyDescent="0.25">
      <c r="A6" s="164"/>
      <c r="B6" s="180" t="str">
        <f>IF($F6=1,"       ",INDEX(data!$A$35:$A$168,$F6,1))</f>
        <v xml:space="preserve">       </v>
      </c>
      <c r="C6" s="165"/>
      <c r="D6" s="165"/>
      <c r="E6" s="166"/>
      <c r="F6" s="179">
        <v>1</v>
      </c>
      <c r="G6" s="413"/>
    </row>
    <row r="7" spans="1:7" ht="20.100000000000001" customHeight="1" x14ac:dyDescent="0.25">
      <c r="A7" s="164"/>
      <c r="B7" s="180" t="str">
        <f>IF($F7=1,"       ",INDEX(data!$A$35:$A$168,$F7,1))</f>
        <v xml:space="preserve">       </v>
      </c>
      <c r="C7" s="165"/>
      <c r="D7" s="165"/>
      <c r="E7" s="166"/>
      <c r="F7" s="179">
        <v>1</v>
      </c>
      <c r="G7" s="413"/>
    </row>
    <row r="8" spans="1:7" ht="20.100000000000001" customHeight="1" x14ac:dyDescent="0.25">
      <c r="A8" s="164"/>
      <c r="B8" s="180" t="str">
        <f>IF($F8=1,"       ",INDEX(data!$A$35:$A$168,$F8,1))</f>
        <v xml:space="preserve">       </v>
      </c>
      <c r="C8" s="165"/>
      <c r="D8" s="165"/>
      <c r="E8" s="166"/>
      <c r="F8" s="179">
        <v>1</v>
      </c>
      <c r="G8" s="413"/>
    </row>
    <row r="9" spans="1:7" ht="20.100000000000001" customHeight="1" x14ac:dyDescent="0.25">
      <c r="A9" s="164"/>
      <c r="B9" s="180" t="str">
        <f>IF($F9=1,"       ",INDEX(data!$A$35:$A$168,$F9,1))</f>
        <v xml:space="preserve">       </v>
      </c>
      <c r="C9" s="165"/>
      <c r="D9" s="165"/>
      <c r="E9" s="166"/>
      <c r="F9" s="179">
        <v>1</v>
      </c>
      <c r="G9" s="413"/>
    </row>
    <row r="10" spans="1:7" ht="20.100000000000001" customHeight="1" x14ac:dyDescent="0.25">
      <c r="A10" s="164"/>
      <c r="B10" s="180" t="str">
        <f>IF($F10=1,"       ",INDEX(data!$A$35:$A$168,$F10,1))</f>
        <v xml:space="preserve">       </v>
      </c>
      <c r="C10" s="165"/>
      <c r="D10" s="165"/>
      <c r="E10" s="166"/>
      <c r="F10" s="179">
        <v>1</v>
      </c>
      <c r="G10" s="413"/>
    </row>
    <row r="11" spans="1:7" ht="20.100000000000001" customHeight="1" x14ac:dyDescent="0.25">
      <c r="A11" s="164"/>
      <c r="B11" s="180" t="str">
        <f>IF($F11=1,"       ",INDEX(data!$A$35:$A$168,$F11,1))</f>
        <v xml:space="preserve">       </v>
      </c>
      <c r="C11" s="165"/>
      <c r="D11" s="165"/>
      <c r="E11" s="166"/>
      <c r="F11" s="179">
        <v>1</v>
      </c>
      <c r="G11" s="413"/>
    </row>
    <row r="12" spans="1:7" ht="20.100000000000001" customHeight="1" x14ac:dyDescent="0.25">
      <c r="A12" s="164"/>
      <c r="B12" s="180" t="str">
        <f>IF($F12=1,"       ",INDEX(data!$A$35:$A$168,$F12,1))</f>
        <v xml:space="preserve">       </v>
      </c>
      <c r="C12" s="165"/>
      <c r="D12" s="165"/>
      <c r="E12" s="166"/>
      <c r="F12" s="179">
        <v>1</v>
      </c>
      <c r="G12" s="413"/>
    </row>
    <row r="13" spans="1:7" ht="20.100000000000001" customHeight="1" x14ac:dyDescent="0.25">
      <c r="A13" s="164"/>
      <c r="B13" s="180" t="str">
        <f>IF($F13=1,"       ",INDEX(data!$A$35:$A$168,$F13,1))</f>
        <v xml:space="preserve">       </v>
      </c>
      <c r="C13" s="165"/>
      <c r="D13" s="165"/>
      <c r="E13" s="166"/>
      <c r="F13" s="179">
        <v>1</v>
      </c>
      <c r="G13" s="413"/>
    </row>
    <row r="14" spans="1:7" ht="20.100000000000001" customHeight="1" x14ac:dyDescent="0.25">
      <c r="A14" s="164"/>
      <c r="B14" s="180" t="str">
        <f>IF($F14=1,"       ",INDEX(data!$A$35:$A$168,$F14,1))</f>
        <v xml:space="preserve">       </v>
      </c>
      <c r="C14" s="165"/>
      <c r="D14" s="165"/>
      <c r="E14" s="166"/>
      <c r="F14" s="179">
        <v>1</v>
      </c>
      <c r="G14" s="413"/>
    </row>
    <row r="15" spans="1:7" ht="20.100000000000001" customHeight="1" x14ac:dyDescent="0.25">
      <c r="A15" s="164"/>
      <c r="B15" s="180" t="str">
        <f>IF($F15=1,"       ",INDEX(data!$A$35:$A$168,$F15,1))</f>
        <v xml:space="preserve">       </v>
      </c>
      <c r="C15" s="165"/>
      <c r="D15" s="165"/>
      <c r="E15" s="166"/>
      <c r="F15" s="179">
        <v>1</v>
      </c>
      <c r="G15" s="413"/>
    </row>
    <row r="16" spans="1:7" ht="20.100000000000001" customHeight="1" x14ac:dyDescent="0.25">
      <c r="A16" s="164"/>
      <c r="B16" s="180" t="str">
        <f>IF($F16=1,"       ",INDEX(data!$A$35:$A$168,$F16,1))</f>
        <v xml:space="preserve">       </v>
      </c>
      <c r="C16" s="165"/>
      <c r="D16" s="165"/>
      <c r="E16" s="166"/>
      <c r="F16" s="179">
        <v>1</v>
      </c>
      <c r="G16" s="413"/>
    </row>
    <row r="17" spans="1:7" ht="20.100000000000001" customHeight="1" x14ac:dyDescent="0.25">
      <c r="A17" s="164"/>
      <c r="B17" s="180" t="str">
        <f>IF($F17=1,"       ",INDEX(data!$A$35:$A$168,$F17,1))</f>
        <v xml:space="preserve">       </v>
      </c>
      <c r="C17" s="165"/>
      <c r="D17" s="165"/>
      <c r="E17" s="166"/>
      <c r="F17" s="179">
        <v>1</v>
      </c>
      <c r="G17" s="413"/>
    </row>
    <row r="18" spans="1:7" ht="20.100000000000001" customHeight="1" x14ac:dyDescent="0.25">
      <c r="A18" s="164"/>
      <c r="B18" s="180" t="str">
        <f>IF($F18=1,"       ",INDEX(data!$A$35:$A$168,$F18,1))</f>
        <v xml:space="preserve">       </v>
      </c>
      <c r="C18" s="165"/>
      <c r="D18" s="165"/>
      <c r="E18" s="166"/>
      <c r="F18" s="179">
        <v>1</v>
      </c>
      <c r="G18" s="413"/>
    </row>
    <row r="19" spans="1:7" ht="20.100000000000001" customHeight="1" x14ac:dyDescent="0.25">
      <c r="A19" s="164"/>
      <c r="B19" s="180" t="str">
        <f>IF($F19=1,"       ",INDEX(data!$A$35:$A$168,$F19,1))</f>
        <v xml:space="preserve">       </v>
      </c>
      <c r="C19" s="165"/>
      <c r="D19" s="165"/>
      <c r="E19" s="166"/>
      <c r="F19" s="179">
        <v>1</v>
      </c>
      <c r="G19" s="413"/>
    </row>
    <row r="20" spans="1:7" ht="20.100000000000001" customHeight="1" x14ac:dyDescent="0.25">
      <c r="A20" s="164"/>
      <c r="B20" s="180" t="str">
        <f>IF($F20=1,"       ",INDEX(data!$A$35:$A$168,$F20,1))</f>
        <v xml:space="preserve">       </v>
      </c>
      <c r="C20" s="165"/>
      <c r="D20" s="165"/>
      <c r="E20" s="166"/>
      <c r="F20" s="179">
        <v>1</v>
      </c>
      <c r="G20" s="413"/>
    </row>
    <row r="21" spans="1:7" ht="20.100000000000001" customHeight="1" x14ac:dyDescent="0.25">
      <c r="A21" s="164"/>
      <c r="B21" s="180" t="str">
        <f>IF($F21=1,"       ",INDEX(data!$A$35:$A$168,$F21,1))</f>
        <v xml:space="preserve">       </v>
      </c>
      <c r="C21" s="165"/>
      <c r="D21" s="165"/>
      <c r="E21" s="166"/>
      <c r="F21" s="179">
        <v>1</v>
      </c>
      <c r="G21" s="413"/>
    </row>
    <row r="22" spans="1:7" ht="20.100000000000001" customHeight="1" x14ac:dyDescent="0.25">
      <c r="A22" s="164"/>
      <c r="B22" s="180" t="str">
        <f>IF($F22=1,"       ",INDEX(data!$A$35:$A$168,$F22,1))</f>
        <v xml:space="preserve">       </v>
      </c>
      <c r="C22" s="165"/>
      <c r="D22" s="165"/>
      <c r="E22" s="166"/>
      <c r="F22" s="179">
        <v>1</v>
      </c>
      <c r="G22" s="413"/>
    </row>
    <row r="23" spans="1:7" ht="20.100000000000001" customHeight="1" x14ac:dyDescent="0.25">
      <c r="A23" s="164"/>
      <c r="B23" s="180" t="str">
        <f>IF($F23=1,"       ",INDEX(data!$A$35:$A$168,$F23,1))</f>
        <v xml:space="preserve">       </v>
      </c>
      <c r="C23" s="165"/>
      <c r="D23" s="165"/>
      <c r="E23" s="166"/>
      <c r="F23" s="179">
        <v>1</v>
      </c>
      <c r="G23" s="413"/>
    </row>
    <row r="24" spans="1:7" ht="20.100000000000001" customHeight="1" x14ac:dyDescent="0.25">
      <c r="A24" s="164"/>
      <c r="B24" s="180" t="str">
        <f>IF($F24=1,"       ",INDEX(data!$A$35:$A$168,$F24,1))</f>
        <v xml:space="preserve">       </v>
      </c>
      <c r="C24" s="165"/>
      <c r="D24" s="165"/>
      <c r="E24" s="166"/>
      <c r="F24" s="179">
        <v>1</v>
      </c>
      <c r="G24" s="413"/>
    </row>
    <row r="25" spans="1:7" ht="20.100000000000001" customHeight="1" x14ac:dyDescent="0.25">
      <c r="A25" s="164"/>
      <c r="B25" s="180" t="str">
        <f>IF($F25=1,"       ",INDEX(data!$A$35:$A$168,$F25,1))</f>
        <v xml:space="preserve">       </v>
      </c>
      <c r="C25" s="165"/>
      <c r="D25" s="165"/>
      <c r="E25" s="166"/>
      <c r="F25" s="179">
        <v>1</v>
      </c>
      <c r="G25" s="413"/>
    </row>
    <row r="26" spans="1:7" ht="20.100000000000001" customHeight="1" x14ac:dyDescent="0.25">
      <c r="A26" s="164"/>
      <c r="B26" s="180" t="str">
        <f>IF($F26=1,"       ",INDEX(data!$A$35:$A$168,$F26,1))</f>
        <v xml:space="preserve">       </v>
      </c>
      <c r="C26" s="165"/>
      <c r="D26" s="165"/>
      <c r="E26" s="166"/>
      <c r="F26" s="179">
        <v>1</v>
      </c>
      <c r="G26" s="413"/>
    </row>
    <row r="27" spans="1:7" ht="20.100000000000001" customHeight="1" x14ac:dyDescent="0.25">
      <c r="A27" s="164"/>
      <c r="B27" s="180" t="str">
        <f>IF($F27=1,"       ",INDEX(data!$A$35:$A$168,$F27,1))</f>
        <v xml:space="preserve">       </v>
      </c>
      <c r="C27" s="165"/>
      <c r="D27" s="165"/>
      <c r="E27" s="166"/>
      <c r="F27" s="179">
        <v>1</v>
      </c>
      <c r="G27" s="413"/>
    </row>
    <row r="28" spans="1:7" ht="20.100000000000001" customHeight="1" x14ac:dyDescent="0.25">
      <c r="A28" s="164"/>
      <c r="B28" s="180" t="str">
        <f>IF($F28=1,"       ",INDEX(data!$A$35:$A$168,$F28,1))</f>
        <v xml:space="preserve">       </v>
      </c>
      <c r="C28" s="165"/>
      <c r="D28" s="165"/>
      <c r="E28" s="166"/>
      <c r="F28" s="179">
        <v>1</v>
      </c>
      <c r="G28" s="413"/>
    </row>
    <row r="29" spans="1:7" ht="20.100000000000001" customHeight="1" x14ac:dyDescent="0.25">
      <c r="A29" s="164"/>
      <c r="B29" s="180" t="str">
        <f>IF($F29=1,"       ",INDEX(data!$A$35:$A$168,$F29,1))</f>
        <v xml:space="preserve">       </v>
      </c>
      <c r="C29" s="165"/>
      <c r="D29" s="165"/>
      <c r="E29" s="166"/>
      <c r="F29" s="179">
        <v>1</v>
      </c>
      <c r="G29" s="413"/>
    </row>
    <row r="30" spans="1:7" ht="20.100000000000001" customHeight="1" x14ac:dyDescent="0.25">
      <c r="A30" s="164" t="s">
        <v>502</v>
      </c>
      <c r="B30" s="187"/>
      <c r="C30" s="165"/>
      <c r="D30" s="165"/>
      <c r="E30" s="166"/>
      <c r="G30" s="413"/>
    </row>
    <row r="31" spans="1:7" ht="20.100000000000001" customHeight="1" x14ac:dyDescent="0.25">
      <c r="A31" s="164" t="s">
        <v>502</v>
      </c>
      <c r="B31" s="187"/>
      <c r="C31" s="165"/>
      <c r="D31" s="165"/>
      <c r="E31" s="166"/>
      <c r="G31" s="413"/>
    </row>
    <row r="32" spans="1:7" ht="20.100000000000001" customHeight="1" x14ac:dyDescent="0.25">
      <c r="A32" s="164" t="s">
        <v>502</v>
      </c>
      <c r="B32" s="187"/>
      <c r="C32" s="165"/>
      <c r="D32" s="165"/>
      <c r="E32" s="166"/>
      <c r="G32" s="413"/>
    </row>
    <row r="33" spans="1:7" ht="20.100000000000001" customHeight="1" x14ac:dyDescent="0.25">
      <c r="A33" s="167" t="s">
        <v>1</v>
      </c>
      <c r="B33" s="167"/>
      <c r="C33" s="168">
        <f>SUM(C6:C32)</f>
        <v>0</v>
      </c>
      <c r="D33" s="168">
        <f>SUM(D6:D32)</f>
        <v>0</v>
      </c>
      <c r="E33" s="166"/>
      <c r="G33" s="413"/>
    </row>
    <row r="34" spans="1:7" ht="20.100000000000001" customHeight="1" x14ac:dyDescent="0.25">
      <c r="A34" s="482"/>
      <c r="B34" s="482"/>
      <c r="C34" s="482"/>
      <c r="D34" s="482"/>
      <c r="E34" s="482"/>
      <c r="G34" s="413"/>
    </row>
    <row r="35" spans="1:7" ht="55.5" customHeight="1" x14ac:dyDescent="0.25">
      <c r="A35" s="304" t="s">
        <v>41</v>
      </c>
      <c r="B35" s="809"/>
      <c r="C35" s="810"/>
      <c r="D35" s="810"/>
      <c r="E35" s="811"/>
      <c r="G35" s="413"/>
    </row>
    <row r="36" spans="1:7" x14ac:dyDescent="0.25">
      <c r="A36" s="482"/>
      <c r="B36" s="482"/>
      <c r="C36" s="482"/>
      <c r="D36" s="482"/>
      <c r="E36" s="482"/>
      <c r="F36" s="310"/>
      <c r="G36" s="413"/>
    </row>
    <row r="37" spans="1:7" x14ac:dyDescent="0.25">
      <c r="A37" s="413"/>
      <c r="B37" s="413"/>
      <c r="C37" s="413"/>
      <c r="D37" s="413"/>
      <c r="E37" s="413"/>
      <c r="F37" s="310"/>
      <c r="G37" s="413"/>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Q43" sqref="Q43"/>
    </sheetView>
  </sheetViews>
  <sheetFormatPr defaultRowHeight="14.25" x14ac:dyDescent="0.2"/>
  <cols>
    <col min="1" max="16384" width="9.140625" style="3"/>
  </cols>
  <sheetData>
    <row r="1" spans="1:10" ht="29.25" customHeight="1" x14ac:dyDescent="0.2">
      <c r="A1" s="822" t="s">
        <v>584</v>
      </c>
      <c r="B1" s="823"/>
      <c r="C1" s="823"/>
      <c r="D1" s="823"/>
      <c r="E1" s="823"/>
      <c r="F1" s="823"/>
      <c r="G1" s="823"/>
      <c r="H1" s="823"/>
      <c r="I1" s="824"/>
      <c r="J1" s="391"/>
    </row>
    <row r="2" spans="1:10" hidden="1" x14ac:dyDescent="0.2">
      <c r="A2" s="391"/>
      <c r="B2" s="391"/>
      <c r="C2" s="391"/>
      <c r="D2" s="391"/>
      <c r="E2" s="391"/>
      <c r="F2" s="391"/>
      <c r="G2" s="391"/>
      <c r="H2" s="391"/>
      <c r="I2" s="391"/>
      <c r="J2" s="391"/>
    </row>
    <row r="3" spans="1:10" hidden="1" x14ac:dyDescent="0.2">
      <c r="A3" s="651" t="s">
        <v>185</v>
      </c>
      <c r="B3" s="821"/>
      <c r="C3" s="651" t="s">
        <v>191</v>
      </c>
      <c r="D3" s="821"/>
      <c r="E3" s="821"/>
      <c r="F3" s="821"/>
      <c r="G3" s="821"/>
      <c r="H3" s="821"/>
      <c r="I3" s="821"/>
      <c r="J3" s="391"/>
    </row>
    <row r="4" spans="1:10" hidden="1" x14ac:dyDescent="0.2">
      <c r="A4" s="651" t="s">
        <v>186</v>
      </c>
      <c r="B4" s="821"/>
      <c r="C4" s="819" t="s">
        <v>190</v>
      </c>
      <c r="D4" s="820"/>
      <c r="E4" s="820"/>
      <c r="F4" s="820"/>
      <c r="G4" s="820"/>
      <c r="H4" s="820"/>
      <c r="I4" s="820"/>
      <c r="J4" s="391"/>
    </row>
    <row r="5" spans="1:10" hidden="1" x14ac:dyDescent="0.2">
      <c r="A5" s="651" t="s">
        <v>187</v>
      </c>
      <c r="B5" s="821"/>
      <c r="C5" s="819" t="s">
        <v>190</v>
      </c>
      <c r="D5" s="820"/>
      <c r="E5" s="820"/>
      <c r="F5" s="820"/>
      <c r="G5" s="820"/>
      <c r="H5" s="820"/>
      <c r="I5" s="820"/>
      <c r="J5" s="391"/>
    </row>
    <row r="6" spans="1:10" hidden="1" x14ac:dyDescent="0.2">
      <c r="A6" s="651" t="s">
        <v>188</v>
      </c>
      <c r="B6" s="821"/>
      <c r="C6" s="819" t="s">
        <v>190</v>
      </c>
      <c r="D6" s="820"/>
      <c r="E6" s="820"/>
      <c r="F6" s="820"/>
      <c r="G6" s="820"/>
      <c r="H6" s="820"/>
      <c r="I6" s="820"/>
      <c r="J6" s="391"/>
    </row>
    <row r="7" spans="1:10" hidden="1" x14ac:dyDescent="0.2">
      <c r="A7" s="651" t="s">
        <v>189</v>
      </c>
      <c r="B7" s="821"/>
      <c r="C7" s="819" t="s">
        <v>190</v>
      </c>
      <c r="D7" s="820"/>
      <c r="E7" s="820"/>
      <c r="F7" s="820"/>
      <c r="G7" s="820"/>
      <c r="H7" s="820"/>
      <c r="I7" s="820"/>
      <c r="J7" s="391"/>
    </row>
    <row r="8" spans="1:10" hidden="1" x14ac:dyDescent="0.2">
      <c r="A8" s="819"/>
      <c r="B8" s="820"/>
      <c r="C8" s="819"/>
      <c r="D8" s="820"/>
      <c r="E8" s="820"/>
      <c r="F8" s="820"/>
      <c r="G8" s="820"/>
      <c r="H8" s="820"/>
      <c r="I8" s="820"/>
      <c r="J8" s="391"/>
    </row>
    <row r="9" spans="1:10" x14ac:dyDescent="0.2">
      <c r="A9" s="391"/>
      <c r="B9" s="391"/>
      <c r="C9" s="391"/>
      <c r="D9" s="391"/>
      <c r="E9" s="391"/>
      <c r="F9" s="391"/>
      <c r="G9" s="391"/>
      <c r="H9" s="391"/>
      <c r="I9" s="391"/>
      <c r="J9" s="391"/>
    </row>
    <row r="10" spans="1:10" ht="15" x14ac:dyDescent="0.25">
      <c r="A10" s="561" t="s">
        <v>185</v>
      </c>
      <c r="B10" s="825"/>
      <c r="C10" s="828" t="s">
        <v>191</v>
      </c>
      <c r="D10" s="829"/>
      <c r="E10" s="829"/>
      <c r="F10" s="829"/>
      <c r="G10" s="829"/>
      <c r="H10" s="829"/>
      <c r="I10" s="556"/>
      <c r="J10" s="391"/>
    </row>
    <row r="11" spans="1:10" ht="14.25" customHeight="1" x14ac:dyDescent="0.2">
      <c r="A11" s="561" t="s">
        <v>186</v>
      </c>
      <c r="B11" s="825"/>
      <c r="C11" s="826" t="s">
        <v>190</v>
      </c>
      <c r="D11" s="827"/>
      <c r="E11" s="827"/>
      <c r="F11" s="827"/>
      <c r="G11" s="827"/>
      <c r="H11" s="827"/>
      <c r="I11" s="827"/>
      <c r="J11" s="391"/>
    </row>
    <row r="12" spans="1:10" ht="14.25" customHeight="1" x14ac:dyDescent="0.2">
      <c r="A12" s="561" t="s">
        <v>187</v>
      </c>
      <c r="B12" s="825"/>
      <c r="C12" s="826" t="s">
        <v>190</v>
      </c>
      <c r="D12" s="827"/>
      <c r="E12" s="827"/>
      <c r="F12" s="827"/>
      <c r="G12" s="827"/>
      <c r="H12" s="827"/>
      <c r="I12" s="827"/>
      <c r="J12" s="391"/>
    </row>
    <row r="13" spans="1:10" ht="14.25" customHeight="1" x14ac:dyDescent="0.2">
      <c r="A13" s="561" t="s">
        <v>188</v>
      </c>
      <c r="B13" s="825"/>
      <c r="C13" s="826" t="s">
        <v>190</v>
      </c>
      <c r="D13" s="827"/>
      <c r="E13" s="827"/>
      <c r="F13" s="827"/>
      <c r="G13" s="827"/>
      <c r="H13" s="827"/>
      <c r="I13" s="827"/>
      <c r="J13" s="391"/>
    </row>
    <row r="14" spans="1:10" ht="14.25" customHeight="1" x14ac:dyDescent="0.2">
      <c r="A14" s="561" t="s">
        <v>189</v>
      </c>
      <c r="B14" s="825"/>
      <c r="C14" s="826" t="s">
        <v>190</v>
      </c>
      <c r="D14" s="827"/>
      <c r="E14" s="827"/>
      <c r="F14" s="827"/>
      <c r="G14" s="827"/>
      <c r="H14" s="827"/>
      <c r="I14" s="827"/>
      <c r="J14" s="391"/>
    </row>
    <row r="15" spans="1:10" ht="14.25" customHeight="1" x14ac:dyDescent="0.2">
      <c r="A15" s="611"/>
      <c r="B15" s="612"/>
      <c r="C15" s="611"/>
      <c r="D15" s="612"/>
      <c r="E15" s="612"/>
      <c r="F15" s="612"/>
      <c r="G15" s="612"/>
      <c r="H15" s="612"/>
      <c r="I15" s="612"/>
      <c r="J15" s="391"/>
    </row>
    <row r="16" spans="1:10" x14ac:dyDescent="0.2">
      <c r="A16" s="611"/>
      <c r="B16" s="612"/>
      <c r="C16" s="611"/>
      <c r="D16" s="612"/>
      <c r="E16" s="612"/>
      <c r="F16" s="612"/>
      <c r="G16" s="612"/>
      <c r="H16" s="612"/>
      <c r="I16" s="612"/>
      <c r="J16" s="391"/>
    </row>
    <row r="17" spans="1:10" x14ac:dyDescent="0.2">
      <c r="A17" s="611"/>
      <c r="B17" s="612"/>
      <c r="C17" s="611"/>
      <c r="D17" s="612"/>
      <c r="E17" s="612"/>
      <c r="F17" s="612"/>
      <c r="G17" s="612"/>
      <c r="H17" s="612"/>
      <c r="I17" s="612"/>
      <c r="J17" s="391"/>
    </row>
    <row r="18" spans="1:10" x14ac:dyDescent="0.2">
      <c r="A18" s="611"/>
      <c r="B18" s="612"/>
      <c r="C18" s="611"/>
      <c r="D18" s="612"/>
      <c r="E18" s="612"/>
      <c r="F18" s="612"/>
      <c r="G18" s="612"/>
      <c r="H18" s="612"/>
      <c r="I18" s="612"/>
      <c r="J18" s="391"/>
    </row>
    <row r="19" spans="1:10" x14ac:dyDescent="0.2">
      <c r="A19" s="611"/>
      <c r="B19" s="612"/>
      <c r="C19" s="611"/>
      <c r="D19" s="612"/>
      <c r="E19" s="612"/>
      <c r="F19" s="612"/>
      <c r="G19" s="612"/>
      <c r="H19" s="612"/>
      <c r="I19" s="612"/>
      <c r="J19" s="391"/>
    </row>
    <row r="20" spans="1:10" x14ac:dyDescent="0.2">
      <c r="A20" s="391"/>
      <c r="B20" s="391"/>
      <c r="C20" s="391"/>
      <c r="D20" s="391"/>
      <c r="E20" s="391"/>
      <c r="F20" s="391"/>
      <c r="G20" s="391"/>
      <c r="H20" s="391"/>
      <c r="I20" s="391"/>
      <c r="J20" s="391"/>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0" t="s">
        <v>293</v>
      </c>
      <c r="B1" s="841"/>
      <c r="C1" s="833" t="s">
        <v>275</v>
      </c>
      <c r="D1" s="834"/>
      <c r="E1" s="834"/>
      <c r="F1" s="834"/>
      <c r="G1" s="844"/>
      <c r="H1" s="831" t="s">
        <v>274</v>
      </c>
      <c r="I1" s="832"/>
      <c r="J1" s="832"/>
      <c r="K1" s="833" t="s">
        <v>276</v>
      </c>
      <c r="L1" s="834"/>
      <c r="M1" s="834"/>
      <c r="N1" s="834"/>
      <c r="O1" s="835"/>
      <c r="P1" s="836" t="s">
        <v>277</v>
      </c>
      <c r="Q1" s="832"/>
      <c r="R1" s="837"/>
      <c r="S1" s="18"/>
      <c r="T1" s="84"/>
      <c r="U1" s="18"/>
      <c r="V1" s="18"/>
      <c r="W1" s="18"/>
      <c r="X1" s="18"/>
      <c r="Y1" s="18"/>
    </row>
    <row r="2" spans="1:29" ht="43.5" thickBot="1" x14ac:dyDescent="0.3">
      <c r="A2" s="842"/>
      <c r="B2" s="843"/>
      <c r="C2" s="31" t="s">
        <v>213</v>
      </c>
      <c r="D2" s="32" t="s">
        <v>278</v>
      </c>
      <c r="E2" s="32" t="s">
        <v>279</v>
      </c>
      <c r="F2" s="32" t="s">
        <v>217</v>
      </c>
      <c r="G2" s="72" t="s">
        <v>218</v>
      </c>
      <c r="H2" s="95" t="s">
        <v>273</v>
      </c>
      <c r="I2" s="34" t="s">
        <v>272</v>
      </c>
      <c r="J2" s="34" t="s">
        <v>271</v>
      </c>
      <c r="K2" s="33" t="s">
        <v>213</v>
      </c>
      <c r="L2" s="34" t="s">
        <v>278</v>
      </c>
      <c r="M2" s="34" t="s">
        <v>279</v>
      </c>
      <c r="N2" s="34" t="s">
        <v>217</v>
      </c>
      <c r="O2" s="73" t="s">
        <v>218</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8" t="s">
        <v>291</v>
      </c>
      <c r="C53" s="839"/>
      <c r="D53" s="839"/>
      <c r="E53" s="839"/>
      <c r="F53" s="82" t="s">
        <v>43</v>
      </c>
      <c r="G53" s="82" t="s">
        <v>292</v>
      </c>
      <c r="T53" s="87" t="s">
        <v>332</v>
      </c>
    </row>
    <row r="54" spans="1:25" x14ac:dyDescent="0.25">
      <c r="B54" s="624" t="s">
        <v>166</v>
      </c>
      <c r="C54" s="830"/>
      <c r="D54" s="830"/>
      <c r="E54" s="830"/>
      <c r="F54" s="105">
        <f>ROUND(('část E náklady'!E82),2)</f>
        <v>0</v>
      </c>
      <c r="G54" s="100">
        <f>ROUND(('část E náklady'!F82),2)</f>
        <v>0</v>
      </c>
      <c r="T54" s="101" t="s">
        <v>333</v>
      </c>
    </row>
    <row r="55" spans="1:25" x14ac:dyDescent="0.25">
      <c r="B55" s="624" t="s">
        <v>167</v>
      </c>
      <c r="C55" s="830"/>
      <c r="D55" s="830"/>
      <c r="E55" s="830"/>
      <c r="F55" s="105">
        <f>ROUND(('část E náklady'!E83),2)</f>
        <v>0</v>
      </c>
      <c r="G55" s="100">
        <f>ROUND(('část E náklady'!F83),2)</f>
        <v>0</v>
      </c>
      <c r="T55" s="87" t="s">
        <v>335</v>
      </c>
    </row>
    <row r="56" spans="1:25" x14ac:dyDescent="0.25">
      <c r="T56" s="87" t="s">
        <v>338</v>
      </c>
    </row>
    <row r="57" spans="1:25" ht="17.25" x14ac:dyDescent="0.3">
      <c r="B57" s="624" t="s">
        <v>586</v>
      </c>
      <c r="C57" s="830"/>
      <c r="D57" s="830"/>
      <c r="E57" s="830"/>
      <c r="F57" s="334">
        <f>'část F zdroje'!E32</f>
        <v>0</v>
      </c>
      <c r="G57" s="334">
        <f>'část F zdroje'!E35</f>
        <v>0</v>
      </c>
      <c r="I57" s="335" t="str">
        <f>IF(F57&lt;&gt;G57,"Výnosy za celou službu a za její část se liší","   ")</f>
        <v xml:space="preserve">   </v>
      </c>
      <c r="T57" s="87" t="s">
        <v>336</v>
      </c>
    </row>
    <row r="58" spans="1:25" ht="17.25" x14ac:dyDescent="0.3">
      <c r="B58" s="624" t="s">
        <v>291</v>
      </c>
      <c r="C58" s="830"/>
      <c r="D58" s="830"/>
      <c r="E58" s="830"/>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579</v>
      </c>
    </row>
    <row r="68" spans="19:20" x14ac:dyDescent="0.25">
      <c r="S68" s="103"/>
      <c r="T68" s="106" t="s">
        <v>580</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1" customWidth="1"/>
    <col min="2" max="2" width="15.28515625" customWidth="1"/>
    <col min="3" max="3" width="17.28515625" customWidth="1"/>
    <col min="4" max="4" width="6.140625" style="384" customWidth="1"/>
    <col min="5" max="5" width="18.28515625" customWidth="1"/>
    <col min="6" max="6" width="27.28515625" customWidth="1"/>
    <col min="7" max="7" width="9.140625" style="384"/>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3" t="s">
        <v>667</v>
      </c>
      <c r="C1" t="s">
        <v>647</v>
      </c>
      <c r="D1" s="384">
        <v>0</v>
      </c>
      <c r="E1" t="s">
        <v>646</v>
      </c>
      <c r="F1" t="s">
        <v>647</v>
      </c>
      <c r="G1" s="384">
        <v>0</v>
      </c>
      <c r="H1" t="s">
        <v>646</v>
      </c>
      <c r="I1" t="s">
        <v>647</v>
      </c>
      <c r="L1" s="385" t="s">
        <v>647</v>
      </c>
      <c r="M1" s="385" t="s">
        <v>647</v>
      </c>
      <c r="N1" s="385" t="s">
        <v>647</v>
      </c>
    </row>
    <row r="2" spans="1:14" x14ac:dyDescent="0.25">
      <c r="A2" s="370" t="s">
        <v>8</v>
      </c>
      <c r="B2" t="s">
        <v>637</v>
      </c>
      <c r="C2" s="385" t="s">
        <v>643</v>
      </c>
      <c r="D2" s="384">
        <f>'část B ind_P_prev'!$H$6</f>
        <v>0</v>
      </c>
      <c r="E2" s="385" t="s">
        <v>644</v>
      </c>
      <c r="F2" s="385" t="s">
        <v>645</v>
      </c>
      <c r="G2" s="388">
        <f>'část B ind_P_prev'!$H$10</f>
        <v>0</v>
      </c>
      <c r="H2" s="385" t="s">
        <v>663</v>
      </c>
      <c r="I2" s="385" t="s">
        <v>664</v>
      </c>
      <c r="J2" s="22" t="s">
        <v>280</v>
      </c>
      <c r="L2" s="385" t="s">
        <v>648</v>
      </c>
      <c r="M2" s="385" t="s">
        <v>649</v>
      </c>
      <c r="N2" s="385" t="s">
        <v>650</v>
      </c>
    </row>
    <row r="3" spans="1:14" x14ac:dyDescent="0.25">
      <c r="A3" s="370" t="s">
        <v>9</v>
      </c>
      <c r="B3" t="s">
        <v>634</v>
      </c>
      <c r="C3" s="385" t="s">
        <v>613</v>
      </c>
      <c r="D3" s="384">
        <f>'část D zaměstnanci'!$J$7</f>
        <v>0</v>
      </c>
      <c r="E3" s="385" t="s">
        <v>629</v>
      </c>
      <c r="F3" s="385" t="s">
        <v>641</v>
      </c>
      <c r="G3" s="387">
        <f>'část B ind_AT_péče'!$H$8</f>
        <v>0</v>
      </c>
      <c r="H3" s="385" t="s">
        <v>644</v>
      </c>
      <c r="J3" s="13">
        <v>44197</v>
      </c>
      <c r="L3" s="385" t="s">
        <v>609</v>
      </c>
      <c r="M3" s="385" t="s">
        <v>595</v>
      </c>
      <c r="N3" s="385" t="s">
        <v>603</v>
      </c>
    </row>
    <row r="4" spans="1:14" x14ac:dyDescent="0.25">
      <c r="A4" s="370" t="s">
        <v>10</v>
      </c>
      <c r="B4" t="s">
        <v>634</v>
      </c>
      <c r="C4" s="385" t="s">
        <v>613</v>
      </c>
      <c r="D4" s="384">
        <f>'část D zaměstnanci'!$J$7</f>
        <v>0</v>
      </c>
      <c r="E4" s="385" t="s">
        <v>629</v>
      </c>
      <c r="F4" s="385" t="s">
        <v>641</v>
      </c>
      <c r="G4" s="387">
        <f>'část B ind_AT_péče'!$H$8</f>
        <v>0</v>
      </c>
      <c r="H4" s="385" t="s">
        <v>644</v>
      </c>
      <c r="J4" s="13">
        <v>44288</v>
      </c>
      <c r="L4" s="385" t="s">
        <v>609</v>
      </c>
      <c r="M4" s="385" t="s">
        <v>595</v>
      </c>
      <c r="N4" s="385" t="s">
        <v>603</v>
      </c>
    </row>
    <row r="5" spans="1:14" x14ac:dyDescent="0.25">
      <c r="A5" s="370" t="s">
        <v>11</v>
      </c>
      <c r="B5" t="s">
        <v>636</v>
      </c>
      <c r="C5" s="385" t="s">
        <v>643</v>
      </c>
      <c r="D5" s="384">
        <f>'část B ind_P_péče'!$H$6</f>
        <v>0</v>
      </c>
      <c r="E5" s="385" t="s">
        <v>644</v>
      </c>
      <c r="F5" s="385" t="s">
        <v>645</v>
      </c>
      <c r="G5" s="388">
        <f>'část B ind_P_péče'!$H$10</f>
        <v>0</v>
      </c>
      <c r="H5" s="385" t="s">
        <v>663</v>
      </c>
      <c r="I5" s="385" t="s">
        <v>664</v>
      </c>
      <c r="J5" s="13">
        <v>44291</v>
      </c>
      <c r="L5" s="385" t="s">
        <v>648</v>
      </c>
      <c r="M5" s="385" t="s">
        <v>649</v>
      </c>
      <c r="N5" s="385" t="s">
        <v>650</v>
      </c>
    </row>
    <row r="6" spans="1:14" x14ac:dyDescent="0.25">
      <c r="A6" s="370" t="s">
        <v>12</v>
      </c>
      <c r="B6" t="s">
        <v>636</v>
      </c>
      <c r="C6" s="385" t="s">
        <v>643</v>
      </c>
      <c r="D6" s="384">
        <f>'část B ind_P_péče'!$H$6</f>
        <v>0</v>
      </c>
      <c r="E6" s="385" t="s">
        <v>644</v>
      </c>
      <c r="F6" s="385" t="s">
        <v>645</v>
      </c>
      <c r="G6" s="388">
        <f>'část B ind_P_péče'!$H$10</f>
        <v>0</v>
      </c>
      <c r="H6" s="385" t="s">
        <v>663</v>
      </c>
      <c r="I6" s="385" t="s">
        <v>664</v>
      </c>
      <c r="J6" s="13">
        <v>44382</v>
      </c>
      <c r="L6" s="385" t="s">
        <v>648</v>
      </c>
      <c r="M6" s="385" t="s">
        <v>649</v>
      </c>
      <c r="N6" s="385" t="s">
        <v>650</v>
      </c>
    </row>
    <row r="7" spans="1:14" x14ac:dyDescent="0.25">
      <c r="A7" s="370" t="s">
        <v>13</v>
      </c>
      <c r="B7" t="s">
        <v>636</v>
      </c>
      <c r="C7" s="385" t="s">
        <v>643</v>
      </c>
      <c r="D7" s="384">
        <f>'část B ind_P_péče'!$H$6</f>
        <v>0</v>
      </c>
      <c r="E7" s="385" t="s">
        <v>644</v>
      </c>
      <c r="F7" s="385" t="s">
        <v>645</v>
      </c>
      <c r="G7" s="388">
        <f>'část B ind_P_péče'!$H$10</f>
        <v>0</v>
      </c>
      <c r="H7" s="385" t="s">
        <v>663</v>
      </c>
      <c r="I7" s="385" t="s">
        <v>664</v>
      </c>
      <c r="J7" s="13">
        <v>44383</v>
      </c>
      <c r="L7" s="385" t="s">
        <v>648</v>
      </c>
      <c r="M7" s="385" t="s">
        <v>649</v>
      </c>
      <c r="N7" s="385" t="s">
        <v>650</v>
      </c>
    </row>
    <row r="8" spans="1:14" x14ac:dyDescent="0.25">
      <c r="A8" s="376" t="s">
        <v>14</v>
      </c>
      <c r="B8" t="s">
        <v>637</v>
      </c>
      <c r="C8" s="385" t="s">
        <v>643</v>
      </c>
      <c r="D8" s="384">
        <f>'část B ind_P_prev'!$H$6</f>
        <v>0</v>
      </c>
      <c r="E8" s="385" t="s">
        <v>644</v>
      </c>
      <c r="F8" s="385" t="s">
        <v>645</v>
      </c>
      <c r="G8" s="388">
        <f>'část B ind_P_prev'!$H$10</f>
        <v>0</v>
      </c>
      <c r="H8" s="385" t="s">
        <v>663</v>
      </c>
      <c r="I8" s="385" t="s">
        <v>664</v>
      </c>
      <c r="J8" s="13">
        <v>44467</v>
      </c>
      <c r="L8" s="385" t="s">
        <v>648</v>
      </c>
      <c r="M8" s="385" t="s">
        <v>649</v>
      </c>
      <c r="N8" s="385" t="s">
        <v>650</v>
      </c>
    </row>
    <row r="9" spans="1:14" x14ac:dyDescent="0.25">
      <c r="A9" s="370" t="s">
        <v>15</v>
      </c>
      <c r="B9" t="s">
        <v>636</v>
      </c>
      <c r="C9" s="385" t="s">
        <v>643</v>
      </c>
      <c r="D9" s="384">
        <f>'část B ind_P_péče'!$H$6</f>
        <v>0</v>
      </c>
      <c r="E9" s="385" t="s">
        <v>644</v>
      </c>
      <c r="F9" s="385" t="s">
        <v>645</v>
      </c>
      <c r="G9" s="388">
        <f>'část B ind_P_péče'!$H$10</f>
        <v>0</v>
      </c>
      <c r="H9" s="385" t="s">
        <v>663</v>
      </c>
      <c r="I9" s="385" t="s">
        <v>664</v>
      </c>
      <c r="J9" s="13">
        <v>44497</v>
      </c>
      <c r="L9" s="385" t="s">
        <v>648</v>
      </c>
      <c r="M9" s="385" t="s">
        <v>649</v>
      </c>
      <c r="N9" s="385" t="s">
        <v>650</v>
      </c>
    </row>
    <row r="10" spans="1:14" x14ac:dyDescent="0.25">
      <c r="A10" s="370" t="s">
        <v>16</v>
      </c>
      <c r="B10" t="s">
        <v>635</v>
      </c>
      <c r="C10" s="385" t="s">
        <v>613</v>
      </c>
      <c r="D10" s="384">
        <f>'část D zaměstnanci'!$J$7</f>
        <v>0</v>
      </c>
      <c r="E10" s="385" t="s">
        <v>629</v>
      </c>
      <c r="F10" s="385" t="s">
        <v>641</v>
      </c>
      <c r="G10" s="384">
        <f>'část B ind_AT_prev'!$H$8</f>
        <v>0</v>
      </c>
      <c r="H10" s="385" t="s">
        <v>644</v>
      </c>
      <c r="J10" s="13">
        <v>44517</v>
      </c>
      <c r="L10" s="385" t="s">
        <v>609</v>
      </c>
      <c r="M10" s="385" t="s">
        <v>595</v>
      </c>
      <c r="N10" s="385" t="s">
        <v>603</v>
      </c>
    </row>
    <row r="11" spans="1:14" x14ac:dyDescent="0.25">
      <c r="A11" s="370" t="s">
        <v>17</v>
      </c>
      <c r="B11" t="s">
        <v>635</v>
      </c>
      <c r="C11" s="385" t="s">
        <v>613</v>
      </c>
      <c r="D11" s="384">
        <f>'část D zaměstnanci'!$J$7</f>
        <v>0</v>
      </c>
      <c r="E11" s="385" t="s">
        <v>629</v>
      </c>
      <c r="F11" s="385" t="s">
        <v>641</v>
      </c>
      <c r="G11" s="384">
        <f>'část B ind_AT_prev'!$H$8</f>
        <v>0</v>
      </c>
      <c r="H11" s="385" t="s">
        <v>644</v>
      </c>
      <c r="J11" s="13">
        <v>44554</v>
      </c>
      <c r="L11" s="385" t="s">
        <v>609</v>
      </c>
      <c r="M11" s="385" t="s">
        <v>595</v>
      </c>
      <c r="N11" s="385" t="s">
        <v>603</v>
      </c>
    </row>
    <row r="12" spans="1:14" x14ac:dyDescent="0.25">
      <c r="A12" s="370" t="s">
        <v>18</v>
      </c>
      <c r="B12" t="s">
        <v>639</v>
      </c>
      <c r="C12" s="385" t="s">
        <v>613</v>
      </c>
      <c r="D12" s="384">
        <f>'část D zaměstnanci'!$J$7</f>
        <v>0</v>
      </c>
      <c r="E12" s="385" t="s">
        <v>629</v>
      </c>
      <c r="F12" s="385" t="s">
        <v>641</v>
      </c>
      <c r="G12" s="384">
        <f>'část B ind_AT_prev'!$H$8</f>
        <v>0</v>
      </c>
      <c r="H12" s="385" t="s">
        <v>644</v>
      </c>
      <c r="J12" s="13"/>
      <c r="L12" s="385" t="s">
        <v>609</v>
      </c>
      <c r="M12" s="385" t="s">
        <v>595</v>
      </c>
      <c r="N12" s="385" t="s">
        <v>603</v>
      </c>
    </row>
    <row r="13" spans="1:14" x14ac:dyDescent="0.25">
      <c r="A13" s="370" t="s">
        <v>19</v>
      </c>
      <c r="B13" t="s">
        <v>635</v>
      </c>
      <c r="C13" s="385" t="s">
        <v>613</v>
      </c>
      <c r="D13" s="384">
        <f>'část D zaměstnanci'!$J$7</f>
        <v>0</v>
      </c>
      <c r="E13" s="385" t="s">
        <v>629</v>
      </c>
      <c r="F13" s="385" t="s">
        <v>641</v>
      </c>
      <c r="G13" s="384">
        <f>'část B ind_AT_prev'!$H$8</f>
        <v>0</v>
      </c>
      <c r="H13" s="385" t="s">
        <v>644</v>
      </c>
      <c r="J13" s="13"/>
      <c r="L13" s="385" t="s">
        <v>609</v>
      </c>
      <c r="M13" s="385" t="s">
        <v>595</v>
      </c>
      <c r="N13" s="385" t="s">
        <v>603</v>
      </c>
    </row>
    <row r="14" spans="1:14" x14ac:dyDescent="0.25">
      <c r="A14" s="370" t="s">
        <v>20</v>
      </c>
      <c r="B14" t="s">
        <v>635</v>
      </c>
      <c r="C14" s="385" t="s">
        <v>613</v>
      </c>
      <c r="D14" s="384">
        <f>'část D zaměstnanci'!$J$7</f>
        <v>0</v>
      </c>
      <c r="E14" s="385" t="s">
        <v>629</v>
      </c>
      <c r="F14" s="385" t="s">
        <v>641</v>
      </c>
      <c r="G14" s="384">
        <f>'část B ind_AT_prev'!$H$8</f>
        <v>0</v>
      </c>
      <c r="H14" s="385" t="s">
        <v>644</v>
      </c>
      <c r="J14" s="13"/>
      <c r="L14" s="385" t="s">
        <v>609</v>
      </c>
      <c r="M14" s="385" t="s">
        <v>595</v>
      </c>
      <c r="N14" s="385" t="s">
        <v>603</v>
      </c>
    </row>
    <row r="15" spans="1:14" x14ac:dyDescent="0.25">
      <c r="A15" s="370" t="s">
        <v>21</v>
      </c>
      <c r="B15" t="s">
        <v>635</v>
      </c>
      <c r="C15" s="385" t="s">
        <v>613</v>
      </c>
      <c r="D15" s="384">
        <f>'část D zaměstnanci'!$J$7</f>
        <v>0</v>
      </c>
      <c r="E15" s="385" t="s">
        <v>629</v>
      </c>
      <c r="F15" s="385" t="s">
        <v>641</v>
      </c>
      <c r="G15" s="384">
        <f>'část B ind_AT_prev'!$H$8</f>
        <v>0</v>
      </c>
      <c r="H15" s="385" t="s">
        <v>644</v>
      </c>
      <c r="J15" s="13"/>
      <c r="L15" s="385" t="s">
        <v>609</v>
      </c>
      <c r="M15" s="385" t="s">
        <v>595</v>
      </c>
      <c r="N15" s="385" t="s">
        <v>603</v>
      </c>
    </row>
    <row r="16" spans="1:14" x14ac:dyDescent="0.25">
      <c r="A16" s="370" t="s">
        <v>6</v>
      </c>
      <c r="B16" t="s">
        <v>635</v>
      </c>
      <c r="C16" s="385" t="s">
        <v>613</v>
      </c>
      <c r="D16" s="384">
        <f>'část D zaměstnanci'!$J$7</f>
        <v>0</v>
      </c>
      <c r="E16" s="385" t="s">
        <v>629</v>
      </c>
      <c r="F16" s="385" t="s">
        <v>641</v>
      </c>
      <c r="G16" s="384">
        <f>'část B ind_AT_prev'!$H$8</f>
        <v>0</v>
      </c>
      <c r="H16" s="385" t="s">
        <v>644</v>
      </c>
      <c r="J16" s="23"/>
      <c r="L16" s="385" t="s">
        <v>609</v>
      </c>
      <c r="M16" s="385" t="s">
        <v>595</v>
      </c>
      <c r="N16" s="385" t="s">
        <v>603</v>
      </c>
    </row>
    <row r="17" spans="1:14" x14ac:dyDescent="0.25">
      <c r="A17" s="370" t="s">
        <v>22</v>
      </c>
      <c r="B17" t="s">
        <v>640</v>
      </c>
      <c r="C17" s="385" t="s">
        <v>613</v>
      </c>
      <c r="D17" s="384">
        <f>'část D zaměstnanci'!$J$7</f>
        <v>0</v>
      </c>
      <c r="E17" s="385" t="s">
        <v>629</v>
      </c>
      <c r="F17" s="385" t="s">
        <v>641</v>
      </c>
      <c r="G17" s="387">
        <f>'část B ind_AT_péče'!$H$8</f>
        <v>0</v>
      </c>
      <c r="H17" s="385" t="s">
        <v>644</v>
      </c>
      <c r="J17" s="23"/>
      <c r="L17" s="385" t="s">
        <v>609</v>
      </c>
      <c r="M17" s="385" t="s">
        <v>595</v>
      </c>
      <c r="N17" s="385" t="s">
        <v>603</v>
      </c>
    </row>
    <row r="18" spans="1:14" x14ac:dyDescent="0.25">
      <c r="A18" s="370" t="s">
        <v>23</v>
      </c>
      <c r="B18" t="s">
        <v>634</v>
      </c>
      <c r="C18" s="385" t="s">
        <v>613</v>
      </c>
      <c r="D18" s="384">
        <f>'část D zaměstnanci'!$J$7</f>
        <v>0</v>
      </c>
      <c r="E18" s="385" t="s">
        <v>629</v>
      </c>
      <c r="F18" s="385" t="s">
        <v>641</v>
      </c>
      <c r="G18" s="387">
        <f>'část B ind_AT_péče'!$H$8</f>
        <v>0</v>
      </c>
      <c r="H18" s="385" t="s">
        <v>644</v>
      </c>
      <c r="L18" s="385" t="s">
        <v>609</v>
      </c>
      <c r="M18" s="385" t="s">
        <v>595</v>
      </c>
      <c r="N18" s="385" t="s">
        <v>603</v>
      </c>
    </row>
    <row r="19" spans="1:14" ht="30" x14ac:dyDescent="0.25">
      <c r="A19" s="370" t="s">
        <v>7</v>
      </c>
      <c r="B19" t="s">
        <v>634</v>
      </c>
      <c r="C19" s="385" t="s">
        <v>613</v>
      </c>
      <c r="D19" s="384">
        <f>'část D zaměstnanci'!$J$7</f>
        <v>0</v>
      </c>
      <c r="E19" s="385" t="s">
        <v>629</v>
      </c>
      <c r="F19" s="385" t="s">
        <v>641</v>
      </c>
      <c r="G19" s="387">
        <f>'část B ind_AT_péče'!$H$8</f>
        <v>0</v>
      </c>
      <c r="H19" s="385" t="s">
        <v>644</v>
      </c>
      <c r="J19" s="24" t="s">
        <v>282</v>
      </c>
      <c r="L19" s="385" t="s">
        <v>609</v>
      </c>
      <c r="M19" s="385" t="s">
        <v>595</v>
      </c>
      <c r="N19" s="385" t="s">
        <v>603</v>
      </c>
    </row>
    <row r="20" spans="1:14" x14ac:dyDescent="0.25">
      <c r="A20" s="370" t="s">
        <v>24</v>
      </c>
      <c r="B20" t="s">
        <v>634</v>
      </c>
      <c r="C20" s="385" t="s">
        <v>613</v>
      </c>
      <c r="D20" s="384">
        <f>'část D zaměstnanci'!$J$7</f>
        <v>0</v>
      </c>
      <c r="E20" s="385" t="s">
        <v>629</v>
      </c>
      <c r="F20" s="385" t="s">
        <v>641</v>
      </c>
      <c r="G20" s="387">
        <f>'část B ind_AT_péče'!$H$8</f>
        <v>0</v>
      </c>
      <c r="H20" s="385" t="s">
        <v>644</v>
      </c>
      <c r="J20" s="25">
        <v>2016</v>
      </c>
      <c r="L20" s="385" t="s">
        <v>609</v>
      </c>
      <c r="M20" s="385" t="s">
        <v>595</v>
      </c>
      <c r="N20" s="385" t="s">
        <v>603</v>
      </c>
    </row>
    <row r="21" spans="1:14" x14ac:dyDescent="0.25">
      <c r="A21" s="370" t="s">
        <v>25</v>
      </c>
      <c r="B21" t="s">
        <v>634</v>
      </c>
      <c r="C21" s="385" t="s">
        <v>613</v>
      </c>
      <c r="D21" s="384">
        <f>'část D zaměstnanci'!$J$7</f>
        <v>0</v>
      </c>
      <c r="E21" s="385" t="s">
        <v>629</v>
      </c>
      <c r="F21" s="385" t="s">
        <v>641</v>
      </c>
      <c r="G21" s="387">
        <f>'část B ind_AT_péče'!$H$8</f>
        <v>0</v>
      </c>
      <c r="H21" s="385" t="s">
        <v>644</v>
      </c>
      <c r="L21" s="385" t="s">
        <v>609</v>
      </c>
      <c r="M21" s="385" t="s">
        <v>595</v>
      </c>
      <c r="N21" s="385" t="s">
        <v>603</v>
      </c>
    </row>
    <row r="22" spans="1:14" x14ac:dyDescent="0.25">
      <c r="A22" s="370" t="s">
        <v>26</v>
      </c>
      <c r="B22" t="s">
        <v>635</v>
      </c>
      <c r="C22" s="385" t="s">
        <v>613</v>
      </c>
      <c r="D22" s="384">
        <f>'část D zaměstnanci'!$J$7</f>
        <v>0</v>
      </c>
      <c r="E22" s="385" t="s">
        <v>629</v>
      </c>
      <c r="F22" s="385" t="s">
        <v>641</v>
      </c>
      <c r="G22" s="384">
        <f>'část B ind_AT_prev'!$H$8</f>
        <v>0</v>
      </c>
      <c r="H22" s="385" t="s">
        <v>644</v>
      </c>
      <c r="L22" s="385" t="s">
        <v>609</v>
      </c>
      <c r="M22" s="385" t="s">
        <v>595</v>
      </c>
      <c r="N22" s="385" t="s">
        <v>603</v>
      </c>
    </row>
    <row r="23" spans="1:14" x14ac:dyDescent="0.25">
      <c r="A23" s="370" t="s">
        <v>27</v>
      </c>
      <c r="B23" t="s">
        <v>639</v>
      </c>
      <c r="C23" s="385" t="s">
        <v>613</v>
      </c>
      <c r="D23" s="384">
        <f>'část D zaměstnanci'!$J$7</f>
        <v>0</v>
      </c>
      <c r="E23" s="385" t="s">
        <v>629</v>
      </c>
      <c r="F23" s="385" t="s">
        <v>641</v>
      </c>
      <c r="G23" s="384">
        <f>'část B ind_AT_prev'!$H$8</f>
        <v>0</v>
      </c>
      <c r="H23" s="385" t="s">
        <v>644</v>
      </c>
      <c r="L23" s="385" t="s">
        <v>609</v>
      </c>
      <c r="M23" s="385" t="s">
        <v>595</v>
      </c>
      <c r="N23" s="385" t="s">
        <v>603</v>
      </c>
    </row>
    <row r="24" spans="1:14" x14ac:dyDescent="0.25">
      <c r="A24" s="370" t="s">
        <v>28</v>
      </c>
      <c r="B24" t="s">
        <v>635</v>
      </c>
      <c r="C24" s="385" t="s">
        <v>613</v>
      </c>
      <c r="D24" s="384">
        <f>'část D zaměstnanci'!$J$7</f>
        <v>0</v>
      </c>
      <c r="E24" s="385" t="s">
        <v>629</v>
      </c>
      <c r="F24" s="385" t="s">
        <v>641</v>
      </c>
      <c r="G24" s="384">
        <f>'část B ind_AT_prev'!$H$8</f>
        <v>0</v>
      </c>
      <c r="H24" s="385" t="s">
        <v>644</v>
      </c>
      <c r="L24" s="385" t="s">
        <v>609</v>
      </c>
      <c r="M24" s="385" t="s">
        <v>595</v>
      </c>
      <c r="N24" s="385" t="s">
        <v>603</v>
      </c>
    </row>
    <row r="25" spans="1:14" ht="26.25" x14ac:dyDescent="0.25">
      <c r="A25" s="370" t="s">
        <v>29</v>
      </c>
      <c r="B25" t="s">
        <v>635</v>
      </c>
      <c r="C25" s="385" t="s">
        <v>613</v>
      </c>
      <c r="D25" s="384">
        <f>'část D zaměstnanci'!$J$7</f>
        <v>0</v>
      </c>
      <c r="E25" s="385" t="s">
        <v>629</v>
      </c>
      <c r="F25" s="385" t="s">
        <v>641</v>
      </c>
      <c r="G25" s="384">
        <f>'část B ind_AT_prev'!$H$8</f>
        <v>0</v>
      </c>
      <c r="H25" s="385" t="s">
        <v>644</v>
      </c>
      <c r="L25" s="385" t="s">
        <v>609</v>
      </c>
      <c r="M25" s="385" t="s">
        <v>595</v>
      </c>
      <c r="N25" s="385" t="s">
        <v>603</v>
      </c>
    </row>
    <row r="26" spans="1:14" x14ac:dyDescent="0.25">
      <c r="A26" s="370" t="s">
        <v>30</v>
      </c>
      <c r="B26" t="s">
        <v>635</v>
      </c>
      <c r="C26" s="385" t="s">
        <v>613</v>
      </c>
      <c r="D26" s="384">
        <f>'část D zaměstnanci'!$J$7</f>
        <v>0</v>
      </c>
      <c r="E26" s="385" t="s">
        <v>629</v>
      </c>
      <c r="F26" s="385" t="s">
        <v>641</v>
      </c>
      <c r="G26" s="384">
        <f>'část B ind_AT_prev'!$H$8</f>
        <v>0</v>
      </c>
      <c r="H26" s="385" t="s">
        <v>644</v>
      </c>
      <c r="J26" t="s">
        <v>358</v>
      </c>
      <c r="L26" s="385" t="s">
        <v>609</v>
      </c>
      <c r="M26" s="385" t="s">
        <v>595</v>
      </c>
      <c r="N26" s="385" t="s">
        <v>603</v>
      </c>
    </row>
    <row r="27" spans="1:14" x14ac:dyDescent="0.25">
      <c r="A27" s="370" t="s">
        <v>31</v>
      </c>
      <c r="B27" t="s">
        <v>639</v>
      </c>
      <c r="C27" s="385" t="s">
        <v>613</v>
      </c>
      <c r="D27" s="384">
        <f>'část D zaměstnanci'!$J$7</f>
        <v>0</v>
      </c>
      <c r="E27" s="385" t="s">
        <v>629</v>
      </c>
      <c r="F27" s="385" t="s">
        <v>641</v>
      </c>
      <c r="G27" s="384">
        <f>'část B ind_AT_prev'!$H$8</f>
        <v>0</v>
      </c>
      <c r="H27" s="385" t="s">
        <v>644</v>
      </c>
      <c r="J27" t="s">
        <v>359</v>
      </c>
      <c r="L27" s="385" t="s">
        <v>609</v>
      </c>
      <c r="M27" s="385" t="s">
        <v>595</v>
      </c>
      <c r="N27" s="385" t="s">
        <v>603</v>
      </c>
    </row>
    <row r="28" spans="1:14" ht="26.25" x14ac:dyDescent="0.25">
      <c r="A28" s="370" t="s">
        <v>32</v>
      </c>
      <c r="B28" t="s">
        <v>636</v>
      </c>
      <c r="C28" s="385" t="s">
        <v>643</v>
      </c>
      <c r="D28" s="384">
        <f>'část B ind_P_péče'!$H$6</f>
        <v>0</v>
      </c>
      <c r="E28" s="385" t="s">
        <v>644</v>
      </c>
      <c r="F28" s="385" t="s">
        <v>645</v>
      </c>
      <c r="G28" s="388">
        <f>'část B ind_P_péče'!$H$10</f>
        <v>0</v>
      </c>
      <c r="H28" s="385" t="s">
        <v>663</v>
      </c>
      <c r="I28" s="385" t="s">
        <v>664</v>
      </c>
      <c r="L28" s="385" t="s">
        <v>648</v>
      </c>
      <c r="M28" s="385" t="s">
        <v>649</v>
      </c>
      <c r="N28" s="385" t="s">
        <v>650</v>
      </c>
    </row>
    <row r="29" spans="1:14" x14ac:dyDescent="0.25">
      <c r="A29" s="376" t="s">
        <v>33</v>
      </c>
      <c r="B29" t="s">
        <v>635</v>
      </c>
      <c r="C29" s="385" t="s">
        <v>613</v>
      </c>
      <c r="D29" s="384">
        <f>'část D zaměstnanci'!$J$7</f>
        <v>0</v>
      </c>
      <c r="E29" s="385" t="s">
        <v>629</v>
      </c>
      <c r="F29" s="386" t="s">
        <v>642</v>
      </c>
      <c r="G29" s="384">
        <f>'část B ind_AT_prev'!$H$9</f>
        <v>0</v>
      </c>
      <c r="H29" s="385" t="s">
        <v>669</v>
      </c>
      <c r="L29" s="385" t="s">
        <v>609</v>
      </c>
      <c r="M29" s="385" t="s">
        <v>595</v>
      </c>
      <c r="N29" s="385" t="s">
        <v>651</v>
      </c>
    </row>
    <row r="30" spans="1:14" x14ac:dyDescent="0.25">
      <c r="A30" s="370" t="s">
        <v>34</v>
      </c>
      <c r="B30" t="s">
        <v>637</v>
      </c>
      <c r="C30" s="385" t="s">
        <v>643</v>
      </c>
      <c r="D30" s="384">
        <f>'část B ind_P_prev'!$H$6</f>
        <v>0</v>
      </c>
      <c r="E30" s="385" t="s">
        <v>644</v>
      </c>
      <c r="F30" s="385" t="s">
        <v>645</v>
      </c>
      <c r="G30" s="388">
        <f>'část B ind_P_prev'!$H$10</f>
        <v>0</v>
      </c>
      <c r="H30" s="385" t="s">
        <v>663</v>
      </c>
      <c r="I30" s="385" t="s">
        <v>664</v>
      </c>
      <c r="L30" s="385" t="s">
        <v>648</v>
      </c>
      <c r="M30" s="385" t="s">
        <v>649</v>
      </c>
      <c r="N30" s="385" t="s">
        <v>650</v>
      </c>
    </row>
    <row r="31" spans="1:14" x14ac:dyDescent="0.25">
      <c r="A31" s="370" t="s">
        <v>35</v>
      </c>
      <c r="B31" t="s">
        <v>635</v>
      </c>
      <c r="C31" s="385" t="s">
        <v>613</v>
      </c>
      <c r="D31" s="384">
        <f>'část D zaměstnanci'!$J$7</f>
        <v>0</v>
      </c>
      <c r="E31" s="385" t="s">
        <v>629</v>
      </c>
      <c r="F31" s="385" t="s">
        <v>641</v>
      </c>
      <c r="G31" s="384">
        <f>'část B ind_AT_prev'!$H$8</f>
        <v>0</v>
      </c>
      <c r="H31" s="385" t="s">
        <v>669</v>
      </c>
      <c r="L31" s="385" t="s">
        <v>609</v>
      </c>
      <c r="M31" s="385" t="s">
        <v>595</v>
      </c>
      <c r="N31" s="385" t="s">
        <v>603</v>
      </c>
    </row>
    <row r="32" spans="1:14" x14ac:dyDescent="0.25">
      <c r="A32" s="370" t="s">
        <v>36</v>
      </c>
      <c r="B32" t="s">
        <v>634</v>
      </c>
      <c r="C32" s="385" t="s">
        <v>613</v>
      </c>
      <c r="D32" s="384">
        <f>'část D zaměstnanci'!$J$7</f>
        <v>0</v>
      </c>
      <c r="E32" s="385" t="s">
        <v>629</v>
      </c>
      <c r="F32" s="385" t="s">
        <v>641</v>
      </c>
      <c r="G32" s="387">
        <f>'část B ind_AT_péče'!$H$8</f>
        <v>0</v>
      </c>
      <c r="H32" s="385" t="s">
        <v>669</v>
      </c>
      <c r="L32" s="385" t="s">
        <v>609</v>
      </c>
      <c r="M32" s="385" t="s">
        <v>595</v>
      </c>
      <c r="N32" s="385" t="s">
        <v>603</v>
      </c>
    </row>
    <row r="33" spans="1:14" x14ac:dyDescent="0.25">
      <c r="A33" s="370" t="s">
        <v>37</v>
      </c>
      <c r="B33" t="s">
        <v>635</v>
      </c>
      <c r="C33" s="385" t="s">
        <v>613</v>
      </c>
      <c r="D33" s="384">
        <f>'část D zaměstnanci'!$J$7</f>
        <v>0</v>
      </c>
      <c r="E33" s="385" t="s">
        <v>629</v>
      </c>
      <c r="F33" s="385" t="s">
        <v>641</v>
      </c>
      <c r="G33" s="384">
        <f>'část B ind_AT_prev'!$H$8</f>
        <v>0</v>
      </c>
      <c r="H33" s="385" t="s">
        <v>669</v>
      </c>
      <c r="L33" s="385" t="s">
        <v>609</v>
      </c>
      <c r="M33" s="385" t="s">
        <v>595</v>
      </c>
      <c r="N33" s="385" t="s">
        <v>603</v>
      </c>
    </row>
    <row r="34" spans="1:14" x14ac:dyDescent="0.25">
      <c r="A34" s="370" t="s">
        <v>38</v>
      </c>
      <c r="B34" t="s">
        <v>636</v>
      </c>
      <c r="C34" s="385" t="s">
        <v>643</v>
      </c>
      <c r="D34" s="384">
        <f>'část B ind_P_péče'!$H$6</f>
        <v>0</v>
      </c>
      <c r="E34" s="385" t="s">
        <v>644</v>
      </c>
      <c r="F34" s="385" t="s">
        <v>645</v>
      </c>
      <c r="G34" s="388">
        <f>'část B ind_P_péče'!$H$10</f>
        <v>0</v>
      </c>
      <c r="H34" s="385" t="s">
        <v>663</v>
      </c>
      <c r="I34" s="385" t="s">
        <v>664</v>
      </c>
      <c r="L34" s="385" t="s">
        <v>648</v>
      </c>
      <c r="M34" s="385" t="s">
        <v>649</v>
      </c>
      <c r="N34" s="385" t="s">
        <v>650</v>
      </c>
    </row>
    <row r="35" spans="1:14" x14ac:dyDescent="0.25">
      <c r="L35" s="385"/>
      <c r="M35" s="385"/>
      <c r="N35" s="385"/>
    </row>
    <row r="36" spans="1:14" x14ac:dyDescent="0.25">
      <c r="A36" s="375" t="s">
        <v>369</v>
      </c>
    </row>
    <row r="37" spans="1:14" x14ac:dyDescent="0.25">
      <c r="A37" s="375" t="s">
        <v>370</v>
      </c>
    </row>
    <row r="38" spans="1:14" x14ac:dyDescent="0.25">
      <c r="A38" s="375" t="s">
        <v>371</v>
      </c>
    </row>
    <row r="39" spans="1:14" x14ac:dyDescent="0.25">
      <c r="A39" s="375" t="s">
        <v>372</v>
      </c>
    </row>
    <row r="40" spans="1:14" x14ac:dyDescent="0.25">
      <c r="A40" s="375" t="s">
        <v>373</v>
      </c>
    </row>
    <row r="41" spans="1:14" x14ac:dyDescent="0.25">
      <c r="A41" s="375" t="s">
        <v>374</v>
      </c>
    </row>
    <row r="42" spans="1:14" x14ac:dyDescent="0.25">
      <c r="A42" s="375" t="s">
        <v>375</v>
      </c>
    </row>
    <row r="43" spans="1:14" x14ac:dyDescent="0.25">
      <c r="A43" s="375" t="s">
        <v>376</v>
      </c>
    </row>
    <row r="44" spans="1:14" x14ac:dyDescent="0.25">
      <c r="A44" s="375" t="s">
        <v>377</v>
      </c>
    </row>
    <row r="45" spans="1:14" x14ac:dyDescent="0.25">
      <c r="A45" s="375" t="s">
        <v>378</v>
      </c>
    </row>
    <row r="46" spans="1:14" x14ac:dyDescent="0.25">
      <c r="A46" s="375" t="s">
        <v>379</v>
      </c>
    </row>
    <row r="47" spans="1:14" x14ac:dyDescent="0.25">
      <c r="A47" s="375" t="s">
        <v>380</v>
      </c>
    </row>
    <row r="48" spans="1:14" x14ac:dyDescent="0.25">
      <c r="A48" s="375" t="s">
        <v>381</v>
      </c>
    </row>
    <row r="49" spans="1:1" x14ac:dyDescent="0.25">
      <c r="A49" s="375" t="s">
        <v>382</v>
      </c>
    </row>
    <row r="50" spans="1:1" x14ac:dyDescent="0.25">
      <c r="A50" s="375" t="s">
        <v>383</v>
      </c>
    </row>
    <row r="51" spans="1:1" x14ac:dyDescent="0.25">
      <c r="A51" s="375" t="s">
        <v>384</v>
      </c>
    </row>
    <row r="52" spans="1:1" x14ac:dyDescent="0.25">
      <c r="A52" s="375" t="s">
        <v>385</v>
      </c>
    </row>
    <row r="53" spans="1:1" x14ac:dyDescent="0.25">
      <c r="A53" s="375" t="s">
        <v>386</v>
      </c>
    </row>
    <row r="54" spans="1:1" x14ac:dyDescent="0.25">
      <c r="A54" s="375" t="s">
        <v>387</v>
      </c>
    </row>
    <row r="55" spans="1:1" x14ac:dyDescent="0.25">
      <c r="A55" s="375" t="s">
        <v>388</v>
      </c>
    </row>
    <row r="56" spans="1:1" x14ac:dyDescent="0.25">
      <c r="A56" s="375" t="s">
        <v>389</v>
      </c>
    </row>
    <row r="57" spans="1:1" x14ac:dyDescent="0.25">
      <c r="A57" s="375" t="s">
        <v>390</v>
      </c>
    </row>
    <row r="58" spans="1:1" x14ac:dyDescent="0.25">
      <c r="A58" s="375" t="s">
        <v>391</v>
      </c>
    </row>
    <row r="59" spans="1:1" x14ac:dyDescent="0.25">
      <c r="A59" s="375" t="s">
        <v>392</v>
      </c>
    </row>
    <row r="60" spans="1:1" x14ac:dyDescent="0.25">
      <c r="A60" s="375" t="s">
        <v>393</v>
      </c>
    </row>
    <row r="61" spans="1:1" x14ac:dyDescent="0.25">
      <c r="A61" s="375" t="s">
        <v>394</v>
      </c>
    </row>
    <row r="62" spans="1:1" x14ac:dyDescent="0.25">
      <c r="A62" s="375" t="s">
        <v>395</v>
      </c>
    </row>
    <row r="63" spans="1:1" x14ac:dyDescent="0.25">
      <c r="A63" s="375" t="s">
        <v>396</v>
      </c>
    </row>
    <row r="64" spans="1:1" x14ac:dyDescent="0.25">
      <c r="A64" s="375" t="s">
        <v>397</v>
      </c>
    </row>
    <row r="65" spans="1:1" x14ac:dyDescent="0.25">
      <c r="A65" s="375" t="s">
        <v>398</v>
      </c>
    </row>
    <row r="66" spans="1:1" x14ac:dyDescent="0.25">
      <c r="A66" s="375" t="s">
        <v>399</v>
      </c>
    </row>
    <row r="67" spans="1:1" x14ac:dyDescent="0.25">
      <c r="A67" s="375" t="s">
        <v>400</v>
      </c>
    </row>
    <row r="68" spans="1:1" x14ac:dyDescent="0.25">
      <c r="A68" s="375" t="s">
        <v>401</v>
      </c>
    </row>
    <row r="69" spans="1:1" x14ac:dyDescent="0.25">
      <c r="A69" s="375" t="s">
        <v>402</v>
      </c>
    </row>
    <row r="70" spans="1:1" x14ac:dyDescent="0.25">
      <c r="A70" s="375" t="s">
        <v>403</v>
      </c>
    </row>
    <row r="71" spans="1:1" x14ac:dyDescent="0.25">
      <c r="A71" s="375" t="s">
        <v>404</v>
      </c>
    </row>
    <row r="72" spans="1:1" x14ac:dyDescent="0.25">
      <c r="A72" s="375" t="s">
        <v>405</v>
      </c>
    </row>
    <row r="73" spans="1:1" x14ac:dyDescent="0.25">
      <c r="A73" s="375" t="s">
        <v>406</v>
      </c>
    </row>
    <row r="74" spans="1:1" x14ac:dyDescent="0.25">
      <c r="A74" s="375" t="s">
        <v>407</v>
      </c>
    </row>
    <row r="75" spans="1:1" x14ac:dyDescent="0.25">
      <c r="A75" s="375" t="s">
        <v>408</v>
      </c>
    </row>
    <row r="76" spans="1:1" x14ac:dyDescent="0.25">
      <c r="A76" s="375" t="s">
        <v>409</v>
      </c>
    </row>
    <row r="77" spans="1:1" x14ac:dyDescent="0.25">
      <c r="A77" s="375" t="s">
        <v>410</v>
      </c>
    </row>
    <row r="78" spans="1:1" x14ac:dyDescent="0.25">
      <c r="A78" s="375" t="s">
        <v>411</v>
      </c>
    </row>
    <row r="79" spans="1:1" x14ac:dyDescent="0.25">
      <c r="A79" s="375" t="s">
        <v>412</v>
      </c>
    </row>
    <row r="80" spans="1:1" x14ac:dyDescent="0.25">
      <c r="A80" s="375" t="s">
        <v>413</v>
      </c>
    </row>
    <row r="81" spans="1:1" x14ac:dyDescent="0.25">
      <c r="A81" s="375" t="s">
        <v>414</v>
      </c>
    </row>
    <row r="82" spans="1:1" x14ac:dyDescent="0.25">
      <c r="A82" s="375" t="s">
        <v>415</v>
      </c>
    </row>
    <row r="83" spans="1:1" x14ac:dyDescent="0.25">
      <c r="A83" s="375" t="s">
        <v>416</v>
      </c>
    </row>
    <row r="84" spans="1:1" x14ac:dyDescent="0.25">
      <c r="A84" s="375" t="s">
        <v>417</v>
      </c>
    </row>
    <row r="85" spans="1:1" x14ac:dyDescent="0.25">
      <c r="A85" s="375" t="s">
        <v>418</v>
      </c>
    </row>
    <row r="86" spans="1:1" x14ac:dyDescent="0.25">
      <c r="A86" s="375" t="s">
        <v>419</v>
      </c>
    </row>
    <row r="87" spans="1:1" x14ac:dyDescent="0.25">
      <c r="A87" s="375" t="s">
        <v>420</v>
      </c>
    </row>
    <row r="88" spans="1:1" x14ac:dyDescent="0.25">
      <c r="A88" s="375" t="s">
        <v>421</v>
      </c>
    </row>
    <row r="89" spans="1:1" x14ac:dyDescent="0.25">
      <c r="A89" s="375" t="s">
        <v>422</v>
      </c>
    </row>
    <row r="90" spans="1:1" x14ac:dyDescent="0.25">
      <c r="A90" s="375" t="s">
        <v>423</v>
      </c>
    </row>
    <row r="91" spans="1:1" x14ac:dyDescent="0.25">
      <c r="A91" s="375" t="s">
        <v>424</v>
      </c>
    </row>
    <row r="92" spans="1:1" x14ac:dyDescent="0.25">
      <c r="A92" s="375" t="s">
        <v>425</v>
      </c>
    </row>
    <row r="93" spans="1:1" x14ac:dyDescent="0.25">
      <c r="A93" s="375" t="s">
        <v>426</v>
      </c>
    </row>
    <row r="94" spans="1:1" x14ac:dyDescent="0.25">
      <c r="A94" s="375" t="s">
        <v>427</v>
      </c>
    </row>
    <row r="95" spans="1:1" x14ac:dyDescent="0.25">
      <c r="A95" s="375" t="s">
        <v>428</v>
      </c>
    </row>
    <row r="96" spans="1:1" x14ac:dyDescent="0.25">
      <c r="A96" s="375" t="s">
        <v>429</v>
      </c>
    </row>
    <row r="97" spans="1:1" x14ac:dyDescent="0.25">
      <c r="A97" s="375" t="s">
        <v>430</v>
      </c>
    </row>
    <row r="98" spans="1:1" x14ac:dyDescent="0.25">
      <c r="A98" s="375" t="s">
        <v>431</v>
      </c>
    </row>
    <row r="99" spans="1:1" x14ac:dyDescent="0.25">
      <c r="A99" s="375" t="s">
        <v>432</v>
      </c>
    </row>
    <row r="100" spans="1:1" x14ac:dyDescent="0.25">
      <c r="A100" s="375" t="s">
        <v>433</v>
      </c>
    </row>
    <row r="101" spans="1:1" x14ac:dyDescent="0.25">
      <c r="A101" s="375" t="s">
        <v>434</v>
      </c>
    </row>
    <row r="102" spans="1:1" x14ac:dyDescent="0.25">
      <c r="A102" s="375" t="s">
        <v>435</v>
      </c>
    </row>
    <row r="103" spans="1:1" x14ac:dyDescent="0.25">
      <c r="A103" s="375" t="s">
        <v>436</v>
      </c>
    </row>
    <row r="104" spans="1:1" x14ac:dyDescent="0.25">
      <c r="A104" s="375" t="s">
        <v>437</v>
      </c>
    </row>
    <row r="105" spans="1:1" x14ac:dyDescent="0.25">
      <c r="A105" s="375" t="s">
        <v>438</v>
      </c>
    </row>
    <row r="106" spans="1:1" x14ac:dyDescent="0.25">
      <c r="A106" s="375" t="s">
        <v>439</v>
      </c>
    </row>
    <row r="107" spans="1:1" x14ac:dyDescent="0.25">
      <c r="A107" s="375" t="s">
        <v>440</v>
      </c>
    </row>
    <row r="108" spans="1:1" x14ac:dyDescent="0.25">
      <c r="A108" s="375" t="s">
        <v>441</v>
      </c>
    </row>
    <row r="109" spans="1:1" x14ac:dyDescent="0.25">
      <c r="A109" s="375" t="s">
        <v>442</v>
      </c>
    </row>
    <row r="110" spans="1:1" x14ac:dyDescent="0.25">
      <c r="A110" s="375" t="s">
        <v>443</v>
      </c>
    </row>
    <row r="111" spans="1:1" x14ac:dyDescent="0.25">
      <c r="A111" s="375" t="s">
        <v>444</v>
      </c>
    </row>
    <row r="112" spans="1:1" x14ac:dyDescent="0.25">
      <c r="A112" s="375" t="s">
        <v>445</v>
      </c>
    </row>
    <row r="113" spans="1:1" x14ac:dyDescent="0.25">
      <c r="A113" s="375" t="s">
        <v>446</v>
      </c>
    </row>
    <row r="114" spans="1:1" x14ac:dyDescent="0.25">
      <c r="A114" s="375" t="s">
        <v>447</v>
      </c>
    </row>
    <row r="115" spans="1:1" x14ac:dyDescent="0.25">
      <c r="A115" s="375" t="s">
        <v>448</v>
      </c>
    </row>
    <row r="116" spans="1:1" x14ac:dyDescent="0.25">
      <c r="A116" s="375" t="s">
        <v>449</v>
      </c>
    </row>
    <row r="117" spans="1:1" x14ac:dyDescent="0.25">
      <c r="A117" s="375" t="s">
        <v>450</v>
      </c>
    </row>
    <row r="118" spans="1:1" x14ac:dyDescent="0.25">
      <c r="A118" s="375" t="s">
        <v>451</v>
      </c>
    </row>
    <row r="119" spans="1:1" x14ac:dyDescent="0.25">
      <c r="A119" s="375" t="s">
        <v>452</v>
      </c>
    </row>
    <row r="120" spans="1:1" x14ac:dyDescent="0.25">
      <c r="A120" s="375" t="s">
        <v>453</v>
      </c>
    </row>
    <row r="121" spans="1:1" x14ac:dyDescent="0.25">
      <c r="A121" s="375" t="s">
        <v>454</v>
      </c>
    </row>
    <row r="122" spans="1:1" x14ac:dyDescent="0.25">
      <c r="A122" s="375" t="s">
        <v>455</v>
      </c>
    </row>
    <row r="123" spans="1:1" x14ac:dyDescent="0.25">
      <c r="A123" s="375" t="s">
        <v>456</v>
      </c>
    </row>
    <row r="124" spans="1:1" x14ac:dyDescent="0.25">
      <c r="A124" s="375" t="s">
        <v>457</v>
      </c>
    </row>
    <row r="125" spans="1:1" x14ac:dyDescent="0.25">
      <c r="A125" s="375" t="s">
        <v>458</v>
      </c>
    </row>
    <row r="126" spans="1:1" x14ac:dyDescent="0.25">
      <c r="A126" s="375" t="s">
        <v>459</v>
      </c>
    </row>
    <row r="127" spans="1:1" x14ac:dyDescent="0.25">
      <c r="A127" s="375" t="s">
        <v>460</v>
      </c>
    </row>
    <row r="128" spans="1:1" x14ac:dyDescent="0.25">
      <c r="A128" s="375" t="s">
        <v>461</v>
      </c>
    </row>
    <row r="129" spans="1:1" x14ac:dyDescent="0.25">
      <c r="A129" s="375" t="s">
        <v>462</v>
      </c>
    </row>
    <row r="130" spans="1:1" x14ac:dyDescent="0.25">
      <c r="A130" s="375" t="s">
        <v>463</v>
      </c>
    </row>
    <row r="131" spans="1:1" x14ac:dyDescent="0.25">
      <c r="A131" s="375" t="s">
        <v>464</v>
      </c>
    </row>
    <row r="132" spans="1:1" x14ac:dyDescent="0.25">
      <c r="A132" s="375" t="s">
        <v>465</v>
      </c>
    </row>
    <row r="133" spans="1:1" x14ac:dyDescent="0.25">
      <c r="A133" s="375" t="s">
        <v>466</v>
      </c>
    </row>
    <row r="134" spans="1:1" x14ac:dyDescent="0.25">
      <c r="A134" s="375" t="s">
        <v>467</v>
      </c>
    </row>
    <row r="135" spans="1:1" x14ac:dyDescent="0.25">
      <c r="A135" s="375" t="s">
        <v>468</v>
      </c>
    </row>
    <row r="136" spans="1:1" x14ac:dyDescent="0.25">
      <c r="A136" s="375" t="s">
        <v>469</v>
      </c>
    </row>
    <row r="137" spans="1:1" x14ac:dyDescent="0.25">
      <c r="A137" s="375" t="s">
        <v>470</v>
      </c>
    </row>
    <row r="138" spans="1:1" x14ac:dyDescent="0.25">
      <c r="A138" s="375" t="s">
        <v>471</v>
      </c>
    </row>
    <row r="139" spans="1:1" x14ac:dyDescent="0.25">
      <c r="A139" s="375" t="s">
        <v>472</v>
      </c>
    </row>
    <row r="140" spans="1:1" x14ac:dyDescent="0.25">
      <c r="A140" s="375" t="s">
        <v>473</v>
      </c>
    </row>
    <row r="141" spans="1:1" x14ac:dyDescent="0.25">
      <c r="A141" s="375" t="s">
        <v>474</v>
      </c>
    </row>
    <row r="142" spans="1:1" x14ac:dyDescent="0.25">
      <c r="A142" s="375" t="s">
        <v>475</v>
      </c>
    </row>
    <row r="143" spans="1:1" x14ac:dyDescent="0.25">
      <c r="A143" s="375" t="s">
        <v>476</v>
      </c>
    </row>
    <row r="144" spans="1:1" x14ac:dyDescent="0.25">
      <c r="A144" s="375" t="s">
        <v>477</v>
      </c>
    </row>
    <row r="145" spans="1:1" x14ac:dyDescent="0.25">
      <c r="A145" s="375" t="s">
        <v>478</v>
      </c>
    </row>
    <row r="146" spans="1:1" x14ac:dyDescent="0.25">
      <c r="A146" s="375" t="s">
        <v>479</v>
      </c>
    </row>
    <row r="147" spans="1:1" x14ac:dyDescent="0.25">
      <c r="A147" s="375" t="s">
        <v>480</v>
      </c>
    </row>
    <row r="148" spans="1:1" x14ac:dyDescent="0.25">
      <c r="A148" s="375" t="s">
        <v>481</v>
      </c>
    </row>
    <row r="149" spans="1:1" x14ac:dyDescent="0.25">
      <c r="A149" s="375" t="s">
        <v>482</v>
      </c>
    </row>
    <row r="150" spans="1:1" x14ac:dyDescent="0.25">
      <c r="A150" s="375" t="s">
        <v>483</v>
      </c>
    </row>
    <row r="151" spans="1:1" x14ac:dyDescent="0.25">
      <c r="A151" s="375" t="s">
        <v>484</v>
      </c>
    </row>
    <row r="152" spans="1:1" x14ac:dyDescent="0.25">
      <c r="A152" s="375" t="s">
        <v>485</v>
      </c>
    </row>
    <row r="153" spans="1:1" x14ac:dyDescent="0.25">
      <c r="A153" s="375" t="s">
        <v>486</v>
      </c>
    </row>
    <row r="154" spans="1:1" x14ac:dyDescent="0.25">
      <c r="A154" s="375" t="s">
        <v>487</v>
      </c>
    </row>
    <row r="155" spans="1:1" x14ac:dyDescent="0.25">
      <c r="A155" s="375" t="s">
        <v>488</v>
      </c>
    </row>
    <row r="156" spans="1:1" x14ac:dyDescent="0.25">
      <c r="A156" s="375" t="s">
        <v>489</v>
      </c>
    </row>
    <row r="157" spans="1:1" x14ac:dyDescent="0.25">
      <c r="A157" s="375" t="s">
        <v>490</v>
      </c>
    </row>
    <row r="158" spans="1:1" x14ac:dyDescent="0.25">
      <c r="A158" s="375" t="s">
        <v>491</v>
      </c>
    </row>
    <row r="159" spans="1:1" x14ac:dyDescent="0.25">
      <c r="A159" s="375" t="s">
        <v>492</v>
      </c>
    </row>
    <row r="160" spans="1:1" x14ac:dyDescent="0.25">
      <c r="A160" s="375" t="s">
        <v>493</v>
      </c>
    </row>
    <row r="161" spans="1:1" x14ac:dyDescent="0.25">
      <c r="A161" s="375" t="s">
        <v>494</v>
      </c>
    </row>
    <row r="162" spans="1:1" x14ac:dyDescent="0.25">
      <c r="A162" s="375" t="s">
        <v>495</v>
      </c>
    </row>
    <row r="163" spans="1:1" x14ac:dyDescent="0.25">
      <c r="A163" s="375" t="s">
        <v>496</v>
      </c>
    </row>
    <row r="164" spans="1:1" x14ac:dyDescent="0.25">
      <c r="A164" s="375" t="s">
        <v>497</v>
      </c>
    </row>
    <row r="165" spans="1:1" x14ac:dyDescent="0.25">
      <c r="A165" s="375" t="s">
        <v>498</v>
      </c>
    </row>
    <row r="166" spans="1:1" x14ac:dyDescent="0.25">
      <c r="A166" s="375" t="s">
        <v>499</v>
      </c>
    </row>
    <row r="167" spans="1:1" x14ac:dyDescent="0.25">
      <c r="A167" s="375" t="s">
        <v>500</v>
      </c>
    </row>
    <row r="168" spans="1:1" x14ac:dyDescent="0.25">
      <c r="A168" s="375" t="s">
        <v>501</v>
      </c>
    </row>
    <row r="169" spans="1:1" x14ac:dyDescent="0.25">
      <c r="A169" s="375" t="s">
        <v>502</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13" zoomScale="82" zoomScaleNormal="82" workbookViewId="0">
      <selection activeCell="H20" sqref="H20"/>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2" customFormat="1" ht="31.5" customHeight="1" x14ac:dyDescent="0.25">
      <c r="A1" s="250">
        <v>1</v>
      </c>
      <c r="B1" s="210" t="s">
        <v>213</v>
      </c>
      <c r="C1" s="186">
        <f>'úvodní list'!$E$12</f>
        <v>0</v>
      </c>
      <c r="D1" s="186">
        <f>'úvodní list'!$E$13</f>
        <v>0</v>
      </c>
      <c r="E1" s="224">
        <f>'úvodní list'!$E$14</f>
        <v>0</v>
      </c>
      <c r="F1" s="224"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2" customFormat="1" ht="31.5" customHeight="1" x14ac:dyDescent="0.25">
      <c r="A2" s="250">
        <v>2</v>
      </c>
      <c r="B2" s="210" t="s">
        <v>214</v>
      </c>
      <c r="C2" s="186">
        <f>'úvodní list'!$E$12</f>
        <v>0</v>
      </c>
      <c r="D2" s="186">
        <f>'úvodní list'!$E$13</f>
        <v>0</v>
      </c>
      <c r="E2" s="224">
        <f>'úvodní list'!$E$14</f>
        <v>0</v>
      </c>
      <c r="F2" s="224"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2" customFormat="1" ht="31.5" customHeight="1" x14ac:dyDescent="0.25">
      <c r="A3" s="250">
        <v>3</v>
      </c>
      <c r="B3" s="210" t="s">
        <v>215</v>
      </c>
      <c r="C3" s="186">
        <f>'úvodní list'!$E$12</f>
        <v>0</v>
      </c>
      <c r="D3" s="186">
        <f>'úvodní list'!$E$13</f>
        <v>0</v>
      </c>
      <c r="E3" s="224">
        <f>'úvodní list'!$E$14</f>
        <v>0</v>
      </c>
      <c r="F3" s="224"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2" customFormat="1" ht="31.5" customHeight="1" x14ac:dyDescent="0.25">
      <c r="A4" s="250">
        <v>4</v>
      </c>
      <c r="B4" s="210" t="s">
        <v>216</v>
      </c>
      <c r="C4" s="186">
        <f>'úvodní list'!$E$12</f>
        <v>0</v>
      </c>
      <c r="D4" s="186">
        <f>'úvodní list'!$E$13</f>
        <v>0</v>
      </c>
      <c r="E4" s="224">
        <f>'úvodní list'!$E$14</f>
        <v>0</v>
      </c>
      <c r="F4" s="224"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2" customFormat="1" ht="31.5" customHeight="1" x14ac:dyDescent="0.25">
      <c r="A5" s="250">
        <v>5</v>
      </c>
      <c r="B5" s="210" t="s">
        <v>217</v>
      </c>
      <c r="C5" s="186">
        <f>'úvodní list'!$E$12</f>
        <v>0</v>
      </c>
      <c r="D5" s="186">
        <f>'úvodní list'!$E$13</f>
        <v>0</v>
      </c>
      <c r="E5" s="224">
        <f>'úvodní list'!$E$14</f>
        <v>0</v>
      </c>
      <c r="F5" s="224"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2" customFormat="1" ht="31.5" customHeight="1" x14ac:dyDescent="0.25">
      <c r="A6" s="250">
        <v>6</v>
      </c>
      <c r="B6" s="210" t="s">
        <v>218</v>
      </c>
      <c r="C6" s="186">
        <f>'úvodní list'!$E$12</f>
        <v>0</v>
      </c>
      <c r="D6" s="186">
        <f>'úvodní list'!$E$13</f>
        <v>0</v>
      </c>
      <c r="E6" s="224">
        <f>'úvodní list'!$E$14</f>
        <v>0</v>
      </c>
      <c r="F6" s="224"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2"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2"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2"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2"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2"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1"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1"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1"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1"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539</v>
      </c>
      <c r="B19" s="231" t="s">
        <v>518</v>
      </c>
      <c r="C19" s="186">
        <f>'úvodní list'!$E$12</f>
        <v>0</v>
      </c>
      <c r="D19" s="186">
        <f>'úvodní list'!$E$13</f>
        <v>0</v>
      </c>
      <c r="E19" s="186">
        <f>'úvodní list'!$E$14</f>
        <v>0</v>
      </c>
      <c r="F19" s="186" t="str">
        <f>'úvodní list'!$E$15</f>
        <v>nevybráno</v>
      </c>
      <c r="G19" s="186">
        <f>'úvodní list'!$E$16</f>
        <v>0</v>
      </c>
      <c r="H19" s="319" t="s">
        <v>538</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537</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8" customFormat="1" ht="30" x14ac:dyDescent="0.25">
      <c r="A21" s="251">
        <v>41</v>
      </c>
      <c r="B21" s="230" t="s">
        <v>535</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536</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0"/>
      <c r="AK22" s="542"/>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29"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519</v>
      </c>
      <c r="B24" s="226" t="s">
        <v>534</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5"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5" t="s">
        <v>530</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7" t="s">
        <v>549</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520</v>
      </c>
      <c r="B28" s="226" t="s">
        <v>534</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540</v>
      </c>
      <c r="B29" s="226" t="s">
        <v>533</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5" t="s">
        <v>530</v>
      </c>
      <c r="C30" s="186">
        <f>'úvodní list'!$E$12</f>
        <v>0</v>
      </c>
      <c r="D30" s="186">
        <f>'úvodní list'!$E$13</f>
        <v>0</v>
      </c>
      <c r="E30" s="186">
        <f>'úvodní list'!$E$14</f>
        <v>0</v>
      </c>
      <c r="F30" s="186" t="str">
        <f>'úvodní list'!$E$15</f>
        <v>nevybráno</v>
      </c>
      <c r="G30" s="186">
        <f>'úvodní list'!$E$16</f>
        <v>0</v>
      </c>
      <c r="H30" s="508">
        <f>'část B ind_AT_prev'!$E$7</f>
        <v>0</v>
      </c>
      <c r="I30" s="508">
        <f>'část B ind_AT_prev'!$E$6</f>
        <v>0</v>
      </c>
      <c r="J30" s="315">
        <f>'část B ind_AT_prev'!$E$8</f>
        <v>0</v>
      </c>
      <c r="K30" s="315">
        <f>'část B ind_AT_prev'!$E$9</f>
        <v>0</v>
      </c>
      <c r="L30" s="315">
        <f>'část B ind_AT_prev'!$E$10</f>
        <v>0</v>
      </c>
      <c r="M30" s="315">
        <f>'část B ind_AT_prev'!$E$11</f>
        <v>0</v>
      </c>
      <c r="N30" s="508">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8">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8">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8">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531</v>
      </c>
      <c r="B31" s="226" t="s">
        <v>533</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7" t="s">
        <v>549</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5" t="s">
        <v>552</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554</v>
      </c>
      <c r="B34" s="252" t="s">
        <v>553</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0"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697</v>
      </c>
      <c r="H49" s="483" t="s">
        <v>57</v>
      </c>
      <c r="I49" s="484" t="s">
        <v>58</v>
      </c>
      <c r="J49" s="483" t="s">
        <v>59</v>
      </c>
      <c r="K49" s="484" t="s">
        <v>68</v>
      </c>
      <c r="L49" s="484" t="s">
        <v>69</v>
      </c>
      <c r="M49" s="484" t="s">
        <v>70</v>
      </c>
      <c r="N49" s="484" t="s">
        <v>72</v>
      </c>
      <c r="O49" s="483" t="s">
        <v>60</v>
      </c>
      <c r="P49" s="484" t="s">
        <v>75</v>
      </c>
      <c r="Q49" s="483" t="s">
        <v>77</v>
      </c>
      <c r="R49" s="484" t="s">
        <v>79</v>
      </c>
      <c r="S49" s="484" t="s">
        <v>81</v>
      </c>
      <c r="T49" s="484" t="s">
        <v>83</v>
      </c>
      <c r="U49" s="484" t="s">
        <v>85</v>
      </c>
      <c r="V49" s="484" t="s">
        <v>87</v>
      </c>
      <c r="W49" s="484" t="s">
        <v>89</v>
      </c>
      <c r="X49" s="484" t="s">
        <v>91</v>
      </c>
      <c r="Y49" s="484" t="s">
        <v>93</v>
      </c>
      <c r="Z49" s="484" t="s">
        <v>95</v>
      </c>
      <c r="AA49" s="484" t="s">
        <v>97</v>
      </c>
      <c r="AB49" s="484" t="s">
        <v>99</v>
      </c>
      <c r="AC49" s="483" t="s">
        <v>61</v>
      </c>
      <c r="AD49" s="484" t="s">
        <v>102</v>
      </c>
      <c r="AE49" s="484" t="s">
        <v>104</v>
      </c>
      <c r="AF49" s="484" t="s">
        <v>106</v>
      </c>
      <c r="AG49" s="484" t="s">
        <v>108</v>
      </c>
      <c r="AH49" s="484" t="s">
        <v>110</v>
      </c>
      <c r="AI49" s="484" t="s">
        <v>112</v>
      </c>
      <c r="AJ49" s="484" t="s">
        <v>114</v>
      </c>
      <c r="AK49" s="484" t="s">
        <v>116</v>
      </c>
      <c r="AL49" s="484" t="s">
        <v>62</v>
      </c>
      <c r="AM49" s="484" t="s">
        <v>63</v>
      </c>
      <c r="AN49" s="483" t="s">
        <v>64</v>
      </c>
      <c r="AO49" s="483" t="s">
        <v>121</v>
      </c>
      <c r="AP49" s="484" t="s">
        <v>123</v>
      </c>
      <c r="AQ49" s="484" t="s">
        <v>125</v>
      </c>
      <c r="AR49" s="484" t="s">
        <v>127</v>
      </c>
      <c r="AS49" s="484" t="s">
        <v>129</v>
      </c>
      <c r="AT49" s="484" t="s">
        <v>131</v>
      </c>
      <c r="AU49" s="483" t="s">
        <v>65</v>
      </c>
      <c r="AV49" s="484" t="s">
        <v>134</v>
      </c>
      <c r="AW49" s="484" t="s">
        <v>136</v>
      </c>
      <c r="AX49" s="484" t="s">
        <v>138</v>
      </c>
      <c r="AY49" s="483" t="s">
        <v>66</v>
      </c>
      <c r="AZ49" s="484" t="s">
        <v>141</v>
      </c>
      <c r="BA49" s="484" t="s">
        <v>143</v>
      </c>
      <c r="BB49" s="484" t="s">
        <v>145</v>
      </c>
      <c r="BC49" s="483" t="s">
        <v>56</v>
      </c>
    </row>
    <row r="50" spans="1:73" x14ac:dyDescent="0.25">
      <c r="F50" s="488"/>
    </row>
    <row r="51" spans="1:73" ht="90.75" customHeight="1" x14ac:dyDescent="0.25">
      <c r="F51" s="24" t="s">
        <v>722</v>
      </c>
      <c r="H51" s="485" t="s">
        <v>698</v>
      </c>
      <c r="I51" s="485" t="s">
        <v>273</v>
      </c>
      <c r="J51" s="485" t="s">
        <v>57</v>
      </c>
      <c r="K51" s="486" t="s">
        <v>58</v>
      </c>
      <c r="L51" s="486" t="s">
        <v>59</v>
      </c>
      <c r="M51" s="486" t="s">
        <v>60</v>
      </c>
      <c r="N51" s="486" t="s">
        <v>61</v>
      </c>
      <c r="O51" s="486" t="s">
        <v>62</v>
      </c>
      <c r="P51" s="486" t="s">
        <v>63</v>
      </c>
      <c r="Q51" s="485" t="s">
        <v>64</v>
      </c>
      <c r="R51" s="486" t="s">
        <v>121</v>
      </c>
      <c r="S51" s="486" t="s">
        <v>65</v>
      </c>
      <c r="T51" s="486" t="s">
        <v>66</v>
      </c>
      <c r="U51" s="485" t="s">
        <v>699</v>
      </c>
      <c r="V51" s="485" t="s">
        <v>57</v>
      </c>
      <c r="W51" s="486" t="s">
        <v>58</v>
      </c>
      <c r="X51" s="486" t="s">
        <v>59</v>
      </c>
      <c r="Y51" s="486" t="s">
        <v>60</v>
      </c>
      <c r="Z51" s="486" t="s">
        <v>61</v>
      </c>
      <c r="AA51" s="486" t="s">
        <v>62</v>
      </c>
      <c r="AB51" s="486" t="s">
        <v>63</v>
      </c>
      <c r="AC51" s="485" t="s">
        <v>64</v>
      </c>
      <c r="AD51" s="486" t="s">
        <v>121</v>
      </c>
      <c r="AE51" s="486" t="s">
        <v>65</v>
      </c>
      <c r="AF51" s="486" t="s">
        <v>66</v>
      </c>
      <c r="AG51" s="485" t="s">
        <v>700</v>
      </c>
      <c r="AH51" s="485" t="s">
        <v>57</v>
      </c>
      <c r="AI51" s="486" t="s">
        <v>58</v>
      </c>
      <c r="AJ51" s="486" t="s">
        <v>59</v>
      </c>
      <c r="AK51" s="486" t="s">
        <v>60</v>
      </c>
      <c r="AL51" s="486" t="s">
        <v>61</v>
      </c>
      <c r="AM51" s="486" t="s">
        <v>62</v>
      </c>
      <c r="AN51" s="486" t="s">
        <v>63</v>
      </c>
      <c r="AO51" s="485" t="s">
        <v>64</v>
      </c>
      <c r="AP51" s="486" t="s">
        <v>121</v>
      </c>
      <c r="AQ51" s="486" t="s">
        <v>65</v>
      </c>
      <c r="AR51" s="486" t="s">
        <v>66</v>
      </c>
      <c r="AS51" s="486" t="s">
        <v>289</v>
      </c>
      <c r="AT51" s="485" t="s">
        <v>701</v>
      </c>
      <c r="AU51" s="485" t="s">
        <v>702</v>
      </c>
      <c r="AV51" s="486" t="s">
        <v>703</v>
      </c>
      <c r="AW51" s="486" t="s">
        <v>704</v>
      </c>
      <c r="AX51" s="486" t="s">
        <v>705</v>
      </c>
      <c r="AY51" s="486" t="s">
        <v>706</v>
      </c>
      <c r="AZ51" s="486" t="s">
        <v>707</v>
      </c>
      <c r="BA51" s="486" t="s">
        <v>708</v>
      </c>
      <c r="BB51" s="485" t="s">
        <v>709</v>
      </c>
      <c r="BC51" s="486" t="s">
        <v>710</v>
      </c>
      <c r="BD51" s="484" t="s">
        <v>711</v>
      </c>
      <c r="BE51" s="484" t="s">
        <v>712</v>
      </c>
      <c r="BF51" s="484" t="s">
        <v>713</v>
      </c>
      <c r="BG51" s="484" t="s">
        <v>714</v>
      </c>
      <c r="BH51" s="484" t="s">
        <v>715</v>
      </c>
      <c r="BI51" s="484" t="s">
        <v>716</v>
      </c>
      <c r="BJ51" s="484" t="s">
        <v>717</v>
      </c>
      <c r="BK51" s="484" t="s">
        <v>718</v>
      </c>
      <c r="BL51" s="484" t="s">
        <v>719</v>
      </c>
      <c r="BM51" s="484" t="s">
        <v>720</v>
      </c>
      <c r="BN51" s="484" t="s">
        <v>721</v>
      </c>
      <c r="BO51" s="484" t="s">
        <v>267</v>
      </c>
      <c r="BP51" s="487" t="s">
        <v>1</v>
      </c>
    </row>
    <row r="52" spans="1:73" s="21" customFormat="1" ht="20.25" customHeight="1" x14ac:dyDescent="0.25">
      <c r="A52" s="516"/>
      <c r="B52" s="517"/>
      <c r="C52" s="518"/>
      <c r="D52" s="518"/>
      <c r="E52" s="518"/>
      <c r="F52" s="229"/>
      <c r="G52" s="518"/>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519"/>
      <c r="BE52" s="519"/>
      <c r="BF52" s="519"/>
      <c r="BG52" s="519"/>
      <c r="BH52" s="519"/>
      <c r="BI52" s="519"/>
      <c r="BJ52" s="519"/>
      <c r="BK52" s="519"/>
      <c r="BL52" s="519"/>
      <c r="BM52" s="519"/>
      <c r="BN52" s="519"/>
      <c r="BO52" s="519"/>
      <c r="BP52" s="520"/>
      <c r="BT52" s="521"/>
      <c r="BU52" s="521"/>
    </row>
    <row r="53" spans="1:73" s="21" customFormat="1" ht="135" customHeight="1" x14ac:dyDescent="0.25">
      <c r="A53" s="516"/>
      <c r="B53" s="517"/>
      <c r="C53" s="518"/>
      <c r="D53" s="518"/>
      <c r="E53" s="518"/>
      <c r="F53" s="24" t="s">
        <v>887</v>
      </c>
      <c r="G53" s="518"/>
      <c r="H53" s="522" t="s">
        <v>201</v>
      </c>
      <c r="I53" s="523" t="s">
        <v>228</v>
      </c>
      <c r="J53" s="523" t="s">
        <v>199</v>
      </c>
      <c r="K53" s="523" t="s">
        <v>878</v>
      </c>
      <c r="L53" s="523" t="s">
        <v>879</v>
      </c>
      <c r="M53" s="522" t="s">
        <v>880</v>
      </c>
      <c r="N53" s="524" t="s">
        <v>881</v>
      </c>
      <c r="O53" s="523" t="s">
        <v>200</v>
      </c>
      <c r="P53" s="523" t="s">
        <v>882</v>
      </c>
      <c r="Q53" s="525" t="s">
        <v>883</v>
      </c>
      <c r="R53" s="522" t="s">
        <v>884</v>
      </c>
      <c r="S53" s="523" t="s">
        <v>885</v>
      </c>
      <c r="T53" s="523" t="s">
        <v>886</v>
      </c>
      <c r="U53" s="522" t="s">
        <v>510</v>
      </c>
      <c r="V53" s="523" t="s">
        <v>511</v>
      </c>
      <c r="W53" s="523" t="s">
        <v>886</v>
      </c>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519"/>
      <c r="BE53" s="519"/>
      <c r="BF53" s="519"/>
      <c r="BG53" s="519"/>
      <c r="BH53" s="519"/>
      <c r="BI53" s="519"/>
      <c r="BJ53" s="519"/>
      <c r="BK53" s="519"/>
      <c r="BL53" s="519"/>
      <c r="BM53" s="519"/>
      <c r="BN53" s="519"/>
      <c r="BO53" s="519"/>
      <c r="BP53" s="520"/>
      <c r="BT53" s="521"/>
      <c r="BU53" s="521"/>
    </row>
    <row r="54" spans="1:73" s="21" customFormat="1" ht="20.25" customHeight="1" x14ac:dyDescent="0.25">
      <c r="A54" s="516"/>
      <c r="B54" s="517"/>
      <c r="C54" s="518"/>
      <c r="D54" s="518"/>
      <c r="E54" s="518"/>
      <c r="F54" s="229"/>
      <c r="G54" s="518"/>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519"/>
      <c r="BE54" s="519"/>
      <c r="BF54" s="519"/>
      <c r="BG54" s="519"/>
      <c r="BH54" s="519"/>
      <c r="BI54" s="519"/>
      <c r="BJ54" s="519"/>
      <c r="BK54" s="519"/>
      <c r="BL54" s="519"/>
      <c r="BM54" s="519"/>
      <c r="BN54" s="519"/>
      <c r="BO54" s="519"/>
      <c r="BP54" s="520"/>
      <c r="BT54" s="521"/>
      <c r="BU54" s="521"/>
    </row>
    <row r="55" spans="1:73" x14ac:dyDescent="0.25">
      <c r="F55" s="488"/>
      <c r="AE55" s="506" t="s">
        <v>893</v>
      </c>
    </row>
    <row r="56" spans="1:73" ht="149.25" x14ac:dyDescent="0.25">
      <c r="F56" s="24" t="s">
        <v>727</v>
      </c>
      <c r="H56" s="489" t="s">
        <v>662</v>
      </c>
      <c r="I56" s="489" t="s">
        <v>265</v>
      </c>
      <c r="J56" s="489" t="s">
        <v>723</v>
      </c>
      <c r="K56" s="490" t="s">
        <v>894</v>
      </c>
      <c r="L56" s="491" t="s">
        <v>724</v>
      </c>
      <c r="M56" s="492" t="s">
        <v>192</v>
      </c>
      <c r="N56" s="489" t="s">
        <v>193</v>
      </c>
      <c r="O56" s="489" t="s">
        <v>725</v>
      </c>
      <c r="P56" s="489" t="s">
        <v>726</v>
      </c>
      <c r="Q56" s="489" t="s">
        <v>173</v>
      </c>
      <c r="R56" s="489" t="s">
        <v>194</v>
      </c>
      <c r="S56" s="489" t="s">
        <v>174</v>
      </c>
      <c r="T56" s="489" t="s">
        <v>203</v>
      </c>
      <c r="U56" s="489" t="s">
        <v>204</v>
      </c>
      <c r="V56" s="489" t="s">
        <v>205</v>
      </c>
      <c r="W56" s="489" t="s">
        <v>206</v>
      </c>
      <c r="X56" s="489" t="s">
        <v>207</v>
      </c>
      <c r="Y56" s="489" t="s">
        <v>208</v>
      </c>
      <c r="Z56" s="489" t="s">
        <v>209</v>
      </c>
      <c r="AA56" s="489" t="s">
        <v>175</v>
      </c>
      <c r="AB56" s="489" t="s">
        <v>176</v>
      </c>
      <c r="AC56" s="489" t="s">
        <v>177</v>
      </c>
      <c r="AD56" s="493" t="s">
        <v>1</v>
      </c>
      <c r="AE56" s="539" t="s">
        <v>889</v>
      </c>
      <c r="AF56" s="539" t="s">
        <v>890</v>
      </c>
      <c r="AG56" s="539" t="s">
        <v>891</v>
      </c>
      <c r="AH56" s="539" t="s">
        <v>892</v>
      </c>
      <c r="AI56" s="539" t="s">
        <v>872</v>
      </c>
      <c r="AJ56" s="317"/>
      <c r="AK56" s="541" t="s">
        <v>895</v>
      </c>
    </row>
    <row r="57" spans="1:73" x14ac:dyDescent="0.25">
      <c r="F57" s="488"/>
    </row>
    <row r="58" spans="1:73" ht="144.75" customHeight="1" x14ac:dyDescent="0.25">
      <c r="F58" s="24" t="s">
        <v>767</v>
      </c>
      <c r="H58" s="496" t="s">
        <v>728</v>
      </c>
      <c r="I58" s="497" t="s">
        <v>729</v>
      </c>
      <c r="J58" s="497" t="s">
        <v>730</v>
      </c>
      <c r="K58" s="497" t="s">
        <v>731</v>
      </c>
      <c r="L58" s="497" t="s">
        <v>732</v>
      </c>
      <c r="M58" s="497" t="s">
        <v>733</v>
      </c>
      <c r="N58" s="498" t="s">
        <v>734</v>
      </c>
      <c r="O58" s="497" t="s">
        <v>735</v>
      </c>
      <c r="P58" s="497" t="s">
        <v>736</v>
      </c>
      <c r="Q58" s="496" t="s">
        <v>737</v>
      </c>
      <c r="R58" s="497" t="s">
        <v>738</v>
      </c>
      <c r="S58" s="497" t="s">
        <v>739</v>
      </c>
      <c r="T58" s="497" t="s">
        <v>740</v>
      </c>
      <c r="U58" s="497" t="s">
        <v>741</v>
      </c>
      <c r="V58" s="497" t="s">
        <v>742</v>
      </c>
      <c r="W58" s="498" t="s">
        <v>743</v>
      </c>
      <c r="X58" s="497" t="s">
        <v>744</v>
      </c>
      <c r="Y58" s="497" t="s">
        <v>745</v>
      </c>
      <c r="Z58" s="496" t="s">
        <v>746</v>
      </c>
      <c r="AA58" s="497" t="s">
        <v>747</v>
      </c>
      <c r="AB58" s="497" t="s">
        <v>748</v>
      </c>
      <c r="AC58" s="497" t="s">
        <v>749</v>
      </c>
      <c r="AD58" s="497" t="s">
        <v>750</v>
      </c>
      <c r="AE58" s="497" t="s">
        <v>751</v>
      </c>
      <c r="AF58" s="498" t="s">
        <v>752</v>
      </c>
      <c r="AG58" s="497" t="s">
        <v>753</v>
      </c>
      <c r="AH58" s="497" t="s">
        <v>754</v>
      </c>
      <c r="AI58" s="496" t="s">
        <v>755</v>
      </c>
      <c r="AJ58" s="497" t="s">
        <v>756</v>
      </c>
      <c r="AK58" s="497" t="s">
        <v>757</v>
      </c>
      <c r="AL58" s="497" t="s">
        <v>758</v>
      </c>
      <c r="AM58" s="497" t="s">
        <v>759</v>
      </c>
      <c r="AN58" s="497" t="s">
        <v>760</v>
      </c>
      <c r="AO58" s="498" t="s">
        <v>761</v>
      </c>
      <c r="AP58" s="497" t="s">
        <v>762</v>
      </c>
      <c r="AQ58" s="497" t="s">
        <v>763</v>
      </c>
      <c r="AR58" s="496" t="s">
        <v>764</v>
      </c>
      <c r="AS58" s="497" t="s">
        <v>765</v>
      </c>
      <c r="AT58" s="497" t="s">
        <v>766</v>
      </c>
      <c r="AU58" s="494"/>
      <c r="AV58" s="495"/>
      <c r="AW58" s="495"/>
      <c r="AX58" s="495"/>
      <c r="AY58" s="495"/>
      <c r="AZ58" s="495"/>
    </row>
    <row r="59" spans="1:73" x14ac:dyDescent="0.25">
      <c r="F59" s="488"/>
    </row>
    <row r="60" spans="1:73" ht="84" customHeight="1" x14ac:dyDescent="0.25">
      <c r="F60" s="24" t="s">
        <v>795</v>
      </c>
      <c r="H60" s="501" t="s">
        <v>771</v>
      </c>
      <c r="I60" s="502" t="s">
        <v>772</v>
      </c>
      <c r="J60" s="502" t="s">
        <v>773</v>
      </c>
      <c r="K60" s="502" t="s">
        <v>774</v>
      </c>
      <c r="L60" s="502" t="s">
        <v>775</v>
      </c>
      <c r="M60" s="502" t="s">
        <v>776</v>
      </c>
      <c r="N60" s="501" t="s">
        <v>777</v>
      </c>
      <c r="O60" s="502" t="s">
        <v>778</v>
      </c>
      <c r="P60" s="502" t="s">
        <v>779</v>
      </c>
      <c r="Q60" s="502" t="s">
        <v>780</v>
      </c>
      <c r="R60" s="502" t="s">
        <v>781</v>
      </c>
      <c r="S60" s="502" t="s">
        <v>782</v>
      </c>
      <c r="T60" s="501" t="s">
        <v>783</v>
      </c>
      <c r="U60" s="502" t="s">
        <v>784</v>
      </c>
      <c r="V60" s="502" t="s">
        <v>785</v>
      </c>
      <c r="W60" s="502" t="s">
        <v>786</v>
      </c>
      <c r="X60" s="502" t="s">
        <v>787</v>
      </c>
      <c r="Y60" s="502" t="s">
        <v>788</v>
      </c>
      <c r="Z60" s="501" t="s">
        <v>789</v>
      </c>
      <c r="AA60" s="502" t="s">
        <v>790</v>
      </c>
      <c r="AB60" s="502" t="s">
        <v>791</v>
      </c>
      <c r="AC60" s="502" t="s">
        <v>792</v>
      </c>
      <c r="AD60" s="502" t="s">
        <v>793</v>
      </c>
      <c r="AE60" s="502" t="s">
        <v>794</v>
      </c>
    </row>
    <row r="61" spans="1:73" x14ac:dyDescent="0.25">
      <c r="F61" s="488"/>
      <c r="H61" s="506"/>
      <c r="I61" s="506"/>
      <c r="J61" s="507" t="s">
        <v>874</v>
      </c>
    </row>
    <row r="62" spans="1:73" ht="138" customHeight="1" x14ac:dyDescent="0.25">
      <c r="F62" s="24" t="s">
        <v>768</v>
      </c>
      <c r="H62" s="496" t="s">
        <v>796</v>
      </c>
      <c r="I62" s="497" t="s">
        <v>797</v>
      </c>
      <c r="J62" s="497" t="s">
        <v>798</v>
      </c>
      <c r="K62" s="497" t="s">
        <v>799</v>
      </c>
      <c r="L62" s="497" t="s">
        <v>800</v>
      </c>
      <c r="M62" s="497" t="s">
        <v>801</v>
      </c>
      <c r="N62" s="499" t="s">
        <v>802</v>
      </c>
      <c r="O62" s="497" t="s">
        <v>803</v>
      </c>
      <c r="P62" s="497" t="s">
        <v>804</v>
      </c>
      <c r="Q62" s="496" t="s">
        <v>805</v>
      </c>
      <c r="R62" s="497" t="s">
        <v>806</v>
      </c>
      <c r="S62" s="497" t="s">
        <v>807</v>
      </c>
      <c r="T62" s="497" t="s">
        <v>808</v>
      </c>
      <c r="U62" s="497" t="s">
        <v>809</v>
      </c>
      <c r="V62" s="497" t="s">
        <v>810</v>
      </c>
      <c r="W62" s="499" t="s">
        <v>811</v>
      </c>
      <c r="X62" s="497" t="s">
        <v>812</v>
      </c>
      <c r="Y62" s="497" t="s">
        <v>813</v>
      </c>
      <c r="Z62" s="496" t="s">
        <v>814</v>
      </c>
      <c r="AA62" s="497" t="s">
        <v>815</v>
      </c>
      <c r="AB62" s="497" t="s">
        <v>816</v>
      </c>
      <c r="AC62" s="497" t="s">
        <v>817</v>
      </c>
      <c r="AD62" s="497" t="s">
        <v>818</v>
      </c>
      <c r="AE62" s="497" t="s">
        <v>819</v>
      </c>
      <c r="AF62" s="499" t="s">
        <v>820</v>
      </c>
      <c r="AG62" s="497" t="s">
        <v>821</v>
      </c>
      <c r="AH62" s="497" t="s">
        <v>822</v>
      </c>
      <c r="AI62" s="496" t="s">
        <v>823</v>
      </c>
      <c r="AJ62" s="497" t="s">
        <v>824</v>
      </c>
      <c r="AK62" s="497" t="s">
        <v>825</v>
      </c>
      <c r="AL62" s="497" t="s">
        <v>826</v>
      </c>
      <c r="AM62" s="497" t="s">
        <v>827</v>
      </c>
      <c r="AN62" s="497" t="s">
        <v>828</v>
      </c>
      <c r="AO62" s="499" t="s">
        <v>829</v>
      </c>
      <c r="AP62" s="497" t="s">
        <v>830</v>
      </c>
      <c r="AQ62" s="497" t="s">
        <v>831</v>
      </c>
      <c r="AR62" s="496" t="s">
        <v>832</v>
      </c>
      <c r="AS62" s="497" t="s">
        <v>833</v>
      </c>
      <c r="AT62" s="497" t="s">
        <v>834</v>
      </c>
      <c r="AU62" s="497" t="s">
        <v>835</v>
      </c>
      <c r="AV62" s="497" t="s">
        <v>836</v>
      </c>
    </row>
    <row r="63" spans="1:73" x14ac:dyDescent="0.25">
      <c r="F63" s="488"/>
    </row>
    <row r="64" spans="1:73" ht="133.5" customHeight="1" x14ac:dyDescent="0.25">
      <c r="F64" s="24" t="s">
        <v>769</v>
      </c>
      <c r="H64" s="496" t="s">
        <v>837</v>
      </c>
      <c r="I64" s="497" t="s">
        <v>838</v>
      </c>
      <c r="J64" s="497" t="s">
        <v>839</v>
      </c>
      <c r="K64" s="497" t="s">
        <v>840</v>
      </c>
      <c r="L64" s="497" t="s">
        <v>841</v>
      </c>
      <c r="M64" s="497" t="s">
        <v>842</v>
      </c>
      <c r="N64" s="496" t="s">
        <v>843</v>
      </c>
      <c r="O64" s="497" t="s">
        <v>844</v>
      </c>
      <c r="P64" s="497" t="s">
        <v>845</v>
      </c>
      <c r="Q64" s="497" t="s">
        <v>846</v>
      </c>
      <c r="R64" s="497" t="s">
        <v>847</v>
      </c>
      <c r="S64" s="497" t="s">
        <v>848</v>
      </c>
      <c r="T64" s="496" t="s">
        <v>849</v>
      </c>
      <c r="U64" s="497" t="s">
        <v>850</v>
      </c>
      <c r="V64" s="497" t="s">
        <v>851</v>
      </c>
      <c r="W64" s="497" t="s">
        <v>852</v>
      </c>
      <c r="X64" s="497" t="s">
        <v>853</v>
      </c>
      <c r="Y64" s="497" t="s">
        <v>854</v>
      </c>
      <c r="Z64" s="496" t="s">
        <v>855</v>
      </c>
      <c r="AA64" s="497" t="s">
        <v>856</v>
      </c>
      <c r="AB64" s="497" t="s">
        <v>857</v>
      </c>
      <c r="AC64" s="497" t="s">
        <v>858</v>
      </c>
      <c r="AD64" s="497" t="s">
        <v>859</v>
      </c>
      <c r="AE64" s="497" t="s">
        <v>860</v>
      </c>
      <c r="AF64" s="496" t="s">
        <v>861</v>
      </c>
      <c r="AG64" s="497" t="s">
        <v>862</v>
      </c>
      <c r="AH64" s="497" t="s">
        <v>863</v>
      </c>
      <c r="AI64" s="497" t="s">
        <v>864</v>
      </c>
      <c r="AJ64" s="497" t="s">
        <v>865</v>
      </c>
      <c r="AK64" s="497" t="s">
        <v>866</v>
      </c>
    </row>
    <row r="65" spans="6:42" x14ac:dyDescent="0.25">
      <c r="F65" s="488"/>
    </row>
    <row r="66" spans="6:42" ht="129" customHeight="1" x14ac:dyDescent="0.25">
      <c r="F66" s="24" t="s">
        <v>770</v>
      </c>
      <c r="H66" s="496" t="s">
        <v>837</v>
      </c>
      <c r="I66" s="497" t="s">
        <v>838</v>
      </c>
      <c r="J66" s="497" t="s">
        <v>839</v>
      </c>
      <c r="K66" s="497" t="s">
        <v>840</v>
      </c>
      <c r="L66" s="497" t="s">
        <v>841</v>
      </c>
      <c r="M66" s="497" t="s">
        <v>842</v>
      </c>
      <c r="N66" s="497" t="s">
        <v>867</v>
      </c>
      <c r="O66" s="496" t="s">
        <v>843</v>
      </c>
      <c r="P66" s="497" t="s">
        <v>844</v>
      </c>
      <c r="Q66" s="497" t="s">
        <v>845</v>
      </c>
      <c r="R66" s="497" t="s">
        <v>846</v>
      </c>
      <c r="S66" s="497" t="s">
        <v>847</v>
      </c>
      <c r="T66" s="497" t="s">
        <v>848</v>
      </c>
      <c r="U66" s="497" t="s">
        <v>868</v>
      </c>
      <c r="V66" s="496" t="s">
        <v>849</v>
      </c>
      <c r="W66" s="497" t="s">
        <v>850</v>
      </c>
      <c r="X66" s="497" t="s">
        <v>851</v>
      </c>
      <c r="Y66" s="497" t="s">
        <v>852</v>
      </c>
      <c r="Z66" s="497" t="s">
        <v>853</v>
      </c>
      <c r="AA66" s="497" t="s">
        <v>854</v>
      </c>
      <c r="AB66" s="497" t="s">
        <v>869</v>
      </c>
      <c r="AC66" s="496" t="s">
        <v>855</v>
      </c>
      <c r="AD66" s="497" t="s">
        <v>856</v>
      </c>
      <c r="AE66" s="497" t="s">
        <v>857</v>
      </c>
      <c r="AF66" s="497" t="s">
        <v>858</v>
      </c>
      <c r="AG66" s="497" t="s">
        <v>859</v>
      </c>
      <c r="AH66" s="497" t="s">
        <v>860</v>
      </c>
      <c r="AI66" s="497" t="s">
        <v>870</v>
      </c>
      <c r="AJ66" s="496" t="s">
        <v>861</v>
      </c>
      <c r="AK66" s="497" t="s">
        <v>862</v>
      </c>
      <c r="AL66" s="497" t="s">
        <v>863</v>
      </c>
      <c r="AM66" s="497" t="s">
        <v>864</v>
      </c>
      <c r="AN66" s="497" t="s">
        <v>865</v>
      </c>
      <c r="AO66" s="497" t="s">
        <v>866</v>
      </c>
      <c r="AP66" s="497" t="s">
        <v>871</v>
      </c>
    </row>
    <row r="67" spans="6:42" x14ac:dyDescent="0.25">
      <c r="F67" s="488"/>
    </row>
    <row r="68" spans="6:42" x14ac:dyDescent="0.25">
      <c r="F68" s="488"/>
    </row>
    <row r="69" spans="6:42" x14ac:dyDescent="0.25">
      <c r="F69" s="488"/>
    </row>
    <row r="70" spans="6:42" x14ac:dyDescent="0.25">
      <c r="F70" s="488"/>
    </row>
    <row r="71" spans="6:42" x14ac:dyDescent="0.25">
      <c r="F71" s="488"/>
    </row>
    <row r="72" spans="6:42" x14ac:dyDescent="0.25">
      <c r="F72" s="488"/>
    </row>
    <row r="73" spans="6:42" x14ac:dyDescent="0.25">
      <c r="F73" s="488"/>
    </row>
    <row r="74" spans="6:42" x14ac:dyDescent="0.25">
      <c r="F74" s="488"/>
    </row>
    <row r="75" spans="6:42" x14ac:dyDescent="0.25">
      <c r="F75" s="488"/>
    </row>
    <row r="76" spans="6:42" x14ac:dyDescent="0.25">
      <c r="F76" s="488"/>
    </row>
    <row r="77" spans="6:42" x14ac:dyDescent="0.25">
      <c r="F77" s="488"/>
    </row>
    <row r="78" spans="6:42" x14ac:dyDescent="0.25">
      <c r="F78" s="488"/>
    </row>
    <row r="79" spans="6:42" x14ac:dyDescent="0.25">
      <c r="F79" s="488"/>
    </row>
    <row r="80" spans="6:42" x14ac:dyDescent="0.25">
      <c r="F80" s="488"/>
    </row>
    <row r="81" spans="6:6" x14ac:dyDescent="0.25">
      <c r="F81" s="488"/>
    </row>
    <row r="82" spans="6:6" x14ac:dyDescent="0.25">
      <c r="F82" s="488"/>
    </row>
    <row r="83" spans="6:6" x14ac:dyDescent="0.25">
      <c r="F83" s="488"/>
    </row>
    <row r="84" spans="6:6" x14ac:dyDescent="0.25">
      <c r="F84" s="488"/>
    </row>
    <row r="85" spans="6:6" x14ac:dyDescent="0.25">
      <c r="F85" s="488"/>
    </row>
    <row r="86" spans="6:6" x14ac:dyDescent="0.25">
      <c r="F86" s="488"/>
    </row>
    <row r="87" spans="6:6" x14ac:dyDescent="0.25">
      <c r="F87" s="488"/>
    </row>
    <row r="88" spans="6:6" x14ac:dyDescent="0.25">
      <c r="F88" s="488"/>
    </row>
    <row r="89" spans="6:6" x14ac:dyDescent="0.25">
      <c r="F89" s="488"/>
    </row>
    <row r="90" spans="6:6" x14ac:dyDescent="0.25">
      <c r="F90" s="488"/>
    </row>
    <row r="91" spans="6:6" x14ac:dyDescent="0.25">
      <c r="F91" s="488"/>
    </row>
    <row r="92" spans="6:6" x14ac:dyDescent="0.25">
      <c r="F92" s="488"/>
    </row>
    <row r="93" spans="6:6" x14ac:dyDescent="0.25">
      <c r="F93" s="488"/>
    </row>
    <row r="94" spans="6:6" x14ac:dyDescent="0.25">
      <c r="F94" s="488"/>
    </row>
    <row r="95" spans="6:6" x14ac:dyDescent="0.25">
      <c r="F95" s="488"/>
    </row>
    <row r="96" spans="6:6" x14ac:dyDescent="0.25">
      <c r="F96" s="488"/>
    </row>
    <row r="97" spans="6:6" x14ac:dyDescent="0.25">
      <c r="F97" s="488"/>
    </row>
    <row r="98" spans="6:6" x14ac:dyDescent="0.25">
      <c r="F98" s="488"/>
    </row>
    <row r="99" spans="6:6" x14ac:dyDescent="0.25">
      <c r="F99" s="488"/>
    </row>
    <row r="100" spans="6:6" x14ac:dyDescent="0.25">
      <c r="F100" s="488"/>
    </row>
    <row r="101" spans="6:6" x14ac:dyDescent="0.25">
      <c r="F101" s="488"/>
    </row>
  </sheetData>
  <sheetProtection algorithmName="SHA-512" hashValue="X2Lg3AnKj5cTp0p7UYaCZwH330mrrCVo7dTlvyvjEkT13FqF/sR4I1gYWaklAvavT1HjxAd8lhzKQFCM2xnPPQ==" saltValue="rwXsM7/V+PGhhGEKo8xWVg=="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A32F8-37D0-445F-B845-65FC91B102AF}"/>
</file>

<file path=customXml/itemProps2.xml><?xml version="1.0" encoding="utf-8"?>
<ds:datastoreItem xmlns:ds="http://schemas.openxmlformats.org/officeDocument/2006/customXml" ds:itemID="{3A5439DC-FDC0-41E2-8BD3-6749D42DD829}"/>
</file>

<file path=customXml/itemProps3.xml><?xml version="1.0" encoding="utf-8"?>
<ds:datastoreItem xmlns:ds="http://schemas.openxmlformats.org/officeDocument/2006/customXml" ds:itemID="{BB176399-23DB-4978-8FD4-EA318DE638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2020-07-24T07:36:09Z</cp:lastPrinted>
  <dcterms:created xsi:type="dcterms:W3CDTF">2011-07-13T06:12:23Z</dcterms:created>
  <dcterms:modified xsi:type="dcterms:W3CDTF">2020-08-03T10:10:22Z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1754100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