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ctrlProps/ctrlProp25.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0.xml" ContentType="application/vnd.ms-excel.controlproperties+xml"/>
  <Override PartName="/xl/ctrlProps/ctrlProp19.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2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ivan.kocmich\Desktop\ZZ projekt leden - srpen 2019\ZZ-AT-pece-2019-projekt-leden-srpen\"/>
    </mc:Choice>
  </mc:AlternateContent>
  <workbookProtection workbookAlgorithmName="SHA-512" workbookHashValue="IIVSwEcB2aTRCqlRYyWG92ipgo/DY71lq1Q7CLS0S1TXIzlx3K8mB6OWxd977tJr1ka2YU4yWaz0FO3UIJziog==" workbookSaltValue="GJg5KAFuabN58cEGI8PsZw==" workbookSpinCount="100000" lockStructure="1"/>
  <bookViews>
    <workbookView xWindow="0" yWindow="75" windowWidth="11640" windowHeight="10575" tabRatio="860"/>
  </bookViews>
  <sheets>
    <sheet name="úvodní list" sheetId="3" r:id="rId1"/>
    <sheet name="část A zhodnocení" sheetId="23" r:id="rId2"/>
    <sheet name="část B ind_AT_péče" sheetId="10" r:id="rId3"/>
    <sheet name="část B ind_AT_prev" sheetId="29" state="hidden" r:id="rId4"/>
    <sheet name="část B ind_P_péče" sheetId="30" state="hidden" r:id="rId5"/>
    <sheet name="část B ind_P_prev" sheetId="31" state="hidden" r:id="rId6"/>
    <sheet name="část C ind_kval" sheetId="21" r:id="rId7"/>
    <sheet name="část D zaměstnanci" sheetId="13" r:id="rId8"/>
    <sheet name="část E náklady" sheetId="24" r:id="rId9"/>
    <sheet name="část F zdroje" sheetId="25" r:id="rId10"/>
    <sheet name="část G obce" sheetId="28" r:id="rId11"/>
    <sheet name="část H přílohy" sheetId="22" r:id="rId12"/>
    <sheet name="kontrola" sheetId="26" state="hidden" r:id="rId13"/>
    <sheet name="data" sheetId="8" state="hidden" r:id="rId14"/>
    <sheet name="Sehrávání" sheetId="27" state="hidden" r:id="rId15"/>
  </sheets>
  <externalReferences>
    <externalReference r:id="rId16"/>
  </externalReferences>
  <definedNames>
    <definedName name="_xlnm._FilterDatabase" localSheetId="12" hidden="1">kontrola!$AA$2:$AC$17</definedName>
    <definedName name="druhysluzeb" localSheetId="8">[1]data!$A$1:$A$33</definedName>
    <definedName name="druhysluzeb" localSheetId="9">[1]data!$A$1:$A$33</definedName>
    <definedName name="druhysluzeb">data!$A$1:$A$33</definedName>
  </definedNames>
  <calcPr calcId="162913"/>
</workbook>
</file>

<file path=xl/calcChain.xml><?xml version="1.0" encoding="utf-8"?>
<calcChain xmlns="http://schemas.openxmlformats.org/spreadsheetml/2006/main">
  <c r="M141" i="13" l="1"/>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G163" i="13" l="1"/>
  <c r="K16" i="3" l="1"/>
  <c r="K13" i="3"/>
  <c r="H9" i="30" l="1"/>
  <c r="K9" i="30" s="1"/>
  <c r="K6" i="30"/>
  <c r="H25" i="31"/>
  <c r="K25" i="31" s="1"/>
  <c r="H9" i="31"/>
  <c r="K22" i="31"/>
  <c r="K27" i="31"/>
  <c r="K11" i="31" l="1"/>
  <c r="K6" i="31"/>
  <c r="K34" i="29"/>
  <c r="K8" i="29"/>
  <c r="K10" i="29"/>
  <c r="J10" i="25" l="1"/>
  <c r="J11" i="25"/>
  <c r="J14" i="25"/>
  <c r="J15" i="25"/>
  <c r="J16" i="25"/>
  <c r="J17" i="25"/>
  <c r="J18" i="25"/>
  <c r="J19" i="25"/>
  <c r="J20" i="25"/>
  <c r="J21" i="25"/>
  <c r="J22" i="25"/>
  <c r="J23" i="25"/>
  <c r="J24" i="25"/>
  <c r="J25" i="25"/>
  <c r="J26" i="25"/>
  <c r="L90" i="13"/>
  <c r="M90" i="13"/>
  <c r="N90" i="13"/>
  <c r="L89" i="13"/>
  <c r="M89" i="13"/>
  <c r="N89" i="13"/>
  <c r="L60" i="13"/>
  <c r="M60" i="13"/>
  <c r="N60" i="13"/>
  <c r="L38" i="13"/>
  <c r="M38" i="13"/>
  <c r="N38" i="13"/>
  <c r="L37" i="13"/>
  <c r="M37" i="13"/>
  <c r="N37" i="13"/>
  <c r="L8" i="13"/>
  <c r="M8" i="13"/>
  <c r="N8" i="13"/>
  <c r="O75" i="24" l="1"/>
  <c r="O76" i="24"/>
  <c r="O77" i="24"/>
  <c r="O78" i="24"/>
  <c r="O79" i="24"/>
  <c r="O80" i="24"/>
  <c r="O81" i="24"/>
  <c r="O82" i="24"/>
  <c r="O83" i="24"/>
  <c r="O84" i="24"/>
  <c r="O85" i="24"/>
  <c r="O86" i="24"/>
  <c r="P86" i="24"/>
  <c r="P85" i="24"/>
  <c r="P84" i="24"/>
  <c r="P83" i="24"/>
  <c r="P82" i="24"/>
  <c r="P81" i="24"/>
  <c r="P80" i="24"/>
  <c r="P79" i="24"/>
  <c r="P78" i="24"/>
  <c r="P77" i="24"/>
  <c r="P76" i="24"/>
  <c r="P75" i="24"/>
  <c r="O68" i="24" l="1"/>
  <c r="O69" i="24"/>
  <c r="O70" i="24"/>
  <c r="O71" i="24"/>
  <c r="O72" i="24"/>
  <c r="O73" i="24"/>
  <c r="P73" i="24"/>
  <c r="P72" i="24"/>
  <c r="P71" i="24"/>
  <c r="P70" i="24"/>
  <c r="P69" i="24"/>
  <c r="P68" i="24"/>
  <c r="P65" i="24"/>
  <c r="P64" i="24"/>
  <c r="P63" i="24"/>
  <c r="P62" i="24"/>
  <c r="O62" i="24"/>
  <c r="O63" i="24"/>
  <c r="O64" i="24"/>
  <c r="O65" i="24"/>
  <c r="M62" i="24"/>
  <c r="N62" i="24"/>
  <c r="M63" i="24"/>
  <c r="N63" i="24"/>
  <c r="M64" i="24"/>
  <c r="N64" i="24"/>
  <c r="M65" i="24"/>
  <c r="N65" i="24"/>
  <c r="O55" i="24"/>
  <c r="O56" i="24"/>
  <c r="O57" i="24"/>
  <c r="O58" i="24"/>
  <c r="O59" i="24"/>
  <c r="O60" i="24"/>
  <c r="M55" i="24"/>
  <c r="N55" i="24"/>
  <c r="M56" i="24"/>
  <c r="N56" i="24"/>
  <c r="M57" i="24"/>
  <c r="N57" i="24"/>
  <c r="M58" i="24"/>
  <c r="N58" i="24"/>
  <c r="M59" i="24"/>
  <c r="N59" i="24"/>
  <c r="M60" i="24"/>
  <c r="N60" i="24"/>
  <c r="P60" i="24"/>
  <c r="P59" i="24"/>
  <c r="P58" i="24"/>
  <c r="P57" i="24"/>
  <c r="P56" i="24"/>
  <c r="P55" i="24"/>
  <c r="P52" i="24"/>
  <c r="P51" i="24"/>
  <c r="P50" i="24"/>
  <c r="P48" i="24"/>
  <c r="P47" i="24"/>
  <c r="P46" i="24"/>
  <c r="P45" i="24"/>
  <c r="P44" i="24"/>
  <c r="P43" i="24"/>
  <c r="P40" i="24"/>
  <c r="P39" i="24"/>
  <c r="P38" i="24"/>
  <c r="P36" i="24"/>
  <c r="P35" i="24"/>
  <c r="P34" i="24"/>
  <c r="P33" i="24"/>
  <c r="P32" i="24"/>
  <c r="P31" i="24"/>
  <c r="O50" i="24"/>
  <c r="O51" i="24"/>
  <c r="O52" i="24"/>
  <c r="M50" i="24"/>
  <c r="N50" i="24"/>
  <c r="M51" i="24"/>
  <c r="N51" i="24"/>
  <c r="M52" i="24"/>
  <c r="N52" i="24"/>
  <c r="O43" i="24"/>
  <c r="O44" i="24"/>
  <c r="O45" i="24"/>
  <c r="O46" i="24"/>
  <c r="O47" i="24"/>
  <c r="O48" i="24"/>
  <c r="M43" i="24"/>
  <c r="N43" i="24"/>
  <c r="M44" i="24"/>
  <c r="N44" i="24"/>
  <c r="M45" i="24"/>
  <c r="N45" i="24"/>
  <c r="M46" i="24"/>
  <c r="N46" i="24"/>
  <c r="M47" i="24"/>
  <c r="N47" i="24"/>
  <c r="M48" i="24"/>
  <c r="N48" i="24"/>
  <c r="O38" i="24" l="1"/>
  <c r="O39" i="24"/>
  <c r="O40" i="24"/>
  <c r="N38" i="24"/>
  <c r="N39" i="24"/>
  <c r="N40" i="24"/>
  <c r="M38" i="24"/>
  <c r="M39" i="24"/>
  <c r="M40" i="24"/>
  <c r="O31" i="24"/>
  <c r="O32" i="24"/>
  <c r="O33" i="24"/>
  <c r="O34" i="24"/>
  <c r="O35" i="24"/>
  <c r="O36" i="24"/>
  <c r="M31" i="24"/>
  <c r="N31" i="24"/>
  <c r="M32" i="24"/>
  <c r="N32" i="24"/>
  <c r="M33" i="24"/>
  <c r="N33" i="24"/>
  <c r="M34" i="24"/>
  <c r="N34" i="24"/>
  <c r="M35" i="24"/>
  <c r="N35" i="24"/>
  <c r="M36" i="24"/>
  <c r="N36" i="24"/>
  <c r="E9" i="13" l="1"/>
  <c r="L9" i="13" s="1"/>
  <c r="J143" i="13" l="1"/>
  <c r="N145" i="13"/>
  <c r="K18" i="3" l="1"/>
  <c r="K27" i="27" l="1"/>
  <c r="N26" i="27"/>
  <c r="E18" i="3" l="1"/>
  <c r="AP34" i="27" l="1"/>
  <c r="AO34" i="27"/>
  <c r="AM34" i="27"/>
  <c r="AK34" i="27"/>
  <c r="AJ34" i="27"/>
  <c r="AH34" i="27"/>
  <c r="AF34" i="27"/>
  <c r="AC34" i="27"/>
  <c r="U34" i="27"/>
  <c r="T34" i="27"/>
  <c r="R34" i="27"/>
  <c r="P34" i="27"/>
  <c r="O34" i="27"/>
  <c r="N34" i="27"/>
  <c r="M34" i="27"/>
  <c r="K34" i="27"/>
  <c r="I34" i="27"/>
  <c r="H34" i="27"/>
  <c r="AP33" i="27"/>
  <c r="AO33" i="27"/>
  <c r="AM33" i="27"/>
  <c r="AK33" i="27"/>
  <c r="AJ33" i="27"/>
  <c r="AH33" i="27"/>
  <c r="AF33" i="27"/>
  <c r="AC33" i="27"/>
  <c r="AB33" i="27"/>
  <c r="AA33" i="27"/>
  <c r="Y33" i="27"/>
  <c r="W33" i="27"/>
  <c r="V33" i="27"/>
  <c r="U33" i="27"/>
  <c r="T33" i="27"/>
  <c r="R33" i="27"/>
  <c r="P33" i="27"/>
  <c r="O33" i="27"/>
  <c r="N33" i="27"/>
  <c r="M33" i="27"/>
  <c r="K33" i="27"/>
  <c r="I33" i="27"/>
  <c r="H33" i="27"/>
  <c r="G34" i="27"/>
  <c r="F34" i="27"/>
  <c r="E34" i="27"/>
  <c r="D34" i="27"/>
  <c r="C34" i="27"/>
  <c r="G33" i="27"/>
  <c r="F33" i="27"/>
  <c r="E33" i="27"/>
  <c r="D33" i="27"/>
  <c r="C33" i="27"/>
  <c r="H28" i="31" l="1"/>
  <c r="AI34" i="27" s="1"/>
  <c r="I24" i="31"/>
  <c r="F24" i="31"/>
  <c r="E24" i="31"/>
  <c r="H23" i="31"/>
  <c r="K23" i="31" s="1"/>
  <c r="H12" i="31"/>
  <c r="AI33" i="27" s="1"/>
  <c r="I8" i="31"/>
  <c r="G8" i="31"/>
  <c r="F8" i="31"/>
  <c r="E8" i="31"/>
  <c r="H7" i="31"/>
  <c r="K7" i="31" s="1"/>
  <c r="AK32" i="27"/>
  <c r="AI32" i="27"/>
  <c r="AG32" i="27"/>
  <c r="AF32" i="27"/>
  <c r="AC32" i="27"/>
  <c r="Z32" i="27"/>
  <c r="Y32" i="27"/>
  <c r="W32" i="27"/>
  <c r="U32" i="27"/>
  <c r="T32" i="27"/>
  <c r="S32" i="27"/>
  <c r="Q32" i="27"/>
  <c r="O32" i="27"/>
  <c r="N32" i="27"/>
  <c r="M32" i="27"/>
  <c r="K32" i="27"/>
  <c r="I32" i="27"/>
  <c r="H32" i="27"/>
  <c r="R27" i="27"/>
  <c r="Q27" i="27"/>
  <c r="P27" i="27"/>
  <c r="O27" i="27"/>
  <c r="N27" i="27"/>
  <c r="L27" i="27"/>
  <c r="J27" i="27"/>
  <c r="I27" i="27"/>
  <c r="H27" i="27"/>
  <c r="G27" i="27"/>
  <c r="F27" i="27"/>
  <c r="E27" i="27"/>
  <c r="D27" i="27"/>
  <c r="C27" i="27"/>
  <c r="G32" i="27"/>
  <c r="F32" i="27"/>
  <c r="E32" i="27"/>
  <c r="D32" i="27"/>
  <c r="C32" i="27"/>
  <c r="F21" i="30"/>
  <c r="S27" i="27" s="1"/>
  <c r="E21" i="30"/>
  <c r="M27" i="27" s="1"/>
  <c r="G20" i="30"/>
  <c r="X27" i="27" s="1"/>
  <c r="G19" i="30"/>
  <c r="W27" i="27" s="1"/>
  <c r="G18" i="30"/>
  <c r="V27" i="27" s="1"/>
  <c r="G17" i="30"/>
  <c r="U27" i="27" s="1"/>
  <c r="G16" i="30"/>
  <c r="T27" i="27" s="1"/>
  <c r="I8" i="30"/>
  <c r="I10" i="30" s="1"/>
  <c r="AJ32" i="27" s="1"/>
  <c r="G8" i="30"/>
  <c r="G10" i="30" s="1"/>
  <c r="X32" i="27" s="1"/>
  <c r="F8" i="30"/>
  <c r="P32" i="27" s="1"/>
  <c r="E8" i="30"/>
  <c r="E10" i="30" s="1"/>
  <c r="L32" i="27" s="1"/>
  <c r="H7" i="30"/>
  <c r="H8" i="30" l="1"/>
  <c r="AB32" i="27" s="1"/>
  <c r="K7" i="30"/>
  <c r="H10" i="30"/>
  <c r="AD32" i="27" s="1"/>
  <c r="K8" i="30"/>
  <c r="V32" i="27"/>
  <c r="F10" i="30"/>
  <c r="R32" i="27" s="1"/>
  <c r="H8" i="31"/>
  <c r="K8" i="31" s="1"/>
  <c r="AD33" i="27"/>
  <c r="H24" i="31"/>
  <c r="AD34" i="27"/>
  <c r="I26" i="31"/>
  <c r="AN34" i="27" s="1"/>
  <c r="AL34" i="27"/>
  <c r="F26" i="31"/>
  <c r="S34" i="27" s="1"/>
  <c r="Q34" i="27"/>
  <c r="E26" i="31"/>
  <c r="L34" i="27" s="1"/>
  <c r="J34" i="27"/>
  <c r="I10" i="31"/>
  <c r="AN33" i="27" s="1"/>
  <c r="AL33" i="27"/>
  <c r="H10" i="31"/>
  <c r="AE33" i="27"/>
  <c r="G10" i="31"/>
  <c r="Z33" i="27" s="1"/>
  <c r="X33" i="27"/>
  <c r="Q33" i="27"/>
  <c r="F10" i="31"/>
  <c r="S33" i="27" s="1"/>
  <c r="J33" i="27"/>
  <c r="E10" i="31"/>
  <c r="L33" i="27" s="1"/>
  <c r="AH32" i="27"/>
  <c r="AA32" i="27"/>
  <c r="J32" i="27"/>
  <c r="G21" i="30"/>
  <c r="Y27" i="27" s="1"/>
  <c r="R26" i="27"/>
  <c r="Q26" i="27"/>
  <c r="P26" i="27"/>
  <c r="O26" i="27"/>
  <c r="L26" i="27"/>
  <c r="K26" i="27"/>
  <c r="J26" i="27"/>
  <c r="I26" i="27"/>
  <c r="H26" i="27"/>
  <c r="G26" i="27"/>
  <c r="F26" i="27"/>
  <c r="E26" i="27"/>
  <c r="D26" i="27"/>
  <c r="C26" i="27"/>
  <c r="H29" i="27"/>
  <c r="R29" i="27"/>
  <c r="Q29" i="27"/>
  <c r="P29" i="27"/>
  <c r="O29" i="27"/>
  <c r="N29" i="27"/>
  <c r="L29" i="27"/>
  <c r="K29" i="27"/>
  <c r="J29" i="27"/>
  <c r="I29" i="27"/>
  <c r="G29" i="27"/>
  <c r="F29" i="27"/>
  <c r="E29" i="27"/>
  <c r="D29" i="27"/>
  <c r="C29" i="27"/>
  <c r="AT31" i="27"/>
  <c r="AS31" i="27"/>
  <c r="AR31" i="27"/>
  <c r="AK31" i="27"/>
  <c r="Y31" i="27"/>
  <c r="X31" i="27"/>
  <c r="W31" i="27"/>
  <c r="V31" i="27"/>
  <c r="S31" i="27"/>
  <c r="R31" i="27"/>
  <c r="Q31" i="27"/>
  <c r="P31" i="27"/>
  <c r="O31" i="27"/>
  <c r="N31" i="27"/>
  <c r="M31" i="27"/>
  <c r="J31" i="27"/>
  <c r="I31" i="27"/>
  <c r="H31" i="27"/>
  <c r="AV30" i="27"/>
  <c r="AU30" i="27"/>
  <c r="AT30" i="27"/>
  <c r="AS30" i="27"/>
  <c r="AR30" i="27"/>
  <c r="AM30" i="27"/>
  <c r="AK30" i="27"/>
  <c r="AH30" i="27"/>
  <c r="AG30" i="27"/>
  <c r="AF30" i="27"/>
  <c r="AD30" i="27"/>
  <c r="AC30" i="27"/>
  <c r="AB30" i="27"/>
  <c r="AA30" i="27"/>
  <c r="Z30" i="27"/>
  <c r="Y30" i="27"/>
  <c r="X30" i="27"/>
  <c r="W30" i="27"/>
  <c r="U30" i="27"/>
  <c r="T30" i="27"/>
  <c r="S30" i="27"/>
  <c r="R30" i="27"/>
  <c r="Q30" i="27"/>
  <c r="P30" i="27"/>
  <c r="O30" i="27"/>
  <c r="N30" i="27"/>
  <c r="L30" i="27"/>
  <c r="K30" i="27"/>
  <c r="J30" i="27"/>
  <c r="I30" i="27"/>
  <c r="H30" i="27"/>
  <c r="G31" i="27"/>
  <c r="F31" i="27"/>
  <c r="E31" i="27"/>
  <c r="D31" i="27"/>
  <c r="C31" i="27"/>
  <c r="G30" i="27"/>
  <c r="F30" i="27"/>
  <c r="E30" i="27"/>
  <c r="D30" i="27"/>
  <c r="C30" i="27"/>
  <c r="H26" i="31" l="1"/>
  <c r="AG34" i="27" s="1"/>
  <c r="K24" i="31"/>
  <c r="K26" i="31"/>
  <c r="AG33" i="27"/>
  <c r="K10" i="31"/>
  <c r="AE34" i="27"/>
  <c r="H20" i="30"/>
  <c r="E30" i="30" s="1"/>
  <c r="H19" i="30"/>
  <c r="E29" i="30" s="1"/>
  <c r="H18" i="30"/>
  <c r="E28" i="30" s="1"/>
  <c r="H17" i="30"/>
  <c r="E27" i="30" s="1"/>
  <c r="H16" i="30"/>
  <c r="H11" i="30"/>
  <c r="F48" i="29"/>
  <c r="S29" i="27" s="1"/>
  <c r="E48" i="29"/>
  <c r="M29" i="27" s="1"/>
  <c r="G47" i="29"/>
  <c r="X29" i="27" s="1"/>
  <c r="G46" i="29"/>
  <c r="W29" i="27" s="1"/>
  <c r="G45" i="29"/>
  <c r="V29" i="27" s="1"/>
  <c r="G44" i="29"/>
  <c r="U29" i="27" s="1"/>
  <c r="G43" i="29"/>
  <c r="T29" i="27" s="1"/>
  <c r="H38" i="29"/>
  <c r="AQ31" i="27" s="1"/>
  <c r="H37" i="29"/>
  <c r="AP31" i="27" s="1"/>
  <c r="H36" i="29"/>
  <c r="AO31" i="27" s="1"/>
  <c r="H35" i="29"/>
  <c r="AN31" i="27" s="1"/>
  <c r="H33" i="29"/>
  <c r="H32" i="29"/>
  <c r="F23" i="29"/>
  <c r="S26" i="27" s="1"/>
  <c r="E23" i="29"/>
  <c r="M26" i="27" s="1"/>
  <c r="G22" i="29"/>
  <c r="X26" i="27" s="1"/>
  <c r="G21" i="29"/>
  <c r="W26" i="27" s="1"/>
  <c r="G20" i="29"/>
  <c r="V26" i="27" s="1"/>
  <c r="G19" i="29"/>
  <c r="U26" i="27" s="1"/>
  <c r="G18" i="29"/>
  <c r="T26" i="27" s="1"/>
  <c r="H13" i="29"/>
  <c r="AQ30" i="27" s="1"/>
  <c r="H12" i="29"/>
  <c r="AP30" i="27" s="1"/>
  <c r="H11" i="29"/>
  <c r="AO30" i="27" s="1"/>
  <c r="H9" i="29"/>
  <c r="H7" i="29"/>
  <c r="H6" i="29"/>
  <c r="AE32" i="27" l="1"/>
  <c r="K11" i="30"/>
  <c r="AJ31" i="27"/>
  <c r="K33" i="29"/>
  <c r="AI31" i="27"/>
  <c r="K32" i="29"/>
  <c r="AL30" i="27"/>
  <c r="K9" i="29"/>
  <c r="AJ30" i="27"/>
  <c r="K7" i="29"/>
  <c r="AI30" i="27"/>
  <c r="K6" i="29"/>
  <c r="Z27" i="27"/>
  <c r="E26" i="30"/>
  <c r="E31" i="30" s="1"/>
  <c r="AA27" i="27"/>
  <c r="AC27" i="27"/>
  <c r="AB27" i="27"/>
  <c r="AD27" i="27"/>
  <c r="H21" i="30"/>
  <c r="AE27" i="27" s="1"/>
  <c r="G23" i="29"/>
  <c r="G48" i="29"/>
  <c r="R28" i="27"/>
  <c r="Q28" i="27"/>
  <c r="P28" i="27"/>
  <c r="O28" i="27"/>
  <c r="N28" i="27"/>
  <c r="L28" i="27"/>
  <c r="K28" i="27"/>
  <c r="J28" i="27"/>
  <c r="I28" i="27"/>
  <c r="H28" i="27"/>
  <c r="AT24" i="27"/>
  <c r="AS24" i="27"/>
  <c r="AR24" i="27"/>
  <c r="U24" i="27"/>
  <c r="T24" i="27"/>
  <c r="S24" i="27"/>
  <c r="R24" i="27"/>
  <c r="Q24" i="27"/>
  <c r="L24" i="27"/>
  <c r="K24" i="27"/>
  <c r="J24" i="27"/>
  <c r="I24" i="27"/>
  <c r="H24" i="27"/>
  <c r="G28" i="27"/>
  <c r="F28" i="27"/>
  <c r="E28" i="27"/>
  <c r="D28" i="27"/>
  <c r="C28" i="27"/>
  <c r="G24" i="27"/>
  <c r="F24" i="27"/>
  <c r="E24" i="27"/>
  <c r="D24" i="27"/>
  <c r="C24" i="27"/>
  <c r="H47" i="29" l="1"/>
  <c r="H46" i="29"/>
  <c r="AC29" i="27" s="1"/>
  <c r="H45" i="29"/>
  <c r="AB29" i="27" s="1"/>
  <c r="H44" i="29"/>
  <c r="AA29" i="27" s="1"/>
  <c r="H43" i="29"/>
  <c r="Z29" i="27" s="1"/>
  <c r="H22" i="29"/>
  <c r="H19" i="29"/>
  <c r="AA26" i="27" s="1"/>
  <c r="H21" i="29"/>
  <c r="AC26" i="27" s="1"/>
  <c r="H20" i="29"/>
  <c r="AB26" i="27" s="1"/>
  <c r="H18" i="29"/>
  <c r="Z26" i="27" s="1"/>
  <c r="Y29" i="27"/>
  <c r="Y26" i="27"/>
  <c r="AD29" i="27"/>
  <c r="G19" i="27"/>
  <c r="F19" i="27"/>
  <c r="E19" i="27"/>
  <c r="D19" i="27"/>
  <c r="C19" i="27"/>
  <c r="P173" i="21"/>
  <c r="K173" i="21"/>
  <c r="P172" i="21"/>
  <c r="K172" i="21"/>
  <c r="P171" i="21"/>
  <c r="K171" i="21"/>
  <c r="P170" i="21"/>
  <c r="K170" i="21"/>
  <c r="P169" i="21"/>
  <c r="K169" i="21"/>
  <c r="P168" i="21"/>
  <c r="K168" i="21"/>
  <c r="P167" i="21"/>
  <c r="K167" i="21"/>
  <c r="P166" i="21"/>
  <c r="K166" i="21"/>
  <c r="P165" i="21"/>
  <c r="K165" i="21"/>
  <c r="P164" i="21"/>
  <c r="K164" i="21"/>
  <c r="P163" i="21"/>
  <c r="K163" i="21"/>
  <c r="P162" i="21"/>
  <c r="K162" i="21"/>
  <c r="P161" i="21"/>
  <c r="K161" i="21"/>
  <c r="P160" i="21"/>
  <c r="K160" i="21"/>
  <c r="P158" i="21"/>
  <c r="K158" i="21"/>
  <c r="P157" i="21"/>
  <c r="K157" i="21"/>
  <c r="P156" i="21"/>
  <c r="K156" i="21"/>
  <c r="P155" i="21"/>
  <c r="K155" i="21"/>
  <c r="P154" i="21"/>
  <c r="K154" i="21"/>
  <c r="P153" i="21"/>
  <c r="K153" i="21"/>
  <c r="P152" i="21"/>
  <c r="K152" i="21"/>
  <c r="P151" i="21"/>
  <c r="K151" i="21"/>
  <c r="P150" i="21"/>
  <c r="K150" i="21"/>
  <c r="P149" i="21"/>
  <c r="K149" i="21"/>
  <c r="P148" i="21"/>
  <c r="K148" i="21"/>
  <c r="P147" i="21"/>
  <c r="K147" i="21"/>
  <c r="P146" i="21"/>
  <c r="K146" i="21"/>
  <c r="P145" i="21"/>
  <c r="K145" i="21"/>
  <c r="P143" i="21"/>
  <c r="K143" i="21"/>
  <c r="P142" i="21"/>
  <c r="K142" i="21"/>
  <c r="P141" i="21"/>
  <c r="K141" i="21"/>
  <c r="P140" i="21"/>
  <c r="K140" i="21"/>
  <c r="P139" i="21"/>
  <c r="K139" i="21"/>
  <c r="P138" i="21"/>
  <c r="K138" i="21"/>
  <c r="P137" i="21"/>
  <c r="K137" i="21"/>
  <c r="P136" i="21"/>
  <c r="K136" i="21"/>
  <c r="P135" i="21"/>
  <c r="K135" i="21"/>
  <c r="P134" i="21"/>
  <c r="K134" i="21"/>
  <c r="P133" i="21"/>
  <c r="K133" i="21"/>
  <c r="P132" i="21"/>
  <c r="K132" i="21"/>
  <c r="P131" i="21"/>
  <c r="K131" i="21"/>
  <c r="P130" i="21"/>
  <c r="K130" i="21"/>
  <c r="P128" i="21"/>
  <c r="K128" i="21"/>
  <c r="P127" i="21"/>
  <c r="K127" i="21"/>
  <c r="P126" i="21"/>
  <c r="K126" i="21"/>
  <c r="P125" i="21"/>
  <c r="K125" i="21"/>
  <c r="P124" i="21"/>
  <c r="K124" i="21"/>
  <c r="P123" i="21"/>
  <c r="K123" i="21"/>
  <c r="P122" i="21"/>
  <c r="K122" i="21"/>
  <c r="P121" i="21"/>
  <c r="K121" i="21"/>
  <c r="P120" i="21"/>
  <c r="K120" i="21"/>
  <c r="P119" i="21"/>
  <c r="K119" i="21"/>
  <c r="P118" i="21"/>
  <c r="K118" i="21"/>
  <c r="P117" i="21"/>
  <c r="K117" i="21"/>
  <c r="P116" i="21"/>
  <c r="K116" i="21"/>
  <c r="P115" i="21"/>
  <c r="K115" i="21"/>
  <c r="P113" i="21"/>
  <c r="K113" i="21"/>
  <c r="P112" i="21"/>
  <c r="K112" i="21"/>
  <c r="P111" i="21"/>
  <c r="K111" i="21"/>
  <c r="P110" i="21"/>
  <c r="K110" i="21"/>
  <c r="P109" i="21"/>
  <c r="K109" i="21"/>
  <c r="P108" i="21"/>
  <c r="K108" i="21"/>
  <c r="P107" i="21"/>
  <c r="K107" i="21"/>
  <c r="P106" i="21"/>
  <c r="K106" i="21"/>
  <c r="P105" i="21"/>
  <c r="K105" i="21"/>
  <c r="P104" i="21"/>
  <c r="K104" i="21"/>
  <c r="P103" i="21"/>
  <c r="K103" i="21"/>
  <c r="P102" i="21"/>
  <c r="K102" i="21"/>
  <c r="P101" i="21"/>
  <c r="K101" i="21"/>
  <c r="P100" i="21"/>
  <c r="K100" i="21"/>
  <c r="P98" i="21"/>
  <c r="K98" i="21"/>
  <c r="P97" i="21"/>
  <c r="K97" i="21"/>
  <c r="P96" i="21"/>
  <c r="K96" i="21"/>
  <c r="P95" i="21"/>
  <c r="K95" i="21"/>
  <c r="P94" i="21"/>
  <c r="K94" i="21"/>
  <c r="P93" i="21"/>
  <c r="K93" i="21"/>
  <c r="P92" i="21"/>
  <c r="K92" i="21"/>
  <c r="P91" i="21"/>
  <c r="K91" i="21"/>
  <c r="P90" i="21"/>
  <c r="K90" i="21"/>
  <c r="P89" i="21"/>
  <c r="K89" i="21"/>
  <c r="P88" i="21"/>
  <c r="K88" i="21"/>
  <c r="P87" i="21"/>
  <c r="K87" i="21"/>
  <c r="P86" i="21"/>
  <c r="K86" i="21"/>
  <c r="P85" i="21"/>
  <c r="K85" i="21"/>
  <c r="P83" i="21"/>
  <c r="K83" i="21"/>
  <c r="P82" i="21"/>
  <c r="K82" i="21"/>
  <c r="P81" i="21"/>
  <c r="K81" i="21"/>
  <c r="P80" i="21"/>
  <c r="K80" i="21"/>
  <c r="P79" i="21"/>
  <c r="K79" i="21"/>
  <c r="P78" i="21"/>
  <c r="K78" i="21"/>
  <c r="P77" i="21"/>
  <c r="K77" i="21"/>
  <c r="P76" i="21"/>
  <c r="K76" i="21"/>
  <c r="P75" i="21"/>
  <c r="K75" i="21"/>
  <c r="P74" i="21"/>
  <c r="K74" i="21"/>
  <c r="P73" i="21"/>
  <c r="K73" i="21"/>
  <c r="P72" i="21"/>
  <c r="K72" i="21"/>
  <c r="P71" i="21"/>
  <c r="K71" i="21"/>
  <c r="P70" i="21"/>
  <c r="K70" i="21"/>
  <c r="P68" i="21"/>
  <c r="K68" i="21"/>
  <c r="P67" i="21"/>
  <c r="K67" i="21"/>
  <c r="P66" i="21"/>
  <c r="K66" i="21"/>
  <c r="P65" i="21"/>
  <c r="K65" i="21"/>
  <c r="P64" i="21"/>
  <c r="K64" i="21"/>
  <c r="P63" i="21"/>
  <c r="K63" i="21"/>
  <c r="P62" i="21"/>
  <c r="K62" i="21"/>
  <c r="P61" i="21"/>
  <c r="K61" i="21"/>
  <c r="P60" i="21"/>
  <c r="K60" i="21"/>
  <c r="P59" i="21"/>
  <c r="K59" i="21"/>
  <c r="P58" i="21"/>
  <c r="K58" i="21"/>
  <c r="P57" i="21"/>
  <c r="K57" i="21"/>
  <c r="P56" i="21"/>
  <c r="K56" i="21"/>
  <c r="P55" i="21"/>
  <c r="K55" i="21"/>
  <c r="P53" i="21"/>
  <c r="K53" i="21"/>
  <c r="P52" i="21"/>
  <c r="K52" i="21"/>
  <c r="P51" i="21"/>
  <c r="K51" i="21"/>
  <c r="P50" i="21"/>
  <c r="K50" i="21"/>
  <c r="P49" i="21"/>
  <c r="K49" i="21"/>
  <c r="P48" i="21"/>
  <c r="K48" i="21"/>
  <c r="P47" i="21"/>
  <c r="K47" i="21"/>
  <c r="P46" i="21"/>
  <c r="K46" i="21"/>
  <c r="P45" i="21"/>
  <c r="K45" i="21"/>
  <c r="P44" i="21"/>
  <c r="K44" i="21"/>
  <c r="P43" i="21"/>
  <c r="K43" i="21"/>
  <c r="P42" i="21"/>
  <c r="K42" i="21"/>
  <c r="P41" i="21"/>
  <c r="K41" i="21"/>
  <c r="P40" i="21"/>
  <c r="K40" i="21"/>
  <c r="P38" i="21"/>
  <c r="K38" i="21"/>
  <c r="P37" i="21"/>
  <c r="K37" i="21"/>
  <c r="P36" i="21"/>
  <c r="K36" i="21"/>
  <c r="P35" i="21"/>
  <c r="K35" i="21"/>
  <c r="P34" i="21"/>
  <c r="K34" i="21"/>
  <c r="P33" i="21"/>
  <c r="K33" i="21"/>
  <c r="P32" i="21"/>
  <c r="K32" i="21"/>
  <c r="P31" i="21"/>
  <c r="K31" i="21"/>
  <c r="P30" i="21"/>
  <c r="K30" i="21"/>
  <c r="P29" i="21"/>
  <c r="K29" i="21"/>
  <c r="P28" i="21"/>
  <c r="K28" i="21"/>
  <c r="P27" i="21"/>
  <c r="K27" i="21"/>
  <c r="P26" i="21"/>
  <c r="K26" i="21"/>
  <c r="P25" i="21"/>
  <c r="K25" i="21"/>
  <c r="P23" i="21"/>
  <c r="K23" i="21"/>
  <c r="P22" i="21"/>
  <c r="K22" i="21"/>
  <c r="P21" i="21"/>
  <c r="K21" i="21"/>
  <c r="P20" i="21"/>
  <c r="K20" i="21"/>
  <c r="P19" i="21"/>
  <c r="K19" i="21"/>
  <c r="P18" i="21"/>
  <c r="K18" i="21"/>
  <c r="P17" i="21"/>
  <c r="K17" i="21"/>
  <c r="P16" i="21"/>
  <c r="K16" i="21"/>
  <c r="P15" i="21"/>
  <c r="K15" i="21"/>
  <c r="P14" i="21"/>
  <c r="K14" i="21"/>
  <c r="P13" i="21"/>
  <c r="K13" i="21"/>
  <c r="P12" i="21"/>
  <c r="K12" i="21"/>
  <c r="P11" i="21"/>
  <c r="K11" i="21"/>
  <c r="K10" i="21"/>
  <c r="C174" i="21"/>
  <c r="O173" i="21" s="1"/>
  <c r="P10" i="21"/>
  <c r="F30" i="30" l="1"/>
  <c r="F29" i="30"/>
  <c r="F28" i="30"/>
  <c r="F26" i="30"/>
  <c r="F27" i="30"/>
  <c r="H23" i="29"/>
  <c r="AE26" i="27" s="1"/>
  <c r="AD26" i="27"/>
  <c r="H48" i="29"/>
  <c r="AE29" i="27" s="1"/>
  <c r="O67" i="21"/>
  <c r="O65" i="21"/>
  <c r="O63" i="21"/>
  <c r="O166" i="21"/>
  <c r="O16" i="21"/>
  <c r="O119" i="21"/>
  <c r="O14" i="21"/>
  <c r="O117" i="21"/>
  <c r="O12" i="21"/>
  <c r="O115" i="21"/>
  <c r="O42" i="21"/>
  <c r="O93" i="21"/>
  <c r="O145" i="21"/>
  <c r="O40" i="21"/>
  <c r="O91" i="21"/>
  <c r="O142" i="21"/>
  <c r="O37" i="21"/>
  <c r="O89" i="21"/>
  <c r="O140" i="21"/>
  <c r="O29" i="21"/>
  <c r="O55" i="21"/>
  <c r="O80" i="21"/>
  <c r="O106" i="21"/>
  <c r="O132" i="21"/>
  <c r="O157" i="21"/>
  <c r="O27" i="21"/>
  <c r="O52" i="21"/>
  <c r="O78" i="21"/>
  <c r="O104" i="21"/>
  <c r="O130" i="21"/>
  <c r="O155" i="21"/>
  <c r="O25" i="21"/>
  <c r="O50" i="21"/>
  <c r="O76" i="21"/>
  <c r="O102" i="21"/>
  <c r="O127" i="21"/>
  <c r="O153" i="21"/>
  <c r="O22" i="21"/>
  <c r="O35" i="21"/>
  <c r="O48" i="21"/>
  <c r="O61" i="21"/>
  <c r="O74" i="21"/>
  <c r="O87" i="21"/>
  <c r="O100" i="21"/>
  <c r="O112" i="21"/>
  <c r="O125" i="21"/>
  <c r="O138" i="21"/>
  <c r="O151" i="21"/>
  <c r="O164" i="21"/>
  <c r="O20" i="21"/>
  <c r="O33" i="21"/>
  <c r="O46" i="21"/>
  <c r="O59" i="21"/>
  <c r="O72" i="21"/>
  <c r="O85" i="21"/>
  <c r="O97" i="21"/>
  <c r="O110" i="21"/>
  <c r="O123" i="21"/>
  <c r="O136" i="21"/>
  <c r="O149" i="21"/>
  <c r="O162" i="21"/>
  <c r="O18" i="21"/>
  <c r="O31" i="21"/>
  <c r="O44" i="21"/>
  <c r="O57" i="21"/>
  <c r="O70" i="21"/>
  <c r="O82" i="21"/>
  <c r="O95" i="21"/>
  <c r="O108" i="21"/>
  <c r="O121" i="21"/>
  <c r="O134" i="21"/>
  <c r="O147" i="21"/>
  <c r="O160" i="21"/>
  <c r="O170" i="21"/>
  <c r="O10" i="21"/>
  <c r="O168" i="21"/>
  <c r="O172" i="21"/>
  <c r="O11" i="21"/>
  <c r="O13" i="21"/>
  <c r="O15" i="21"/>
  <c r="O17" i="21"/>
  <c r="O19" i="21"/>
  <c r="O21" i="21"/>
  <c r="O23" i="21"/>
  <c r="O26" i="21"/>
  <c r="O28" i="21"/>
  <c r="O30" i="21"/>
  <c r="O32" i="21"/>
  <c r="O34" i="21"/>
  <c r="O36" i="21"/>
  <c r="O38" i="21"/>
  <c r="O41" i="21"/>
  <c r="O43" i="21"/>
  <c r="O45" i="21"/>
  <c r="O47" i="21"/>
  <c r="O49" i="21"/>
  <c r="O51" i="21"/>
  <c r="O53" i="21"/>
  <c r="O56" i="21"/>
  <c r="O58" i="21"/>
  <c r="O60" i="21"/>
  <c r="O62" i="21"/>
  <c r="O64" i="21"/>
  <c r="O66" i="21"/>
  <c r="O68" i="21"/>
  <c r="O71" i="21"/>
  <c r="O73" i="21"/>
  <c r="O75" i="21"/>
  <c r="O77" i="21"/>
  <c r="O79" i="21"/>
  <c r="O81" i="21"/>
  <c r="O83" i="21"/>
  <c r="O86" i="21"/>
  <c r="O88" i="21"/>
  <c r="O90" i="21"/>
  <c r="O92" i="21"/>
  <c r="O94" i="21"/>
  <c r="O96" i="21"/>
  <c r="O98" i="21"/>
  <c r="O101" i="21"/>
  <c r="O103" i="21"/>
  <c r="O105" i="21"/>
  <c r="O107" i="21"/>
  <c r="O109" i="21"/>
  <c r="O111" i="21"/>
  <c r="O113" i="21"/>
  <c r="O116" i="21"/>
  <c r="O118" i="21"/>
  <c r="O120" i="21"/>
  <c r="O122" i="21"/>
  <c r="O124" i="21"/>
  <c r="O126" i="21"/>
  <c r="O128" i="21"/>
  <c r="O131" i="21"/>
  <c r="O133" i="21"/>
  <c r="O135" i="21"/>
  <c r="O137" i="21"/>
  <c r="O139" i="21"/>
  <c r="O141" i="21"/>
  <c r="O143" i="21"/>
  <c r="O146" i="21"/>
  <c r="O148" i="21"/>
  <c r="O150" i="21"/>
  <c r="O152" i="21"/>
  <c r="O154" i="21"/>
  <c r="O156" i="21"/>
  <c r="O158" i="21"/>
  <c r="O161" i="21"/>
  <c r="O163" i="21"/>
  <c r="O165" i="21"/>
  <c r="O167" i="21"/>
  <c r="O169" i="21"/>
  <c r="O171" i="21"/>
  <c r="AH35" i="27"/>
  <c r="AG35" i="27"/>
  <c r="AF35" i="27"/>
  <c r="H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AB35" i="27"/>
  <c r="AH37" i="27"/>
  <c r="AG37" i="27"/>
  <c r="AF37" i="27"/>
  <c r="B29" i="28"/>
  <c r="AE35" i="27" s="1"/>
  <c r="B28" i="28"/>
  <c r="B27" i="28"/>
  <c r="AC35" i="27" s="1"/>
  <c r="B26" i="28"/>
  <c r="B25" i="28"/>
  <c r="AA35" i="27" s="1"/>
  <c r="B24" i="28"/>
  <c r="Z35" i="27" s="1"/>
  <c r="B23" i="28"/>
  <c r="Y35" i="27" s="1"/>
  <c r="B22" i="28"/>
  <c r="X35" i="27" s="1"/>
  <c r="B21" i="28"/>
  <c r="W35" i="27" s="1"/>
  <c r="B20" i="28"/>
  <c r="V35" i="27" s="1"/>
  <c r="B19" i="28"/>
  <c r="U35" i="27" s="1"/>
  <c r="B18" i="28"/>
  <c r="T35" i="27" s="1"/>
  <c r="B17" i="28"/>
  <c r="S35" i="27" s="1"/>
  <c r="B16" i="28"/>
  <c r="R35" i="27" s="1"/>
  <c r="B15" i="28"/>
  <c r="B14" i="28"/>
  <c r="B13" i="28"/>
  <c r="B12" i="28"/>
  <c r="B11" i="28"/>
  <c r="M35" i="27" s="1"/>
  <c r="B10" i="28"/>
  <c r="L35" i="27" s="1"/>
  <c r="F31" i="30" l="1"/>
  <c r="AD35" i="27"/>
  <c r="Q35" i="27"/>
  <c r="P35" i="27"/>
  <c r="O35" i="27"/>
  <c r="N35" i="27"/>
  <c r="B8" i="28" l="1"/>
  <c r="B9" i="28"/>
  <c r="B7" i="28"/>
  <c r="B6" i="28"/>
  <c r="K35" i="27" l="1"/>
  <c r="J35" i="27"/>
  <c r="I35" i="27"/>
  <c r="H35" i="27"/>
  <c r="F48" i="10"/>
  <c r="S28" i="27" s="1"/>
  <c r="E48" i="10"/>
  <c r="M28" i="27" s="1"/>
  <c r="G47" i="10"/>
  <c r="X28" i="27" s="1"/>
  <c r="G46" i="10"/>
  <c r="W28" i="27" s="1"/>
  <c r="G45" i="10"/>
  <c r="V28" i="27" s="1"/>
  <c r="G44" i="10"/>
  <c r="U28" i="27" s="1"/>
  <c r="G43" i="10"/>
  <c r="T28" i="27" s="1"/>
  <c r="H38" i="10"/>
  <c r="AM24" i="27" s="1"/>
  <c r="H37" i="10"/>
  <c r="AL24" i="27" s="1"/>
  <c r="H35" i="10"/>
  <c r="H34" i="10"/>
  <c r="AI24" i="27" l="1"/>
  <c r="K34" i="10"/>
  <c r="AJ24" i="27"/>
  <c r="K35" i="10"/>
  <c r="G48" i="10"/>
  <c r="H36" i="10" l="1"/>
  <c r="C4" i="21" s="1"/>
  <c r="H47" i="10"/>
  <c r="AD28" i="27" s="1"/>
  <c r="H46" i="10"/>
  <c r="AC28" i="27" s="1"/>
  <c r="H45" i="10"/>
  <c r="AB28" i="27" s="1"/>
  <c r="H44" i="10"/>
  <c r="AA28" i="27" s="1"/>
  <c r="Y28" i="27"/>
  <c r="H43" i="10"/>
  <c r="BO18" i="27"/>
  <c r="BN18" i="27"/>
  <c r="BM18" i="27"/>
  <c r="BL18" i="27"/>
  <c r="BK18" i="27"/>
  <c r="BJ18" i="27"/>
  <c r="BI18" i="27"/>
  <c r="BH18" i="27"/>
  <c r="BG18" i="27"/>
  <c r="BF18" i="27"/>
  <c r="BE18" i="27"/>
  <c r="BD18" i="27"/>
  <c r="BC18" i="27"/>
  <c r="BA18" i="27"/>
  <c r="AZ18" i="27"/>
  <c r="AY18" i="27"/>
  <c r="AX18" i="27"/>
  <c r="AW18" i="27"/>
  <c r="AV18" i="27"/>
  <c r="AS18" i="27"/>
  <c r="AR18" i="27"/>
  <c r="AQ18" i="27"/>
  <c r="AP18" i="27"/>
  <c r="AN18" i="27"/>
  <c r="AM18" i="27"/>
  <c r="AL18" i="27"/>
  <c r="AK18" i="27"/>
  <c r="AJ18" i="27"/>
  <c r="AI18" i="27"/>
  <c r="AF18" i="27"/>
  <c r="AE18" i="27"/>
  <c r="AD18" i="27"/>
  <c r="AB18" i="27"/>
  <c r="AA18" i="27"/>
  <c r="Z18" i="27"/>
  <c r="Y18" i="27"/>
  <c r="X18" i="27"/>
  <c r="W18" i="27"/>
  <c r="T18" i="27"/>
  <c r="S18" i="27"/>
  <c r="R18" i="27"/>
  <c r="P18" i="27"/>
  <c r="O18" i="27"/>
  <c r="N18" i="27"/>
  <c r="M18" i="27"/>
  <c r="L18" i="27"/>
  <c r="K18" i="27"/>
  <c r="G18" i="27"/>
  <c r="F18" i="27"/>
  <c r="E18" i="27"/>
  <c r="D18" i="27"/>
  <c r="C18" i="27"/>
  <c r="U20" i="27"/>
  <c r="AK24" i="27" l="1"/>
  <c r="K36" i="10"/>
  <c r="H48" i="10"/>
  <c r="Z28" i="27"/>
  <c r="AE28" i="27"/>
  <c r="H74" i="24"/>
  <c r="BB18" i="27" s="1"/>
  <c r="H67" i="24"/>
  <c r="AU18" i="27" s="1"/>
  <c r="H61" i="24"/>
  <c r="AO18" i="27" s="1"/>
  <c r="H54" i="24"/>
  <c r="AH18" i="27" s="1"/>
  <c r="H49" i="24"/>
  <c r="AC18" i="27" s="1"/>
  <c r="H42" i="24"/>
  <c r="V18" i="27" s="1"/>
  <c r="H37" i="24"/>
  <c r="Q18" i="27" s="1"/>
  <c r="H30" i="24"/>
  <c r="J18" i="27" s="1"/>
  <c r="H66" i="24" l="1"/>
  <c r="AT18" i="27" s="1"/>
  <c r="H53" i="24"/>
  <c r="AG18" i="27" s="1"/>
  <c r="H41" i="24"/>
  <c r="U18" i="27" s="1"/>
  <c r="H29" i="24"/>
  <c r="I18" i="27" s="1"/>
  <c r="AB22" i="27"/>
  <c r="AA22" i="27"/>
  <c r="Z22" i="27"/>
  <c r="Y22" i="27"/>
  <c r="X22" i="27"/>
  <c r="W22" i="27"/>
  <c r="V22" i="27"/>
  <c r="U22" i="27"/>
  <c r="T22" i="27"/>
  <c r="S22" i="27"/>
  <c r="R22" i="27"/>
  <c r="Q22" i="27"/>
  <c r="P22" i="27"/>
  <c r="M22" i="27"/>
  <c r="L22" i="27"/>
  <c r="G22" i="27"/>
  <c r="F22" i="27"/>
  <c r="E22" i="27"/>
  <c r="D22" i="27"/>
  <c r="C22" i="27"/>
  <c r="H28" i="24" l="1"/>
  <c r="BO17" i="27"/>
  <c r="BN17" i="27"/>
  <c r="BM17" i="27"/>
  <c r="BL17" i="27"/>
  <c r="BK17" i="27"/>
  <c r="BJ17" i="27"/>
  <c r="BI17" i="27"/>
  <c r="BH17" i="27"/>
  <c r="BG17" i="27"/>
  <c r="BF17" i="27"/>
  <c r="BE17" i="27"/>
  <c r="BD17" i="27"/>
  <c r="BC17" i="27"/>
  <c r="BA17" i="27"/>
  <c r="AZ17" i="27"/>
  <c r="AY17" i="27"/>
  <c r="AX17" i="27"/>
  <c r="AW17" i="27"/>
  <c r="AV17" i="27"/>
  <c r="AS17" i="27"/>
  <c r="AR17" i="27"/>
  <c r="AQ17" i="27"/>
  <c r="AP17" i="27"/>
  <c r="AN17" i="27"/>
  <c r="AM17" i="27"/>
  <c r="AL17" i="27"/>
  <c r="AK17" i="27"/>
  <c r="AJ17" i="27"/>
  <c r="AI17" i="27"/>
  <c r="AF17" i="27"/>
  <c r="AE17" i="27"/>
  <c r="AD17" i="27"/>
  <c r="AB17" i="27"/>
  <c r="AA17" i="27"/>
  <c r="Z17" i="27"/>
  <c r="Y17" i="27"/>
  <c r="X17" i="27"/>
  <c r="W17" i="27"/>
  <c r="T17" i="27"/>
  <c r="S17" i="27"/>
  <c r="R17" i="27"/>
  <c r="P17" i="27"/>
  <c r="O17" i="27"/>
  <c r="N17" i="27"/>
  <c r="M17" i="27"/>
  <c r="L17" i="27"/>
  <c r="K17" i="27"/>
  <c r="G17" i="27"/>
  <c r="F17" i="27"/>
  <c r="E17" i="27"/>
  <c r="D17" i="27"/>
  <c r="C17" i="27"/>
  <c r="H88" i="24" l="1"/>
  <c r="H18" i="27"/>
  <c r="AH23" i="27"/>
  <c r="Y23" i="27"/>
  <c r="P23" i="27"/>
  <c r="BP18" i="27" l="1"/>
  <c r="E11" i="24"/>
  <c r="R20" i="27"/>
  <c r="Q20" i="27"/>
  <c r="F8" i="25" l="1"/>
  <c r="E8" i="25"/>
  <c r="J21" i="27" s="1"/>
  <c r="V20" i="27"/>
  <c r="E12" i="24"/>
  <c r="W20" i="27" s="1"/>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G36" i="27"/>
  <c r="F36" i="27"/>
  <c r="E36" i="27"/>
  <c r="D36" i="27"/>
  <c r="C36" i="27"/>
  <c r="J22" i="27" l="1"/>
  <c r="J74" i="24"/>
  <c r="BB17" i="27" s="1"/>
  <c r="G49" i="24" l="1"/>
  <c r="I49" i="24"/>
  <c r="J49" i="24"/>
  <c r="AC17" i="27" s="1"/>
  <c r="J67" i="24"/>
  <c r="J61" i="24"/>
  <c r="AO17" i="27" s="1"/>
  <c r="J54" i="24"/>
  <c r="AH17" i="27" s="1"/>
  <c r="G54" i="24"/>
  <c r="J42" i="24"/>
  <c r="J37" i="24"/>
  <c r="Q17" i="27" s="1"/>
  <c r="J30" i="24"/>
  <c r="J17" i="27" s="1"/>
  <c r="H15" i="25"/>
  <c r="C33" i="28"/>
  <c r="F12" i="25" s="1"/>
  <c r="D33" i="28"/>
  <c r="F13" i="25" s="1"/>
  <c r="AU17" i="27" l="1"/>
  <c r="J66" i="24"/>
  <c r="AT17" i="27" s="1"/>
  <c r="J53" i="24"/>
  <c r="AG17" i="27" s="1"/>
  <c r="J41" i="24"/>
  <c r="U17" i="27" s="1"/>
  <c r="V17" i="27"/>
  <c r="J29" i="24"/>
  <c r="I17" i="27" s="1"/>
  <c r="H14" i="10"/>
  <c r="AQ23" i="27" s="1"/>
  <c r="O22" i="27" l="1"/>
  <c r="J13" i="25"/>
  <c r="N22" i="27"/>
  <c r="J12" i="25"/>
  <c r="J28" i="24"/>
  <c r="J88" i="24" s="1"/>
  <c r="H17" i="27" l="1"/>
  <c r="E21" i="24"/>
  <c r="BP17" i="27"/>
  <c r="J142" i="13"/>
  <c r="K142" i="13" s="1"/>
  <c r="M142" i="13" s="1"/>
  <c r="J141" i="13"/>
  <c r="K141" i="13" s="1"/>
  <c r="J140" i="13"/>
  <c r="K140" i="13" s="1"/>
  <c r="J139" i="13"/>
  <c r="K139" i="13" s="1"/>
  <c r="J138" i="13"/>
  <c r="K138" i="13" s="1"/>
  <c r="J137" i="13"/>
  <c r="K137" i="13" s="1"/>
  <c r="J136" i="13"/>
  <c r="K136" i="13" s="1"/>
  <c r="J135" i="13"/>
  <c r="K135" i="13" s="1"/>
  <c r="J134" i="13"/>
  <c r="K134" i="13" s="1"/>
  <c r="J133" i="13"/>
  <c r="K133" i="13" s="1"/>
  <c r="J132" i="13"/>
  <c r="K132" i="13" s="1"/>
  <c r="J131" i="13"/>
  <c r="K131" i="13" s="1"/>
  <c r="J130" i="13"/>
  <c r="K130" i="13" s="1"/>
  <c r="J129" i="13"/>
  <c r="K129" i="13" s="1"/>
  <c r="J128" i="13"/>
  <c r="K128" i="13" s="1"/>
  <c r="J127" i="13"/>
  <c r="K127" i="13" s="1"/>
  <c r="J126" i="13"/>
  <c r="K126" i="13" s="1"/>
  <c r="J125" i="13"/>
  <c r="K125" i="13" s="1"/>
  <c r="J124" i="13"/>
  <c r="K124" i="13" s="1"/>
  <c r="J123" i="13"/>
  <c r="K123" i="13" s="1"/>
  <c r="S142" i="13"/>
  <c r="S141" i="13"/>
  <c r="S140" i="13"/>
  <c r="S139" i="13"/>
  <c r="S138" i="13"/>
  <c r="S137" i="13"/>
  <c r="S136" i="13"/>
  <c r="S135" i="13"/>
  <c r="S134" i="13"/>
  <c r="S133" i="13"/>
  <c r="S132" i="13"/>
  <c r="S131" i="13"/>
  <c r="S130" i="13"/>
  <c r="S129" i="13"/>
  <c r="S128" i="13"/>
  <c r="S127" i="13"/>
  <c r="S126" i="13"/>
  <c r="S125" i="13"/>
  <c r="S124" i="13"/>
  <c r="S123" i="13"/>
  <c r="Q142" i="13"/>
  <c r="P142" i="13"/>
  <c r="O142" i="13"/>
  <c r="N142" i="13"/>
  <c r="Q141" i="13"/>
  <c r="P141" i="13"/>
  <c r="O141" i="13"/>
  <c r="N141" i="13"/>
  <c r="Q140" i="13"/>
  <c r="P140" i="13"/>
  <c r="O140" i="13"/>
  <c r="N140" i="13"/>
  <c r="Q139" i="13"/>
  <c r="O139" i="13"/>
  <c r="N139" i="13"/>
  <c r="Q138" i="13"/>
  <c r="P138" i="13"/>
  <c r="O138" i="13"/>
  <c r="N138" i="13"/>
  <c r="Q137" i="13"/>
  <c r="P137" i="13"/>
  <c r="O137" i="13"/>
  <c r="N137" i="13"/>
  <c r="Q136" i="13"/>
  <c r="P136" i="13"/>
  <c r="O136" i="13"/>
  <c r="N136" i="13"/>
  <c r="Q135" i="13"/>
  <c r="P135" i="13"/>
  <c r="O135" i="13"/>
  <c r="N135" i="13"/>
  <c r="Q134" i="13"/>
  <c r="P134" i="13"/>
  <c r="O134" i="13"/>
  <c r="N134" i="13"/>
  <c r="Q133" i="13"/>
  <c r="P133" i="13"/>
  <c r="O133" i="13"/>
  <c r="N133" i="13"/>
  <c r="Q132" i="13"/>
  <c r="P132" i="13"/>
  <c r="O132" i="13"/>
  <c r="N132" i="13"/>
  <c r="Q131" i="13"/>
  <c r="P131" i="13"/>
  <c r="O131" i="13"/>
  <c r="N131" i="13"/>
  <c r="Q130" i="13"/>
  <c r="P130" i="13"/>
  <c r="O130" i="13"/>
  <c r="N130" i="13"/>
  <c r="Q129" i="13"/>
  <c r="P129" i="13"/>
  <c r="O129" i="13"/>
  <c r="N129" i="13"/>
  <c r="Q128" i="13"/>
  <c r="P128" i="13"/>
  <c r="O128" i="13"/>
  <c r="N128" i="13"/>
  <c r="Q127" i="13"/>
  <c r="P127" i="13"/>
  <c r="O127" i="13"/>
  <c r="N127" i="13"/>
  <c r="Q126" i="13"/>
  <c r="P126" i="13"/>
  <c r="O126" i="13"/>
  <c r="N126" i="13"/>
  <c r="Q125" i="13"/>
  <c r="P125" i="13"/>
  <c r="O125" i="13"/>
  <c r="N125" i="13"/>
  <c r="Q124" i="13"/>
  <c r="P124" i="13"/>
  <c r="O124" i="13"/>
  <c r="N124" i="13"/>
  <c r="Q123" i="13"/>
  <c r="P123" i="13"/>
  <c r="O123" i="13"/>
  <c r="N123" i="13"/>
  <c r="S163" i="13"/>
  <c r="S162" i="13"/>
  <c r="S161" i="13"/>
  <c r="S160" i="13"/>
  <c r="S159" i="13"/>
  <c r="S158" i="13"/>
  <c r="S157" i="13"/>
  <c r="S156" i="13"/>
  <c r="S155" i="13"/>
  <c r="S154" i="13"/>
  <c r="S153" i="13"/>
  <c r="S152" i="13"/>
  <c r="S151" i="13"/>
  <c r="S150" i="13"/>
  <c r="S149" i="13"/>
  <c r="S148" i="13"/>
  <c r="S147" i="13"/>
  <c r="S146" i="13"/>
  <c r="S145" i="13"/>
  <c r="S144" i="13"/>
  <c r="S143" i="13"/>
  <c r="S122" i="13"/>
  <c r="S121" i="13"/>
  <c r="S120" i="13"/>
  <c r="S119" i="13"/>
  <c r="S118" i="13"/>
  <c r="S117" i="13"/>
  <c r="S116" i="13"/>
  <c r="S115" i="13"/>
  <c r="S114" i="13"/>
  <c r="S113" i="13"/>
  <c r="F9" i="25" l="1"/>
  <c r="E9" i="25"/>
  <c r="K21" i="27" s="1"/>
  <c r="S20" i="27"/>
  <c r="E22" i="24"/>
  <c r="T20" i="27" s="1"/>
  <c r="P139" i="13"/>
  <c r="O162" i="13"/>
  <c r="O161" i="13"/>
  <c r="O160" i="13"/>
  <c r="O159" i="13"/>
  <c r="O158" i="13"/>
  <c r="O157" i="13"/>
  <c r="O156" i="13"/>
  <c r="O155" i="13"/>
  <c r="O154" i="13"/>
  <c r="O153" i="13"/>
  <c r="O152" i="13"/>
  <c r="O151" i="13"/>
  <c r="O150" i="13"/>
  <c r="O149" i="13"/>
  <c r="O148" i="13"/>
  <c r="O147" i="13"/>
  <c r="O146" i="13"/>
  <c r="O145" i="13"/>
  <c r="O144" i="13"/>
  <c r="O143" i="13"/>
  <c r="O122" i="13"/>
  <c r="O121" i="13"/>
  <c r="O118" i="13"/>
  <c r="O117" i="13"/>
  <c r="O116" i="13"/>
  <c r="O115" i="13"/>
  <c r="O114" i="13"/>
  <c r="O113" i="13"/>
  <c r="O120" i="13"/>
  <c r="O119" i="13"/>
  <c r="K22" i="27" l="1"/>
  <c r="H26" i="25"/>
  <c r="H11" i="25"/>
  <c r="N20" i="27" l="1"/>
  <c r="M20" i="27"/>
  <c r="L20" i="27"/>
  <c r="I20" i="27"/>
  <c r="H20" i="27"/>
  <c r="G20" i="27"/>
  <c r="F20" i="27"/>
  <c r="E20" i="27"/>
  <c r="D20" i="27"/>
  <c r="C20" i="27"/>
  <c r="R25" i="27" l="1"/>
  <c r="Q25" i="27"/>
  <c r="P25" i="27"/>
  <c r="O25" i="27"/>
  <c r="N25" i="27"/>
  <c r="L25" i="27"/>
  <c r="K25" i="27"/>
  <c r="J25" i="27"/>
  <c r="I25" i="27"/>
  <c r="H25" i="27"/>
  <c r="AT23" i="27"/>
  <c r="AS23" i="27"/>
  <c r="AR23" i="27"/>
  <c r="AG23" i="27"/>
  <c r="AF23" i="27"/>
  <c r="AE23" i="27"/>
  <c r="AD23" i="27"/>
  <c r="AC23" i="27"/>
  <c r="AB23" i="27"/>
  <c r="AA23" i="27"/>
  <c r="Z23" i="27"/>
  <c r="X23" i="27"/>
  <c r="W23" i="27"/>
  <c r="V23" i="27"/>
  <c r="U23" i="27"/>
  <c r="T23" i="27"/>
  <c r="S23" i="27"/>
  <c r="R23" i="27"/>
  <c r="Q23" i="27"/>
  <c r="O23" i="27"/>
  <c r="N23" i="27"/>
  <c r="M23" i="27"/>
  <c r="L23" i="27"/>
  <c r="K23" i="27"/>
  <c r="J23" i="27"/>
  <c r="I23" i="27"/>
  <c r="H23" i="27"/>
  <c r="AB21" i="27"/>
  <c r="AA21" i="27"/>
  <c r="Z21" i="27"/>
  <c r="Y21" i="27"/>
  <c r="X21" i="27"/>
  <c r="W21" i="27"/>
  <c r="V21" i="27"/>
  <c r="U21" i="27"/>
  <c r="T21" i="27"/>
  <c r="S21" i="27"/>
  <c r="R21" i="27"/>
  <c r="Q21" i="27"/>
  <c r="P21" i="27"/>
  <c r="O21" i="27"/>
  <c r="N21" i="27"/>
  <c r="M21" i="27"/>
  <c r="L21" i="27"/>
  <c r="C25" i="27"/>
  <c r="D25" i="27"/>
  <c r="E25" i="27"/>
  <c r="F25" i="27"/>
  <c r="G25" i="27"/>
  <c r="C23" i="27"/>
  <c r="D23" i="27"/>
  <c r="E23" i="27"/>
  <c r="F23" i="27"/>
  <c r="G23" i="27"/>
  <c r="C21" i="27"/>
  <c r="D21" i="27"/>
  <c r="E21" i="27"/>
  <c r="F21" i="27"/>
  <c r="G21" i="27"/>
  <c r="I54" i="24" l="1"/>
  <c r="I68" i="13" l="1"/>
  <c r="G19" i="10" l="1"/>
  <c r="T25" i="27" s="1"/>
  <c r="G20" i="10"/>
  <c r="U25" i="27" s="1"/>
  <c r="G21" i="10"/>
  <c r="V25" i="27" s="1"/>
  <c r="G22" i="10"/>
  <c r="W25" i="27" s="1"/>
  <c r="G23" i="10"/>
  <c r="X25" i="27" s="1"/>
  <c r="E24" i="10"/>
  <c r="M25" i="27" s="1"/>
  <c r="F24" i="10"/>
  <c r="S25" i="27" s="1"/>
  <c r="G24" i="10" l="1"/>
  <c r="E80" i="13"/>
  <c r="L80" i="13" s="1"/>
  <c r="Y25" i="27" l="1"/>
  <c r="H23" i="10"/>
  <c r="H21" i="10"/>
  <c r="H22" i="10"/>
  <c r="H19" i="10"/>
  <c r="H20" i="10"/>
  <c r="G54" i="26"/>
  <c r="F54" i="26"/>
  <c r="BO16" i="27" l="1"/>
  <c r="BN16" i="27"/>
  <c r="BM16" i="27"/>
  <c r="BL16" i="27"/>
  <c r="BK16" i="27"/>
  <c r="BJ16" i="27"/>
  <c r="BI16" i="27"/>
  <c r="BH16" i="27"/>
  <c r="BG16" i="27"/>
  <c r="BF16" i="27"/>
  <c r="BE16" i="27"/>
  <c r="BD16" i="27"/>
  <c r="BC16" i="27"/>
  <c r="BA16" i="27"/>
  <c r="AZ16" i="27"/>
  <c r="AY16" i="27"/>
  <c r="AX16" i="27"/>
  <c r="AW16" i="27"/>
  <c r="AV16" i="27"/>
  <c r="AS16" i="27"/>
  <c r="AR16" i="27"/>
  <c r="AQ16" i="27"/>
  <c r="AP16" i="27"/>
  <c r="AN16" i="27"/>
  <c r="AM16" i="27"/>
  <c r="AL16" i="27"/>
  <c r="AK16" i="27"/>
  <c r="AJ16" i="27"/>
  <c r="AI16" i="27"/>
  <c r="AH16" i="27"/>
  <c r="AF16" i="27"/>
  <c r="AE16" i="27"/>
  <c r="AD16" i="27"/>
  <c r="AB16" i="27"/>
  <c r="AA16" i="27"/>
  <c r="Z16" i="27"/>
  <c r="Y16" i="27"/>
  <c r="X16" i="27"/>
  <c r="W16" i="27"/>
  <c r="T16" i="27"/>
  <c r="S16" i="27"/>
  <c r="R16" i="27"/>
  <c r="P16" i="27"/>
  <c r="O16" i="27"/>
  <c r="N16" i="27"/>
  <c r="M16" i="27"/>
  <c r="L16" i="27"/>
  <c r="K16" i="27"/>
  <c r="BO15" i="27"/>
  <c r="BN15" i="27"/>
  <c r="BM15" i="27"/>
  <c r="BL15" i="27"/>
  <c r="BK15" i="27"/>
  <c r="BJ15" i="27"/>
  <c r="BI15" i="27"/>
  <c r="BH15" i="27"/>
  <c r="BG15" i="27"/>
  <c r="BF15" i="27"/>
  <c r="BE15" i="27"/>
  <c r="BD15" i="27"/>
  <c r="BC15" i="27"/>
  <c r="BA15" i="27"/>
  <c r="AZ15" i="27"/>
  <c r="AY15" i="27"/>
  <c r="AX15" i="27"/>
  <c r="AW15" i="27"/>
  <c r="AV15" i="27"/>
  <c r="AS15" i="27"/>
  <c r="AR15" i="27"/>
  <c r="AQ15" i="27"/>
  <c r="AP15" i="27"/>
  <c r="AN15" i="27"/>
  <c r="AM15" i="27"/>
  <c r="AL15" i="27"/>
  <c r="AK15" i="27"/>
  <c r="AJ15" i="27"/>
  <c r="AI15" i="27"/>
  <c r="AF15" i="27"/>
  <c r="AE15" i="27"/>
  <c r="AD15" i="27"/>
  <c r="AB15" i="27"/>
  <c r="AA15" i="27"/>
  <c r="Z15" i="27"/>
  <c r="Y15" i="27"/>
  <c r="X15" i="27"/>
  <c r="W15" i="27"/>
  <c r="T15" i="27"/>
  <c r="S15" i="27"/>
  <c r="R15" i="27"/>
  <c r="P15" i="27"/>
  <c r="O15" i="27"/>
  <c r="N15" i="27"/>
  <c r="M15" i="27"/>
  <c r="L15" i="27"/>
  <c r="K15" i="27"/>
  <c r="BO14" i="27"/>
  <c r="BN14" i="27"/>
  <c r="BM14" i="27"/>
  <c r="BL14" i="27"/>
  <c r="BK14" i="27"/>
  <c r="BJ14" i="27"/>
  <c r="BI14" i="27"/>
  <c r="BH14" i="27"/>
  <c r="BG14" i="27"/>
  <c r="BF14" i="27"/>
  <c r="BE14" i="27"/>
  <c r="BD14" i="27"/>
  <c r="BC14" i="27"/>
  <c r="BA14" i="27"/>
  <c r="AZ14" i="27"/>
  <c r="AY14" i="27"/>
  <c r="AX14" i="27"/>
  <c r="AW14" i="27"/>
  <c r="AV14" i="27"/>
  <c r="AS14" i="27"/>
  <c r="AR14" i="27"/>
  <c r="AQ14" i="27"/>
  <c r="AP14" i="27"/>
  <c r="AN14" i="27"/>
  <c r="AM14" i="27"/>
  <c r="AL14" i="27"/>
  <c r="AK14" i="27"/>
  <c r="AJ14" i="27"/>
  <c r="AI14" i="27"/>
  <c r="AF14" i="27"/>
  <c r="AE14" i="27"/>
  <c r="AD14" i="27"/>
  <c r="AB14" i="27"/>
  <c r="AA14" i="27"/>
  <c r="Z14" i="27"/>
  <c r="Y14" i="27"/>
  <c r="X14" i="27"/>
  <c r="W14" i="27"/>
  <c r="T14" i="27"/>
  <c r="S14" i="27"/>
  <c r="R14" i="27"/>
  <c r="P14" i="27"/>
  <c r="O14" i="27"/>
  <c r="N14" i="27"/>
  <c r="M14" i="27"/>
  <c r="L14" i="27"/>
  <c r="K14" i="27"/>
  <c r="BO13" i="27"/>
  <c r="BN13" i="27"/>
  <c r="BM13" i="27"/>
  <c r="BL13" i="27"/>
  <c r="BK13" i="27"/>
  <c r="BJ13" i="27"/>
  <c r="BI13" i="27"/>
  <c r="BH13" i="27"/>
  <c r="BG13" i="27"/>
  <c r="BF13" i="27"/>
  <c r="BE13" i="27"/>
  <c r="BD13" i="27"/>
  <c r="BC13" i="27"/>
  <c r="BA13" i="27"/>
  <c r="AZ13" i="27"/>
  <c r="AY13" i="27"/>
  <c r="AX13" i="27"/>
  <c r="AW13" i="27"/>
  <c r="AV13" i="27"/>
  <c r="AS13" i="27"/>
  <c r="AR13" i="27"/>
  <c r="AQ13" i="27"/>
  <c r="AP13" i="27"/>
  <c r="AN13" i="27"/>
  <c r="AM13" i="27"/>
  <c r="AL13" i="27"/>
  <c r="AK13" i="27"/>
  <c r="AJ13" i="27"/>
  <c r="AI13" i="27"/>
  <c r="AF13" i="27"/>
  <c r="AE13" i="27"/>
  <c r="AD13" i="27"/>
  <c r="AB13" i="27"/>
  <c r="AA13" i="27"/>
  <c r="Z13" i="27"/>
  <c r="Y13" i="27"/>
  <c r="X13" i="27"/>
  <c r="W13" i="27"/>
  <c r="T13" i="27"/>
  <c r="S13" i="27"/>
  <c r="R13" i="27"/>
  <c r="P13" i="27"/>
  <c r="O13" i="27"/>
  <c r="N13" i="27"/>
  <c r="M13" i="27"/>
  <c r="L13" i="27"/>
  <c r="K13" i="27"/>
  <c r="G16" i="27"/>
  <c r="F16" i="27"/>
  <c r="E16" i="27"/>
  <c r="D16" i="27"/>
  <c r="C16" i="27"/>
  <c r="G15" i="27"/>
  <c r="F15" i="27"/>
  <c r="E15" i="27"/>
  <c r="D15" i="27"/>
  <c r="C15" i="27"/>
  <c r="G14" i="27"/>
  <c r="F14" i="27"/>
  <c r="E14" i="27"/>
  <c r="D14" i="27"/>
  <c r="C14" i="27"/>
  <c r="G13" i="27"/>
  <c r="F13" i="27"/>
  <c r="E13" i="27"/>
  <c r="D13" i="27"/>
  <c r="C13" i="27"/>
  <c r="E92" i="13" l="1"/>
  <c r="L92" i="13" s="1"/>
  <c r="E16" i="13"/>
  <c r="F16" i="13"/>
  <c r="G16" i="13"/>
  <c r="I16" i="13"/>
  <c r="E98" i="13"/>
  <c r="L98" i="13" s="1"/>
  <c r="G68" i="13"/>
  <c r="F68" i="13"/>
  <c r="E68" i="13"/>
  <c r="E66" i="13" s="1"/>
  <c r="L66" i="13" s="1"/>
  <c r="H10" i="10" l="1"/>
  <c r="AM23" i="27" s="1"/>
  <c r="G30" i="24"/>
  <c r="J15" i="27" s="1"/>
  <c r="E74" i="24" l="1"/>
  <c r="BB13" i="27" s="1"/>
  <c r="AC16" i="27"/>
  <c r="I42" i="24"/>
  <c r="V16" i="27" s="1"/>
  <c r="G42" i="24"/>
  <c r="V15" i="27" s="1"/>
  <c r="F42" i="24"/>
  <c r="V14" i="27" s="1"/>
  <c r="I37" i="24"/>
  <c r="Q16" i="27" s="1"/>
  <c r="I30" i="24"/>
  <c r="J16" i="27" s="1"/>
  <c r="BB11" i="27"/>
  <c r="BA11" i="27"/>
  <c r="AZ11" i="27"/>
  <c r="AX11" i="27"/>
  <c r="AW11" i="27"/>
  <c r="AV11" i="27"/>
  <c r="AT11" i="27"/>
  <c r="AS11" i="27"/>
  <c r="AR11" i="27"/>
  <c r="AQ11" i="27"/>
  <c r="AP11" i="27"/>
  <c r="AM11" i="27"/>
  <c r="AL11" i="27"/>
  <c r="AK11" i="27"/>
  <c r="AJ11" i="27"/>
  <c r="AI11" i="27"/>
  <c r="AH11" i="27"/>
  <c r="AG11" i="27"/>
  <c r="AF11" i="27"/>
  <c r="AE11" i="27"/>
  <c r="AD11" i="27"/>
  <c r="AB11" i="27"/>
  <c r="AA11" i="27"/>
  <c r="Z11" i="27"/>
  <c r="Y11" i="27"/>
  <c r="X11" i="27"/>
  <c r="W11" i="27"/>
  <c r="V11" i="27"/>
  <c r="U11" i="27"/>
  <c r="T11" i="27"/>
  <c r="S11" i="27"/>
  <c r="R11" i="27"/>
  <c r="Q11" i="27"/>
  <c r="P11" i="27"/>
  <c r="N11" i="27"/>
  <c r="M11" i="27"/>
  <c r="L11" i="27"/>
  <c r="K11" i="27"/>
  <c r="I11" i="27"/>
  <c r="BB9" i="27"/>
  <c r="BA9" i="27"/>
  <c r="AZ9" i="27"/>
  <c r="AX9" i="27"/>
  <c r="AW9" i="27"/>
  <c r="AV9" i="27"/>
  <c r="AT9" i="27"/>
  <c r="AS9" i="27"/>
  <c r="AR9" i="27"/>
  <c r="AQ9" i="27"/>
  <c r="AP9" i="27"/>
  <c r="AM9" i="27"/>
  <c r="AL9" i="27"/>
  <c r="AK9" i="27"/>
  <c r="AJ9" i="27"/>
  <c r="AI9" i="27"/>
  <c r="AH9" i="27"/>
  <c r="AG9" i="27"/>
  <c r="AF9" i="27"/>
  <c r="AE9" i="27"/>
  <c r="AD9" i="27"/>
  <c r="AB9" i="27"/>
  <c r="AA9" i="27"/>
  <c r="Z9" i="27"/>
  <c r="Y9" i="27"/>
  <c r="X9" i="27"/>
  <c r="W9" i="27"/>
  <c r="V9" i="27"/>
  <c r="U9" i="27"/>
  <c r="T9" i="27"/>
  <c r="S9" i="27"/>
  <c r="R9" i="27"/>
  <c r="Q9" i="27"/>
  <c r="P9" i="27"/>
  <c r="N9" i="27"/>
  <c r="M9" i="27"/>
  <c r="L9" i="27"/>
  <c r="K9" i="27"/>
  <c r="I9" i="27"/>
  <c r="BB8" i="27"/>
  <c r="BA8" i="27"/>
  <c r="AZ8" i="27"/>
  <c r="AX8" i="27"/>
  <c r="AW8" i="27"/>
  <c r="AV8" i="27"/>
  <c r="AT8" i="27"/>
  <c r="AS8" i="27"/>
  <c r="AR8" i="27"/>
  <c r="AQ8" i="27"/>
  <c r="AP8" i="27"/>
  <c r="AM8" i="27"/>
  <c r="AL8" i="27"/>
  <c r="AK8" i="27"/>
  <c r="AJ8" i="27"/>
  <c r="AI8" i="27"/>
  <c r="AH8" i="27"/>
  <c r="AG8" i="27"/>
  <c r="AF8" i="27"/>
  <c r="AE8" i="27"/>
  <c r="AD8" i="27"/>
  <c r="AB8" i="27"/>
  <c r="AA8" i="27"/>
  <c r="Z8" i="27"/>
  <c r="Y8" i="27"/>
  <c r="X8" i="27"/>
  <c r="W8" i="27"/>
  <c r="V8" i="27"/>
  <c r="U8" i="27"/>
  <c r="T8" i="27"/>
  <c r="S8" i="27"/>
  <c r="R8" i="27"/>
  <c r="Q8" i="27"/>
  <c r="P8" i="27"/>
  <c r="N8" i="27"/>
  <c r="M8" i="27"/>
  <c r="L8" i="27"/>
  <c r="K8" i="27"/>
  <c r="I8" i="27"/>
  <c r="BB7" i="27"/>
  <c r="BA7" i="27"/>
  <c r="AZ7" i="27"/>
  <c r="AX7" i="27"/>
  <c r="AW7" i="27"/>
  <c r="AV7" i="27"/>
  <c r="AU7" i="27"/>
  <c r="AT7" i="27"/>
  <c r="AS7" i="27"/>
  <c r="AR7" i="27"/>
  <c r="AQ7" i="27"/>
  <c r="AP7" i="27"/>
  <c r="AM7" i="27"/>
  <c r="AL7" i="27"/>
  <c r="AK7" i="27"/>
  <c r="AJ7" i="27"/>
  <c r="AI7" i="27"/>
  <c r="AH7" i="27"/>
  <c r="AG7" i="27"/>
  <c r="AF7" i="27"/>
  <c r="AE7" i="27"/>
  <c r="AD7" i="27"/>
  <c r="AC7" i="27"/>
  <c r="AB7" i="27"/>
  <c r="AA7" i="27"/>
  <c r="Z7" i="27"/>
  <c r="Y7" i="27"/>
  <c r="X7" i="27"/>
  <c r="W7" i="27"/>
  <c r="V7" i="27"/>
  <c r="U7" i="27"/>
  <c r="T7" i="27"/>
  <c r="S7" i="27"/>
  <c r="R7" i="27"/>
  <c r="Q7" i="27"/>
  <c r="P7" i="27"/>
  <c r="N7" i="27"/>
  <c r="M7" i="27"/>
  <c r="L7" i="27"/>
  <c r="K7" i="27"/>
  <c r="I7" i="27"/>
  <c r="G12" i="27"/>
  <c r="G11" i="27"/>
  <c r="G10" i="27"/>
  <c r="G9" i="27"/>
  <c r="G8" i="27"/>
  <c r="F12" i="27"/>
  <c r="F11" i="27"/>
  <c r="F10" i="27"/>
  <c r="F9" i="27"/>
  <c r="F8" i="27"/>
  <c r="E12" i="27"/>
  <c r="E11" i="27"/>
  <c r="E10" i="27"/>
  <c r="E9" i="27"/>
  <c r="E8" i="27"/>
  <c r="D12" i="27"/>
  <c r="D11" i="27"/>
  <c r="D10" i="27"/>
  <c r="D9" i="27"/>
  <c r="D8" i="27"/>
  <c r="C12" i="27"/>
  <c r="C11" i="27"/>
  <c r="C10" i="27"/>
  <c r="C9" i="27"/>
  <c r="C8" i="27"/>
  <c r="G7" i="27"/>
  <c r="F7" i="27"/>
  <c r="E7" i="27"/>
  <c r="D7" i="27"/>
  <c r="C7" i="27"/>
  <c r="G6" i="27"/>
  <c r="F6" i="27"/>
  <c r="E6" i="27"/>
  <c r="D6" i="27"/>
  <c r="C6" i="27"/>
  <c r="BB5" i="27"/>
  <c r="BA5" i="27"/>
  <c r="AZ5" i="27"/>
  <c r="AX5" i="27"/>
  <c r="AW5" i="27"/>
  <c r="AV5" i="27"/>
  <c r="AT5" i="27"/>
  <c r="AS5" i="27"/>
  <c r="AR5" i="27"/>
  <c r="AQ5" i="27"/>
  <c r="AP5" i="27"/>
  <c r="AM5" i="27"/>
  <c r="AL5" i="27"/>
  <c r="AK5" i="27"/>
  <c r="AJ5" i="27"/>
  <c r="AI5" i="27"/>
  <c r="AH5" i="27"/>
  <c r="AG5" i="27"/>
  <c r="AF5" i="27"/>
  <c r="AE5" i="27"/>
  <c r="AD5" i="27"/>
  <c r="AB5" i="27"/>
  <c r="AA5" i="27"/>
  <c r="Z5" i="27"/>
  <c r="Y5" i="27"/>
  <c r="X5" i="27"/>
  <c r="W5" i="27"/>
  <c r="V5" i="27"/>
  <c r="U5" i="27"/>
  <c r="T5" i="27"/>
  <c r="S5" i="27"/>
  <c r="R5" i="27"/>
  <c r="Q5" i="27"/>
  <c r="P5" i="27"/>
  <c r="N5" i="27"/>
  <c r="M5" i="27"/>
  <c r="L5" i="27"/>
  <c r="K5" i="27"/>
  <c r="I5" i="27"/>
  <c r="G5" i="27"/>
  <c r="F5" i="27"/>
  <c r="E5" i="27"/>
  <c r="D5" i="27"/>
  <c r="C5" i="27"/>
  <c r="I29" i="24" l="1"/>
  <c r="I16" i="27" s="1"/>
  <c r="I41" i="24"/>
  <c r="U16" i="27" s="1"/>
  <c r="G4" i="27"/>
  <c r="F4" i="27"/>
  <c r="E4" i="27"/>
  <c r="D4" i="27"/>
  <c r="C4" i="27"/>
  <c r="BB3" i="27"/>
  <c r="BA3" i="27"/>
  <c r="AZ3" i="27"/>
  <c r="AX3" i="27"/>
  <c r="AW3" i="27"/>
  <c r="AV3" i="27"/>
  <c r="AT3" i="27"/>
  <c r="AS3" i="27"/>
  <c r="AR3" i="27"/>
  <c r="AQ3" i="27"/>
  <c r="AP3" i="27"/>
  <c r="AM3" i="27"/>
  <c r="AL3" i="27"/>
  <c r="AK3" i="27"/>
  <c r="G3" i="27"/>
  <c r="I3" i="27"/>
  <c r="K3" i="27"/>
  <c r="L3" i="27"/>
  <c r="M3" i="27"/>
  <c r="P3" i="27"/>
  <c r="Q3" i="27"/>
  <c r="R3" i="27"/>
  <c r="S3" i="27"/>
  <c r="T3" i="27"/>
  <c r="U3" i="27"/>
  <c r="V3" i="27"/>
  <c r="W3" i="27"/>
  <c r="X3" i="27"/>
  <c r="Y3" i="27"/>
  <c r="Z3" i="27"/>
  <c r="AA3" i="27"/>
  <c r="AB3" i="27"/>
  <c r="AD3" i="27"/>
  <c r="AE3" i="27"/>
  <c r="AF3" i="27"/>
  <c r="AG3" i="27"/>
  <c r="AH3" i="27"/>
  <c r="AI3" i="27"/>
  <c r="AJ3" i="27"/>
  <c r="F3" i="27"/>
  <c r="E3" i="27"/>
  <c r="D3" i="27"/>
  <c r="C3" i="27"/>
  <c r="BB2" i="27"/>
  <c r="BA2" i="27"/>
  <c r="AZ2" i="27"/>
  <c r="AX2" i="27"/>
  <c r="AW2" i="27"/>
  <c r="AV2" i="27"/>
  <c r="AT2" i="27"/>
  <c r="AS2" i="27"/>
  <c r="AR2" i="27"/>
  <c r="AQ2" i="27"/>
  <c r="AP2" i="27"/>
  <c r="AM2" i="27"/>
  <c r="AL2" i="27"/>
  <c r="AK2" i="27"/>
  <c r="AJ2" i="27"/>
  <c r="AI2" i="27"/>
  <c r="AH2" i="27"/>
  <c r="AG2" i="27"/>
  <c r="AF2" i="27"/>
  <c r="AE2" i="27"/>
  <c r="AD2" i="27"/>
  <c r="AB2" i="27"/>
  <c r="AA2" i="27"/>
  <c r="Z2" i="27"/>
  <c r="Y2" i="27"/>
  <c r="X2" i="27"/>
  <c r="W2" i="27"/>
  <c r="V2" i="27"/>
  <c r="U2" i="27"/>
  <c r="T2" i="27"/>
  <c r="S2" i="27"/>
  <c r="R2" i="27"/>
  <c r="Q2" i="27"/>
  <c r="G2" i="27"/>
  <c r="F2" i="27"/>
  <c r="E2" i="27"/>
  <c r="D2" i="27"/>
  <c r="C2" i="27"/>
  <c r="P2" i="27"/>
  <c r="M2" i="27"/>
  <c r="L2" i="27"/>
  <c r="K2" i="27"/>
  <c r="I2" i="27"/>
  <c r="BB1" i="27"/>
  <c r="BA1" i="27"/>
  <c r="AZ1" i="27"/>
  <c r="AX1" i="27"/>
  <c r="AW1" i="27"/>
  <c r="AV1" i="27"/>
  <c r="AT1" i="27"/>
  <c r="AS1" i="27"/>
  <c r="AR1" i="27"/>
  <c r="AQ1" i="27"/>
  <c r="AP1" i="27"/>
  <c r="AM1" i="27"/>
  <c r="AL1" i="27"/>
  <c r="AK1" i="27"/>
  <c r="AJ1" i="27"/>
  <c r="AI1" i="27"/>
  <c r="AH1" i="27"/>
  <c r="AG1" i="27"/>
  <c r="AF1" i="27"/>
  <c r="AE1" i="27"/>
  <c r="AD1" i="27"/>
  <c r="AB1" i="27"/>
  <c r="AA1" i="27"/>
  <c r="Z1" i="27"/>
  <c r="Y1" i="27"/>
  <c r="X1" i="27"/>
  <c r="W1" i="27"/>
  <c r="V1" i="27"/>
  <c r="U1" i="27"/>
  <c r="T1" i="27"/>
  <c r="S1" i="27"/>
  <c r="R1" i="27"/>
  <c r="Q1" i="27"/>
  <c r="P1" i="27"/>
  <c r="M1" i="27"/>
  <c r="L1" i="27"/>
  <c r="K1" i="27"/>
  <c r="I1" i="27"/>
  <c r="I98" i="13"/>
  <c r="G80" i="13"/>
  <c r="N80" i="13" s="1"/>
  <c r="E102" i="13"/>
  <c r="H60" i="13"/>
  <c r="M4" i="26" s="1"/>
  <c r="H62" i="13"/>
  <c r="M6" i="26" s="1"/>
  <c r="H63" i="13"/>
  <c r="M7" i="26" s="1"/>
  <c r="H64" i="13"/>
  <c r="M8" i="26" s="1"/>
  <c r="H65" i="13"/>
  <c r="M9" i="26" s="1"/>
  <c r="H67" i="13"/>
  <c r="M11" i="26" s="1"/>
  <c r="H69" i="13"/>
  <c r="M13" i="26" s="1"/>
  <c r="H70" i="13"/>
  <c r="M14" i="26" s="1"/>
  <c r="H71" i="13"/>
  <c r="M15" i="26" s="1"/>
  <c r="H72" i="13"/>
  <c r="M16" i="26" s="1"/>
  <c r="H73" i="13"/>
  <c r="M17" i="26" s="1"/>
  <c r="H74" i="13"/>
  <c r="M18" i="26" s="1"/>
  <c r="H75" i="13"/>
  <c r="M19" i="26" s="1"/>
  <c r="H76" i="13"/>
  <c r="M20" i="26" s="1"/>
  <c r="H77" i="13"/>
  <c r="M21" i="26" s="1"/>
  <c r="H78" i="13"/>
  <c r="M22" i="26" s="1"/>
  <c r="H79" i="13"/>
  <c r="M23" i="26" s="1"/>
  <c r="H81" i="13"/>
  <c r="M25" i="26" s="1"/>
  <c r="H82" i="13"/>
  <c r="M26" i="26" s="1"/>
  <c r="H83" i="13"/>
  <c r="M27" i="26" s="1"/>
  <c r="H84" i="13"/>
  <c r="M28" i="26" s="1"/>
  <c r="H85" i="13"/>
  <c r="M29" i="26" s="1"/>
  <c r="H86" i="13"/>
  <c r="M30" i="26" s="1"/>
  <c r="H87" i="13"/>
  <c r="H88" i="13"/>
  <c r="M32" i="26" s="1"/>
  <c r="H89" i="13"/>
  <c r="M33" i="26" s="1"/>
  <c r="H90" i="13"/>
  <c r="H93" i="13"/>
  <c r="M37" i="26" s="1"/>
  <c r="H94" i="13"/>
  <c r="M38" i="26" s="1"/>
  <c r="H95" i="13"/>
  <c r="M39" i="26" s="1"/>
  <c r="H96" i="13"/>
  <c r="M40" i="26" s="1"/>
  <c r="H97" i="13"/>
  <c r="M41" i="26" s="1"/>
  <c r="H99" i="13"/>
  <c r="M43" i="26" s="1"/>
  <c r="H100" i="13"/>
  <c r="M44" i="26" s="1"/>
  <c r="H101" i="13"/>
  <c r="M45" i="26" s="1"/>
  <c r="H103" i="13"/>
  <c r="M47" i="26" s="1"/>
  <c r="H104" i="13"/>
  <c r="M48" i="26" s="1"/>
  <c r="H105" i="13"/>
  <c r="M49" i="26" s="1"/>
  <c r="H8" i="13"/>
  <c r="I4" i="27" s="1"/>
  <c r="H10" i="13"/>
  <c r="H11" i="13"/>
  <c r="H12" i="13"/>
  <c r="H15" i="13"/>
  <c r="P4" i="27" s="1"/>
  <c r="H17" i="13"/>
  <c r="R4" i="27" s="1"/>
  <c r="H18" i="13"/>
  <c r="H19" i="13"/>
  <c r="T4" i="27" s="1"/>
  <c r="H20" i="13"/>
  <c r="H21" i="13"/>
  <c r="H22" i="13"/>
  <c r="H23" i="13"/>
  <c r="H24" i="13"/>
  <c r="H25" i="13"/>
  <c r="Z4" i="27" s="1"/>
  <c r="H26" i="13"/>
  <c r="AA4" i="27" s="1"/>
  <c r="H27" i="13"/>
  <c r="AB4" i="27" s="1"/>
  <c r="H29" i="13"/>
  <c r="H30" i="13"/>
  <c r="H31" i="13"/>
  <c r="H32" i="13"/>
  <c r="AG4" i="27" s="1"/>
  <c r="H33" i="13"/>
  <c r="AH4" i="27" s="1"/>
  <c r="H34" i="13"/>
  <c r="H35" i="13"/>
  <c r="H36" i="13"/>
  <c r="H37" i="13"/>
  <c r="H38" i="13"/>
  <c r="AM4" i="27" s="1"/>
  <c r="H41" i="13"/>
  <c r="H42" i="13"/>
  <c r="H43" i="13"/>
  <c r="H44" i="13"/>
  <c r="AS4" i="27" s="1"/>
  <c r="H45" i="13"/>
  <c r="AT4" i="27" s="1"/>
  <c r="H47" i="13"/>
  <c r="AV4" i="27" s="1"/>
  <c r="H48" i="13"/>
  <c r="H49" i="13"/>
  <c r="AX4" i="27" s="1"/>
  <c r="H51" i="13"/>
  <c r="H52" i="13"/>
  <c r="BA4" i="27" s="1"/>
  <c r="H53" i="13"/>
  <c r="BB4" i="27" s="1"/>
  <c r="AY7" i="27" l="1"/>
  <c r="L102" i="13"/>
  <c r="J42" i="13"/>
  <c r="AQ6" i="27" s="1"/>
  <c r="J95" i="13"/>
  <c r="J21" i="13"/>
  <c r="V6" i="27" s="1"/>
  <c r="J73" i="13"/>
  <c r="V12" i="27" s="1"/>
  <c r="J101" i="13"/>
  <c r="J88" i="13"/>
  <c r="AK12" i="27" s="1"/>
  <c r="J87" i="13"/>
  <c r="AJ12" i="27" s="1"/>
  <c r="M31" i="26"/>
  <c r="J90" i="13"/>
  <c r="AM12" i="27" s="1"/>
  <c r="M34" i="26"/>
  <c r="AU11" i="27"/>
  <c r="J105" i="13"/>
  <c r="BB12" i="27" s="1"/>
  <c r="BB10" i="27"/>
  <c r="J104" i="13"/>
  <c r="BA10" i="27"/>
  <c r="J103" i="13"/>
  <c r="AZ12" i="27" s="1"/>
  <c r="AZ10" i="27"/>
  <c r="AX10" i="27"/>
  <c r="J100" i="13"/>
  <c r="AW12" i="27" s="1"/>
  <c r="AW10" i="27"/>
  <c r="J99" i="13"/>
  <c r="AV12" i="27" s="1"/>
  <c r="AV10" i="27"/>
  <c r="J97" i="13"/>
  <c r="AT10" i="27"/>
  <c r="J96" i="13"/>
  <c r="AS12" i="27" s="1"/>
  <c r="AS10" i="27"/>
  <c r="AR10" i="27"/>
  <c r="J94" i="13"/>
  <c r="AQ12" i="27" s="1"/>
  <c r="AQ10" i="27"/>
  <c r="J93" i="13"/>
  <c r="AP10" i="27"/>
  <c r="AM10" i="27"/>
  <c r="J89" i="13"/>
  <c r="AL10" i="27"/>
  <c r="AK10" i="27"/>
  <c r="AJ10" i="27"/>
  <c r="J86" i="13"/>
  <c r="AI12" i="27" s="1"/>
  <c r="AI10" i="27"/>
  <c r="J85" i="13"/>
  <c r="AH10" i="27"/>
  <c r="J84" i="13"/>
  <c r="AG12" i="27" s="1"/>
  <c r="AG10" i="27"/>
  <c r="J83" i="13"/>
  <c r="AF10" i="27"/>
  <c r="J82" i="13"/>
  <c r="AE12" i="27" s="1"/>
  <c r="AE10" i="27"/>
  <c r="AC9" i="27"/>
  <c r="J81" i="13"/>
  <c r="AD10" i="27"/>
  <c r="AB10" i="27"/>
  <c r="J79" i="13"/>
  <c r="AB12" i="27" s="1"/>
  <c r="J78" i="13"/>
  <c r="AA12" i="27" s="1"/>
  <c r="AA10" i="27"/>
  <c r="J77" i="13"/>
  <c r="Z10" i="27"/>
  <c r="J76" i="13"/>
  <c r="Y10" i="27"/>
  <c r="J75" i="13"/>
  <c r="X10" i="27"/>
  <c r="J74" i="13"/>
  <c r="W12" i="27" s="1"/>
  <c r="W10" i="27"/>
  <c r="V10" i="27"/>
  <c r="J72" i="13"/>
  <c r="U10" i="27"/>
  <c r="J71" i="13"/>
  <c r="T10" i="27"/>
  <c r="J70" i="13"/>
  <c r="S10" i="27"/>
  <c r="J69" i="13"/>
  <c r="R10" i="27"/>
  <c r="J67" i="13"/>
  <c r="P10" i="27"/>
  <c r="J65" i="13"/>
  <c r="N12" i="27" s="1"/>
  <c r="N10" i="27"/>
  <c r="J64" i="13"/>
  <c r="M10" i="27"/>
  <c r="J63" i="13"/>
  <c r="L10" i="27"/>
  <c r="J62" i="13"/>
  <c r="K12" i="27" s="1"/>
  <c r="K10" i="27"/>
  <c r="J60" i="13"/>
  <c r="I10" i="27"/>
  <c r="J11" i="13"/>
  <c r="L6" i="27" s="1"/>
  <c r="J51" i="13"/>
  <c r="J31" i="13"/>
  <c r="J20" i="13"/>
  <c r="AL4" i="27"/>
  <c r="J49" i="13"/>
  <c r="J36" i="13"/>
  <c r="J30" i="13"/>
  <c r="J23" i="13"/>
  <c r="J19" i="13"/>
  <c r="U4" i="27"/>
  <c r="J48" i="13"/>
  <c r="J35" i="13"/>
  <c r="J29" i="13"/>
  <c r="J22" i="13"/>
  <c r="V4" i="27"/>
  <c r="AZ4" i="27"/>
  <c r="J43" i="13"/>
  <c r="J12" i="13"/>
  <c r="AR4" i="27"/>
  <c r="J41" i="13"/>
  <c r="J27" i="13"/>
  <c r="J10" i="13"/>
  <c r="K4" i="27"/>
  <c r="J45" i="13"/>
  <c r="J8" i="13"/>
  <c r="L4" i="27"/>
  <c r="X4" i="27"/>
  <c r="AD4" i="27"/>
  <c r="AJ4" i="27"/>
  <c r="AP4" i="27"/>
  <c r="J24" i="13"/>
  <c r="AF4" i="27"/>
  <c r="J47" i="13"/>
  <c r="J34" i="13"/>
  <c r="J17" i="13"/>
  <c r="W4" i="27"/>
  <c r="AI4" i="27"/>
  <c r="J53" i="13"/>
  <c r="J38" i="13"/>
  <c r="J33" i="13"/>
  <c r="J26" i="13"/>
  <c r="J15" i="13"/>
  <c r="J52" i="13"/>
  <c r="J44" i="13"/>
  <c r="J37" i="13"/>
  <c r="J32" i="13"/>
  <c r="J25" i="13"/>
  <c r="M4" i="27"/>
  <c r="S4" i="27"/>
  <c r="Y4" i="27"/>
  <c r="AE4" i="27"/>
  <c r="AK4" i="27"/>
  <c r="AQ4" i="27"/>
  <c r="AW4" i="27"/>
  <c r="H16" i="13"/>
  <c r="J18" i="13"/>
  <c r="H68" i="13"/>
  <c r="M12" i="26" s="1"/>
  <c r="M12" i="27" l="1"/>
  <c r="U12" i="27"/>
  <c r="AR12" i="27"/>
  <c r="AX12" i="27"/>
  <c r="AF12" i="27"/>
  <c r="X12" i="27"/>
  <c r="AH12" i="27"/>
  <c r="Z12" i="27"/>
  <c r="AT12" i="27"/>
  <c r="BA12" i="27"/>
  <c r="AD12" i="27"/>
  <c r="Y12" i="27"/>
  <c r="P12" i="27"/>
  <c r="S12" i="27"/>
  <c r="J68" i="13"/>
  <c r="Q12" i="27" s="1"/>
  <c r="L12" i="27"/>
  <c r="T12" i="27"/>
  <c r="AP12" i="27"/>
  <c r="I12" i="27"/>
  <c r="R12" i="27"/>
  <c r="AL12" i="27"/>
  <c r="Q10" i="27"/>
  <c r="Z6" i="27"/>
  <c r="W6" i="27"/>
  <c r="U6" i="27"/>
  <c r="BA6" i="27"/>
  <c r="M6" i="27"/>
  <c r="S6" i="27"/>
  <c r="AS6" i="27"/>
  <c r="AA6" i="27"/>
  <c r="BB6" i="27"/>
  <c r="AI6" i="27"/>
  <c r="I6" i="27"/>
  <c r="T6" i="27"/>
  <c r="AK6" i="27"/>
  <c r="K6" i="27"/>
  <c r="AW6" i="27"/>
  <c r="AH6" i="27"/>
  <c r="AG6" i="27"/>
  <c r="AB6" i="27"/>
  <c r="AD6" i="27"/>
  <c r="AL6" i="27"/>
  <c r="AM6" i="27"/>
  <c r="R6" i="27"/>
  <c r="AT6" i="27"/>
  <c r="AR6" i="27"/>
  <c r="AE6" i="27"/>
  <c r="AX6" i="27"/>
  <c r="Q4" i="27"/>
  <c r="AV6" i="27"/>
  <c r="X6" i="27"/>
  <c r="AF6" i="27"/>
  <c r="P6" i="27"/>
  <c r="J16" i="13"/>
  <c r="Y6" i="27"/>
  <c r="AP6" i="27"/>
  <c r="AJ6" i="27"/>
  <c r="AZ6" i="27"/>
  <c r="E14" i="13"/>
  <c r="L14" i="13" s="1"/>
  <c r="O1" i="27" l="1"/>
  <c r="Q6" i="27"/>
  <c r="J1" i="27"/>
  <c r="E28" i="13"/>
  <c r="E40" i="13"/>
  <c r="L40" i="13" s="1"/>
  <c r="E46" i="13"/>
  <c r="E50" i="13"/>
  <c r="G1" i="27"/>
  <c r="F1" i="27"/>
  <c r="E1" i="27"/>
  <c r="D1" i="27"/>
  <c r="C1" i="27"/>
  <c r="AY1" i="27" l="1"/>
  <c r="L50" i="13"/>
  <c r="AU1" i="27"/>
  <c r="L46" i="13"/>
  <c r="AC1" i="27"/>
  <c r="L28" i="13"/>
  <c r="N1" i="27"/>
  <c r="AO1" i="27"/>
  <c r="E39" i="13"/>
  <c r="AN1" i="27" s="1"/>
  <c r="E7" i="13"/>
  <c r="H1" i="27" s="1"/>
  <c r="H6" i="10"/>
  <c r="H7" i="10"/>
  <c r="H9" i="10"/>
  <c r="AL23" i="27" s="1"/>
  <c r="H11" i="10"/>
  <c r="AN23" i="27" s="1"/>
  <c r="H12" i="10"/>
  <c r="AO23" i="27" s="1"/>
  <c r="H13" i="10"/>
  <c r="AP23" i="27" s="1"/>
  <c r="AJ23" i="27" l="1"/>
  <c r="K7" i="10"/>
  <c r="AI23" i="27"/>
  <c r="K6" i="10"/>
  <c r="E54" i="13"/>
  <c r="BC1" i="27" s="1"/>
  <c r="E37" i="24"/>
  <c r="Q13" i="27" s="1"/>
  <c r="F37" i="24"/>
  <c r="Q14" i="27" s="1"/>
  <c r="G37" i="24"/>
  <c r="Q15" i="27" s="1"/>
  <c r="Q152" i="13"/>
  <c r="P152" i="13"/>
  <c r="N152" i="13"/>
  <c r="Q151" i="13"/>
  <c r="N151" i="13"/>
  <c r="Q150" i="13"/>
  <c r="P150" i="13"/>
  <c r="N150" i="13"/>
  <c r="Q149" i="13"/>
  <c r="P149" i="13"/>
  <c r="N149" i="13"/>
  <c r="Q148" i="13"/>
  <c r="P148" i="13"/>
  <c r="N148" i="13"/>
  <c r="Q147" i="13"/>
  <c r="P147" i="13"/>
  <c r="N147" i="13"/>
  <c r="Q146" i="13"/>
  <c r="P146" i="13"/>
  <c r="N146" i="13"/>
  <c r="Q145" i="13"/>
  <c r="P145" i="13"/>
  <c r="Q144" i="13"/>
  <c r="P144" i="13"/>
  <c r="N144" i="13"/>
  <c r="Q143" i="13"/>
  <c r="P143" i="13"/>
  <c r="Q122" i="13"/>
  <c r="P122" i="13"/>
  <c r="N122" i="13"/>
  <c r="Q121" i="13"/>
  <c r="N121" i="13"/>
  <c r="Q120" i="13"/>
  <c r="P120" i="13"/>
  <c r="N120" i="13"/>
  <c r="P119" i="13"/>
  <c r="N119" i="13"/>
  <c r="N118" i="13"/>
  <c r="J152" i="13"/>
  <c r="J151" i="13"/>
  <c r="J150" i="13"/>
  <c r="J149" i="13"/>
  <c r="J148" i="13"/>
  <c r="J147" i="13"/>
  <c r="J146" i="13"/>
  <c r="K146" i="13" s="1"/>
  <c r="M146" i="13" s="1"/>
  <c r="J145" i="13"/>
  <c r="J144" i="13"/>
  <c r="J122" i="13"/>
  <c r="J121" i="13"/>
  <c r="J120" i="13"/>
  <c r="J119" i="13"/>
  <c r="J118" i="13"/>
  <c r="K119" i="13" l="1"/>
  <c r="K120" i="13"/>
  <c r="K147" i="13"/>
  <c r="M147" i="13" s="1"/>
  <c r="K122" i="13"/>
  <c r="K143" i="13"/>
  <c r="M143" i="13" s="1"/>
  <c r="K118" i="13"/>
  <c r="K144" i="13"/>
  <c r="M144" i="13" s="1"/>
  <c r="K150" i="13"/>
  <c r="M150" i="13" s="1"/>
  <c r="K148" i="13"/>
  <c r="M148" i="13" s="1"/>
  <c r="K145" i="13"/>
  <c r="M145" i="13" s="1"/>
  <c r="K151" i="13"/>
  <c r="M151" i="13" s="1"/>
  <c r="K121" i="13"/>
  <c r="K149" i="13"/>
  <c r="M149" i="13" s="1"/>
  <c r="K152" i="13"/>
  <c r="M152" i="13" s="1"/>
  <c r="G55" i="26"/>
  <c r="F55" i="26"/>
  <c r="H24" i="26"/>
  <c r="I24" i="26"/>
  <c r="J24" i="26"/>
  <c r="N143" i="13" l="1"/>
  <c r="Q119" i="13"/>
  <c r="Q118" i="13"/>
  <c r="P118" i="13"/>
  <c r="P151" i="13"/>
  <c r="P121" i="13"/>
  <c r="R46" i="26"/>
  <c r="Q46" i="26"/>
  <c r="P46" i="26"/>
  <c r="R42" i="26"/>
  <c r="Q42" i="26"/>
  <c r="P42" i="26"/>
  <c r="R36" i="26"/>
  <c r="Q36" i="26"/>
  <c r="P36" i="26"/>
  <c r="P35" i="26"/>
  <c r="R34" i="26"/>
  <c r="Q34" i="26"/>
  <c r="P34" i="26"/>
  <c r="R33" i="26"/>
  <c r="Q33" i="26"/>
  <c r="P33" i="26"/>
  <c r="R24" i="26"/>
  <c r="Q24" i="26"/>
  <c r="P24" i="26"/>
  <c r="R10" i="26"/>
  <c r="Q10" i="26"/>
  <c r="P10" i="26"/>
  <c r="R5" i="26"/>
  <c r="Q5" i="26"/>
  <c r="P5" i="26"/>
  <c r="R4" i="26"/>
  <c r="Q4" i="26"/>
  <c r="P4" i="26"/>
  <c r="H50" i="26"/>
  <c r="P50" i="26"/>
  <c r="N49" i="26" l="1"/>
  <c r="L49" i="26"/>
  <c r="K49" i="26"/>
  <c r="F49" i="26"/>
  <c r="D49" i="26"/>
  <c r="C49" i="26"/>
  <c r="N48" i="26"/>
  <c r="L48" i="26"/>
  <c r="K48" i="26"/>
  <c r="F48" i="26"/>
  <c r="E48" i="26"/>
  <c r="D48" i="26"/>
  <c r="C48" i="26"/>
  <c r="N47" i="26"/>
  <c r="L47" i="26"/>
  <c r="K47" i="26"/>
  <c r="F47" i="26"/>
  <c r="D47" i="26"/>
  <c r="C47" i="26"/>
  <c r="J46" i="26"/>
  <c r="I46" i="26"/>
  <c r="H46" i="26"/>
  <c r="N45" i="26"/>
  <c r="L45" i="26"/>
  <c r="K45" i="26"/>
  <c r="F45" i="26"/>
  <c r="D45" i="26"/>
  <c r="C45" i="26"/>
  <c r="N44" i="26"/>
  <c r="L44" i="26"/>
  <c r="K44" i="26"/>
  <c r="F44" i="26"/>
  <c r="E44" i="26"/>
  <c r="D44" i="26"/>
  <c r="C44" i="26"/>
  <c r="N43" i="26"/>
  <c r="L43" i="26"/>
  <c r="K43" i="26"/>
  <c r="F43" i="26"/>
  <c r="D43" i="26"/>
  <c r="C43" i="26"/>
  <c r="J42" i="26"/>
  <c r="I42" i="26"/>
  <c r="H42" i="26"/>
  <c r="N41" i="26"/>
  <c r="L41" i="26"/>
  <c r="K41" i="26"/>
  <c r="F41" i="26"/>
  <c r="D41" i="26"/>
  <c r="C41" i="26"/>
  <c r="N40" i="26"/>
  <c r="L40" i="26"/>
  <c r="K40" i="26"/>
  <c r="F40" i="26"/>
  <c r="D40" i="26"/>
  <c r="C40" i="26"/>
  <c r="N39" i="26"/>
  <c r="L39" i="26"/>
  <c r="K39" i="26"/>
  <c r="F39" i="26"/>
  <c r="E39" i="26"/>
  <c r="D39" i="26"/>
  <c r="C39" i="26"/>
  <c r="N38" i="26"/>
  <c r="L38" i="26"/>
  <c r="K38" i="26"/>
  <c r="F38" i="26"/>
  <c r="D38" i="26"/>
  <c r="C38" i="26"/>
  <c r="N37" i="26"/>
  <c r="L37" i="26"/>
  <c r="K37" i="26"/>
  <c r="F37" i="26"/>
  <c r="E37" i="26"/>
  <c r="D37" i="26"/>
  <c r="C37" i="26"/>
  <c r="J36" i="26"/>
  <c r="I36" i="26"/>
  <c r="H36" i="26"/>
  <c r="C36" i="26"/>
  <c r="H35" i="26"/>
  <c r="N34" i="26"/>
  <c r="L34" i="26"/>
  <c r="K34" i="26"/>
  <c r="J34" i="26"/>
  <c r="I34" i="26"/>
  <c r="H34" i="26"/>
  <c r="F34" i="26"/>
  <c r="E34" i="26"/>
  <c r="D34" i="26"/>
  <c r="C34" i="26"/>
  <c r="N33" i="26"/>
  <c r="L33" i="26"/>
  <c r="K33" i="26"/>
  <c r="J33" i="26"/>
  <c r="I33" i="26"/>
  <c r="H33" i="26"/>
  <c r="F33" i="26"/>
  <c r="D33" i="26"/>
  <c r="C33" i="26"/>
  <c r="N32" i="26"/>
  <c r="L32" i="26"/>
  <c r="K32" i="26"/>
  <c r="F32" i="26"/>
  <c r="E32" i="26"/>
  <c r="D32" i="26"/>
  <c r="C32" i="26"/>
  <c r="N31" i="26"/>
  <c r="L31" i="26"/>
  <c r="K31" i="26"/>
  <c r="F31" i="26"/>
  <c r="D31" i="26"/>
  <c r="C31" i="26"/>
  <c r="N30" i="26"/>
  <c r="L30" i="26"/>
  <c r="K30" i="26"/>
  <c r="F30" i="26"/>
  <c r="D30" i="26"/>
  <c r="C30" i="26"/>
  <c r="N29" i="26"/>
  <c r="L29" i="26"/>
  <c r="K29" i="26"/>
  <c r="F29" i="26"/>
  <c r="E29" i="26"/>
  <c r="D29" i="26"/>
  <c r="C29" i="26"/>
  <c r="N28" i="26"/>
  <c r="L28" i="26"/>
  <c r="K28" i="26"/>
  <c r="F28" i="26"/>
  <c r="D28" i="26"/>
  <c r="C28" i="26"/>
  <c r="N27" i="26"/>
  <c r="L27" i="26"/>
  <c r="K27" i="26"/>
  <c r="F27" i="26"/>
  <c r="D27" i="26"/>
  <c r="C27" i="26"/>
  <c r="N26" i="26"/>
  <c r="L26" i="26"/>
  <c r="K26" i="26"/>
  <c r="F26" i="26"/>
  <c r="E26" i="26"/>
  <c r="D26" i="26"/>
  <c r="C26" i="26"/>
  <c r="N25" i="26"/>
  <c r="L25" i="26"/>
  <c r="K25" i="26"/>
  <c r="F25" i="26"/>
  <c r="D25" i="26"/>
  <c r="C25" i="26"/>
  <c r="N23" i="26"/>
  <c r="L23" i="26"/>
  <c r="K23" i="26"/>
  <c r="F23" i="26"/>
  <c r="D23" i="26"/>
  <c r="C23" i="26"/>
  <c r="N22" i="26"/>
  <c r="L22" i="26"/>
  <c r="K22" i="26"/>
  <c r="F22" i="26"/>
  <c r="D22" i="26"/>
  <c r="C22" i="26"/>
  <c r="N21" i="26"/>
  <c r="L21" i="26"/>
  <c r="K21" i="26"/>
  <c r="F21" i="26"/>
  <c r="D21" i="26"/>
  <c r="C21" i="26"/>
  <c r="N20" i="26"/>
  <c r="L20" i="26"/>
  <c r="K20" i="26"/>
  <c r="F20" i="26"/>
  <c r="D20" i="26"/>
  <c r="C20" i="26"/>
  <c r="N19" i="26"/>
  <c r="L19" i="26"/>
  <c r="K19" i="26"/>
  <c r="F19" i="26"/>
  <c r="D19" i="26"/>
  <c r="C19" i="26"/>
  <c r="N18" i="26"/>
  <c r="L18" i="26"/>
  <c r="K18" i="26"/>
  <c r="F18" i="26"/>
  <c r="D18" i="26"/>
  <c r="C18" i="26"/>
  <c r="N17" i="26"/>
  <c r="L17" i="26"/>
  <c r="K17" i="26"/>
  <c r="F17" i="26"/>
  <c r="D17" i="26"/>
  <c r="C17" i="26"/>
  <c r="N16" i="26"/>
  <c r="L16" i="26"/>
  <c r="K16" i="26"/>
  <c r="F16" i="26"/>
  <c r="D16" i="26"/>
  <c r="C16" i="26"/>
  <c r="N15" i="26"/>
  <c r="L15" i="26"/>
  <c r="K15" i="26"/>
  <c r="F15" i="26"/>
  <c r="D15" i="26"/>
  <c r="C15" i="26"/>
  <c r="N14" i="26"/>
  <c r="L14" i="26"/>
  <c r="K14" i="26"/>
  <c r="F14" i="26"/>
  <c r="D14" i="26"/>
  <c r="C14" i="26"/>
  <c r="N13" i="26"/>
  <c r="L13" i="26"/>
  <c r="K13" i="26"/>
  <c r="F13" i="26"/>
  <c r="E13" i="26"/>
  <c r="D13" i="26"/>
  <c r="C13" i="26"/>
  <c r="N12" i="26"/>
  <c r="N11" i="26"/>
  <c r="L11" i="26"/>
  <c r="K11" i="26"/>
  <c r="F11" i="26"/>
  <c r="D11" i="26"/>
  <c r="C11" i="26"/>
  <c r="J10" i="26"/>
  <c r="I10" i="26"/>
  <c r="H10" i="26"/>
  <c r="N9" i="26"/>
  <c r="L9" i="26"/>
  <c r="K9" i="26"/>
  <c r="F9" i="26"/>
  <c r="C9" i="26"/>
  <c r="N8" i="26"/>
  <c r="L8" i="26"/>
  <c r="K8" i="26"/>
  <c r="F8" i="26"/>
  <c r="D8" i="26"/>
  <c r="C8" i="26"/>
  <c r="N7" i="26"/>
  <c r="L7" i="26"/>
  <c r="K7" i="26"/>
  <c r="F7" i="26"/>
  <c r="D7" i="26"/>
  <c r="C7" i="26"/>
  <c r="N6" i="26"/>
  <c r="L6" i="26"/>
  <c r="K6" i="26"/>
  <c r="F6" i="26"/>
  <c r="E6" i="26"/>
  <c r="D6" i="26"/>
  <c r="C6" i="26"/>
  <c r="J5" i="26"/>
  <c r="I5" i="26"/>
  <c r="H5" i="26"/>
  <c r="N4" i="26"/>
  <c r="L4" i="26"/>
  <c r="K4" i="26"/>
  <c r="J4" i="26"/>
  <c r="I4" i="26"/>
  <c r="H4" i="26"/>
  <c r="F4" i="26"/>
  <c r="E4" i="26"/>
  <c r="D4" i="26"/>
  <c r="C4" i="26"/>
  <c r="I74" i="24"/>
  <c r="BB16" i="27" s="1"/>
  <c r="G74" i="24"/>
  <c r="BB15" i="27" s="1"/>
  <c r="F74" i="24"/>
  <c r="BB14" i="27" s="1"/>
  <c r="I67" i="24"/>
  <c r="AU16" i="27" s="1"/>
  <c r="G67" i="24"/>
  <c r="AU15" i="27" s="1"/>
  <c r="F67" i="24"/>
  <c r="AU14" i="27" s="1"/>
  <c r="E67" i="24"/>
  <c r="AU13" i="27" s="1"/>
  <c r="I61" i="24"/>
  <c r="G61" i="24"/>
  <c r="AO15" i="27" s="1"/>
  <c r="F61" i="24"/>
  <c r="AO14" i="27" s="1"/>
  <c r="E61" i="24"/>
  <c r="F54" i="24"/>
  <c r="E54" i="24"/>
  <c r="F49" i="24"/>
  <c r="AC14" i="27" s="1"/>
  <c r="E49" i="24"/>
  <c r="AC13" i="27" s="1"/>
  <c r="I3" i="26"/>
  <c r="E42" i="24"/>
  <c r="G29" i="24"/>
  <c r="I15" i="27" s="1"/>
  <c r="F30" i="24"/>
  <c r="E30" i="24"/>
  <c r="F163" i="13"/>
  <c r="Q162" i="13"/>
  <c r="P162" i="13"/>
  <c r="N162" i="13"/>
  <c r="J162" i="13"/>
  <c r="Q161" i="13"/>
  <c r="P161" i="13"/>
  <c r="J161" i="13"/>
  <c r="Q160" i="13"/>
  <c r="P160" i="13"/>
  <c r="N160" i="13"/>
  <c r="J160" i="13"/>
  <c r="Q159" i="13"/>
  <c r="P159" i="13"/>
  <c r="N159" i="13"/>
  <c r="J159" i="13"/>
  <c r="Q158" i="13"/>
  <c r="P158" i="13"/>
  <c r="N158" i="13"/>
  <c r="J158" i="13"/>
  <c r="Q157" i="13"/>
  <c r="P157" i="13"/>
  <c r="N157" i="13"/>
  <c r="J157" i="13"/>
  <c r="Q156" i="13"/>
  <c r="P156" i="13"/>
  <c r="N156" i="13"/>
  <c r="J156" i="13"/>
  <c r="Q155" i="13"/>
  <c r="P155" i="13"/>
  <c r="N155" i="13"/>
  <c r="J155" i="13"/>
  <c r="Q154" i="13"/>
  <c r="P154" i="13"/>
  <c r="N154" i="13"/>
  <c r="J154" i="13"/>
  <c r="Q153" i="13"/>
  <c r="P153" i="13"/>
  <c r="N153" i="13"/>
  <c r="J153" i="13"/>
  <c r="Q117" i="13"/>
  <c r="N117" i="13"/>
  <c r="J117" i="13"/>
  <c r="Q116" i="13"/>
  <c r="J116" i="13"/>
  <c r="P115" i="13"/>
  <c r="J115" i="13"/>
  <c r="K115" i="13" s="1"/>
  <c r="Q114" i="13"/>
  <c r="J114" i="13"/>
  <c r="K114" i="13" s="1"/>
  <c r="J113" i="13"/>
  <c r="O49" i="26"/>
  <c r="O48" i="26"/>
  <c r="I102" i="13"/>
  <c r="G102" i="13"/>
  <c r="N102" i="13" s="1"/>
  <c r="F102" i="13"/>
  <c r="M102" i="13" s="1"/>
  <c r="K46" i="26"/>
  <c r="O45" i="26"/>
  <c r="H98" i="13"/>
  <c r="M42" i="26" s="1"/>
  <c r="N42" i="26"/>
  <c r="G98" i="13"/>
  <c r="N98" i="13" s="1"/>
  <c r="F98" i="13"/>
  <c r="M98" i="13" s="1"/>
  <c r="K42" i="26"/>
  <c r="O41" i="26"/>
  <c r="O39" i="26"/>
  <c r="O38" i="26"/>
  <c r="I92" i="13"/>
  <c r="G92" i="13"/>
  <c r="N92" i="13" s="1"/>
  <c r="F92" i="13"/>
  <c r="M92" i="13" s="1"/>
  <c r="O33" i="26"/>
  <c r="O32" i="26"/>
  <c r="O30" i="26"/>
  <c r="O29" i="26"/>
  <c r="O27" i="26"/>
  <c r="O26" i="26"/>
  <c r="I80" i="13"/>
  <c r="F80" i="13"/>
  <c r="M80" i="13" s="1"/>
  <c r="K24" i="26"/>
  <c r="O23" i="26"/>
  <c r="O22" i="26"/>
  <c r="O20" i="26"/>
  <c r="O19" i="26"/>
  <c r="O17" i="26"/>
  <c r="O16" i="26"/>
  <c r="O15" i="26"/>
  <c r="O14" i="26"/>
  <c r="I66" i="13"/>
  <c r="G66" i="13"/>
  <c r="N66" i="13" s="1"/>
  <c r="L12" i="26"/>
  <c r="K12" i="26"/>
  <c r="O9" i="26"/>
  <c r="H61" i="13"/>
  <c r="O7" i="26"/>
  <c r="I61" i="13"/>
  <c r="G61" i="13"/>
  <c r="N61" i="13" s="1"/>
  <c r="F61" i="13"/>
  <c r="M61" i="13" s="1"/>
  <c r="E61" i="13"/>
  <c r="L61" i="13" s="1"/>
  <c r="E49" i="26"/>
  <c r="G48" i="26"/>
  <c r="I50" i="13"/>
  <c r="G50" i="13"/>
  <c r="N50" i="13" s="1"/>
  <c r="F50" i="13"/>
  <c r="M50" i="13" s="1"/>
  <c r="C46" i="26"/>
  <c r="E45" i="26"/>
  <c r="G44" i="26"/>
  <c r="I46" i="13"/>
  <c r="G46" i="13"/>
  <c r="N46" i="13" s="1"/>
  <c r="F46" i="13"/>
  <c r="M46" i="13" s="1"/>
  <c r="C42" i="26"/>
  <c r="E41" i="26"/>
  <c r="E40" i="26"/>
  <c r="G39" i="26"/>
  <c r="E38" i="26"/>
  <c r="G37" i="26"/>
  <c r="I40" i="13"/>
  <c r="G40" i="13"/>
  <c r="N40" i="13" s="1"/>
  <c r="F40" i="13"/>
  <c r="M40" i="13" s="1"/>
  <c r="G34" i="26"/>
  <c r="E33" i="26"/>
  <c r="G32" i="26"/>
  <c r="G31" i="26"/>
  <c r="E31" i="26"/>
  <c r="E30" i="26"/>
  <c r="G29" i="26"/>
  <c r="G28" i="26"/>
  <c r="E28" i="26"/>
  <c r="E27" i="26"/>
  <c r="G26" i="26"/>
  <c r="G25" i="26"/>
  <c r="E25" i="26"/>
  <c r="I28" i="13"/>
  <c r="H28" i="13"/>
  <c r="G28" i="13"/>
  <c r="N28" i="13" s="1"/>
  <c r="F28" i="13"/>
  <c r="M28" i="13" s="1"/>
  <c r="C24" i="26"/>
  <c r="G23" i="26"/>
  <c r="G22" i="26"/>
  <c r="E22" i="26"/>
  <c r="G21" i="26"/>
  <c r="E21" i="26"/>
  <c r="G20" i="26"/>
  <c r="G19" i="26"/>
  <c r="E19" i="26"/>
  <c r="G18" i="26"/>
  <c r="E18" i="26"/>
  <c r="E17" i="26"/>
  <c r="G16" i="26"/>
  <c r="E16" i="26"/>
  <c r="G15" i="26"/>
  <c r="E15" i="26"/>
  <c r="G14" i="26"/>
  <c r="G13" i="26"/>
  <c r="I14" i="13"/>
  <c r="G14" i="13"/>
  <c r="N14" i="13" s="1"/>
  <c r="D12" i="26"/>
  <c r="C12" i="26"/>
  <c r="E11" i="26"/>
  <c r="G8" i="26"/>
  <c r="E8" i="26"/>
  <c r="G7" i="26"/>
  <c r="E7" i="26"/>
  <c r="G6" i="26"/>
  <c r="I9" i="13"/>
  <c r="G9" i="13"/>
  <c r="N9" i="13" s="1"/>
  <c r="C5" i="26"/>
  <c r="G4" i="26"/>
  <c r="H8" i="10"/>
  <c r="Q115" i="13" l="1"/>
  <c r="M115" i="13"/>
  <c r="N114" i="13"/>
  <c r="M114" i="13"/>
  <c r="P114" i="13"/>
  <c r="AK23" i="27"/>
  <c r="K8" i="10"/>
  <c r="N3" i="27"/>
  <c r="H13" i="13"/>
  <c r="K156" i="13"/>
  <c r="M156" i="13" s="1"/>
  <c r="K113" i="13"/>
  <c r="M113" i="13" s="1"/>
  <c r="K155" i="13"/>
  <c r="M155" i="13" s="1"/>
  <c r="K158" i="13"/>
  <c r="M158" i="13" s="1"/>
  <c r="K161" i="13"/>
  <c r="M161" i="13" s="1"/>
  <c r="K153" i="13"/>
  <c r="M153" i="13" s="1"/>
  <c r="K162" i="13"/>
  <c r="M162" i="13" s="1"/>
  <c r="K117" i="13"/>
  <c r="K116" i="13"/>
  <c r="K159" i="13"/>
  <c r="M159" i="13" s="1"/>
  <c r="K154" i="13"/>
  <c r="M154" i="13" s="1"/>
  <c r="K157" i="13"/>
  <c r="M157" i="13" s="1"/>
  <c r="K160" i="13"/>
  <c r="M160" i="13" s="1"/>
  <c r="AO16" i="27"/>
  <c r="I53" i="24"/>
  <c r="AG16" i="27" s="1"/>
  <c r="N46" i="26"/>
  <c r="AY11" i="27"/>
  <c r="N36" i="26"/>
  <c r="AO11" i="27"/>
  <c r="N24" i="26"/>
  <c r="AC11" i="27"/>
  <c r="N5" i="26"/>
  <c r="J11" i="27"/>
  <c r="I66" i="24"/>
  <c r="AT16" i="27" s="1"/>
  <c r="R35" i="26"/>
  <c r="AO13" i="27"/>
  <c r="J3" i="26"/>
  <c r="AH14" i="27"/>
  <c r="G53" i="24"/>
  <c r="AG15" i="27" s="1"/>
  <c r="AH15" i="27"/>
  <c r="R3" i="26"/>
  <c r="AH13" i="27"/>
  <c r="G41" i="24"/>
  <c r="U15" i="27" s="1"/>
  <c r="AC15" i="27"/>
  <c r="Q3" i="26"/>
  <c r="V13" i="27"/>
  <c r="M5" i="26"/>
  <c r="P3" i="26"/>
  <c r="J13" i="27"/>
  <c r="F29" i="24"/>
  <c r="I14" i="27" s="1"/>
  <c r="J14" i="27"/>
  <c r="AY9" i="27"/>
  <c r="AU9" i="27"/>
  <c r="AU10" i="27"/>
  <c r="AO9" i="27"/>
  <c r="J10" i="27"/>
  <c r="J9" i="27"/>
  <c r="L46" i="26"/>
  <c r="AY8" i="27"/>
  <c r="AU8" i="27"/>
  <c r="L36" i="26"/>
  <c r="AO8" i="27"/>
  <c r="L24" i="26"/>
  <c r="AC8" i="27"/>
  <c r="L5" i="26"/>
  <c r="J8" i="27"/>
  <c r="K36" i="26"/>
  <c r="AO7" i="27"/>
  <c r="N10" i="26"/>
  <c r="O11" i="27"/>
  <c r="O9" i="27"/>
  <c r="K5" i="26"/>
  <c r="J7" i="27"/>
  <c r="G66" i="24"/>
  <c r="AT15" i="27" s="1"/>
  <c r="F66" i="24"/>
  <c r="AT14" i="27" s="1"/>
  <c r="I35" i="26"/>
  <c r="F41" i="24"/>
  <c r="U14" i="27" s="1"/>
  <c r="Q35" i="26"/>
  <c r="E41" i="24"/>
  <c r="U13" i="27" s="1"/>
  <c r="F53" i="24"/>
  <c r="AG14" i="27" s="1"/>
  <c r="J3" i="27"/>
  <c r="AY3" i="27"/>
  <c r="F5" i="26"/>
  <c r="J5" i="27"/>
  <c r="O3" i="27"/>
  <c r="F42" i="26"/>
  <c r="AU5" i="27"/>
  <c r="F46" i="26"/>
  <c r="AY5" i="27"/>
  <c r="D42" i="26"/>
  <c r="AU2" i="27"/>
  <c r="O5" i="27"/>
  <c r="D36" i="26"/>
  <c r="AO2" i="27"/>
  <c r="D24" i="26"/>
  <c r="AC2" i="27"/>
  <c r="AO3" i="27"/>
  <c r="E24" i="26"/>
  <c r="AC4" i="27"/>
  <c r="D46" i="26"/>
  <c r="AY2" i="27"/>
  <c r="F24" i="26"/>
  <c r="AC5" i="27"/>
  <c r="AU3" i="27"/>
  <c r="AC3" i="27"/>
  <c r="F36" i="26"/>
  <c r="AO5" i="27"/>
  <c r="I59" i="13"/>
  <c r="G91" i="13"/>
  <c r="AD25" i="27"/>
  <c r="AC25" i="27"/>
  <c r="Z25" i="27"/>
  <c r="AB25" i="27"/>
  <c r="AA25" i="27"/>
  <c r="E66" i="24"/>
  <c r="AT13" i="27" s="1"/>
  <c r="E53" i="24"/>
  <c r="AG13" i="27" s="1"/>
  <c r="G7" i="13"/>
  <c r="I39" i="13"/>
  <c r="G59" i="13"/>
  <c r="F66" i="13"/>
  <c r="M66" i="13" s="1"/>
  <c r="O163" i="13"/>
  <c r="G45" i="26"/>
  <c r="H50" i="13"/>
  <c r="E47" i="26"/>
  <c r="O7" i="27"/>
  <c r="O40" i="26"/>
  <c r="O11" i="26"/>
  <c r="E20" i="26"/>
  <c r="E23" i="26"/>
  <c r="G17" i="26"/>
  <c r="G27" i="26"/>
  <c r="G30" i="26"/>
  <c r="G33" i="26"/>
  <c r="O6" i="26"/>
  <c r="O31" i="26"/>
  <c r="I91" i="13"/>
  <c r="O34" i="26"/>
  <c r="H92" i="13"/>
  <c r="M36" i="26" s="1"/>
  <c r="O44" i="26"/>
  <c r="H102" i="13"/>
  <c r="M46" i="26" s="1"/>
  <c r="O8" i="26"/>
  <c r="H80" i="13"/>
  <c r="M24" i="26" s="1"/>
  <c r="C35" i="26"/>
  <c r="O18" i="26"/>
  <c r="E14" i="26"/>
  <c r="E12" i="26"/>
  <c r="E91" i="13"/>
  <c r="G41" i="26"/>
  <c r="H46" i="13"/>
  <c r="E43" i="26"/>
  <c r="G49" i="26"/>
  <c r="O21" i="26"/>
  <c r="O28" i="26"/>
  <c r="L42" i="26"/>
  <c r="F91" i="13"/>
  <c r="J163" i="13"/>
  <c r="Q113" i="13"/>
  <c r="Q163" i="13" s="1"/>
  <c r="N115" i="13"/>
  <c r="G39" i="13"/>
  <c r="G11" i="26"/>
  <c r="G40" i="26"/>
  <c r="F12" i="26"/>
  <c r="J35" i="26"/>
  <c r="F39" i="13"/>
  <c r="G38" i="26"/>
  <c r="H40" i="13"/>
  <c r="E36" i="26" s="1"/>
  <c r="F10" i="26"/>
  <c r="I7" i="13"/>
  <c r="F14" i="13"/>
  <c r="M14" i="13" s="1"/>
  <c r="E29" i="24"/>
  <c r="I13" i="27" s="1"/>
  <c r="H3" i="26"/>
  <c r="N2" i="27" l="1"/>
  <c r="J13" i="13"/>
  <c r="F9" i="13"/>
  <c r="M9" i="13" s="1"/>
  <c r="D9" i="26"/>
  <c r="N4" i="27"/>
  <c r="E9" i="26"/>
  <c r="H9" i="13"/>
  <c r="N161" i="13"/>
  <c r="P116" i="13"/>
  <c r="I28" i="24"/>
  <c r="H16" i="27" s="1"/>
  <c r="G28" i="24"/>
  <c r="H15" i="27" s="1"/>
  <c r="P113" i="13"/>
  <c r="N113" i="13"/>
  <c r="P117" i="13"/>
  <c r="M163" i="13"/>
  <c r="K163" i="13"/>
  <c r="N116" i="13"/>
  <c r="N35" i="26"/>
  <c r="AN11" i="27"/>
  <c r="AY10" i="27"/>
  <c r="AN9" i="27"/>
  <c r="AO10" i="27"/>
  <c r="AC10" i="27"/>
  <c r="L35" i="26"/>
  <c r="AN8" i="27"/>
  <c r="K35" i="26"/>
  <c r="AN7" i="27"/>
  <c r="H11" i="27"/>
  <c r="N3" i="26"/>
  <c r="H9" i="27"/>
  <c r="F59" i="13"/>
  <c r="F106" i="13" s="1"/>
  <c r="O8" i="27"/>
  <c r="F28" i="24"/>
  <c r="E28" i="24"/>
  <c r="D35" i="26"/>
  <c r="AN2" i="27"/>
  <c r="AN3" i="27"/>
  <c r="F35" i="26"/>
  <c r="AN5" i="27"/>
  <c r="H3" i="27"/>
  <c r="AO4" i="27"/>
  <c r="E46" i="26"/>
  <c r="AY4" i="27"/>
  <c r="O2" i="27"/>
  <c r="Q164" i="13"/>
  <c r="H5" i="27"/>
  <c r="E42" i="26"/>
  <c r="AU4" i="27"/>
  <c r="G106" i="13"/>
  <c r="G54" i="13"/>
  <c r="I106" i="13"/>
  <c r="H24" i="10"/>
  <c r="AE25" i="27" s="1"/>
  <c r="L10" i="26"/>
  <c r="J28" i="13"/>
  <c r="H91" i="13"/>
  <c r="M35" i="26" s="1"/>
  <c r="O4" i="26"/>
  <c r="J98" i="13"/>
  <c r="O43" i="26"/>
  <c r="K10" i="26"/>
  <c r="E59" i="13"/>
  <c r="H7" i="27" s="1"/>
  <c r="C51" i="26"/>
  <c r="N164" i="13"/>
  <c r="J40" i="13"/>
  <c r="H14" i="13"/>
  <c r="H66" i="13"/>
  <c r="J80" i="13"/>
  <c r="O25" i="26"/>
  <c r="G47" i="26"/>
  <c r="J50" i="13"/>
  <c r="G43" i="26"/>
  <c r="J46" i="13"/>
  <c r="J14" i="13"/>
  <c r="H39" i="13"/>
  <c r="J102" i="13"/>
  <c r="O47" i="26"/>
  <c r="O13" i="26"/>
  <c r="O37" i="26"/>
  <c r="J92" i="13"/>
  <c r="J61" i="13"/>
  <c r="I54" i="13"/>
  <c r="F3" i="26"/>
  <c r="C10" i="26"/>
  <c r="C3" i="26"/>
  <c r="D10" i="26"/>
  <c r="F7" i="13" l="1"/>
  <c r="P164" i="13" s="1"/>
  <c r="H7" i="13"/>
  <c r="O164" i="13" s="1"/>
  <c r="J2" i="27"/>
  <c r="D5" i="26"/>
  <c r="N6" i="27"/>
  <c r="G9" i="26"/>
  <c r="J9" i="13"/>
  <c r="E5" i="26"/>
  <c r="J4" i="27"/>
  <c r="I88" i="24"/>
  <c r="BP16" i="27" s="1"/>
  <c r="G88" i="24"/>
  <c r="E6" i="24" s="1"/>
  <c r="J20" i="27" s="1"/>
  <c r="N163" i="13"/>
  <c r="P163" i="13"/>
  <c r="M10" i="26"/>
  <c r="H59" i="13"/>
  <c r="M3" i="26" s="1"/>
  <c r="E88" i="24"/>
  <c r="E31" i="25" s="1"/>
  <c r="H13" i="27"/>
  <c r="F88" i="24"/>
  <c r="E34" i="25" s="1"/>
  <c r="H14" i="27"/>
  <c r="AN10" i="27"/>
  <c r="O10" i="27"/>
  <c r="O46" i="26"/>
  <c r="AY12" i="27"/>
  <c r="O42" i="26"/>
  <c r="AU12" i="27"/>
  <c r="AO12" i="27"/>
  <c r="O24" i="26"/>
  <c r="AC12" i="27"/>
  <c r="N51" i="26"/>
  <c r="BC11" i="27"/>
  <c r="BC9" i="27"/>
  <c r="L51" i="26"/>
  <c r="BC8" i="27"/>
  <c r="L3" i="26"/>
  <c r="H8" i="27"/>
  <c r="O5" i="26"/>
  <c r="J12" i="27"/>
  <c r="G42" i="26"/>
  <c r="AU6" i="27"/>
  <c r="F51" i="26"/>
  <c r="BC5" i="27"/>
  <c r="E35" i="26"/>
  <c r="AN4" i="27"/>
  <c r="O6" i="27"/>
  <c r="BC3" i="27"/>
  <c r="O4" i="27"/>
  <c r="G24" i="26"/>
  <c r="AC6" i="27"/>
  <c r="G46" i="26"/>
  <c r="AY6" i="27"/>
  <c r="AO6" i="27"/>
  <c r="J39" i="13"/>
  <c r="G12" i="26"/>
  <c r="G10" i="26"/>
  <c r="G36" i="26"/>
  <c r="K3" i="26"/>
  <c r="E106" i="13"/>
  <c r="O36" i="26"/>
  <c r="J91" i="13"/>
  <c r="O12" i="26"/>
  <c r="J66" i="13"/>
  <c r="E10" i="26"/>
  <c r="F54" i="13" l="1"/>
  <c r="D51" i="26" s="1"/>
  <c r="D3" i="26"/>
  <c r="H2" i="27"/>
  <c r="E16" i="24"/>
  <c r="E17" i="24" s="1"/>
  <c r="P20" i="27" s="1"/>
  <c r="J6" i="27"/>
  <c r="G5" i="26"/>
  <c r="J7" i="13"/>
  <c r="H6" i="27" s="1"/>
  <c r="BP15" i="27"/>
  <c r="E7" i="24"/>
  <c r="K20" i="27" s="1"/>
  <c r="BP14" i="27"/>
  <c r="F6" i="25"/>
  <c r="BP13" i="27"/>
  <c r="E7" i="25"/>
  <c r="I21" i="27" s="1"/>
  <c r="F7" i="25"/>
  <c r="H10" i="27"/>
  <c r="O35" i="26"/>
  <c r="AN12" i="27"/>
  <c r="O10" i="26"/>
  <c r="O12" i="27"/>
  <c r="K51" i="26"/>
  <c r="BC7" i="27"/>
  <c r="G35" i="26"/>
  <c r="AN6" i="27"/>
  <c r="H4" i="27"/>
  <c r="H106" i="13"/>
  <c r="J59" i="13"/>
  <c r="E3" i="26"/>
  <c r="H54" i="13"/>
  <c r="BC2" i="27" l="1"/>
  <c r="E6" i="25"/>
  <c r="H21" i="27" s="1"/>
  <c r="O20" i="27"/>
  <c r="J54" i="13"/>
  <c r="G51" i="26" s="1"/>
  <c r="G3" i="26"/>
  <c r="H22" i="27"/>
  <c r="I22" i="27"/>
  <c r="F27" i="25"/>
  <c r="M51" i="26"/>
  <c r="BC10" i="27"/>
  <c r="H12" i="27"/>
  <c r="E51" i="26"/>
  <c r="BC4" i="27"/>
  <c r="J106" i="13"/>
  <c r="O3" i="26"/>
  <c r="E27" i="25" l="1"/>
  <c r="E32" i="25" s="1"/>
  <c r="E33" i="25" s="1"/>
  <c r="BC6" i="27"/>
  <c r="E35" i="25"/>
  <c r="E36" i="25" s="1"/>
  <c r="AC22" i="27"/>
  <c r="O51" i="26"/>
  <c r="BC12" i="27"/>
  <c r="AC21" i="27" l="1"/>
</calcChain>
</file>

<file path=xl/sharedStrings.xml><?xml version="1.0" encoding="utf-8"?>
<sst xmlns="http://schemas.openxmlformats.org/spreadsheetml/2006/main" count="1469" uniqueCount="824">
  <si>
    <t>Nákladová položka</t>
  </si>
  <si>
    <t>Celkem</t>
  </si>
  <si>
    <t>funkce:</t>
  </si>
  <si>
    <t>jméno, příjmení, titul:</t>
  </si>
  <si>
    <t>telefon:</t>
  </si>
  <si>
    <t>e-mail:</t>
  </si>
  <si>
    <t>Odborné sociální poradenství</t>
  </si>
  <si>
    <t>Pečovatelská služba</t>
  </si>
  <si>
    <t>Azylové domy</t>
  </si>
  <si>
    <t>Centra denních služeb</t>
  </si>
  <si>
    <t>Denní stacionáře</t>
  </si>
  <si>
    <t>Domovy pro osoby se zdravotním postižením</t>
  </si>
  <si>
    <t>Domovy pro seniory</t>
  </si>
  <si>
    <t>Domovy se zvláštním režimem</t>
  </si>
  <si>
    <t>Domy na půl cesty</t>
  </si>
  <si>
    <t>Chráněné bydlení</t>
  </si>
  <si>
    <t>Intervenční centra</t>
  </si>
  <si>
    <t>Kontaktní centra</t>
  </si>
  <si>
    <t>Krizová pomoc</t>
  </si>
  <si>
    <t>Nízkoprahová denní centra</t>
  </si>
  <si>
    <t>Nízkoprahová zařízení pro děti a mládež</t>
  </si>
  <si>
    <t>Noclehárny</t>
  </si>
  <si>
    <t>Odlehčovací služby</t>
  </si>
  <si>
    <t>Osobní asistence</t>
  </si>
  <si>
    <t>Podpora samostatného bydlení</t>
  </si>
  <si>
    <t>Průvodcovské a předčitatelské služby</t>
  </si>
  <si>
    <t>Raná péče</t>
  </si>
  <si>
    <t>Služby následné péče</t>
  </si>
  <si>
    <t>Sociálně aktivizační služby pro rodiny s dětmi</t>
  </si>
  <si>
    <t>Sociálně aktivizační služby pro seniory a osoby se zdravotním postižením</t>
  </si>
  <si>
    <t>Sociálně terapeutické dílny</t>
  </si>
  <si>
    <t>Sociální rehabilitace</t>
  </si>
  <si>
    <t>Sociální služby poskytované ve zdravotnických zařízeních lůžkové péče</t>
  </si>
  <si>
    <t>Telefonická krizová pomoc</t>
  </si>
  <si>
    <t>Terapeutické komunity</t>
  </si>
  <si>
    <t>Terénní programy</t>
  </si>
  <si>
    <t>Tísňová péče</t>
  </si>
  <si>
    <t>Tlumočnické služby</t>
  </si>
  <si>
    <t>Týdenní stacionáře</t>
  </si>
  <si>
    <t>indikátor</t>
  </si>
  <si>
    <t>celkový počet uživatelů</t>
  </si>
  <si>
    <t>Komentář:</t>
  </si>
  <si>
    <t>osoby nad 18 let</t>
  </si>
  <si>
    <t>celkem</t>
  </si>
  <si>
    <t>procentní složení uživatelů</t>
  </si>
  <si>
    <t>stupeň 1</t>
  </si>
  <si>
    <t>stupeň 2</t>
  </si>
  <si>
    <t>stupeň 3</t>
  </si>
  <si>
    <t>stupeň 4</t>
  </si>
  <si>
    <t>provozní doba - celkový počet hodin</t>
  </si>
  <si>
    <t>provozní doba - celkový počet dnů</t>
  </si>
  <si>
    <t>1.1</t>
  </si>
  <si>
    <t>1.2</t>
  </si>
  <si>
    <t>1.2.1</t>
  </si>
  <si>
    <t>1.2.2</t>
  </si>
  <si>
    <t>1.2.3</t>
  </si>
  <si>
    <t>Pracovníci celkem</t>
  </si>
  <si>
    <t>Pracovníci v přímé péči celkem</t>
  </si>
  <si>
    <t>Sociální pracovníci</t>
  </si>
  <si>
    <t>Pracovníci v sociálních službách</t>
  </si>
  <si>
    <t>Zdravotničtí pracovníci</t>
  </si>
  <si>
    <t>Pedagogičtí pracovníci</t>
  </si>
  <si>
    <t>Manželští a rodinní poradci</t>
  </si>
  <si>
    <t>Další odborní pracovníci, kteří přímo poskytují sociální služby</t>
  </si>
  <si>
    <t>Ostatní pracovníci celkem</t>
  </si>
  <si>
    <t>Vedoucí pracovníci</t>
  </si>
  <si>
    <t>Administrativní pracovníci</t>
  </si>
  <si>
    <t>1</t>
  </si>
  <si>
    <t>Přímá obslužná péče</t>
  </si>
  <si>
    <t>Základní výchovná nepedagogická činnost</t>
  </si>
  <si>
    <t>Pečovatelská činnost</t>
  </si>
  <si>
    <t>1.2.4</t>
  </si>
  <si>
    <t>Činnosti pod dohledem sociálního pracovníka</t>
  </si>
  <si>
    <t>1.3</t>
  </si>
  <si>
    <t>1.3.1</t>
  </si>
  <si>
    <t>Lékař</t>
  </si>
  <si>
    <t>1.3.2</t>
  </si>
  <si>
    <t>Nelékařští zdravotničtí pracovníci</t>
  </si>
  <si>
    <t>1.3.2.1</t>
  </si>
  <si>
    <t>Všeobecná sestra</t>
  </si>
  <si>
    <t>1.3.2.2</t>
  </si>
  <si>
    <t>Zdravotnický asistent</t>
  </si>
  <si>
    <t>1.3.2.3</t>
  </si>
  <si>
    <t>Fyzioterapeut</t>
  </si>
  <si>
    <t>1.3.2.4</t>
  </si>
  <si>
    <t>Ergoterapeut</t>
  </si>
  <si>
    <t>1.3.2.5</t>
  </si>
  <si>
    <t>Zdravotně-sociální pracovník</t>
  </si>
  <si>
    <t>1.3.2.6</t>
  </si>
  <si>
    <t>Nutriční terapeut</t>
  </si>
  <si>
    <t>1.3.2.7</t>
  </si>
  <si>
    <t>Adiktolog</t>
  </si>
  <si>
    <t>1.3.2.8</t>
  </si>
  <si>
    <t>Ošetřovatel</t>
  </si>
  <si>
    <t>1.3.2.9</t>
  </si>
  <si>
    <t>Sanitář</t>
  </si>
  <si>
    <t>1.3.2.10</t>
  </si>
  <si>
    <t>Jiný odborný pracovník</t>
  </si>
  <si>
    <t>1.3.2.11</t>
  </si>
  <si>
    <t>Jiný výše neuvedený pracovník</t>
  </si>
  <si>
    <t>1.4</t>
  </si>
  <si>
    <t>1.4.1</t>
  </si>
  <si>
    <t>Učitel</t>
  </si>
  <si>
    <t>1.4.2</t>
  </si>
  <si>
    <t>Vychovatel</t>
  </si>
  <si>
    <t>1.4.3</t>
  </si>
  <si>
    <t>Speciální pedagog</t>
  </si>
  <si>
    <t>1.4.4</t>
  </si>
  <si>
    <t>Psycholog</t>
  </si>
  <si>
    <t>1.4.5</t>
  </si>
  <si>
    <t>Pedagog volného času</t>
  </si>
  <si>
    <t>1.4.6</t>
  </si>
  <si>
    <t>Asistent pedagoga</t>
  </si>
  <si>
    <t>1.4.7</t>
  </si>
  <si>
    <t>Trenér</t>
  </si>
  <si>
    <t>1.4.8</t>
  </si>
  <si>
    <t>Vedoucí pedagogický pracovník</t>
  </si>
  <si>
    <t>1.5</t>
  </si>
  <si>
    <t>1.6</t>
  </si>
  <si>
    <t>2</t>
  </si>
  <si>
    <t>2.1</t>
  </si>
  <si>
    <t>Ostatní pracovníci (obslužný personál)</t>
  </si>
  <si>
    <t>2.1.1</t>
  </si>
  <si>
    <t>Pracovníci - prádelna</t>
  </si>
  <si>
    <t>2.1.2</t>
  </si>
  <si>
    <t>Pracovníci - stravování</t>
  </si>
  <si>
    <t>2.1.3</t>
  </si>
  <si>
    <t>Pracovníci - údržba</t>
  </si>
  <si>
    <t>2.1.4</t>
  </si>
  <si>
    <t>Pracovníci - úklid</t>
  </si>
  <si>
    <t>2.1.5</t>
  </si>
  <si>
    <t>Pracovníci - obslužný personál ostatní</t>
  </si>
  <si>
    <t>2.2</t>
  </si>
  <si>
    <t>2.2.1</t>
  </si>
  <si>
    <t>Vedoucí organizace</t>
  </si>
  <si>
    <t>2.2.2</t>
  </si>
  <si>
    <t>Vedoucí služby</t>
  </si>
  <si>
    <t>2.2.3</t>
  </si>
  <si>
    <t>Ostatní vedoucí pracovníci</t>
  </si>
  <si>
    <t>2.3</t>
  </si>
  <si>
    <t>2.3.1</t>
  </si>
  <si>
    <t>Pracovníci - sekretářské a asistenční pozice</t>
  </si>
  <si>
    <t>2.3.2</t>
  </si>
  <si>
    <t>Účetní</t>
  </si>
  <si>
    <t>2.3.3</t>
  </si>
  <si>
    <t>Ostatní administrativní pracovníci</t>
  </si>
  <si>
    <t>Komentář</t>
  </si>
  <si>
    <t>1.1 Pracovní smlouvy</t>
  </si>
  <si>
    <t>1.2 Dohody o pracovní činnosti</t>
  </si>
  <si>
    <t>1.3 Dohody o provedení práce</t>
  </si>
  <si>
    <t>1.4 Jiné osobní náklady</t>
  </si>
  <si>
    <t>2.1 Dlouhodobý majetek</t>
  </si>
  <si>
    <t>2.1.1 Dlouhodobý nehmotný majetek do 60 tis. Kč</t>
  </si>
  <si>
    <t>2.1.2 Dlouhodobý hmotný majetek do 40 tis. Kč</t>
  </si>
  <si>
    <t>2.2 potraviny</t>
  </si>
  <si>
    <t>2.3 kancelářské potřeby</t>
  </si>
  <si>
    <t>2.4 pohonné hmoty</t>
  </si>
  <si>
    <t>2.5 jiné spotřebované nákupy</t>
  </si>
  <si>
    <t xml:space="preserve">2.6 Služby </t>
  </si>
  <si>
    <t>2.6.1 energie</t>
  </si>
  <si>
    <t>2.6.2 telefony, internet, poštovné, ostatní spoje</t>
  </si>
  <si>
    <t>2.6.3 nájemné</t>
  </si>
  <si>
    <t>2.6.4 právní a ekonomické služby</t>
  </si>
  <si>
    <t>2.6.5 školení a kurzy</t>
  </si>
  <si>
    <t>2.6.6 opravy a udržování</t>
  </si>
  <si>
    <t>2.6.7 cestovní náhrady</t>
  </si>
  <si>
    <t>2.6.8 pracovníci v přímé péči (mimo prac.poměr, DPP, DPČ)</t>
  </si>
  <si>
    <t>2.6.9 ostatní pracovníci (mimo prac.poměr, DPP, DPČ)</t>
  </si>
  <si>
    <t>2.6.10 jiné</t>
  </si>
  <si>
    <t>2.7 odpisy</t>
  </si>
  <si>
    <t>2.8 ostatní náklady</t>
  </si>
  <si>
    <t>1 Osobní náklady</t>
  </si>
  <si>
    <t>2 Provozní náklady</t>
  </si>
  <si>
    <t>Dotace Úřad vlády ČR</t>
  </si>
  <si>
    <t>Úřad práce ČR</t>
  </si>
  <si>
    <t>Fondy zdravotních pojišťoven</t>
  </si>
  <si>
    <t>Nadace, sponzoři</t>
  </si>
  <si>
    <t>Jiné zdroje (uveďte jaké)</t>
  </si>
  <si>
    <t>IČO</t>
  </si>
  <si>
    <t>Název služby</t>
  </si>
  <si>
    <t>Druh sociální služby (dle zákona o sociálních službách)</t>
  </si>
  <si>
    <t>Identifikátor služby</t>
  </si>
  <si>
    <t>Kontaktní osoba pro zpracování závěrečné zprávy</t>
  </si>
  <si>
    <t>Prohlášení:</t>
  </si>
  <si>
    <t>Název poskytovatele sociální služby (příjemce)</t>
  </si>
  <si>
    <t>č.</t>
  </si>
  <si>
    <t>A</t>
  </si>
  <si>
    <t>A/1</t>
  </si>
  <si>
    <t>A/2</t>
  </si>
  <si>
    <t>A/3</t>
  </si>
  <si>
    <t>A/4</t>
  </si>
  <si>
    <t>A/5</t>
  </si>
  <si>
    <t>B</t>
  </si>
  <si>
    <t>B/1</t>
  </si>
  <si>
    <t>B/2</t>
  </si>
  <si>
    <t>B/3</t>
  </si>
  <si>
    <t>B/4</t>
  </si>
  <si>
    <t>B/5</t>
  </si>
  <si>
    <t>C</t>
  </si>
  <si>
    <t>C/1</t>
  </si>
  <si>
    <t>C/2</t>
  </si>
  <si>
    <t>C/3</t>
  </si>
  <si>
    <t>C/4</t>
  </si>
  <si>
    <t>C/5</t>
  </si>
  <si>
    <t>D</t>
  </si>
  <si>
    <t>D/1</t>
  </si>
  <si>
    <t>D/2</t>
  </si>
  <si>
    <t>D/3</t>
  </si>
  <si>
    <t>D/4</t>
  </si>
  <si>
    <t>D/5</t>
  </si>
  <si>
    <t>E</t>
  </si>
  <si>
    <t>E/1</t>
  </si>
  <si>
    <t>E/2</t>
  </si>
  <si>
    <t>E/3</t>
  </si>
  <si>
    <t>E/4</t>
  </si>
  <si>
    <t>E/5</t>
  </si>
  <si>
    <t>struktura řešených potřeb v % (zastoupení řešené potřeby)</t>
  </si>
  <si>
    <t>A/6</t>
  </si>
  <si>
    <t>A/7</t>
  </si>
  <si>
    <t>A/8</t>
  </si>
  <si>
    <t>A/9</t>
  </si>
  <si>
    <t>A/10</t>
  </si>
  <si>
    <t>A/11</t>
  </si>
  <si>
    <t>A/12</t>
  </si>
  <si>
    <t>A/13</t>
  </si>
  <si>
    <t>A/14</t>
  </si>
  <si>
    <t>B/6</t>
  </si>
  <si>
    <t>B/7</t>
  </si>
  <si>
    <t>B/8</t>
  </si>
  <si>
    <t>B/9</t>
  </si>
  <si>
    <t>B/10</t>
  </si>
  <si>
    <t>B/11</t>
  </si>
  <si>
    <t>B/12</t>
  </si>
  <si>
    <t>B/13</t>
  </si>
  <si>
    <t>B/14</t>
  </si>
  <si>
    <t>C/6</t>
  </si>
  <si>
    <t>C/7</t>
  </si>
  <si>
    <t>C/8</t>
  </si>
  <si>
    <t>C/9</t>
  </si>
  <si>
    <t>C/10</t>
  </si>
  <si>
    <t>C/11</t>
  </si>
  <si>
    <t>C/12</t>
  </si>
  <si>
    <t>C/13</t>
  </si>
  <si>
    <t>C/14</t>
  </si>
  <si>
    <r>
      <t xml:space="preserve">seznam řešených potřeb
</t>
    </r>
    <r>
      <rPr>
        <sz val="9"/>
        <color indexed="8"/>
        <rFont val="Arial"/>
        <family val="2"/>
        <charset val="238"/>
      </rPr>
      <t>(výčet potřeb dle RKSS)</t>
    </r>
  </si>
  <si>
    <t>D/6</t>
  </si>
  <si>
    <t>D/7</t>
  </si>
  <si>
    <t>D/8</t>
  </si>
  <si>
    <t>D/9</t>
  </si>
  <si>
    <t>D/10</t>
  </si>
  <si>
    <t>D/11</t>
  </si>
  <si>
    <t>D/12</t>
  </si>
  <si>
    <t>D/13</t>
  </si>
  <si>
    <t>D/14</t>
  </si>
  <si>
    <t>E/6</t>
  </si>
  <si>
    <t>E/7</t>
  </si>
  <si>
    <t>E/8</t>
  </si>
  <si>
    <t>E/9</t>
  </si>
  <si>
    <t>E/10</t>
  </si>
  <si>
    <t>E/11</t>
  </si>
  <si>
    <t>E/12</t>
  </si>
  <si>
    <t>E/13</t>
  </si>
  <si>
    <t>E/14</t>
  </si>
  <si>
    <t>F</t>
  </si>
  <si>
    <t>F/1</t>
  </si>
  <si>
    <t>F/2</t>
  </si>
  <si>
    <t>F/3</t>
  </si>
  <si>
    <t>F/4</t>
  </si>
  <si>
    <t>F/5</t>
  </si>
  <si>
    <t>F/6</t>
  </si>
  <si>
    <t>F/7</t>
  </si>
  <si>
    <t>F/8</t>
  </si>
  <si>
    <t>F/9</t>
  </si>
  <si>
    <t>F/10</t>
  </si>
  <si>
    <t>F/11</t>
  </si>
  <si>
    <t>F/12</t>
  </si>
  <si>
    <t>F/13</t>
  </si>
  <si>
    <t>F/14</t>
  </si>
  <si>
    <t>G</t>
  </si>
  <si>
    <t>G/1</t>
  </si>
  <si>
    <t>G/2</t>
  </si>
  <si>
    <t>G/3</t>
  </si>
  <si>
    <t>G/4</t>
  </si>
  <si>
    <t>G/5</t>
  </si>
  <si>
    <t>G/6</t>
  </si>
  <si>
    <t>G/7</t>
  </si>
  <si>
    <t>G/8</t>
  </si>
  <si>
    <t>G/9</t>
  </si>
  <si>
    <t>G/10</t>
  </si>
  <si>
    <t>G/11</t>
  </si>
  <si>
    <t>G/12</t>
  </si>
  <si>
    <t>G/13</t>
  </si>
  <si>
    <t>G/14</t>
  </si>
  <si>
    <t>H</t>
  </si>
  <si>
    <t>H/1</t>
  </si>
  <si>
    <t>H/2</t>
  </si>
  <si>
    <t>H/3</t>
  </si>
  <si>
    <t>H/4</t>
  </si>
  <si>
    <t>H/5</t>
  </si>
  <si>
    <t>H/6</t>
  </si>
  <si>
    <t>H/7</t>
  </si>
  <si>
    <t>H/8</t>
  </si>
  <si>
    <t>H/9</t>
  </si>
  <si>
    <t>H/10</t>
  </si>
  <si>
    <t>H/11</t>
  </si>
  <si>
    <t>H/12</t>
  </si>
  <si>
    <t>H/13</t>
  </si>
  <si>
    <t>H/14</t>
  </si>
  <si>
    <t>I</t>
  </si>
  <si>
    <t>I/1</t>
  </si>
  <si>
    <t>I/2</t>
  </si>
  <si>
    <t>I/3</t>
  </si>
  <si>
    <t>I/4</t>
  </si>
  <si>
    <t>I/5</t>
  </si>
  <si>
    <t>I/6</t>
  </si>
  <si>
    <t>I/7</t>
  </si>
  <si>
    <t>I/8</t>
  </si>
  <si>
    <t>I/9</t>
  </si>
  <si>
    <t>I/10</t>
  </si>
  <si>
    <t>I/11</t>
  </si>
  <si>
    <t>I/12</t>
  </si>
  <si>
    <t>I/13</t>
  </si>
  <si>
    <t>I/14</t>
  </si>
  <si>
    <t>J</t>
  </si>
  <si>
    <t>J/1</t>
  </si>
  <si>
    <t>J/2</t>
  </si>
  <si>
    <t>J/3</t>
  </si>
  <si>
    <t>J/4</t>
  </si>
  <si>
    <t>J/5</t>
  </si>
  <si>
    <t>J/6</t>
  </si>
  <si>
    <t>J/7</t>
  </si>
  <si>
    <t>J/8</t>
  </si>
  <si>
    <t>J/9</t>
  </si>
  <si>
    <t>J/10</t>
  </si>
  <si>
    <t>J/11</t>
  </si>
  <si>
    <t>J/12</t>
  </si>
  <si>
    <t>J/13</t>
  </si>
  <si>
    <t>J/14</t>
  </si>
  <si>
    <t>K</t>
  </si>
  <si>
    <t>K/1</t>
  </si>
  <si>
    <t>K/2</t>
  </si>
  <si>
    <t>K/3</t>
  </si>
  <si>
    <t>K/4</t>
  </si>
  <si>
    <t>K/5</t>
  </si>
  <si>
    <t>K/6</t>
  </si>
  <si>
    <t>K/7</t>
  </si>
  <si>
    <t>K/8</t>
  </si>
  <si>
    <t>K/9</t>
  </si>
  <si>
    <t>K/10</t>
  </si>
  <si>
    <t>K/11</t>
  </si>
  <si>
    <t>K/12</t>
  </si>
  <si>
    <t>K/13</t>
  </si>
  <si>
    <t>K/14</t>
  </si>
  <si>
    <t>Příloha č. 1</t>
  </si>
  <si>
    <t>Příloha č. 2</t>
  </si>
  <si>
    <t>Příloha č. 3</t>
  </si>
  <si>
    <t>Příloha č. 4</t>
  </si>
  <si>
    <t>Příloha č. 5</t>
  </si>
  <si>
    <t>…</t>
  </si>
  <si>
    <t>Doložení publicity finanční podpory od Karlovarského kraje</t>
  </si>
  <si>
    <t>Karlovarský kraj - příspěvek zřizovatele (vyplňují pouze příspěvkové organizace zřízené krajem)</t>
  </si>
  <si>
    <t>Ostatní kraje - dotace z rozpočtů krajů (rozepište konkrétní částky od jednotlivých krajů, včetně názvu kraje)</t>
  </si>
  <si>
    <t>Dotace ostatní resorty státní správy (uveďte jaké, včetně konkrétních částek)</t>
  </si>
  <si>
    <t>Místo, datum:</t>
  </si>
  <si>
    <r>
      <t xml:space="preserve">Část A - Zhodnocení poskytování sociální služby
</t>
    </r>
    <r>
      <rPr>
        <sz val="10"/>
        <color indexed="8"/>
        <rFont val="Arial"/>
        <family val="2"/>
        <charset val="238"/>
      </rPr>
      <t xml:space="preserve">(zhodnoťte průběh poskytování služby, výsledky působení služby, popište případné změny, které nastaly v poskytování služby oproti jejímu popisu v žádosti)
</t>
    </r>
    <r>
      <rPr>
        <b/>
        <sz val="10"/>
        <color indexed="8"/>
        <rFont val="Arial"/>
        <family val="2"/>
        <charset val="238"/>
      </rPr>
      <t>Vyplnění není povinné.</t>
    </r>
  </si>
  <si>
    <t>struktura uživatelů služby dle stupně závislosti na pomoci jiné fyzické osoby</t>
  </si>
  <si>
    <t>ostatní</t>
  </si>
  <si>
    <t>celkový počet uživatelů za sledované období</t>
  </si>
  <si>
    <t>Vyčerpaná výše neinvestiční dotace 1</t>
  </si>
  <si>
    <t>Vyčerpaná výše neinvestiční dotace 2</t>
  </si>
  <si>
    <t>Požadavek na neinvestiční dotaci 1</t>
  </si>
  <si>
    <t>Čerpání neinvestiční dotace 1</t>
  </si>
  <si>
    <t>Pěstounská péče - dohoda o výkonu</t>
  </si>
  <si>
    <t>Strukturální fondy (vlastní projekty poskytovatele sociálních služeb)</t>
  </si>
  <si>
    <t>Strukturální fondy (projekt Karlovarského kraje)</t>
  </si>
  <si>
    <t>Strukturální fondy (projekt obce)</t>
  </si>
  <si>
    <t>Strukturální fondy (ostatní)</t>
  </si>
  <si>
    <t>Úhrady od uživatelů (za základní činnosti sociální služby)</t>
  </si>
  <si>
    <t>Úhrady od uživatelů (za fakultativní činnosti)</t>
  </si>
  <si>
    <r>
      <t xml:space="preserve">Zástupce statutárního orgánu, popř. osoba oprávněná zastupovat příjemce
</t>
    </r>
    <r>
      <rPr>
        <sz val="8"/>
        <color indexed="8"/>
        <rFont val="Arial"/>
        <family val="2"/>
        <charset val="238"/>
      </rPr>
      <t>(jedná-li za příjemce více zástupců statutárního orgánu současně, uvedou se všechny tyto osoby)</t>
    </r>
  </si>
  <si>
    <t>Podpis (zástupce statutárního orgánu*, popř. osoba oprávněná zastupovat příjemce**):</t>
  </si>
  <si>
    <t>* v případě, kdy za příjemce jedná více zástupců statutárního orgánu současně, musí být závěrečná zpráva podepsána všemi zástupci statutárního orgánu</t>
  </si>
  <si>
    <t>oblast potřeb 1:</t>
  </si>
  <si>
    <t>oblast potřeb 2:</t>
  </si>
  <si>
    <t>oblast potřeb 3:</t>
  </si>
  <si>
    <t>oblast potřeb 4:</t>
  </si>
  <si>
    <t>oblast potřeb 5:</t>
  </si>
  <si>
    <t>oblast potřeb 6:</t>
  </si>
  <si>
    <t>oblast potřeb 7:</t>
  </si>
  <si>
    <t>oblast potřeb 8:</t>
  </si>
  <si>
    <t>oblast potřeb 9:</t>
  </si>
  <si>
    <t>oblast potřeb 10:</t>
  </si>
  <si>
    <t>oblast potřeb 11:</t>
  </si>
  <si>
    <t>Úvazky - pracovní smlouvy</t>
  </si>
  <si>
    <t>Úvazky - dohody o pracovní činnosti</t>
  </si>
  <si>
    <t>Rozsah práce (hod.) - dohody o provedení práce</t>
  </si>
  <si>
    <t>Úvazky - dohody o provedení práce</t>
  </si>
  <si>
    <t>Úvazky - obchodní smlouvy</t>
  </si>
  <si>
    <t>Úvazky celkem</t>
  </si>
  <si>
    <t>Tabulka - počty úvazků pracovníků celkem za celou sociální službu (identifikátor)</t>
  </si>
  <si>
    <t>Pracovní pozice</t>
  </si>
  <si>
    <t>Typ pracovního poměru</t>
  </si>
  <si>
    <t>Podíl přímé práce v %</t>
  </si>
  <si>
    <t>Tabulka - potřeby uživatelů</t>
  </si>
  <si>
    <t>celkem (za celou sociální službu - identifikátor)</t>
  </si>
  <si>
    <t>počet poskytnutých úkonů (pouze pečovatelská služba)</t>
  </si>
  <si>
    <t>Rozdíl (výnosy - náklady)</t>
  </si>
  <si>
    <t>Prohlašuji, že údaje uváděné v této zprávě jsou správné a pravdivé.</t>
  </si>
  <si>
    <t>počet hodin pracovní pohotovosti (pouze tísňová péče)</t>
  </si>
  <si>
    <t>Poskytnutá výše neinvestiční dotace 1</t>
  </si>
  <si>
    <t>celkový počet uživatel-dnů (všechny druhy sociálních služeb kromě tísňové péče)</t>
  </si>
  <si>
    <t>celkový počet uživatel-hodin (všechny druhy sociálních služeb kromě tísňové péče)</t>
  </si>
  <si>
    <t>počet využití zařízení tísňové péče (pouze tísňová péče)</t>
  </si>
  <si>
    <t>Tabulka - počty úvazků pracovníků v rámci kategorie A sítě sociálních služeb v Karlovarském kraji</t>
  </si>
  <si>
    <t>Část F - Výnosy (zdroje) služby - skutečnost v roce 2018</t>
  </si>
  <si>
    <t>za část služby poskytovanou v rámci kategorie A sítě sociálních služeb v Karlovarském kraji</t>
  </si>
  <si>
    <t>1.1.1 Pracovníci v přímé péči celkem</t>
  </si>
  <si>
    <t>1.1.1.1 Sociální pracovníci</t>
  </si>
  <si>
    <t>1.1.1.2 Pracovníci v sociálních službách</t>
  </si>
  <si>
    <t>1.1.1.3 Zdravotničtí pracovníci</t>
  </si>
  <si>
    <t>1.1.1.4 Pedagogičtí pracovníci</t>
  </si>
  <si>
    <t>1.1.1.5 Manželští a rodinní poradci</t>
  </si>
  <si>
    <t>1.1.1.6 Další odborní pracovníci, kteří přímo poskytují sociální služby</t>
  </si>
  <si>
    <t>1.1.2 Ostatní pracovníci celkem</t>
  </si>
  <si>
    <t>1.1.2.1 Ostatní pracovníci (obslužný personál)</t>
  </si>
  <si>
    <t>1.1.2.2 Vedoucí pracovníci</t>
  </si>
  <si>
    <t>1.1.2.3 Administrativní pracovníci</t>
  </si>
  <si>
    <t>1.2.1 Pracovníci v přímé péči celkem</t>
  </si>
  <si>
    <t>1.2.1.1 Sociální pracovníci</t>
  </si>
  <si>
    <t>1.2.1.2 Pracovníci v sociálních službách</t>
  </si>
  <si>
    <t>1.2.1.3 Zdravotničtí pracovníci</t>
  </si>
  <si>
    <t>1.2.1.4 Pedagogičtí pracovníci</t>
  </si>
  <si>
    <t>1.2.1.5 Manželští a rodinní poradci</t>
  </si>
  <si>
    <t>1.2.1.6 Další odborní pracovníci, kteří přímo poskytují sociální služby</t>
  </si>
  <si>
    <t>1.2.2 Ostatní pracovníci celkem</t>
  </si>
  <si>
    <t>1.2.2.1 Ostatní pracovníci (obslužný personál)</t>
  </si>
  <si>
    <t>1.2.2.2 Vedoucí pracovníci</t>
  </si>
  <si>
    <t>1.2.2.3 Administrativní pracovníci</t>
  </si>
  <si>
    <t>1.3.1 Pracovníci v přímé péči celkem</t>
  </si>
  <si>
    <t>1.3.1.1 Sociální pracovníci</t>
  </si>
  <si>
    <t>1.3.1.2 Pracovníci v sociálních službách</t>
  </si>
  <si>
    <t>1.3.1.3 Zdravotničtí pracovníci</t>
  </si>
  <si>
    <t>1.3.1.4 Pedagogičtí pracovníci</t>
  </si>
  <si>
    <t>1.3.1.5 Manželští a rodinní poradci</t>
  </si>
  <si>
    <t>1.3.1.6 Další odborní pracovníci, kteří přímo poskytují sociální služby</t>
  </si>
  <si>
    <t>1.3.2 Ostatní pracovníci celkem</t>
  </si>
  <si>
    <t>1.3.2.1 Ostatní pracovníci (obslužný personál)</t>
  </si>
  <si>
    <t>1.3.2.2 Vedoucí pracovníci</t>
  </si>
  <si>
    <t>1.3.2.3 Administrativní pracovníci</t>
  </si>
  <si>
    <t>Neinvestiční dotace 1 - dotace z rozpočtu Karlovarského kraje dle ustanovení § 101a zákona o sociálních službách</t>
  </si>
  <si>
    <t>osoby do 18 let</t>
  </si>
  <si>
    <t>Nevyčerpané prostředky z dotace z důvodu nesplnění stanovené hodnoty plnění indikátorů uvedené v příloze č. 1 smlouvy</t>
  </si>
  <si>
    <t xml:space="preserve">Požadavek na neinvestiční dotaci 2 </t>
  </si>
  <si>
    <t>Fond pracovní doby               (v hodinách)</t>
  </si>
  <si>
    <t>Počet prac. dnů mezi daty               (ve dnech)</t>
  </si>
  <si>
    <t>SOUČET</t>
  </si>
  <si>
    <t>DPP</t>
  </si>
  <si>
    <t>DPČ</t>
  </si>
  <si>
    <t>Pracovní smlouvy</t>
  </si>
  <si>
    <t>Náklady síť A</t>
  </si>
  <si>
    <t>Zaměstnanci - úvazky síť A</t>
  </si>
  <si>
    <t>Zaměstnanci - úvazky celkem</t>
  </si>
  <si>
    <t>Náklady celkem</t>
  </si>
  <si>
    <t>Úvazky - DPČ</t>
  </si>
  <si>
    <t>Úvazky - DPP</t>
  </si>
  <si>
    <t>Svátky v roce</t>
  </si>
  <si>
    <t>Podíl přímé práce v hodinách</t>
  </si>
  <si>
    <t>Fond pracovní doby v roce (hod.)</t>
  </si>
  <si>
    <t xml:space="preserve"> ---</t>
  </si>
  <si>
    <t>Úvazky z tabulky - počty úvazků pracovníků v rámci kategorie A sítě (pracovníci v přímé péči)</t>
  </si>
  <si>
    <t>Pracovní úvazky přepočtené na celý rok</t>
  </si>
  <si>
    <t>Přepočtené pracovní úvazky PP</t>
  </si>
  <si>
    <t>Přepočtené pracovní úvazky DPP</t>
  </si>
  <si>
    <t>Přepočtené pracovní úvazky DPČ</t>
  </si>
  <si>
    <t>Přepočtené pracovní úvazky OS</t>
  </si>
  <si>
    <t>Jiné osobní náklady</t>
  </si>
  <si>
    <t xml:space="preserve"> --- </t>
  </si>
  <si>
    <t>Náklady</t>
  </si>
  <si>
    <t>síť</t>
  </si>
  <si>
    <t>Položky</t>
  </si>
  <si>
    <t>V tabulkách pro síť A:</t>
  </si>
  <si>
    <t xml:space="preserve"> - pokud je zadán úvazek, nebo </t>
  </si>
  <si>
    <t xml:space="preserve"> - pokud úvazek není kryt </t>
  </si>
  <si>
    <t xml:space="preserve">nákladům není uveden </t>
  </si>
  <si>
    <t>úvazek, zabarví se červeně</t>
  </si>
  <si>
    <t xml:space="preserve">náklady, nebo k vykázaným </t>
  </si>
  <si>
    <t>(pozn. K úvazkům z obchodních</t>
  </si>
  <si>
    <t xml:space="preserve">smluv jsou náklady uvedeny </t>
  </si>
  <si>
    <t xml:space="preserve">náklady z úvazku v odpovídajících </t>
  </si>
  <si>
    <t>V tabulkách pro celou síť:</t>
  </si>
  <si>
    <t xml:space="preserve"> - hodnoty ve všech uvedených</t>
  </si>
  <si>
    <t xml:space="preserve">buňkách jsou srovnávány </t>
  </si>
  <si>
    <t>s odpovídajícími hodnotami buněk</t>
  </si>
  <si>
    <t>v tabulkách pro síť A a pokud:</t>
  </si>
  <si>
    <t xml:space="preserve"> - jsou shodné, zabarví se zeleně</t>
  </si>
  <si>
    <t xml:space="preserve"> - hodnoty pro celou šíť jsou vyšší,</t>
  </si>
  <si>
    <t>zabarví se žlutě</t>
  </si>
  <si>
    <t xml:space="preserve"> - hodnoty pro celou šíť jsou nižší,</t>
  </si>
  <si>
    <t>zabarví se červeně</t>
  </si>
  <si>
    <t xml:space="preserve"> - srovnávány jsou hodnoty</t>
  </si>
  <si>
    <t>zaokrouhlené na dvě desetinná</t>
  </si>
  <si>
    <t xml:space="preserve"> - při porovnávání úvazků </t>
  </si>
  <si>
    <t xml:space="preserve"> - plynulá škála přechodů - proto</t>
  </si>
  <si>
    <t>při komparaci síť s celkem jsou</t>
  </si>
  <si>
    <t>kontrastní barvy</t>
  </si>
  <si>
    <t>Tento list bude pro poskytovatele skryt</t>
  </si>
  <si>
    <t xml:space="preserve">1. pravidlo číslo zadané v úvazku je větší </t>
  </si>
  <si>
    <t xml:space="preserve">2. pravidlo číslo zadané v nákladech je </t>
  </si>
  <si>
    <t>zvlášť v malé tabulce dole, porovnáván</t>
  </si>
  <si>
    <t>není sloupec úvazky celkem)</t>
  </si>
  <si>
    <t>krát číslo zadané v úvazku krát 1000</t>
  </si>
  <si>
    <t xml:space="preserve">větší než součin čísla zadaného </t>
  </si>
  <si>
    <t>v úvazku krát číslo zadané v nákladech</t>
  </si>
  <si>
    <t>krát 1000</t>
  </si>
  <si>
    <t>hlídáno je pouze to, zda odpovídající</t>
  </si>
  <si>
    <t>položka není nulová !</t>
  </si>
  <si>
    <t xml:space="preserve">a nákladů nesmí být nenulový úvazek </t>
  </si>
  <si>
    <t>a nulový náklad a naopak</t>
  </si>
  <si>
    <t>zabarvení buněk v malé tabulce Náklady</t>
  </si>
  <si>
    <t>sloupec celkem</t>
  </si>
  <si>
    <t>hodnota síť</t>
  </si>
  <si>
    <t xml:space="preserve"> - červená - hodnota celkem je menší než</t>
  </si>
  <si>
    <t xml:space="preserve"> - zelená - hodnota celkem je stejná jako</t>
  </si>
  <si>
    <t xml:space="preserve"> - žlutá - hodnota celkem je větší  než</t>
  </si>
  <si>
    <t>hodnota síť (chyba)</t>
  </si>
  <si>
    <t>sloupec síť</t>
  </si>
  <si>
    <t xml:space="preserve"> - červená - náklad na pracovníky nemá</t>
  </si>
  <si>
    <t>v tabulce odpovídající úvazek</t>
  </si>
  <si>
    <t xml:space="preserve">hodnota síť (zkontrolovat, zda se liší </t>
  </si>
  <si>
    <t>úvazky)</t>
  </si>
  <si>
    <t>Významy barev zvýraznění buněk</t>
  </si>
  <si>
    <t>zelená - je to v pohodě</t>
  </si>
  <si>
    <t>žlutá - ještě něco je třeba zkontrolovat</t>
  </si>
  <si>
    <t>červená - je to špatně</t>
  </si>
  <si>
    <t>Tech.:</t>
  </si>
  <si>
    <t>než součin čísla zadaného  v nákladech</t>
  </si>
  <si>
    <t>Čerpání neinvestiční dotace 2</t>
  </si>
  <si>
    <t>náklady celkem (za celou sociální službu - identifikátor)</t>
  </si>
  <si>
    <t xml:space="preserve">náklady za část služby poskytovanou v rámci kategorie A sítě </t>
  </si>
  <si>
    <t xml:space="preserve">V tabulce jsou nastaveny kontroly vstupů - zvýraznění buňky (označení </t>
  </si>
  <si>
    <r>
      <t xml:space="preserve">chyby - </t>
    </r>
    <r>
      <rPr>
        <b/>
        <sz val="11"/>
        <color rgb="FFFF0000"/>
        <rFont val="Arial"/>
        <family val="2"/>
        <charset val="238"/>
      </rPr>
      <t>červeně podbarvená buňka</t>
    </r>
    <r>
      <rPr>
        <b/>
        <sz val="11"/>
        <color theme="1"/>
        <rFont val="Arial"/>
        <family val="2"/>
        <charset val="238"/>
      </rPr>
      <t>) nastane v případě že:</t>
    </r>
  </si>
  <si>
    <t xml:space="preserve"> - hodnota zadaná ve sloupci počet uživatelů u kterých byla potřeba řešena je</t>
  </si>
  <si>
    <t>vyšší, než celkový počet uživatelů za sledované období</t>
  </si>
  <si>
    <t xml:space="preserve">upozornění: součty přepočtených pracovních úvazků se musí rovnat počtům úvazků pracovníků v přímé péči v tabulce - počty úvazků v rámci kategorie A sítě </t>
  </si>
  <si>
    <t xml:space="preserve">položkách řádků (modré), buňky se </t>
  </si>
  <si>
    <t>zabarví zeleně, ale</t>
  </si>
  <si>
    <t>místa (vyjma položky úvazky DPP (hod.))</t>
  </si>
  <si>
    <t>část B int_AT_péče</t>
  </si>
  <si>
    <t xml:space="preserve"> - z toho vratka neinvestiční dotace 1 na mzdy, platy a jejich navýšení</t>
  </si>
  <si>
    <t>Jméno a příjmení pracovníka</t>
  </si>
  <si>
    <t>Úvazek      (u PP, DPČ, OS)</t>
  </si>
  <si>
    <t xml:space="preserve"> - omezení u DPP na max. 300 hod.                  - hlídání u DPČ max. 0,5 úvazku</t>
  </si>
  <si>
    <t>Příjemce uplatnil odpočet DPH</t>
  </si>
  <si>
    <t>Příjemce neuplatnil odpočet DPH</t>
  </si>
  <si>
    <r>
      <t xml:space="preserve">Daň z přidané hodnoty
</t>
    </r>
    <r>
      <rPr>
        <sz val="9"/>
        <color indexed="8"/>
        <rFont val="Arial"/>
        <family val="2"/>
        <charset val="238"/>
      </rPr>
      <t>(vyberte vhodnou alternativu))</t>
    </r>
  </si>
  <si>
    <r>
      <t xml:space="preserve">Závěrečná zpráva o poskytování sociální služby za rok 2019 - ambulantní    a terénní služby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</si>
  <si>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 xml:space="preserve">** v případě osoby oprávněné zastupovat příjemce odlišné od statutárního orgánu je nutné doložit kopii dokladu opravňujícího zastupovat příjemce </t>
  </si>
  <si>
    <r>
      <t>Část B - Souhrnné plnění indikátorů - kvantitativních - skutečnost v roce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</si>
  <si>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Ambulantní a terénní služba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</si>
  <si>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skutečná hodnota (1. pololetí 2019)</t>
  </si>
  <si>
    <t>skutečná hodnota (3. čtvrtletí 2019)</t>
  </si>
  <si>
    <t>skutečná hodnota (4. čtvrtletí 2019)</t>
  </si>
  <si>
    <t>skutečná hodnota (rok 2019)</t>
  </si>
  <si>
    <t>skutečná hodnota (rok 2019, za celou sociální službu - identifikátor)</t>
  </si>
  <si>
    <t>počet hodin poskytování přímé péče v rámci setkání (pouze pečovatelská služba)</t>
  </si>
  <si>
    <r>
      <t xml:space="preserve">Část C - Souhrnné plnění indikátorů - kvalitativních - skutečnost v roce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</si>
  <si>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v roce 2019</t>
  </si>
  <si>
    <t>Přehled pracovníků v přímé péči (jmenovitý), kteří se podílejí na poskytování služby v rámci kategorie A sítě sociálních služeb v Karlovarském kraji</t>
  </si>
  <si>
    <t>Počet hodin     (u DPP)</t>
  </si>
  <si>
    <r>
      <rPr>
        <b/>
        <sz val="11"/>
        <color indexed="8"/>
        <rFont val="Arial"/>
        <family val="2"/>
        <charset val="238"/>
      </rPr>
      <t>Část G - Výnosy (zdroje) služby - obce - skutečnost v roce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</si>
  <si>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Obec</t>
  </si>
  <si>
    <t>Dotace z rozpočtu obce</t>
  </si>
  <si>
    <t>Příspěvek zřizovatele</t>
  </si>
  <si>
    <t>Abertamy</t>
  </si>
  <si>
    <t>Andělská Hora</t>
  </si>
  <si>
    <t>Aš</t>
  </si>
  <si>
    <t>Bečov nad Teplou</t>
  </si>
  <si>
    <t>Bochov</t>
  </si>
  <si>
    <t>Boží Dar</t>
  </si>
  <si>
    <t>Božičany</t>
  </si>
  <si>
    <t>Bražec</t>
  </si>
  <si>
    <t>Březová (u Karlových Varů)</t>
  </si>
  <si>
    <t>Březová (u Sokolova)</t>
  </si>
  <si>
    <t>Bublava</t>
  </si>
  <si>
    <t>Bukovany</t>
  </si>
  <si>
    <t>Citice</t>
  </si>
  <si>
    <t>Černava</t>
  </si>
  <si>
    <t>Čichalov</t>
  </si>
  <si>
    <t>Dalovice</t>
  </si>
  <si>
    <t>Dasnice</t>
  </si>
  <si>
    <t>Děpoltovice</t>
  </si>
  <si>
    <t>Dolní Nivy</t>
  </si>
  <si>
    <t>Dolní Rychnov</t>
  </si>
  <si>
    <t>Dolní Žandov</t>
  </si>
  <si>
    <t>Doupovské Hradiště</t>
  </si>
  <si>
    <t>Drmoul</t>
  </si>
  <si>
    <t>Františkovy Lázně</t>
  </si>
  <si>
    <t>Habartov</t>
  </si>
  <si>
    <t>Hájek</t>
  </si>
  <si>
    <t>Hazlov</t>
  </si>
  <si>
    <t>Horní Blatná</t>
  </si>
  <si>
    <t>Horní Slavkov</t>
  </si>
  <si>
    <t xml:space="preserve">Hory </t>
  </si>
  <si>
    <t>Hranice</t>
  </si>
  <si>
    <t>Hroznětín</t>
  </si>
  <si>
    <t>Cheb</t>
  </si>
  <si>
    <t>Chlum Svaté Maří</t>
  </si>
  <si>
    <t>Chodov</t>
  </si>
  <si>
    <t>Chodov (u Bečova)</t>
  </si>
  <si>
    <t>Chyše</t>
  </si>
  <si>
    <t>Jáchymov</t>
  </si>
  <si>
    <t>Jenišov</t>
  </si>
  <si>
    <t>Jindřichovice</t>
  </si>
  <si>
    <t>Josefov</t>
  </si>
  <si>
    <t>Kaceřov</t>
  </si>
  <si>
    <t>Karlovy Vary</t>
  </si>
  <si>
    <t>Kolová</t>
  </si>
  <si>
    <t>Krajková</t>
  </si>
  <si>
    <t>Královské Poříčí</t>
  </si>
  <si>
    <t>Kraslice</t>
  </si>
  <si>
    <t>Krásná</t>
  </si>
  <si>
    <t>Krásné Údolí</t>
  </si>
  <si>
    <t>Krásno</t>
  </si>
  <si>
    <t>Krásný Les</t>
  </si>
  <si>
    <t>Křižovatka</t>
  </si>
  <si>
    <t>Kynšperk nad Ohří</t>
  </si>
  <si>
    <t>Kyselka</t>
  </si>
  <si>
    <t>Lázně Kynžvart</t>
  </si>
  <si>
    <t>Libá</t>
  </si>
  <si>
    <t>Libavské Údolí</t>
  </si>
  <si>
    <t>Lipová</t>
  </si>
  <si>
    <t>Loket</t>
  </si>
  <si>
    <t>Lomnice</t>
  </si>
  <si>
    <t>Luby</t>
  </si>
  <si>
    <t>Mariánské Lázně</t>
  </si>
  <si>
    <t>Merklín</t>
  </si>
  <si>
    <t>Milhostov</t>
  </si>
  <si>
    <t>Milíkov</t>
  </si>
  <si>
    <t>Mírová</t>
  </si>
  <si>
    <t>Mnichov</t>
  </si>
  <si>
    <t>Nebanice</t>
  </si>
  <si>
    <t>Nejdek</t>
  </si>
  <si>
    <t>Nová Role</t>
  </si>
  <si>
    <t>Nová Ves</t>
  </si>
  <si>
    <t>Nové Hamry</t>
  </si>
  <si>
    <t>Nové Sedlo</t>
  </si>
  <si>
    <t>Nový Kostel</t>
  </si>
  <si>
    <t>Odrava</t>
  </si>
  <si>
    <t>Okrouhlá</t>
  </si>
  <si>
    <t>Oloví</t>
  </si>
  <si>
    <t>Ostrov</t>
  </si>
  <si>
    <t>Otovice</t>
  </si>
  <si>
    <t>Otročín</t>
  </si>
  <si>
    <t>Ovesné Kladruby</t>
  </si>
  <si>
    <t>Pernink</t>
  </si>
  <si>
    <t>Pila</t>
  </si>
  <si>
    <t>Plesná</t>
  </si>
  <si>
    <t>Podhradí</t>
  </si>
  <si>
    <t>Pomezí nad Ohří</t>
  </si>
  <si>
    <t>Potůčky</t>
  </si>
  <si>
    <t>Poustka</t>
  </si>
  <si>
    <t>Prameny</t>
  </si>
  <si>
    <t>Přebuz</t>
  </si>
  <si>
    <t>Pšov</t>
  </si>
  <si>
    <t>Rotava</t>
  </si>
  <si>
    <t>Rovná</t>
  </si>
  <si>
    <t>Sadov</t>
  </si>
  <si>
    <t>Skalná</t>
  </si>
  <si>
    <t>Smolné Pece</t>
  </si>
  <si>
    <t>Sokolov</t>
  </si>
  <si>
    <t>Stanovice</t>
  </si>
  <si>
    <t>Stará Voda</t>
  </si>
  <si>
    <t>Staré Sedlo</t>
  </si>
  <si>
    <t>Stráž nad Ohří</t>
  </si>
  <si>
    <t>Stružná</t>
  </si>
  <si>
    <t>Stříbrná</t>
  </si>
  <si>
    <t>Svatava</t>
  </si>
  <si>
    <t>Šabina</t>
  </si>
  <si>
    <t>Šemnice</t>
  </si>
  <si>
    <t>Šindelová</t>
  </si>
  <si>
    <t>Štědrá</t>
  </si>
  <si>
    <t>Tatrovice</t>
  </si>
  <si>
    <t>Teplá</t>
  </si>
  <si>
    <t>Teplička</t>
  </si>
  <si>
    <t>Těšovice</t>
  </si>
  <si>
    <t>Toužim</t>
  </si>
  <si>
    <t>Trstěnice</t>
  </si>
  <si>
    <t>Třebeň</t>
  </si>
  <si>
    <t>Tři Sekery</t>
  </si>
  <si>
    <t>Tuřany</t>
  </si>
  <si>
    <t>Útvina</t>
  </si>
  <si>
    <t>Valeč</t>
  </si>
  <si>
    <t>Valy</t>
  </si>
  <si>
    <t>Velichov</t>
  </si>
  <si>
    <t>Velká Hleďsebe</t>
  </si>
  <si>
    <t>Velký Luh</t>
  </si>
  <si>
    <t>Verušičky</t>
  </si>
  <si>
    <t>Vintířov</t>
  </si>
  <si>
    <t>Vlkovice</t>
  </si>
  <si>
    <t>Vojkovice</t>
  </si>
  <si>
    <t>Vojtanov</t>
  </si>
  <si>
    <t>Vrbice</t>
  </si>
  <si>
    <t>Vřesová</t>
  </si>
  <si>
    <t>Vysoká Pec</t>
  </si>
  <si>
    <t>Zádub-Závišín</t>
  </si>
  <si>
    <t>Žlutice</t>
  </si>
  <si>
    <t>jiné - uveďte jaké</t>
  </si>
  <si>
    <t xml:space="preserve">Obce - dotace z rozpočtů obcí </t>
  </si>
  <si>
    <t>Obce - příspěvky zřizovatele</t>
  </si>
  <si>
    <t>Dofinancování sociální služby - dotace z rozpočtu Karlovarského kraje dle ustanovení § 105 zákona o sociálních službách</t>
  </si>
  <si>
    <t>Požadavek na dofinancování dle Průběžné zprávy o poskytování sociální služby za 1. pololetí 2019</t>
  </si>
  <si>
    <t>Poskytnutá výše dofinancování</t>
  </si>
  <si>
    <t>Vyčerpaná výše dofinancování</t>
  </si>
  <si>
    <t>Část E - Náklady služby - skutečnost v roce 2019</t>
  </si>
  <si>
    <t>Čerpání dofinancování</t>
  </si>
  <si>
    <t>Čerpání neinvestiční dotace 3</t>
  </si>
  <si>
    <t>Poskytnutá výše neinvestiční dotace 3</t>
  </si>
  <si>
    <t>Vyčerpaná výše neinvestiční dotace 3</t>
  </si>
  <si>
    <t>Neinvestiční dotace 3 - dotace z rozpočtu Karlovarského kraje v rámci projektu Podpora vybraných služeb sociální prevence</t>
  </si>
  <si>
    <r>
      <t xml:space="preserve">Vratka neinvestiční dotace 1 celkem
</t>
    </r>
    <r>
      <rPr>
        <sz val="9"/>
        <color rgb="FFFF0000"/>
        <rFont val="Arial"/>
        <family val="2"/>
        <charset val="238"/>
      </rPr>
      <t>(vratka dle ustanovení Čl. VI. odst. 16 / Čl. VI. odst. 20 smlouvy)</t>
    </r>
  </si>
  <si>
    <r>
      <t xml:space="preserve">Vratka dofinancování
</t>
    </r>
    <r>
      <rPr>
        <sz val="9"/>
        <color rgb="FFFF0000"/>
        <rFont val="Arial"/>
        <family val="2"/>
        <charset val="238"/>
      </rPr>
      <t>(vratka dle ustanovení Čl. VI. odst. 16 / Čl. VI. odst. 17 smlouvy)</t>
    </r>
  </si>
  <si>
    <t>celkový počet uživatel-dnů</t>
  </si>
  <si>
    <r>
      <t xml:space="preserve">Ambulantní a terénní služba sociální péče
</t>
    </r>
    <r>
      <rPr>
        <sz val="10"/>
        <color indexed="8"/>
        <rFont val="Arial"/>
        <family val="2"/>
        <charset val="238"/>
      </rPr>
      <t>(vyplňují sociální služby podpora samostatného bydlení)</t>
    </r>
  </si>
  <si>
    <t>skutečná hodnota (červenec - srpen 2019)</t>
  </si>
  <si>
    <t>skutečná hodnota (leden - srpen 2019, za celou sociální službu - identifikátor)</t>
  </si>
  <si>
    <t>celkový počet uživatel-hodin</t>
  </si>
  <si>
    <t>Výběr obce</t>
  </si>
  <si>
    <t>úspěšnost v řešení potřeby v %</t>
  </si>
  <si>
    <t xml:space="preserve"> - hodnota zadaná ve sloupci počet uživatelů u kterých byla potřeba úspěšně</t>
  </si>
  <si>
    <t>vyřešena je vyšší, než celkový počet uživatelů za sledované období</t>
  </si>
  <si>
    <t>zadat lze celá čísla větší nebo rovná 0</t>
  </si>
  <si>
    <t xml:space="preserve"> - úspěšnost v řešení potřeby v % je vyšší než 100%</t>
  </si>
  <si>
    <t>Čerpání neinvestiční dotace 3.1</t>
  </si>
  <si>
    <t>51.1</t>
  </si>
  <si>
    <t>56.1</t>
  </si>
  <si>
    <r>
      <t xml:space="preserve">Ambulantní a terénní služba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</si>
  <si>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t>celkový počet uživatelů (všechny druhy sociálních služeb kromě telefonické krizové pomoci)</t>
  </si>
  <si>
    <t>celkový počet hovorů (pouze telefonická krizová pomoc)</t>
  </si>
  <si>
    <t>počet lůžek (pouze noclehárny)</t>
  </si>
  <si>
    <t>celkový počet intervencí</t>
  </si>
  <si>
    <t>celkový počet kontaktů</t>
  </si>
  <si>
    <r>
      <t xml:space="preserve">struktura uživatelů služby dle stupně závislosti na pomoci jiné fyzické osoby
</t>
    </r>
    <r>
      <rPr>
        <sz val="10"/>
        <color indexed="8"/>
        <rFont val="Arial"/>
        <family val="2"/>
        <charset val="238"/>
      </rPr>
      <t>(pouze sociálně terapeutické dílny)</t>
    </r>
  </si>
  <si>
    <r>
      <t xml:space="preserve">Ambulantní a terénní služba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</si>
  <si>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t>skutečná hodnota (leden - srpen 2019)</t>
  </si>
  <si>
    <t>celkový počet uživatel-hodin (pouze sociálně terapeutické dílny)</t>
  </si>
  <si>
    <t>celkový počet intervencí (všechny druhy sociálních služeb kromě sociálně terapeutických dílen)</t>
  </si>
  <si>
    <t>celkový počet kontaktů (všechny druhy sociálních služeb kromě sociálně terapeutických dílen)</t>
  </si>
  <si>
    <t>část B ind AT prev</t>
  </si>
  <si>
    <t>61.1</t>
  </si>
  <si>
    <t>Projekt</t>
  </si>
  <si>
    <t>část B ind AT prev PROJEKT 1. část roku</t>
  </si>
  <si>
    <t>část B int_AT_péče PROJEKT 1. část roku</t>
  </si>
  <si>
    <t>část F zdroje celkem (za celou sociální službu )</t>
  </si>
  <si>
    <t>část F zdroje za část služby poskytovanou v rámci kategorie A sítě sociálních služeb v Karlovarském kraji</t>
  </si>
  <si>
    <t>Část E - Náklady služby</t>
  </si>
  <si>
    <t>Pro nový projekt</t>
  </si>
  <si>
    <t xml:space="preserve"> 26.1</t>
  </si>
  <si>
    <t>56.2</t>
  </si>
  <si>
    <r>
      <t>Část B - Souhrnné plnění indikátorů - kvantitativních - skutečnost v roce 2019</t>
    </r>
    <r>
      <rPr>
        <sz val="10"/>
        <color indexed="8"/>
        <rFont val="Arial"/>
        <family val="2"/>
        <charset val="238"/>
      </rPr>
      <t xml:space="preserve">
(vyplní se příslušné tabulky dle druhu sociální služby, </t>
    </r>
    <r>
      <rPr>
        <sz val="10"/>
        <rFont val="Arial"/>
        <family val="2"/>
        <charset val="238"/>
      </rPr>
      <t>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</si>
  <si>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Pobytová služba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</si>
  <si>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počet lůžek</t>
  </si>
  <si>
    <t>počet dnů poskytování (provozu) služby</t>
  </si>
  <si>
    <t>celková kapacita počtu lůžko-dnů</t>
  </si>
  <si>
    <t>celkový skutečný využitý počet lůžko-dnů</t>
  </si>
  <si>
    <t>obložnost</t>
  </si>
  <si>
    <t>struktura lůžek dle jejich obsazení uživateli podle stupně závislosti na pomoci jiné fyzické osoby</t>
  </si>
  <si>
    <r>
      <t>Část B - Souhrnné plnění indikátorů - kvantitativních - skutečnost za období leden - srpen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v rámci projektu Podpora vybraných služeb sociální prevence - pokud není dále u jednotlivých tabulek uvedeno jinak)</t>
    </r>
  </si>
  <si>
    <r>
      <t xml:space="preserve">Závěrečná zpráva o poskytování sociální služby v rámci projektu Podpora vybraných služeb sociální prevence za období 1. 1. 2019 - 31. 8. 2019 - ambulantní a terénní služby sociální péče
</t>
    </r>
    <r>
      <rPr>
        <sz val="10"/>
        <color indexed="8"/>
        <rFont val="Arial"/>
        <family val="2"/>
        <charset val="238"/>
      </rPr>
      <t>(vyplňují sociální služby podpora samostatného bydlení)</t>
    </r>
  </si>
  <si>
    <r>
      <t xml:space="preserve">Závěrečná zpráva o poskytování sociální služby za rok 2019 - ambulantní a terénní služby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</si>
  <si>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r>
      <t xml:space="preserve">Závěrečná zpráva o poskytování sociální služby v rámci projektu Podpora vybraných služeb sociální prevence za období 1. 1. 2019 - 31. 8. 2019 - ambulantní a terénní služby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</si>
  <si>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r>
      <t xml:space="preserve">Závěrečná zpráva o poskytování sociální služby za rok 2019 - pobytové služby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</si>
  <si>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část B ind_P_péče</t>
  </si>
  <si>
    <r>
      <t xml:space="preserve">Závěrečná zpráva o poskytování sociální služby za rok 2019 - pobytové služby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</si>
  <si>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Pobytová služba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</si>
  <si>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Závěrečná zpráva o poskytování sociální služby v rámci projektu Podpora vybraných služeb sociální prevece za období 1. 1. 2019 - 31. 8. 2019 - pobytové služby sociální prevence
</t>
    </r>
    <r>
      <rPr>
        <sz val="10"/>
        <color indexed="8"/>
        <rFont val="Arial"/>
        <family val="2"/>
        <charset val="238"/>
      </rPr>
      <t>(vyplňují sociální služby azylové domy, domy na půl cesty, intervenční centra (pobytová forma))</t>
    </r>
  </si>
  <si>
    <r>
      <t xml:space="preserve">Pobytová služba sociální prevence
</t>
    </r>
    <r>
      <rPr>
        <sz val="10"/>
        <color indexed="8"/>
        <rFont val="Arial"/>
        <family val="2"/>
        <charset val="238"/>
      </rPr>
      <t>(vyplňují sociální služby azylové domy, domy na půl cesty, intervenční centra (pobytová forma))</t>
    </r>
  </si>
  <si>
    <t>část B ind P prev</t>
  </si>
  <si>
    <t>část B ind P prev PROJEKT 1. část roku</t>
  </si>
  <si>
    <t>71.1</t>
  </si>
  <si>
    <r>
      <t xml:space="preserve">Část C - Souhrnné plnění indikátorů - kvalitativních - skutečnost za období leden - srpen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</si>
  <si>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za období leden - srpen 2019</t>
  </si>
  <si>
    <t>Část E - Náklady služby - skutečnost za období leden - srpen 2019</t>
  </si>
  <si>
    <t>Část F - Výnosy (zdroje) služby - skutečnost za období leden - srpen 2019</t>
  </si>
  <si>
    <r>
      <rPr>
        <b/>
        <sz val="11"/>
        <color indexed="8"/>
        <rFont val="Arial"/>
        <family val="2"/>
        <charset val="238"/>
      </rPr>
      <t>Část G - Výnosy (zdroje) služby - obce - skutečnost za období leden - srpen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</si>
  <si>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Doložení publicity projektu Podpora vybraných služeb sociální prevence</t>
  </si>
  <si>
    <t>Pracoval od (dd.mm.2019) (u PP, DPČ, OS)</t>
  </si>
  <si>
    <t>Pracoval do (dd.mm.2019) (u PP, DPČ, OS)</t>
  </si>
  <si>
    <r>
      <t xml:space="preserve">Vratka neinvestiční dotace 3
</t>
    </r>
    <r>
      <rPr>
        <sz val="9"/>
        <rFont val="Arial"/>
        <family val="2"/>
        <charset val="238"/>
      </rPr>
      <t>(vratka dle ustanovení Čl. VI. odst. 19 / Čl. VI. odst. 20 smlouvy)</t>
    </r>
  </si>
  <si>
    <t>Část G - Seznam příloh k Závěrečné zprávě o poskytování sociální služby</t>
  </si>
  <si>
    <t>osobní náklad za celou sociální službu není krytý úvazkem</t>
  </si>
  <si>
    <t>osobní náklad za část službyv rámci kategorie A sítě není krytý úvazkem</t>
  </si>
  <si>
    <t>náklad za část služby v rámci kategorie A sítě je větší, než náklad za celou službu</t>
  </si>
  <si>
    <t>součet čerpání neinvestičních dotací a dofinancování je vyšší, než náklad za část služby poskytované v rámci kategorie A sítě</t>
  </si>
  <si>
    <t>Chybí náklady na úvazky - pracovní smlouvy</t>
  </si>
  <si>
    <t>Chybí náklady na úvazky - dohody o pracovní činnosti</t>
  </si>
  <si>
    <t>Chybí náklady na úvazky - dohody o provedení práce</t>
  </si>
  <si>
    <t>Výnosy za celou sociální službu jsou menší, než výnosy za část služby v rámci kategorie A sítě</t>
  </si>
  <si>
    <t>/* - pozn. zvýraznění položky ve sloupci Úvazky - obchodní smlouvy na tomto řádku nastane v případě, že náklady na listu část E náklady, ve sloupci za část služby poskytovanou v rámci kategorie A sítě na řádku 2.6.9 jsou nulové</t>
  </si>
  <si>
    <t>/* - pozn. zvýraznění položky ve sloupci Úvazky - obchodní smlouvy na tomto řádku nastane v případě, že náklady na listu část E náklady, ve sloupci za část služby poskytovanou v rámci kategorie A sítě na řádku 2.6.8 jsou nulové</t>
  </si>
  <si>
    <t>/* - pozn. zvýraznění položky ve sloupci Úvazky - obchodní smlouvy na tomto řádku nastane v případě, že náklady na listu část E náklady, ve sloupci celkem (za celou sociální službu) na řádku 2.6.8 jsou nulové</t>
  </si>
  <si>
    <t>/* - pozn. zvýraznění položky ve sloupci Úvazky - obchodní smlouvy na tomto řádku nastane v případě, že náklady na listu část E náklady, ve sloupci celkem (za celou sociální službu) na řádku 2.6.9 jsou nulové</t>
  </si>
  <si>
    <t>/* - pozn. zvýraznění položky ve sloupcích Náklady (celkem či za část služby A) na těchto řádcích nastane v případě, že odpovídající úvazky na listu část D zaměstnanci, ve sloupcích ˇUvazky - obchodní smlouvy na řádcích Pracovníci v přímé péči celkem či Ostatní pracovníci celkem jsou nulové</t>
  </si>
  <si>
    <t>poznámka: buňka se zvýrazní, když částka vyčerpané neinvestiční dotace (či dofinancování)je vyšší než částka poskytnuté neinvestiční dotace (či dofinancování)</t>
  </si>
  <si>
    <t>Detekce chyby</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</si>
  <si>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</si>
  <si>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</si>
  <si>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pro řádek celkový počet uživatelů, pro řádek celkový počet hovorů a pro řádek celkový počet lůžek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</si>
  <si>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</si>
  <si>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</si>
  <si>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Počet uživatelů, u kterých byla potřeba řešena je větší, než celkový počet uživatelů za sledované období (buňka C4)</t>
  </si>
  <si>
    <t>Počet uživatelů, u kterých byla potřeba řešena je větší, než celkový počet uživatelů u kterých byla potřeba úspěšně vyřešena</t>
  </si>
  <si>
    <t xml:space="preserve">Poskytnutá výše neinvestiční dotace 2 </t>
  </si>
  <si>
    <r>
      <t xml:space="preserve">Vratka neinvestiční dotace 2
</t>
    </r>
    <r>
      <rPr>
        <sz val="9"/>
        <rFont val="Arial"/>
        <family val="2"/>
        <charset val="238"/>
      </rPr>
      <t>(vratka dle ustanovení Čl. VI. odst. 19 / Čl. VI. odst. 20 smlouvy)</t>
    </r>
  </si>
  <si>
    <t>Náklady za období leden - srpen 2019 skutečnost</t>
  </si>
  <si>
    <t>Skutečnost za období leden - srpen 2019</t>
  </si>
  <si>
    <t>Neinvestiční dotace 2 - dotace z rozpočtu Karlovarského kraje dle ustanovení § 105 zákona o sociálních službách</t>
  </si>
  <si>
    <t>Náklady 2019 celkem (za celou sociální službu - identifikátor)</t>
  </si>
  <si>
    <t>Výnosy 2019 celkem (za celou sociální službu - identifikátor)</t>
  </si>
  <si>
    <t>Náklady 2019 (za část služby poskytovanou v rámci kategorie A sítě sociálních služeb v Karlovarském kraji)</t>
  </si>
  <si>
    <t>Výnosy 2019 (za část služby poskytovanou v rámci kategorie A sítě sociálních služeb v Karlovarském kraji)</t>
  </si>
  <si>
    <t>počet uživatelů, u kterých byla potřeba řešena ve sledovaném období (leden - srpen 2019)</t>
  </si>
  <si>
    <t>počet uživatelů, u kterých byla potřeba ve sledovaném období (leden - srpen 2019) úspěšně vyřešena</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</si>
  <si>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(celkový skutečný využitý počet lůžko-dnů / celková kapacita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</si>
  <si>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Upozornění - do této takulky (kromě sloupce Jméno a příjmení pracovníka) nekopírujte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</si>
</sst>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61" x14ac:knownFonts="1">
    <font>
      <sz val="11"/>
      <color theme="1"/>
      <name val="Calibri"/>
      <family val="2"/>
      <charset val="238"/>
      <scheme val="minor"/>
    </font>
    <font>
      <sz val="10"/>
      <color indexed="8"/>
      <name val="Arial"/>
      <family val="2"/>
      <charset val="238"/>
    </font>
    <font>
      <b/>
      <sz val="11"/>
      <color indexed="8"/>
      <name val="Arial"/>
      <family val="2"/>
      <charset val="238"/>
    </font>
    <font>
      <sz val="9"/>
      <color indexed="8"/>
      <name val="Arial"/>
      <family val="2"/>
      <charset val="238"/>
    </font>
    <font>
      <b/>
      <sz val="10"/>
      <color indexed="8"/>
      <name val="Arial"/>
      <family val="2"/>
      <charset val="238"/>
    </font>
    <font>
      <sz val="8"/>
      <color indexed="8"/>
      <name val="Arial"/>
      <family val="2"/>
      <charset val="238"/>
    </font>
    <font>
      <sz val="9"/>
      <name val="Arial"/>
      <family val="2"/>
      <charset val="238"/>
    </font>
    <font>
      <b/>
      <i/>
      <sz val="10"/>
      <name val="Arial"/>
      <family val="2"/>
      <charset val="238"/>
    </font>
    <font>
      <b/>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u/>
      <sz val="10"/>
      <color theme="1"/>
      <name val="Arial"/>
      <family val="2"/>
      <charset val="238"/>
    </font>
    <font>
      <b/>
      <sz val="9"/>
      <color theme="1"/>
      <name val="Arial"/>
      <family val="2"/>
      <charset val="238"/>
    </font>
    <font>
      <b/>
      <sz val="11"/>
      <color theme="1"/>
      <name val="Arial"/>
      <family val="2"/>
      <charset val="238"/>
    </font>
    <font>
      <sz val="9"/>
      <color theme="1"/>
      <name val="Arial"/>
      <family val="2"/>
      <charset val="238"/>
    </font>
    <font>
      <sz val="10"/>
      <color theme="1"/>
      <name val="Calibri"/>
      <family val="2"/>
      <charset val="238"/>
      <scheme val="minor"/>
    </font>
    <font>
      <u/>
      <sz val="11"/>
      <color theme="1"/>
      <name val="Calibri"/>
      <family val="2"/>
      <charset val="238"/>
      <scheme val="minor"/>
    </font>
    <font>
      <b/>
      <u/>
      <sz val="10"/>
      <color theme="1"/>
      <name val="Calibri"/>
      <family val="2"/>
      <charset val="238"/>
      <scheme val="minor"/>
    </font>
    <font>
      <b/>
      <i/>
      <sz val="10"/>
      <color theme="1" tint="0.34998626667073579"/>
      <name val="Arial"/>
      <family val="2"/>
      <charset val="238"/>
    </font>
    <font>
      <sz val="9"/>
      <name val="Calibri"/>
      <family val="2"/>
      <charset val="238"/>
      <scheme val="minor"/>
    </font>
    <font>
      <b/>
      <sz val="12"/>
      <color theme="1"/>
      <name val="Arial"/>
      <family val="2"/>
      <charset val="238"/>
    </font>
    <font>
      <b/>
      <sz val="10"/>
      <color theme="1"/>
      <name val="Calibri"/>
      <family val="2"/>
      <charset val="238"/>
      <scheme val="minor"/>
    </font>
    <font>
      <u/>
      <sz val="10"/>
      <color theme="1"/>
      <name val="Calibri"/>
      <family val="2"/>
      <charset val="238"/>
      <scheme val="minor"/>
    </font>
    <font>
      <b/>
      <i/>
      <sz val="10"/>
      <color theme="1" tint="0.34998626667073579"/>
      <name val="Calibri"/>
      <family val="2"/>
      <charset val="238"/>
      <scheme val="minor"/>
    </font>
    <font>
      <b/>
      <i/>
      <sz val="10"/>
      <color theme="1"/>
      <name val="Arial"/>
      <family val="2"/>
      <charset val="238"/>
    </font>
    <font>
      <i/>
      <sz val="10"/>
      <color theme="1" tint="0.34998626667073579"/>
      <name val="Arial"/>
      <family val="2"/>
      <charset val="238"/>
    </font>
    <font>
      <sz val="11"/>
      <color theme="1"/>
      <name val="Times New Roman"/>
      <family val="1"/>
      <charset val="238"/>
    </font>
    <font>
      <b/>
      <sz val="11"/>
      <color theme="1"/>
      <name val="Times New Roman"/>
      <family val="1"/>
      <charset val="238"/>
    </font>
    <font>
      <b/>
      <sz val="11"/>
      <color rgb="FFFF0000"/>
      <name val="Times New Roman"/>
      <family val="1"/>
      <charset val="238"/>
    </font>
    <font>
      <sz val="11"/>
      <name val="Times New Roman"/>
      <family val="1"/>
      <charset val="238"/>
    </font>
    <font>
      <i/>
      <sz val="11"/>
      <color theme="1"/>
      <name val="Calibri"/>
      <family val="2"/>
      <charset val="238"/>
      <scheme val="minor"/>
    </font>
    <font>
      <b/>
      <i/>
      <sz val="11"/>
      <color theme="1"/>
      <name val="Calibri"/>
      <family val="2"/>
      <charset val="238"/>
      <scheme val="minor"/>
    </font>
    <font>
      <b/>
      <sz val="10"/>
      <color rgb="FFFF0000"/>
      <name val="Arial"/>
      <family val="2"/>
      <charset val="238"/>
    </font>
    <font>
      <sz val="11"/>
      <name val="Calibri"/>
      <family val="2"/>
      <charset val="238"/>
      <scheme val="minor"/>
    </font>
    <font>
      <b/>
      <sz val="11"/>
      <name val="Calibri"/>
      <family val="2"/>
      <charset val="238"/>
      <scheme val="minor"/>
    </font>
    <font>
      <i/>
      <sz val="10"/>
      <color theme="1"/>
      <name val="Arial"/>
      <family val="2"/>
      <charset val="238"/>
    </font>
    <font>
      <i/>
      <sz val="10"/>
      <color theme="1"/>
      <name val="Calibri"/>
      <family val="2"/>
      <charset val="238"/>
      <scheme val="minor"/>
    </font>
    <font>
      <b/>
      <sz val="11"/>
      <color rgb="FFFF0000"/>
      <name val="Calibri"/>
      <family val="2"/>
      <charset val="238"/>
      <scheme val="minor"/>
    </font>
    <font>
      <b/>
      <sz val="11"/>
      <color rgb="FFFF0000"/>
      <name val="Arial"/>
      <family val="2"/>
      <charset val="238"/>
    </font>
    <font>
      <b/>
      <sz val="10"/>
      <name val="Arial"/>
      <family val="2"/>
      <charset val="238"/>
    </font>
    <font>
      <sz val="10"/>
      <name val="Arial"/>
      <family val="2"/>
      <charset val="238"/>
    </font>
    <font>
      <b/>
      <i/>
      <sz val="10"/>
      <color rgb="FFFF0000"/>
      <name val="Arial"/>
      <family val="2"/>
      <charset val="238"/>
    </font>
    <font>
      <b/>
      <i/>
      <sz val="10"/>
      <color rgb="FFFF0000"/>
      <name val="Calibri"/>
      <family val="2"/>
      <charset val="238"/>
      <scheme val="minor"/>
    </font>
    <font>
      <sz val="11"/>
      <color theme="0"/>
      <name val="Calibri"/>
      <family val="2"/>
      <charset val="238"/>
      <scheme val="minor"/>
    </font>
    <font>
      <sz val="11"/>
      <color theme="1"/>
      <name val="Calibri"/>
      <family val="2"/>
      <charset val="238"/>
      <scheme val="minor"/>
    </font>
    <font>
      <sz val="10"/>
      <color rgb="FFFF0000"/>
      <name val="Arial"/>
      <family val="2"/>
      <charset val="238"/>
    </font>
    <font>
      <sz val="9"/>
      <color rgb="FFFF0000"/>
      <name val="Arial"/>
      <family val="2"/>
      <charset val="238"/>
    </font>
    <font>
      <b/>
      <sz val="12"/>
      <color theme="1"/>
      <name val="Calibri"/>
      <family val="2"/>
      <charset val="238"/>
      <scheme val="minor"/>
    </font>
    <font>
      <b/>
      <sz val="14"/>
      <color theme="1"/>
      <name val="Calibri"/>
      <family val="2"/>
      <charset val="238"/>
      <scheme val="minor"/>
    </font>
    <font>
      <i/>
      <sz val="10"/>
      <name val="Arial"/>
      <family val="2"/>
      <charset val="238"/>
    </font>
    <font>
      <i/>
      <sz val="11"/>
      <name val="Arial"/>
      <family val="2"/>
      <charset val="238"/>
    </font>
    <font>
      <sz val="10"/>
      <color theme="0"/>
      <name val="Arial"/>
      <family val="2"/>
      <charset val="238"/>
    </font>
    <font>
      <sz val="11"/>
      <color theme="0"/>
      <name val="Arial"/>
      <family val="2"/>
      <charset val="238"/>
    </font>
    <font>
      <b/>
      <sz val="11"/>
      <color theme="0"/>
      <name val="Arial"/>
      <family val="2"/>
      <charset val="238"/>
    </font>
    <font>
      <sz val="11"/>
      <color rgb="FF000000"/>
      <name val="Arial"/>
      <family val="2"/>
      <charset val="238"/>
    </font>
    <font>
      <sz val="12"/>
      <color theme="1"/>
      <name val="Times New Roman"/>
      <family val="1"/>
      <charset val="238"/>
    </font>
    <font>
      <b/>
      <sz val="12"/>
      <color theme="1"/>
      <name val="Times New Roman"/>
      <family val="1"/>
      <charset val="238"/>
    </font>
    <font>
      <sz val="10"/>
      <color theme="0" tint="-0.14999847407452621"/>
      <name val="Arial"/>
      <family val="2"/>
      <charset val="238"/>
    </font>
    <font>
      <sz val="11"/>
      <color theme="0" tint="-0.14999847407452621"/>
      <name val="Calibri"/>
      <family val="2"/>
      <charset val="238"/>
      <scheme val="minor"/>
    </font>
    <font>
      <u/>
      <sz val="11"/>
      <color rgb="FFFF0000"/>
      <name val="Calibri"/>
      <family val="2"/>
      <charset val="238"/>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9" fontId="45" fillId="0" borderId="0" applyFont="0" applyFill="0" applyBorder="0" applyAlignment="0" applyProtection="0"/>
  </cellStyleXfs>
  <cellXfs count="668">
    <xf numFmtId="0" fontId="0" fillId="0" borderId="0" xfId="0"/>
    <xf numFmtId="0" fontId="9" fillId="0" borderId="0" xfId="0" applyFont="1"/>
    <xf numFmtId="0" fontId="10" fillId="0" borderId="0" xfId="0" applyFont="1"/>
    <xf numFmtId="0" fontId="0" fillId="0" borderId="2" xfId="0" applyFill="1" applyBorder="1" applyAlignment="1" applyProtection="1">
      <alignment vertical="center"/>
    </xf>
    <xf numFmtId="0" fontId="0" fillId="0" borderId="2" xfId="0" applyFill="1" applyBorder="1" applyAlignment="1" applyProtection="1">
      <alignment vertical="center" wrapText="1"/>
    </xf>
    <xf numFmtId="0" fontId="10" fillId="0" borderId="2" xfId="0" applyFont="1" applyFill="1" applyBorder="1" applyAlignment="1" applyProtection="1">
      <alignment vertical="center"/>
    </xf>
    <xf numFmtId="0" fontId="10" fillId="0" borderId="2" xfId="0" applyFont="1" applyFill="1" applyBorder="1" applyAlignment="1" applyProtection="1">
      <alignment vertical="center" wrapText="1"/>
    </xf>
    <xf numFmtId="2" fontId="11" fillId="0" borderId="0" xfId="0" applyNumberFormat="1" applyFont="1" applyFill="1" applyBorder="1" applyProtection="1"/>
    <xf numFmtId="49" fontId="12" fillId="0" borderId="0" xfId="0" applyNumberFormat="1" applyFont="1" applyFill="1" applyBorder="1" applyAlignment="1" applyProtection="1"/>
    <xf numFmtId="0" fontId="11" fillId="0" borderId="1" xfId="0" applyFont="1" applyBorder="1" applyAlignment="1" applyProtection="1">
      <alignment wrapText="1"/>
      <protection locked="0"/>
    </xf>
    <xf numFmtId="0" fontId="9" fillId="0" borderId="0" xfId="0" applyFont="1" applyBorder="1" applyAlignment="1">
      <alignment wrapText="1"/>
    </xf>
    <xf numFmtId="0" fontId="10" fillId="0" borderId="1" xfId="0" applyFont="1" applyFill="1" applyBorder="1" applyProtection="1"/>
    <xf numFmtId="0" fontId="10" fillId="0" borderId="1" xfId="0" applyFont="1" applyFill="1" applyBorder="1" applyAlignment="1" applyProtection="1"/>
    <xf numFmtId="2" fontId="13" fillId="0" borderId="0" xfId="0" applyNumberFormat="1" applyFont="1" applyFill="1" applyBorder="1" applyProtection="1"/>
    <xf numFmtId="0" fontId="14" fillId="0" borderId="0" xfId="0" applyFont="1" applyAlignment="1">
      <alignment wrapText="1"/>
    </xf>
    <xf numFmtId="0" fontId="9" fillId="0" borderId="0" xfId="0" applyFont="1" applyProtection="1"/>
    <xf numFmtId="0" fontId="10" fillId="0" borderId="1" xfId="0" applyFont="1" applyBorder="1" applyProtection="1"/>
    <xf numFmtId="0" fontId="11" fillId="2" borderId="1" xfId="0" applyFont="1" applyFill="1" applyBorder="1" applyProtection="1"/>
    <xf numFmtId="10" fontId="10" fillId="2" borderId="1" xfId="0" applyNumberFormat="1" applyFont="1" applyFill="1" applyBorder="1" applyProtection="1"/>
    <xf numFmtId="49" fontId="11" fillId="2" borderId="1" xfId="0" applyNumberFormat="1" applyFont="1" applyFill="1" applyBorder="1" applyProtection="1"/>
    <xf numFmtId="49" fontId="10" fillId="2" borderId="1" xfId="0" applyNumberFormat="1" applyFont="1" applyFill="1" applyBorder="1" applyProtection="1"/>
    <xf numFmtId="49" fontId="13" fillId="0" borderId="0" xfId="0" applyNumberFormat="1" applyFont="1" applyFill="1" applyBorder="1" applyProtection="1"/>
    <xf numFmtId="0" fontId="13" fillId="0" borderId="0" xfId="0" applyFont="1" applyFill="1" applyBorder="1" applyAlignment="1" applyProtection="1">
      <alignment wrapText="1"/>
    </xf>
    <xf numFmtId="0" fontId="15" fillId="0" borderId="0" xfId="0" applyFont="1" applyFill="1" applyBorder="1" applyProtection="1"/>
    <xf numFmtId="0" fontId="10" fillId="0" borderId="0" xfId="0" applyFont="1" applyFill="1" applyBorder="1" applyAlignment="1" applyProtection="1"/>
    <xf numFmtId="0" fontId="16" fillId="0" borderId="0" xfId="0" applyFont="1" applyFill="1" applyBorder="1" applyAlignment="1" applyProtection="1"/>
    <xf numFmtId="0" fontId="17" fillId="0" borderId="0" xfId="0" applyFont="1" applyAlignment="1" applyProtection="1"/>
    <xf numFmtId="4" fontId="0" fillId="0" borderId="0" xfId="0" applyNumberFormat="1" applyFill="1" applyBorder="1" applyAlignment="1" applyProtection="1"/>
    <xf numFmtId="0" fontId="0" fillId="0" borderId="0" xfId="0" applyAlignment="1" applyProtection="1"/>
    <xf numFmtId="0" fontId="10" fillId="0" borderId="1" xfId="0" applyFont="1" applyBorder="1" applyAlignment="1" applyProtection="1">
      <alignment wrapText="1"/>
      <protection locked="0"/>
    </xf>
    <xf numFmtId="0" fontId="12" fillId="0" borderId="0" xfId="0" applyFont="1" applyAlignment="1" applyProtection="1"/>
    <xf numFmtId="0" fontId="18" fillId="0" borderId="0" xfId="0" applyFont="1" applyAlignment="1" applyProtection="1"/>
    <xf numFmtId="0" fontId="14" fillId="0" borderId="0" xfId="0" applyFont="1" applyFill="1" applyAlignment="1" applyProtection="1"/>
    <xf numFmtId="0" fontId="8" fillId="0" borderId="0" xfId="0" applyFont="1" applyFill="1" applyAlignment="1" applyProtection="1"/>
    <xf numFmtId="0" fontId="14" fillId="0" borderId="0" xfId="0" applyFont="1" applyAlignment="1" applyProtection="1"/>
    <xf numFmtId="0" fontId="8" fillId="0" borderId="0" xfId="0" applyFont="1" applyAlignment="1" applyProtection="1"/>
    <xf numFmtId="0" fontId="10" fillId="0" borderId="1" xfId="0" applyFont="1" applyBorder="1" applyAlignment="1" applyProtection="1">
      <alignment wrapText="1"/>
      <protection locked="0"/>
    </xf>
    <xf numFmtId="4" fontId="10" fillId="2" borderId="1" xfId="0" applyNumberFormat="1" applyFont="1" applyFill="1" applyBorder="1" applyAlignment="1" applyProtection="1"/>
    <xf numFmtId="0" fontId="10" fillId="0" borderId="1" xfId="0" applyFont="1" applyBorder="1" applyAlignment="1" applyProtection="1">
      <alignment wrapText="1"/>
      <protection locked="0"/>
    </xf>
    <xf numFmtId="4" fontId="10" fillId="0" borderId="3" xfId="0" applyNumberFormat="1" applyFont="1" applyFill="1" applyBorder="1" applyAlignment="1" applyProtection="1">
      <alignment horizontal="right"/>
      <protection locked="0"/>
    </xf>
    <xf numFmtId="4" fontId="10" fillId="0" borderId="3" xfId="0" applyNumberFormat="1" applyFont="1" applyFill="1" applyBorder="1" applyAlignment="1" applyProtection="1">
      <alignment horizontal="right"/>
    </xf>
    <xf numFmtId="2" fontId="11" fillId="2" borderId="1" xfId="0" applyNumberFormat="1" applyFont="1" applyFill="1" applyBorder="1" applyAlignment="1" applyProtection="1">
      <alignment horizontal="center" vertical="center" wrapText="1"/>
    </xf>
    <xf numFmtId="14" fontId="0" fillId="0" borderId="1" xfId="0" applyNumberFormat="1" applyBorder="1" applyAlignment="1">
      <alignment horizontal="center" vertical="center"/>
    </xf>
    <xf numFmtId="2" fontId="0" fillId="0" borderId="0" xfId="0" applyNumberFormat="1"/>
    <xf numFmtId="2" fontId="8" fillId="0" borderId="0" xfId="0" applyNumberFormat="1" applyFont="1" applyFill="1"/>
    <xf numFmtId="0" fontId="8" fillId="0" borderId="0" xfId="0" applyFont="1" applyFill="1"/>
    <xf numFmtId="0" fontId="0" fillId="0" borderId="0" xfId="0" applyAlignment="1"/>
    <xf numFmtId="0" fontId="8" fillId="0" borderId="0" xfId="0" applyFont="1" applyFill="1" applyBorder="1" applyAlignment="1">
      <alignment horizontal="center" vertical="center"/>
    </xf>
    <xf numFmtId="0" fontId="11" fillId="0" borderId="0" xfId="0" applyFont="1" applyFill="1" applyBorder="1" applyAlignment="1" applyProtection="1">
      <alignment horizontal="center" vertical="center" wrapText="1"/>
    </xf>
    <xf numFmtId="4" fontId="0" fillId="0" borderId="0" xfId="0" applyNumberFormat="1" applyFill="1" applyBorder="1"/>
    <xf numFmtId="0" fontId="0" fillId="0" borderId="0" xfId="0" applyFill="1"/>
    <xf numFmtId="0" fontId="8" fillId="0" borderId="1" xfId="0" applyFont="1" applyBorder="1" applyAlignment="1">
      <alignment horizontal="center" vertical="center"/>
    </xf>
    <xf numFmtId="0" fontId="0" fillId="0" borderId="1" xfId="0" applyBorder="1"/>
    <xf numFmtId="0" fontId="8" fillId="0" borderId="1" xfId="0" applyFont="1" applyBorder="1" applyAlignment="1">
      <alignment horizontal="center" vertical="center" wrapText="1"/>
    </xf>
    <xf numFmtId="0" fontId="0" fillId="0" borderId="1" xfId="0" applyBorder="1" applyAlignment="1">
      <alignment horizontal="center" vertical="center"/>
    </xf>
    <xf numFmtId="14" fontId="10" fillId="0" borderId="1" xfId="0" applyNumberFormat="1" applyFont="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xf>
    <xf numFmtId="4" fontId="10" fillId="2" borderId="1" xfId="0" applyNumberFormat="1" applyFont="1" applyFill="1" applyBorder="1" applyAlignment="1" applyProtection="1">
      <alignment horizontal="right" indent="1"/>
    </xf>
    <xf numFmtId="4" fontId="8" fillId="0" borderId="0" xfId="0" applyNumberFormat="1" applyFont="1" applyFill="1" applyBorder="1" applyAlignment="1" applyProtection="1">
      <alignment horizontal="right" indent="1"/>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28" fillId="2" borderId="34" xfId="0" applyFont="1" applyFill="1" applyBorder="1" applyAlignment="1" applyProtection="1">
      <alignment horizontal="center" vertical="center" wrapText="1"/>
    </xf>
    <xf numFmtId="0" fontId="28" fillId="2" borderId="29" xfId="0" applyFont="1" applyFill="1" applyBorder="1" applyAlignment="1" applyProtection="1">
      <alignment horizontal="center" vertical="center" wrapText="1"/>
    </xf>
    <xf numFmtId="4" fontId="28" fillId="0" borderId="5" xfId="0" applyNumberFormat="1" applyFont="1" applyBorder="1" applyAlignment="1">
      <alignment horizontal="right" vertical="center" indent="1"/>
    </xf>
    <xf numFmtId="4" fontId="28" fillId="0" borderId="0" xfId="0" applyNumberFormat="1" applyFont="1" applyBorder="1" applyAlignment="1">
      <alignment horizontal="right" vertical="center" indent="1"/>
    </xf>
    <xf numFmtId="4" fontId="27" fillId="0" borderId="16" xfId="0" applyNumberFormat="1" applyFont="1" applyBorder="1" applyAlignment="1">
      <alignment horizontal="right" vertical="center" indent="1"/>
    </xf>
    <xf numFmtId="4" fontId="27" fillId="0" borderId="16" xfId="0" applyNumberFormat="1" applyFont="1" applyFill="1" applyBorder="1" applyAlignment="1">
      <alignment horizontal="right" vertical="center" indent="1"/>
    </xf>
    <xf numFmtId="4" fontId="27" fillId="0" borderId="15" xfId="0" applyNumberFormat="1" applyFont="1" applyFill="1" applyBorder="1" applyAlignment="1">
      <alignment horizontal="right" vertical="center" indent="1"/>
    </xf>
    <xf numFmtId="4" fontId="27" fillId="0" borderId="17" xfId="0" applyNumberFormat="1" applyFont="1" applyFill="1" applyBorder="1" applyAlignment="1">
      <alignment horizontal="right" vertical="center" indent="1"/>
    </xf>
    <xf numFmtId="49" fontId="27" fillId="2" borderId="10" xfId="0" applyNumberFormat="1" applyFont="1" applyFill="1" applyBorder="1" applyProtection="1"/>
    <xf numFmtId="4" fontId="27" fillId="0" borderId="0" xfId="0" applyNumberFormat="1" applyFont="1" applyBorder="1" applyAlignment="1">
      <alignment horizontal="right" vertical="center" indent="1"/>
    </xf>
    <xf numFmtId="4" fontId="27" fillId="0" borderId="5" xfId="0" applyNumberFormat="1" applyFont="1" applyBorder="1" applyAlignment="1">
      <alignment horizontal="right" vertical="center" indent="1"/>
    </xf>
    <xf numFmtId="4" fontId="27" fillId="0" borderId="0" xfId="0" applyNumberFormat="1" applyFont="1" applyFill="1" applyBorder="1" applyAlignment="1">
      <alignment horizontal="right" vertical="center" indent="1"/>
    </xf>
    <xf numFmtId="4" fontId="27" fillId="0" borderId="5" xfId="0" applyNumberFormat="1" applyFont="1" applyFill="1" applyBorder="1" applyAlignment="1">
      <alignment horizontal="right" vertical="center" indent="1"/>
    </xf>
    <xf numFmtId="4" fontId="27" fillId="0" borderId="6" xfId="0" applyNumberFormat="1" applyFont="1" applyFill="1" applyBorder="1" applyAlignment="1">
      <alignment horizontal="right" vertical="center" indent="1"/>
    </xf>
    <xf numFmtId="4" fontId="27" fillId="0" borderId="7" xfId="0" applyNumberFormat="1" applyFont="1" applyFill="1" applyBorder="1" applyAlignment="1">
      <alignment horizontal="right" vertical="center" indent="1"/>
    </xf>
    <xf numFmtId="4" fontId="27" fillId="0" borderId="8" xfId="0" applyNumberFormat="1" applyFont="1" applyFill="1" applyBorder="1" applyAlignment="1">
      <alignment horizontal="right" vertical="center" indent="1"/>
    </xf>
    <xf numFmtId="49" fontId="27" fillId="2" borderId="29" xfId="0" applyNumberFormat="1" applyFont="1" applyFill="1" applyBorder="1" applyProtection="1"/>
    <xf numFmtId="0" fontId="27" fillId="0" borderId="31" xfId="0" applyFont="1" applyBorder="1"/>
    <xf numFmtId="0" fontId="28" fillId="0" borderId="33" xfId="0" applyFont="1" applyBorder="1" applyAlignment="1"/>
    <xf numFmtId="0" fontId="27" fillId="6" borderId="23" xfId="0" applyFont="1" applyFill="1" applyBorder="1" applyAlignment="1"/>
    <xf numFmtId="0" fontId="27" fillId="6" borderId="4" xfId="0" applyFont="1" applyFill="1" applyBorder="1" applyAlignment="1" applyProtection="1"/>
    <xf numFmtId="0" fontId="27" fillId="2" borderId="4" xfId="0" applyFont="1" applyFill="1" applyBorder="1" applyAlignment="1" applyProtection="1"/>
    <xf numFmtId="0" fontId="27" fillId="6" borderId="4" xfId="0" applyFont="1" applyFill="1" applyBorder="1" applyAlignment="1" applyProtection="1">
      <alignment vertical="center"/>
    </xf>
    <xf numFmtId="0" fontId="28" fillId="6" borderId="4" xfId="0" applyFont="1" applyFill="1" applyBorder="1" applyAlignment="1" applyProtection="1"/>
    <xf numFmtId="0" fontId="27" fillId="2" borderId="19" xfId="0" applyFont="1" applyFill="1" applyBorder="1" applyAlignment="1" applyProtection="1"/>
    <xf numFmtId="4" fontId="28" fillId="0" borderId="6" xfId="0" applyNumberFormat="1" applyFont="1" applyBorder="1" applyAlignment="1">
      <alignment horizontal="right" vertical="center" indent="1"/>
    </xf>
    <xf numFmtId="4" fontId="30" fillId="0" borderId="31" xfId="0" applyNumberFormat="1" applyFont="1" applyFill="1" applyBorder="1" applyAlignment="1">
      <alignment horizontal="right" vertical="center" indent="1"/>
    </xf>
    <xf numFmtId="4" fontId="30" fillId="0" borderId="32" xfId="0" applyNumberFormat="1" applyFont="1" applyFill="1" applyBorder="1" applyAlignment="1">
      <alignment horizontal="right" vertical="center" indent="1"/>
    </xf>
    <xf numFmtId="4" fontId="0" fillId="0" borderId="31" xfId="0" applyNumberFormat="1" applyFont="1" applyBorder="1"/>
    <xf numFmtId="4" fontId="0" fillId="0" borderId="32" xfId="0" applyNumberFormat="1" applyFont="1" applyBorder="1"/>
    <xf numFmtId="4" fontId="27"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 fontId="27" fillId="0" borderId="7" xfId="0" applyNumberFormat="1" applyFont="1" applyFill="1" applyBorder="1" applyAlignment="1">
      <alignment horizontal="center" vertical="center"/>
    </xf>
    <xf numFmtId="4" fontId="27" fillId="0" borderId="8" xfId="0" applyNumberFormat="1" applyFont="1" applyFill="1" applyBorder="1" applyAlignment="1">
      <alignment horizontal="center" vertical="center"/>
    </xf>
    <xf numFmtId="4" fontId="27" fillId="0" borderId="9" xfId="0" applyNumberFormat="1" applyFont="1" applyFill="1" applyBorder="1" applyAlignment="1">
      <alignment horizontal="center" vertical="center"/>
    </xf>
    <xf numFmtId="4" fontId="0" fillId="0" borderId="7" xfId="0" applyNumberFormat="1" applyBorder="1"/>
    <xf numFmtId="4" fontId="27" fillId="0" borderId="31" xfId="0" applyNumberFormat="1" applyFont="1" applyBorder="1" applyAlignment="1">
      <alignment horizontal="center" vertical="center"/>
    </xf>
    <xf numFmtId="4" fontId="27" fillId="0" borderId="32" xfId="0" applyNumberFormat="1" applyFont="1" applyBorder="1" applyAlignment="1">
      <alignment horizontal="center" vertical="center"/>
    </xf>
    <xf numFmtId="4" fontId="27" fillId="0" borderId="33" xfId="0" applyNumberFormat="1" applyFont="1" applyBorder="1" applyAlignment="1">
      <alignment horizontal="center" vertical="center"/>
    </xf>
    <xf numFmtId="4" fontId="0" fillId="0" borderId="0" xfId="0" applyNumberFormat="1" applyFill="1" applyBorder="1" applyAlignment="1">
      <alignment horizontal="center" vertical="center"/>
    </xf>
    <xf numFmtId="4" fontId="0" fillId="0" borderId="5" xfId="0" applyNumberFormat="1" applyFill="1" applyBorder="1" applyAlignment="1">
      <alignment horizontal="center" vertical="center"/>
    </xf>
    <xf numFmtId="4" fontId="0" fillId="0" borderId="6" xfId="0" applyNumberFormat="1" applyFill="1" applyBorder="1" applyAlignment="1">
      <alignment horizontal="center" vertical="center"/>
    </xf>
    <xf numFmtId="0" fontId="29" fillId="2" borderId="13"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wrapText="1"/>
    </xf>
    <xf numFmtId="0" fontId="27" fillId="0" borderId="0" xfId="0" applyFont="1" applyBorder="1"/>
    <xf numFmtId="0" fontId="28" fillId="0" borderId="0" xfId="0" applyFont="1" applyBorder="1" applyAlignment="1"/>
    <xf numFmtId="4" fontId="30" fillId="0" borderId="0" xfId="0" applyNumberFormat="1" applyFont="1" applyFill="1" applyBorder="1" applyAlignment="1">
      <alignment horizontal="right" vertical="center" indent="1"/>
    </xf>
    <xf numFmtId="4" fontId="27" fillId="0" borderId="0" xfId="0" applyNumberFormat="1" applyFont="1" applyBorder="1" applyAlignment="1">
      <alignment horizontal="center" vertical="center"/>
    </xf>
    <xf numFmtId="4" fontId="0" fillId="0" borderId="0" xfId="0" applyNumberFormat="1" applyFont="1" applyBorder="1"/>
    <xf numFmtId="4" fontId="27" fillId="0" borderId="0" xfId="0" applyNumberFormat="1" applyFont="1" applyFill="1" applyBorder="1" applyAlignment="1">
      <alignment horizontal="center" vertical="center"/>
    </xf>
    <xf numFmtId="0" fontId="8" fillId="0" borderId="0" xfId="0" applyFont="1"/>
    <xf numFmtId="0" fontId="8" fillId="7" borderId="1" xfId="0" applyFont="1" applyFill="1" applyBorder="1" applyAlignment="1">
      <alignment horizontal="center"/>
    </xf>
    <xf numFmtId="0" fontId="0" fillId="8" borderId="0" xfId="0" applyFill="1"/>
    <xf numFmtId="0" fontId="8" fillId="0" borderId="0" xfId="0" applyFont="1" applyFill="1" applyBorder="1" applyAlignment="1">
      <alignment horizontal="left" vertical="center" wrapText="1"/>
    </xf>
    <xf numFmtId="4" fontId="0" fillId="0" borderId="0" xfId="0" applyNumberFormat="1" applyFill="1" applyBorder="1" applyAlignment="1">
      <alignment horizontal="left" wrapText="1"/>
    </xf>
    <xf numFmtId="4" fontId="0" fillId="0" borderId="0" xfId="0" applyNumberFormat="1" applyFill="1" applyBorder="1" applyAlignment="1">
      <alignment horizontal="left" vertical="center" wrapText="1"/>
    </xf>
    <xf numFmtId="0" fontId="0" fillId="0" borderId="0" xfId="0" applyFill="1" applyAlignment="1">
      <alignment horizontal="left" wrapText="1"/>
    </xf>
    <xf numFmtId="4" fontId="31" fillId="0" borderId="0" xfId="0" applyNumberFormat="1" applyFont="1" applyFill="1" applyBorder="1" applyAlignment="1">
      <alignment horizontal="left" wrapText="1"/>
    </xf>
    <xf numFmtId="4" fontId="8" fillId="0" borderId="0" xfId="0" applyNumberFormat="1" applyFont="1" applyFill="1" applyBorder="1" applyAlignment="1">
      <alignment horizontal="left" wrapText="1"/>
    </xf>
    <xf numFmtId="0" fontId="33" fillId="0" borderId="0" xfId="0" applyFont="1" applyFill="1" applyBorder="1" applyAlignment="1" applyProtection="1">
      <alignment horizontal="left" vertical="center" wrapText="1"/>
    </xf>
    <xf numFmtId="4" fontId="28" fillId="0" borderId="15" xfId="0" applyNumberFormat="1" applyFont="1" applyBorder="1" applyAlignment="1">
      <alignment horizontal="right" vertical="center" indent="1"/>
    </xf>
    <xf numFmtId="4" fontId="28" fillId="0" borderId="16" xfId="0" applyNumberFormat="1" applyFont="1" applyBorder="1" applyAlignment="1">
      <alignment horizontal="right" vertical="center" indent="1"/>
    </xf>
    <xf numFmtId="4" fontId="28" fillId="0" borderId="17" xfId="0" applyNumberFormat="1" applyFont="1" applyBorder="1" applyAlignment="1">
      <alignment horizontal="right" vertical="center" indent="1"/>
    </xf>
    <xf numFmtId="4" fontId="28" fillId="0" borderId="15" xfId="0" applyNumberFormat="1" applyFont="1" applyFill="1" applyBorder="1" applyAlignment="1" applyProtection="1">
      <alignment horizontal="right" vertical="center" indent="1"/>
    </xf>
    <xf numFmtId="0" fontId="28" fillId="2" borderId="21" xfId="0" applyFont="1" applyFill="1" applyBorder="1" applyAlignment="1" applyProtection="1">
      <alignment horizontal="center" vertical="center" wrapText="1"/>
    </xf>
    <xf numFmtId="4" fontId="28" fillId="0" borderId="5" xfId="0" applyNumberFormat="1" applyFont="1" applyFill="1" applyBorder="1" applyAlignment="1" applyProtection="1">
      <alignment horizontal="right" vertical="center" indent="1"/>
    </xf>
    <xf numFmtId="49" fontId="27" fillId="6" borderId="14" xfId="0" applyNumberFormat="1" applyFont="1" applyFill="1" applyBorder="1"/>
    <xf numFmtId="49" fontId="27" fillId="6" borderId="10" xfId="0" applyNumberFormat="1" applyFont="1" applyFill="1" applyBorder="1" applyProtection="1"/>
    <xf numFmtId="49" fontId="28" fillId="6" borderId="10" xfId="0" applyNumberFormat="1" applyFont="1" applyFill="1" applyBorder="1" applyProtection="1"/>
    <xf numFmtId="4" fontId="0" fillId="0" borderId="1" xfId="0" applyNumberFormat="1" applyBorder="1" applyAlignment="1">
      <alignment horizontal="right" indent="1"/>
    </xf>
    <xf numFmtId="0" fontId="8" fillId="0" borderId="0" xfId="0" applyFont="1" applyFill="1" applyAlignment="1">
      <alignment horizontal="left" wrapText="1"/>
    </xf>
    <xf numFmtId="0" fontId="0" fillId="0" borderId="0" xfId="0" applyFont="1" applyFill="1" applyAlignment="1">
      <alignment horizontal="left" wrapText="1"/>
    </xf>
    <xf numFmtId="0" fontId="0" fillId="9" borderId="0" xfId="0" applyFill="1"/>
    <xf numFmtId="0" fontId="34" fillId="10" borderId="0" xfId="0" applyFont="1" applyFill="1"/>
    <xf numFmtId="4" fontId="27" fillId="0" borderId="1" xfId="0" applyNumberFormat="1" applyFont="1" applyBorder="1" applyAlignment="1">
      <alignment horizontal="right" vertical="center" indent="1"/>
    </xf>
    <xf numFmtId="0" fontId="35" fillId="0" borderId="0" xfId="0" applyFont="1"/>
    <xf numFmtId="0" fontId="34" fillId="0" borderId="0" xfId="0" applyFont="1" applyFill="1"/>
    <xf numFmtId="0" fontId="14"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0" fontId="9" fillId="0" borderId="0" xfId="0" applyFont="1" applyFill="1" applyBorder="1" applyAlignment="1">
      <alignment vertical="center"/>
    </xf>
    <xf numFmtId="0" fontId="14" fillId="0" borderId="0" xfId="0"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right" vertical="center" indent="1"/>
    </xf>
    <xf numFmtId="2" fontId="7" fillId="0" borderId="1" xfId="0" applyNumberFormat="1" applyFont="1" applyFill="1" applyBorder="1" applyAlignment="1" applyProtection="1">
      <alignment horizontal="right" vertical="center" indent="1"/>
    </xf>
    <xf numFmtId="0" fontId="11" fillId="3" borderId="1" xfId="0" applyFont="1" applyFill="1" applyBorder="1" applyAlignment="1" applyProtection="1">
      <alignment horizontal="center" vertical="center" wrapText="1"/>
    </xf>
    <xf numFmtId="2" fontId="11" fillId="3" borderId="1"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0" fillId="0" borderId="0" xfId="0" applyFont="1" applyProtection="1"/>
    <xf numFmtId="0" fontId="10" fillId="2" borderId="1" xfId="0" applyFont="1" applyFill="1" applyBorder="1" applyAlignment="1" applyProtection="1">
      <alignment horizontal="center" vertical="center" wrapText="1"/>
    </xf>
    <xf numFmtId="4" fontId="11" fillId="3" borderId="29" xfId="0" applyNumberFormat="1" applyFont="1" applyFill="1" applyBorder="1" applyAlignment="1" applyProtection="1">
      <alignment horizontal="center" vertical="center"/>
    </xf>
    <xf numFmtId="4" fontId="11" fillId="3" borderId="29" xfId="0" applyNumberFormat="1" applyFont="1" applyFill="1" applyBorder="1" applyAlignment="1" applyProtection="1">
      <alignment horizontal="right" vertical="center" indent="1"/>
    </xf>
    <xf numFmtId="4" fontId="10" fillId="0" borderId="1" xfId="0" applyNumberFormat="1" applyFont="1" applyBorder="1" applyAlignment="1" applyProtection="1">
      <alignment horizontal="right" vertical="center" wrapText="1" indent="1"/>
      <protection locked="0"/>
    </xf>
    <xf numFmtId="4" fontId="11" fillId="3" borderId="1" xfId="0" applyNumberFormat="1" applyFont="1" applyFill="1" applyBorder="1" applyAlignment="1" applyProtection="1">
      <alignment horizontal="right" vertical="center" indent="1"/>
    </xf>
    <xf numFmtId="4" fontId="7" fillId="2" borderId="1" xfId="0" applyNumberFormat="1" applyFont="1" applyFill="1" applyBorder="1" applyAlignment="1" applyProtection="1">
      <alignment horizontal="right" vertical="center" indent="1"/>
    </xf>
    <xf numFmtId="0" fontId="39" fillId="0" borderId="0" xfId="0" applyFont="1" applyAlignment="1" applyProtection="1">
      <alignment horizontal="center"/>
    </xf>
    <xf numFmtId="4" fontId="0" fillId="0" borderId="0" xfId="0" applyNumberFormat="1"/>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4" fontId="10" fillId="0" borderId="1" xfId="0" applyNumberFormat="1" applyFont="1" applyFill="1" applyBorder="1" applyAlignment="1" applyProtection="1">
      <alignment horizontal="right" indent="1"/>
      <protection locked="0"/>
    </xf>
    <xf numFmtId="4" fontId="11" fillId="2" borderId="1" xfId="0" applyNumberFormat="1" applyFont="1" applyFill="1" applyBorder="1" applyAlignment="1" applyProtection="1">
      <alignment horizontal="right" indent="1"/>
    </xf>
    <xf numFmtId="4" fontId="40" fillId="2" borderId="1" xfId="0" applyNumberFormat="1" applyFont="1" applyFill="1" applyBorder="1" applyAlignment="1" applyProtection="1">
      <alignment horizontal="right" indent="1"/>
    </xf>
    <xf numFmtId="4" fontId="41" fillId="0" borderId="1" xfId="0" applyNumberFormat="1" applyFont="1" applyFill="1" applyBorder="1" applyAlignment="1" applyProtection="1">
      <alignment horizontal="right" indent="1"/>
      <protection locked="0"/>
    </xf>
    <xf numFmtId="4" fontId="41" fillId="2" borderId="1"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0" fillId="0" borderId="1" xfId="0" applyFont="1" applyFill="1" applyBorder="1" applyAlignment="1" applyProtection="1">
      <alignment wrapText="1"/>
      <protection locked="0"/>
    </xf>
    <xf numFmtId="4" fontId="10" fillId="0" borderId="4" xfId="0" applyNumberFormat="1" applyFont="1" applyFill="1" applyBorder="1" applyAlignment="1" applyProtection="1">
      <alignment horizontal="right" indent="1"/>
      <protection locked="0"/>
    </xf>
    <xf numFmtId="4" fontId="10" fillId="2" borderId="4" xfId="0" applyNumberFormat="1" applyFont="1" applyFill="1" applyBorder="1" applyAlignment="1" applyProtection="1">
      <alignment horizontal="right" indent="1"/>
    </xf>
    <xf numFmtId="1" fontId="10" fillId="2" borderId="1" xfId="0" applyNumberFormat="1" applyFont="1" applyFill="1" applyBorder="1" applyAlignment="1" applyProtection="1">
      <alignment horizontal="right" vertical="center" wrapText="1" indent="1"/>
    </xf>
    <xf numFmtId="2" fontId="10" fillId="2" borderId="1" xfId="0" applyNumberFormat="1" applyFont="1" applyFill="1" applyBorder="1" applyAlignment="1" applyProtection="1">
      <alignment horizontal="right" vertical="center" wrapText="1" indent="1"/>
    </xf>
    <xf numFmtId="3" fontId="10" fillId="2" borderId="1" xfId="0" applyNumberFormat="1" applyFont="1" applyFill="1" applyBorder="1" applyAlignment="1" applyProtection="1">
      <alignment horizontal="right" vertical="center" wrapText="1" indent="1"/>
    </xf>
    <xf numFmtId="4" fontId="10" fillId="2" borderId="1" xfId="0" applyNumberFormat="1" applyFont="1" applyFill="1" applyBorder="1" applyAlignment="1" applyProtection="1">
      <alignment horizontal="right" indent="1"/>
      <protection locked="0"/>
    </xf>
    <xf numFmtId="164" fontId="11" fillId="2" borderId="1" xfId="0" applyNumberFormat="1" applyFont="1" applyFill="1" applyBorder="1" applyAlignment="1" applyProtection="1">
      <alignment horizontal="right" indent="1"/>
    </xf>
    <xf numFmtId="164" fontId="10" fillId="2" borderId="1" xfId="0" applyNumberFormat="1" applyFont="1" applyFill="1" applyBorder="1" applyAlignment="1" applyProtection="1">
      <alignment horizontal="right" indent="1"/>
    </xf>
    <xf numFmtId="164" fontId="40" fillId="2" borderId="1" xfId="0" applyNumberFormat="1" applyFont="1" applyFill="1" applyBorder="1" applyAlignment="1" applyProtection="1">
      <alignment horizontal="right" indent="1"/>
    </xf>
    <xf numFmtId="164" fontId="41" fillId="2" borderId="1" xfId="0" applyNumberFormat="1" applyFont="1" applyFill="1" applyBorder="1" applyAlignment="1" applyProtection="1">
      <alignment horizontal="right" indent="1"/>
    </xf>
    <xf numFmtId="164" fontId="27" fillId="0" borderId="16" xfId="0" applyNumberFormat="1" applyFont="1" applyBorder="1" applyAlignment="1">
      <alignment horizontal="right" vertical="center" indent="1"/>
    </xf>
    <xf numFmtId="164" fontId="27" fillId="0" borderId="0" xfId="0" applyNumberFormat="1" applyFont="1" applyFill="1" applyBorder="1" applyAlignment="1">
      <alignment horizontal="right" vertical="center" indent="1"/>
    </xf>
    <xf numFmtId="164" fontId="27" fillId="0" borderId="0" xfId="0" applyNumberFormat="1" applyFont="1" applyBorder="1" applyAlignment="1">
      <alignment horizontal="right" vertical="center" indent="1"/>
    </xf>
    <xf numFmtId="164" fontId="0" fillId="0" borderId="32" xfId="0" applyNumberFormat="1" applyFont="1" applyBorder="1"/>
    <xf numFmtId="164" fontId="28" fillId="0" borderId="16" xfId="0" applyNumberFormat="1" applyFont="1" applyBorder="1" applyAlignment="1">
      <alignment horizontal="right" vertical="center" indent="1"/>
    </xf>
    <xf numFmtId="164" fontId="28" fillId="0" borderId="0" xfId="0" applyNumberFormat="1" applyFont="1" applyBorder="1" applyAlignment="1">
      <alignment horizontal="right" vertical="center" indent="1"/>
    </xf>
    <xf numFmtId="164" fontId="27" fillId="0" borderId="8" xfId="0" applyNumberFormat="1" applyFont="1" applyFill="1" applyBorder="1" applyAlignment="1">
      <alignment horizontal="right" vertical="center" indent="1"/>
    </xf>
    <xf numFmtId="164" fontId="30" fillId="0" borderId="32" xfId="0" applyNumberFormat="1" applyFont="1" applyFill="1" applyBorder="1" applyAlignment="1">
      <alignment horizontal="right" vertical="center" indent="1"/>
    </xf>
    <xf numFmtId="0" fontId="11" fillId="2" borderId="1" xfId="0" applyFont="1" applyFill="1" applyBorder="1" applyAlignment="1" applyProtection="1">
      <alignment horizontal="center" vertical="center" wrapText="1"/>
    </xf>
    <xf numFmtId="0" fontId="36" fillId="0" borderId="0" xfId="0" applyFont="1" applyAlignment="1" applyProtection="1">
      <alignment horizontal="left" vertical="center" wrapText="1"/>
    </xf>
    <xf numFmtId="0" fontId="37" fillId="0" borderId="0" xfId="0" applyFont="1" applyAlignment="1">
      <alignment horizontal="left" vertical="center" wrapText="1"/>
    </xf>
    <xf numFmtId="0" fontId="43" fillId="0" borderId="0" xfId="0" applyFont="1" applyAlignment="1">
      <alignment horizontal="left" vertical="center" wrapText="1"/>
    </xf>
    <xf numFmtId="4" fontId="32" fillId="2" borderId="0" xfId="0" applyNumberFormat="1" applyFont="1" applyFill="1" applyBorder="1" applyAlignment="1">
      <alignment horizontal="left" wrapText="1"/>
    </xf>
    <xf numFmtId="4" fontId="31" fillId="2" borderId="0" xfId="0" applyNumberFormat="1" applyFont="1" applyFill="1" applyBorder="1" applyAlignment="1">
      <alignment horizontal="left" wrapText="1"/>
    </xf>
    <xf numFmtId="4" fontId="0" fillId="2" borderId="0" xfId="0" applyNumberFormat="1" applyFill="1" applyBorder="1" applyAlignment="1">
      <alignment horizontal="left" wrapText="1"/>
    </xf>
    <xf numFmtId="2" fontId="8" fillId="0" borderId="0" xfId="0" applyNumberFormat="1" applyFont="1" applyFill="1" applyAlignment="1">
      <alignment horizontal="center" vertical="center" wrapText="1"/>
    </xf>
    <xf numFmtId="164" fontId="26" fillId="2" borderId="1"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39" fillId="0" borderId="0" xfId="0" applyFont="1" applyAlignment="1" applyProtection="1">
      <alignment vertical="center"/>
    </xf>
    <xf numFmtId="165" fontId="7" fillId="0" borderId="1" xfId="0" applyNumberFormat="1" applyFont="1" applyFill="1" applyBorder="1" applyAlignment="1" applyProtection="1">
      <alignment horizontal="right" vertical="center" indent="1"/>
    </xf>
    <xf numFmtId="164" fontId="7" fillId="2" borderId="1"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0" fillId="0" borderId="0" xfId="0" applyAlignment="1" applyProtection="1"/>
    <xf numFmtId="0" fontId="8" fillId="0" borderId="0" xfId="0" applyFont="1" applyAlignment="1" applyProtection="1"/>
    <xf numFmtId="4" fontId="46" fillId="0" borderId="0" xfId="0" applyNumberFormat="1" applyFont="1" applyFill="1" applyBorder="1" applyAlignment="1" applyProtection="1">
      <alignment horizontal="right"/>
    </xf>
    <xf numFmtId="0" fontId="46" fillId="0" borderId="0" xfId="0" applyFont="1" applyFill="1" applyBorder="1" applyAlignment="1" applyProtection="1">
      <alignment wrapText="1"/>
    </xf>
    <xf numFmtId="0" fontId="46" fillId="0" borderId="0" xfId="0" applyFont="1" applyFill="1" applyBorder="1" applyAlignment="1" applyProtection="1"/>
    <xf numFmtId="4" fontId="46" fillId="0" borderId="0"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10" fillId="2" borderId="1" xfId="0" applyFont="1" applyFill="1" applyBorder="1"/>
    <xf numFmtId="4" fontId="10" fillId="0" borderId="1" xfId="0" applyNumberFormat="1" applyFont="1" applyBorder="1" applyProtection="1">
      <protection locked="0"/>
    </xf>
    <xf numFmtId="0" fontId="10" fillId="0" borderId="1" xfId="0" applyFont="1" applyBorder="1" applyProtection="1">
      <protection locked="0"/>
    </xf>
    <xf numFmtId="0" fontId="11" fillId="2" borderId="1" xfId="0" applyFont="1" applyFill="1" applyBorder="1"/>
    <xf numFmtId="4" fontId="11" fillId="2" borderId="1" xfId="0" applyNumberFormat="1" applyFont="1" applyFill="1" applyBorder="1"/>
    <xf numFmtId="0" fontId="9" fillId="0" borderId="0" xfId="0" applyFont="1" applyFill="1" applyProtection="1"/>
    <xf numFmtId="4" fontId="10" fillId="0" borderId="1" xfId="0" applyNumberFormat="1" applyFont="1" applyBorder="1" applyAlignment="1" applyProtection="1">
      <alignment horizontal="right"/>
      <protection locked="0"/>
    </xf>
    <xf numFmtId="4" fontId="10" fillId="2" borderId="1" xfId="0" applyNumberFormat="1" applyFont="1" applyFill="1" applyBorder="1" applyAlignment="1" applyProtection="1">
      <alignment horizontal="right"/>
    </xf>
    <xf numFmtId="0" fontId="9" fillId="0" borderId="0" xfId="0" applyFont="1" applyAlignment="1" applyProtection="1">
      <alignment vertical="top" wrapText="1"/>
    </xf>
    <xf numFmtId="0" fontId="0" fillId="0" borderId="0" xfId="0" applyAlignment="1" applyProtection="1"/>
    <xf numFmtId="0" fontId="8" fillId="0" borderId="0" xfId="0" applyFont="1" applyAlignment="1" applyProtection="1"/>
    <xf numFmtId="4" fontId="10" fillId="0" borderId="0" xfId="0" applyNumberFormat="1" applyFont="1" applyFill="1" applyBorder="1" applyAlignment="1" applyProtection="1">
      <alignment horizontal="right" indent="1"/>
      <protection locked="0"/>
    </xf>
    <xf numFmtId="4" fontId="10" fillId="0" borderId="0" xfId="0" applyNumberFormat="1" applyFont="1" applyFill="1" applyBorder="1" applyAlignment="1" applyProtection="1">
      <alignment horizontal="right"/>
      <protection locked="0"/>
    </xf>
    <xf numFmtId="49" fontId="10" fillId="0" borderId="0" xfId="0" applyNumberFormat="1" applyFont="1" applyFill="1" applyBorder="1" applyAlignment="1" applyProtection="1">
      <alignment wrapText="1"/>
    </xf>
    <xf numFmtId="2" fontId="10" fillId="0" borderId="1" xfId="0" applyNumberFormat="1" applyFont="1" applyBorder="1" applyAlignment="1" applyProtection="1">
      <protection locked="0"/>
    </xf>
    <xf numFmtId="2" fontId="10" fillId="2" borderId="1" xfId="0" applyNumberFormat="1" applyFont="1" applyFill="1" applyBorder="1" applyAlignment="1" applyProtection="1"/>
    <xf numFmtId="0" fontId="10" fillId="0" borderId="1" xfId="0" applyFont="1" applyBorder="1" applyAlignment="1" applyProtection="1">
      <alignment wrapText="1"/>
      <protection locked="0"/>
    </xf>
    <xf numFmtId="0" fontId="2" fillId="0" borderId="0" xfId="0" applyFont="1" applyFill="1" applyAlignment="1" applyProtection="1">
      <alignment wrapText="1"/>
    </xf>
    <xf numFmtId="0" fontId="0" fillId="0" borderId="0" xfId="0" applyFill="1" applyAlignment="1" applyProtection="1">
      <alignment wrapText="1"/>
    </xf>
    <xf numFmtId="0" fontId="0" fillId="0" borderId="0" xfId="0" applyAlignment="1" applyProtection="1"/>
    <xf numFmtId="0" fontId="11" fillId="2" borderId="1" xfId="0" applyFont="1" applyFill="1" applyBorder="1" applyAlignment="1" applyProtection="1">
      <alignment horizontal="center" vertical="center" wrapText="1"/>
    </xf>
    <xf numFmtId="0" fontId="48" fillId="0" borderId="0" xfId="0" applyFont="1" applyAlignment="1">
      <alignment horizontal="center" vertical="center"/>
    </xf>
    <xf numFmtId="0" fontId="10" fillId="2" borderId="4" xfId="0" applyFont="1" applyFill="1" applyBorder="1"/>
    <xf numFmtId="0" fontId="11" fillId="2" borderId="1" xfId="0" applyFont="1" applyFill="1" applyBorder="1" applyAlignment="1">
      <alignment horizontal="center" vertical="center" wrapText="1"/>
    </xf>
    <xf numFmtId="0" fontId="44" fillId="0" borderId="0" xfId="0" applyFont="1" applyProtection="1">
      <protection locked="0"/>
    </xf>
    <xf numFmtId="0" fontId="8" fillId="2" borderId="1" xfId="0" applyFont="1" applyFill="1" applyBorder="1" applyAlignment="1" applyProtection="1">
      <alignment horizontal="center" vertical="center"/>
    </xf>
    <xf numFmtId="0" fontId="9" fillId="12" borderId="0" xfId="0" applyFont="1" applyFill="1" applyProtection="1"/>
    <xf numFmtId="0" fontId="14" fillId="12" borderId="0" xfId="0" applyFont="1" applyFill="1" applyAlignment="1" applyProtection="1">
      <alignment horizontal="left" vertical="center" wrapText="1"/>
    </xf>
    <xf numFmtId="0" fontId="14" fillId="12" borderId="0" xfId="0" applyFont="1" applyFill="1" applyProtection="1"/>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0" fontId="10"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textRotation="90" wrapText="1"/>
    </xf>
    <xf numFmtId="0" fontId="0" fillId="0" borderId="0" xfId="0" applyFill="1" applyAlignment="1">
      <alignment horizontal="center" vertical="center" textRotation="90" wrapText="1"/>
    </xf>
    <xf numFmtId="4" fontId="0" fillId="0" borderId="1" xfId="0" applyNumberFormat="1" applyBorder="1" applyAlignment="1">
      <alignment horizontal="center" vertical="center" wrapText="1"/>
    </xf>
    <xf numFmtId="4" fontId="0" fillId="0" borderId="1" xfId="0" applyNumberFormat="1" applyBorder="1" applyAlignment="1">
      <alignment horizontal="center" vertical="center" textRotation="90" wrapText="1"/>
    </xf>
    <xf numFmtId="49" fontId="10" fillId="0" borderId="1" xfId="0" applyNumberFormat="1" applyFont="1" applyFill="1" applyBorder="1" applyProtection="1">
      <protection locked="0"/>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right" wrapText="1" indent="1"/>
      <protection locked="0"/>
    </xf>
    <xf numFmtId="0" fontId="10" fillId="0" borderId="1" xfId="0" applyFont="1" applyFill="1" applyBorder="1" applyAlignment="1" applyProtection="1">
      <alignment horizontal="right" wrapText="1" indent="1"/>
      <protection locked="0"/>
    </xf>
    <xf numFmtId="0" fontId="10" fillId="2" borderId="1" xfId="0" applyFont="1" applyFill="1" applyBorder="1" applyAlignment="1" applyProtection="1">
      <alignment horizontal="right" wrapText="1" indent="1"/>
    </xf>
    <xf numFmtId="0" fontId="10" fillId="0" borderId="1" xfId="0" applyFont="1" applyBorder="1" applyAlignment="1" applyProtection="1">
      <alignment horizontal="right" indent="1"/>
      <protection locked="0"/>
    </xf>
    <xf numFmtId="0" fontId="11" fillId="2" borderId="1" xfId="0" applyFont="1" applyFill="1" applyBorder="1" applyAlignment="1" applyProtection="1">
      <alignment horizontal="right" indent="1"/>
    </xf>
    <xf numFmtId="1" fontId="10" fillId="0" borderId="1" xfId="0" applyNumberFormat="1" applyFont="1" applyFill="1" applyBorder="1" applyAlignment="1" applyProtection="1">
      <alignment horizontal="right" indent="1"/>
      <protection locked="0"/>
    </xf>
    <xf numFmtId="1" fontId="11" fillId="0" borderId="1" xfId="0" applyNumberFormat="1" applyFont="1" applyFill="1" applyBorder="1" applyAlignment="1" applyProtection="1">
      <alignment horizontal="right" indent="1"/>
      <protection locked="0"/>
    </xf>
    <xf numFmtId="1" fontId="11" fillId="2" borderId="1" xfId="0" applyNumberFormat="1" applyFont="1" applyFill="1" applyBorder="1" applyAlignment="1" applyProtection="1">
      <alignment horizontal="right" indent="1"/>
    </xf>
    <xf numFmtId="10" fontId="10" fillId="2" borderId="1" xfId="0" applyNumberFormat="1" applyFont="1" applyFill="1" applyBorder="1" applyAlignment="1" applyProtection="1">
      <alignment horizontal="right" indent="1"/>
    </xf>
    <xf numFmtId="0" fontId="10" fillId="0" borderId="1" xfId="0" applyFont="1" applyFill="1" applyBorder="1" applyAlignment="1" applyProtection="1">
      <alignment horizontal="right" indent="1"/>
      <protection locked="0"/>
    </xf>
    <xf numFmtId="0" fontId="10" fillId="2" borderId="1" xfId="0" applyFont="1" applyFill="1" applyBorder="1" applyAlignment="1" applyProtection="1">
      <alignment horizontal="right" indent="1"/>
    </xf>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0" fillId="0" borderId="1" xfId="0" applyFont="1" applyFill="1" applyBorder="1" applyAlignment="1" applyProtection="1">
      <alignment wrapText="1"/>
      <protection locked="0"/>
    </xf>
    <xf numFmtId="0" fontId="10" fillId="2" borderId="1" xfId="0" applyFont="1" applyFill="1" applyBorder="1" applyProtection="1"/>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49" fontId="49" fillId="0" borderId="0" xfId="0" applyNumberFormat="1" applyFont="1" applyAlignment="1">
      <alignment horizontal="center" vertical="center"/>
    </xf>
    <xf numFmtId="4" fontId="38" fillId="0" borderId="0" xfId="0" applyNumberFormat="1" applyFont="1" applyAlignment="1">
      <alignment horizontal="left" vertical="center"/>
    </xf>
    <xf numFmtId="16" fontId="48" fillId="0" borderId="0" xfId="0" applyNumberFormat="1" applyFont="1" applyAlignment="1">
      <alignment horizontal="center" vertical="center"/>
    </xf>
    <xf numFmtId="0" fontId="16" fillId="0" borderId="0" xfId="0" applyFont="1" applyBorder="1" applyAlignment="1" applyProtection="1">
      <alignment wrapText="1"/>
      <protection locked="0"/>
    </xf>
    <xf numFmtId="0" fontId="0" fillId="0" borderId="0" xfId="0" applyBorder="1" applyAlignment="1" applyProtection="1">
      <alignment wrapText="1"/>
      <protection locked="0"/>
    </xf>
    <xf numFmtId="0" fontId="0" fillId="0" borderId="0" xfId="0" applyAlignment="1">
      <alignment horizontal="left" vertical="center" wrapText="1"/>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0" fillId="0" borderId="0" xfId="0" applyAlignment="1">
      <alignment wrapText="1"/>
    </xf>
    <xf numFmtId="0" fontId="11" fillId="2" borderId="1" xfId="0" applyFont="1" applyFill="1" applyBorder="1" applyAlignment="1">
      <alignment horizontal="center" vertical="center" wrapText="1"/>
    </xf>
    <xf numFmtId="0" fontId="16"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10" fontId="10" fillId="2" borderId="1" xfId="0" applyNumberFormat="1" applyFont="1" applyFill="1" applyBorder="1" applyAlignment="1" applyProtection="1">
      <alignment wrapText="1"/>
    </xf>
    <xf numFmtId="1" fontId="10" fillId="2" borderId="1" xfId="0" applyNumberFormat="1" applyFont="1" applyFill="1" applyBorder="1" applyAlignment="1" applyProtection="1">
      <alignment wrapText="1"/>
    </xf>
    <xf numFmtId="1" fontId="10" fillId="0" borderId="1" xfId="0" applyNumberFormat="1" applyFont="1" applyBorder="1" applyProtection="1">
      <protection locked="0"/>
    </xf>
    <xf numFmtId="1" fontId="11" fillId="2" borderId="1" xfId="0" applyNumberFormat="1" applyFont="1" applyFill="1" applyBorder="1" applyProtection="1"/>
    <xf numFmtId="0" fontId="10" fillId="0" borderId="0"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1" fontId="36" fillId="2" borderId="1" xfId="1" applyNumberFormat="1" applyFont="1" applyFill="1" applyBorder="1" applyProtection="1"/>
    <xf numFmtId="9" fontId="41" fillId="2" borderId="1" xfId="0" applyNumberFormat="1" applyFont="1" applyFill="1" applyBorder="1" applyProtection="1"/>
    <xf numFmtId="9" fontId="50" fillId="0" borderId="0" xfId="1" applyFont="1" applyFill="1" applyBorder="1" applyProtection="1"/>
    <xf numFmtId="3" fontId="41" fillId="0" borderId="0" xfId="0" applyNumberFormat="1" applyFont="1" applyFill="1" applyBorder="1" applyProtection="1"/>
    <xf numFmtId="1" fontId="10" fillId="0" borderId="1" xfId="0" applyNumberFormat="1" applyFont="1" applyFill="1" applyBorder="1" applyProtection="1">
      <protection locked="0"/>
    </xf>
    <xf numFmtId="2" fontId="36" fillId="2" borderId="1" xfId="1" applyNumberFormat="1" applyFont="1" applyFill="1" applyBorder="1" applyProtection="1"/>
    <xf numFmtId="10" fontId="41" fillId="2" borderId="1" xfId="0" applyNumberFormat="1" applyFont="1" applyFill="1" applyBorder="1" applyProtection="1"/>
    <xf numFmtId="0" fontId="0" fillId="0" borderId="0" xfId="0" applyAlignment="1">
      <alignment horizontal="center" vertical="center"/>
    </xf>
    <xf numFmtId="0" fontId="21" fillId="0" borderId="0" xfId="0" applyFont="1" applyAlignment="1" applyProtection="1">
      <alignment horizontal="center" wrapText="1"/>
    </xf>
    <xf numFmtId="0" fontId="20" fillId="0" borderId="0" xfId="0" applyFont="1" applyAlignment="1" applyProtection="1">
      <alignment wrapText="1"/>
    </xf>
    <xf numFmtId="0" fontId="15" fillId="0" borderId="0" xfId="0" applyFont="1" applyAlignment="1" applyProtection="1">
      <alignment wrapText="1"/>
    </xf>
    <xf numFmtId="0" fontId="0" fillId="0" borderId="0" xfId="0" applyAlignment="1" applyProtection="1">
      <alignment wrapText="1"/>
    </xf>
    <xf numFmtId="4" fontId="0" fillId="0" borderId="1" xfId="0" applyNumberFormat="1" applyBorder="1" applyAlignment="1">
      <alignment horizontal="center" vertical="center"/>
    </xf>
    <xf numFmtId="0" fontId="35" fillId="0" borderId="0" xfId="0" applyFont="1" applyFill="1" applyBorder="1" applyAlignment="1">
      <alignment horizontal="center" vertical="center" wrapText="1"/>
    </xf>
    <xf numFmtId="0" fontId="38"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ill="1" applyAlignment="1">
      <alignment horizontal="center" vertical="center"/>
    </xf>
    <xf numFmtId="0" fontId="8" fillId="0" borderId="0" xfId="0" applyFont="1" applyFill="1" applyBorder="1" applyAlignment="1">
      <alignment horizontal="center" vertical="center" wrapText="1"/>
    </xf>
    <xf numFmtId="4" fontId="0" fillId="9" borderId="1" xfId="0" applyNumberFormat="1" applyFill="1" applyBorder="1" applyAlignment="1">
      <alignment horizontal="center" vertical="center"/>
    </xf>
    <xf numFmtId="4" fontId="0" fillId="0" borderId="0" xfId="0" applyNumberFormat="1" applyAlignment="1">
      <alignment horizontal="center" vertical="center"/>
    </xf>
    <xf numFmtId="0" fontId="8" fillId="0" borderId="1" xfId="0" applyFont="1" applyFill="1" applyBorder="1" applyAlignment="1">
      <alignment horizontal="center" vertical="center" wrapText="1"/>
    </xf>
    <xf numFmtId="4" fontId="0" fillId="0" borderId="0" xfId="0" applyNumberFormat="1" applyFill="1" applyAlignment="1">
      <alignment horizontal="center" vertical="center"/>
    </xf>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51" fillId="0" borderId="0" xfId="0" applyFont="1" applyAlignment="1" applyProtection="1">
      <alignment vertical="center" wrapText="1"/>
    </xf>
    <xf numFmtId="0" fontId="9" fillId="11" borderId="0" xfId="0" applyFont="1" applyFill="1" applyAlignment="1" applyProtection="1">
      <alignment horizontal="center" vertical="center"/>
    </xf>
    <xf numFmtId="0" fontId="40"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Border="1" applyAlignment="1" applyProtection="1">
      <alignment horizontal="left" vertical="center" wrapText="1"/>
      <protection locked="0"/>
    </xf>
    <xf numFmtId="0" fontId="16" fillId="0" borderId="0" xfId="0" applyFont="1" applyBorder="1" applyAlignment="1" applyProtection="1"/>
    <xf numFmtId="0" fontId="10" fillId="0" borderId="0" xfId="0" applyFont="1" applyBorder="1" applyAlignment="1" applyProtection="1">
      <alignment vertical="center" wrapText="1"/>
      <protection locked="0"/>
    </xf>
    <xf numFmtId="0" fontId="9" fillId="0" borderId="0" xfId="0" applyFont="1" applyAlignment="1" applyProtection="1">
      <alignment horizontal="center" vertical="center"/>
    </xf>
    <xf numFmtId="4" fontId="10" fillId="2" borderId="1" xfId="0" applyNumberFormat="1" applyFont="1" applyFill="1" applyBorder="1" applyAlignment="1" applyProtection="1">
      <alignment horizontal="right" vertical="center" wrapText="1" indent="1"/>
      <protection locked="0"/>
    </xf>
    <xf numFmtId="3" fontId="11" fillId="3" borderId="29"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4" fontId="0" fillId="0" borderId="1" xfId="0" applyNumberFormat="1" applyBorder="1" applyAlignment="1" applyProtection="1">
      <alignment horizontal="right" indent="1"/>
      <protection locked="0"/>
    </xf>
    <xf numFmtId="4" fontId="0" fillId="0" borderId="1" xfId="0" applyNumberFormat="1" applyFill="1" applyBorder="1" applyAlignment="1" applyProtection="1">
      <alignment horizontal="right" indent="1"/>
      <protection locked="0"/>
    </xf>
    <xf numFmtId="0" fontId="9" fillId="0" borderId="0" xfId="0" applyFont="1" applyAlignment="1" applyProtection="1"/>
    <xf numFmtId="0" fontId="0" fillId="0" borderId="0" xfId="0" applyAlignment="1"/>
    <xf numFmtId="4" fontId="0" fillId="0" borderId="0" xfId="0" applyNumberFormat="1" applyAlignment="1">
      <alignment horizontal="center" vertical="center" wrapText="1"/>
    </xf>
    <xf numFmtId="4" fontId="0" fillId="13"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4" fontId="8" fillId="0" borderId="1" xfId="0" applyNumberFormat="1" applyFont="1" applyFill="1" applyBorder="1" applyAlignment="1">
      <alignment horizontal="center" vertical="center" textRotation="90" wrapText="1"/>
    </xf>
    <xf numFmtId="4" fontId="10" fillId="0" borderId="0" xfId="0" applyNumberFormat="1" applyFont="1" applyFill="1" applyBorder="1" applyAlignment="1">
      <alignment horizontal="center" vertical="center" textRotation="90" wrapText="1"/>
    </xf>
    <xf numFmtId="0" fontId="48" fillId="11" borderId="0" xfId="0" applyFont="1" applyFill="1" applyAlignment="1">
      <alignment horizontal="center" vertical="center" wrapText="1"/>
    </xf>
    <xf numFmtId="0" fontId="48" fillId="11" borderId="0" xfId="0" applyFont="1" applyFill="1" applyAlignment="1">
      <alignment horizontal="center" vertical="center"/>
    </xf>
    <xf numFmtId="0" fontId="38" fillId="0" borderId="0" xfId="0" applyFont="1" applyFill="1" applyAlignment="1">
      <alignment horizontal="center" vertical="center" wrapText="1"/>
    </xf>
    <xf numFmtId="4" fontId="52" fillId="0" borderId="1" xfId="0" applyNumberFormat="1" applyFont="1" applyFill="1" applyBorder="1" applyAlignment="1" applyProtection="1">
      <alignment horizontal="center" vertical="center"/>
    </xf>
    <xf numFmtId="4" fontId="44" fillId="0" borderId="1" xfId="0" applyNumberFormat="1" applyFont="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8" fillId="0" borderId="0" xfId="0" applyFont="1" applyFill="1" applyAlignment="1" applyProtection="1"/>
    <xf numFmtId="0" fontId="19" fillId="2" borderId="1" xfId="0" applyFont="1" applyFill="1" applyBorder="1" applyAlignment="1" applyProtection="1">
      <alignment horizontal="center" vertical="center" wrapText="1"/>
    </xf>
    <xf numFmtId="0" fontId="0" fillId="0" borderId="0" xfId="0" applyAlignment="1" applyProtection="1"/>
    <xf numFmtId="0" fontId="10" fillId="2" borderId="1" xfId="0" applyFont="1" applyFill="1" applyBorder="1" applyAlignment="1" applyProtection="1">
      <alignment horizontal="center" vertical="center" wrapText="1"/>
    </xf>
    <xf numFmtId="0" fontId="0" fillId="0" borderId="0" xfId="0" applyAlignment="1">
      <alignment wrapText="1"/>
    </xf>
    <xf numFmtId="4" fontId="44" fillId="0" borderId="1" xfId="0" applyNumberFormat="1" applyFont="1" applyFill="1" applyBorder="1" applyAlignment="1" applyProtection="1">
      <alignment horizontal="center" vertical="center"/>
    </xf>
    <xf numFmtId="0" fontId="0" fillId="0" borderId="0" xfId="0" applyFill="1" applyAlignment="1" applyProtection="1"/>
    <xf numFmtId="0" fontId="25" fillId="0" borderId="1" xfId="0" applyFont="1" applyBorder="1" applyAlignment="1" applyProtection="1">
      <alignment vertical="center" wrapText="1"/>
      <protection locked="0"/>
    </xf>
    <xf numFmtId="0" fontId="14" fillId="2" borderId="1" xfId="0" applyFont="1" applyFill="1" applyBorder="1" applyAlignment="1" applyProtection="1">
      <alignment horizontal="center" vertical="center" textRotation="90" wrapText="1"/>
    </xf>
    <xf numFmtId="0" fontId="9" fillId="0" borderId="0" xfId="0" applyFont="1" applyFill="1" applyAlignment="1" applyProtection="1">
      <alignment horizontal="center" vertical="center"/>
    </xf>
    <xf numFmtId="0" fontId="0" fillId="0" borderId="0" xfId="0" applyAlignment="1" applyProtection="1">
      <alignment horizontal="center" vertical="center" wrapText="1"/>
    </xf>
    <xf numFmtId="4" fontId="10" fillId="2" borderId="1" xfId="0" applyNumberFormat="1" applyFont="1" applyFill="1" applyBorder="1" applyAlignment="1" applyProtection="1">
      <alignment horizontal="center" vertical="center" wrapText="1"/>
    </xf>
    <xf numFmtId="164" fontId="26" fillId="2" borderId="1" xfId="0" applyNumberFormat="1" applyFont="1" applyFill="1" applyBorder="1" applyAlignment="1" applyProtection="1">
      <alignment horizontal="center" vertical="center"/>
    </xf>
    <xf numFmtId="4" fontId="7" fillId="2" borderId="1" xfId="0" applyNumberFormat="1" applyFont="1" applyFill="1" applyBorder="1" applyAlignment="1" applyProtection="1">
      <alignment horizontal="center" vertical="center"/>
    </xf>
    <xf numFmtId="2" fontId="7" fillId="0" borderId="1" xfId="0" applyNumberFormat="1" applyFont="1" applyFill="1" applyBorder="1" applyAlignment="1" applyProtection="1">
      <alignment horizontal="center" vertical="center"/>
    </xf>
    <xf numFmtId="0" fontId="37" fillId="0" borderId="0" xfId="0" applyFont="1" applyAlignment="1">
      <alignment horizontal="center" vertical="center" wrapText="1"/>
    </xf>
    <xf numFmtId="0" fontId="42" fillId="0" borderId="0" xfId="0" applyFont="1" applyAlignment="1" applyProtection="1">
      <alignment horizontal="center" vertical="center" wrapText="1"/>
    </xf>
    <xf numFmtId="0" fontId="43" fillId="0" borderId="0" xfId="0" applyFont="1" applyAlignment="1">
      <alignment horizontal="center" vertical="center" wrapText="1"/>
    </xf>
    <xf numFmtId="2" fontId="9" fillId="0" borderId="0" xfId="0" applyNumberFormat="1" applyFont="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Protection="1"/>
    <xf numFmtId="0" fontId="9" fillId="2" borderId="0" xfId="0" applyFont="1" applyFill="1" applyBorder="1" applyProtection="1"/>
    <xf numFmtId="0" fontId="9" fillId="2" borderId="0" xfId="0" applyFont="1" applyFill="1" applyAlignment="1" applyProtection="1">
      <alignment horizontal="center" vertical="center"/>
    </xf>
    <xf numFmtId="0" fontId="53" fillId="2" borderId="0"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54" fillId="2" borderId="0" xfId="0" applyFont="1" applyFill="1" applyBorder="1" applyAlignment="1" applyProtection="1">
      <alignment horizontal="center" vertical="center" wrapText="1"/>
    </xf>
    <xf numFmtId="0" fontId="53" fillId="2" borderId="0" xfId="0" applyFont="1" applyFill="1" applyBorder="1" applyAlignment="1" applyProtection="1">
      <alignment horizontal="center" vertical="center" wrapText="1"/>
    </xf>
    <xf numFmtId="4" fontId="52" fillId="2" borderId="0" xfId="0" applyNumberFormat="1" applyFont="1" applyFill="1" applyBorder="1" applyAlignment="1" applyProtection="1">
      <alignment horizontal="center" vertical="center"/>
    </xf>
    <xf numFmtId="4" fontId="52" fillId="0" borderId="1" xfId="0" applyNumberFormat="1" applyFont="1" applyFill="1" applyBorder="1" applyAlignment="1" applyProtection="1">
      <alignment horizontal="right" indent="1"/>
    </xf>
    <xf numFmtId="0" fontId="53" fillId="2" borderId="0" xfId="0" applyFont="1" applyFill="1" applyAlignment="1" applyProtection="1">
      <alignment horizontal="center" vertical="center"/>
    </xf>
    <xf numFmtId="0" fontId="53" fillId="0" borderId="0" xfId="0" applyFont="1" applyProtection="1"/>
    <xf numFmtId="0" fontId="53" fillId="3" borderId="0" xfId="0" applyFont="1" applyFill="1" applyAlignment="1" applyProtection="1">
      <alignment horizontal="center" vertical="center"/>
    </xf>
    <xf numFmtId="0" fontId="40" fillId="3" borderId="1" xfId="0" applyFont="1" applyFill="1" applyBorder="1" applyAlignment="1" applyProtection="1">
      <alignment horizontal="center" vertical="center" wrapText="1"/>
    </xf>
    <xf numFmtId="0" fontId="39" fillId="0" borderId="0" xfId="0" applyFont="1" applyFill="1" applyAlignment="1" applyProtection="1">
      <alignment vertical="center"/>
    </xf>
    <xf numFmtId="0" fontId="10" fillId="2" borderId="1" xfId="0" applyFont="1" applyFill="1" applyBorder="1" applyAlignment="1" applyProtection="1">
      <alignment wrapText="1"/>
    </xf>
    <xf numFmtId="0" fontId="56" fillId="0" borderId="0" xfId="0" applyFont="1" applyAlignment="1">
      <alignment horizontal="justify" vertical="center"/>
    </xf>
    <xf numFmtId="0" fontId="10" fillId="0" borderId="0" xfId="0" applyFont="1" applyFill="1" applyBorder="1" applyAlignment="1" applyProtection="1">
      <alignment horizontal="right" indent="1"/>
      <protection locked="0"/>
    </xf>
    <xf numFmtId="0" fontId="10" fillId="0" borderId="0" xfId="0" applyFont="1" applyFill="1" applyBorder="1" applyAlignment="1" applyProtection="1">
      <alignment horizontal="right" wrapText="1" inden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right" wrapText="1" indent="1"/>
      <protection locked="0"/>
    </xf>
    <xf numFmtId="0" fontId="10" fillId="0" borderId="0" xfId="0" applyFont="1" applyFill="1" applyBorder="1" applyAlignment="1" applyProtection="1">
      <alignment horizontal="right" indent="1"/>
    </xf>
    <xf numFmtId="1" fontId="10" fillId="2" borderId="1" xfId="0" applyNumberFormat="1" applyFont="1" applyFill="1" applyBorder="1" applyAlignment="1" applyProtection="1">
      <alignment horizontal="right" wrapText="1" indent="1"/>
    </xf>
    <xf numFmtId="0" fontId="58" fillId="2" borderId="1" xfId="0" applyFont="1" applyFill="1" applyBorder="1" applyAlignment="1" applyProtection="1">
      <alignment horizontal="right" wrapText="1" indent="1"/>
    </xf>
    <xf numFmtId="1" fontId="58" fillId="2" borderId="1" xfId="0" applyNumberFormat="1" applyFont="1" applyFill="1" applyBorder="1" applyAlignment="1" applyProtection="1">
      <alignment horizontal="right" wrapText="1" indent="1"/>
    </xf>
    <xf numFmtId="0" fontId="10" fillId="0" borderId="0" xfId="0" applyFont="1" applyFill="1" applyBorder="1" applyAlignment="1" applyProtection="1">
      <alignment wrapText="1"/>
      <protection locked="0"/>
    </xf>
    <xf numFmtId="0" fontId="10" fillId="0" borderId="0" xfId="0" applyFont="1" applyFill="1" applyBorder="1" applyProtection="1">
      <protection locked="0"/>
    </xf>
    <xf numFmtId="0" fontId="10" fillId="0" borderId="0" xfId="0" applyFont="1" applyFill="1" applyBorder="1" applyProtection="1"/>
    <xf numFmtId="0" fontId="57" fillId="2" borderId="1" xfId="0" applyFont="1" applyFill="1" applyBorder="1" applyAlignment="1" applyProtection="1">
      <alignment horizontal="center" vertical="center" wrapText="1"/>
    </xf>
    <xf numFmtId="0" fontId="58" fillId="2" borderId="1" xfId="0" applyFont="1" applyFill="1" applyBorder="1" applyAlignment="1" applyProtection="1">
      <alignment wrapText="1"/>
    </xf>
    <xf numFmtId="0" fontId="0" fillId="0" borderId="0" xfId="0" applyProtection="1"/>
    <xf numFmtId="0" fontId="0" fillId="0" borderId="0" xfId="0" applyFill="1" applyProtection="1"/>
    <xf numFmtId="10" fontId="58" fillId="2" borderId="1" xfId="0" applyNumberFormat="1" applyFont="1" applyFill="1" applyBorder="1" applyAlignment="1" applyProtection="1">
      <alignment wrapText="1"/>
    </xf>
    <xf numFmtId="0" fontId="59" fillId="2" borderId="1" xfId="0" applyFont="1" applyFill="1" applyBorder="1" applyProtection="1"/>
    <xf numFmtId="0" fontId="40" fillId="3" borderId="1" xfId="0" applyFont="1" applyFill="1" applyBorder="1" applyAlignment="1" applyProtection="1">
      <alignment horizontal="center" vertical="center"/>
    </xf>
    <xf numFmtId="1" fontId="58" fillId="2" borderId="1" xfId="0" applyNumberFormat="1" applyFont="1" applyFill="1" applyBorder="1" applyAlignment="1" applyProtection="1">
      <alignment wrapText="1"/>
    </xf>
    <xf numFmtId="0" fontId="39" fillId="0" borderId="0" xfId="0" applyFont="1" applyFill="1" applyAlignment="1" applyProtection="1">
      <alignment horizontal="center" vertical="center"/>
    </xf>
    <xf numFmtId="0" fontId="33" fillId="0" borderId="0" xfId="0" applyFont="1" applyAlignment="1" applyProtection="1">
      <alignment horizontal="left" vertical="center" indent="1"/>
    </xf>
    <xf numFmtId="10" fontId="10" fillId="0" borderId="1" xfId="0" applyNumberFormat="1" applyFont="1" applyFill="1" applyBorder="1" applyAlignment="1" applyProtection="1">
      <alignment horizontal="center" vertical="center" wrapText="1"/>
      <protection locked="0"/>
    </xf>
    <xf numFmtId="0" fontId="10" fillId="0" borderId="0" xfId="0" applyFont="1" applyAlignment="1" applyProtection="1">
      <alignment textRotation="90" wrapText="1"/>
    </xf>
    <xf numFmtId="0" fontId="9" fillId="0" borderId="1" xfId="0" applyFont="1" applyBorder="1" applyProtection="1"/>
    <xf numFmtId="0" fontId="14" fillId="0" borderId="0" xfId="0"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Alignment="1" applyProtection="1">
      <alignment vertical="center"/>
    </xf>
    <xf numFmtId="0" fontId="60" fillId="0" borderId="0" xfId="0" applyFont="1" applyAlignment="1" applyProtection="1"/>
    <xf numFmtId="0" fontId="9" fillId="0" borderId="0" xfId="0" applyFont="1" applyFill="1" applyAlignment="1" applyProtection="1">
      <alignment vertical="center"/>
    </xf>
    <xf numFmtId="0" fontId="14" fillId="0" borderId="0" xfId="0" applyFont="1" applyFill="1" applyAlignment="1" applyProtection="1">
      <alignment horizontal="center" vertical="center"/>
    </xf>
    <xf numFmtId="0" fontId="9" fillId="0" borderId="3" xfId="0" applyFont="1" applyBorder="1" applyProtection="1"/>
    <xf numFmtId="0" fontId="21" fillId="0" borderId="0" xfId="0" applyFont="1" applyAlignment="1" applyProtection="1">
      <alignment horizontal="center" wrapText="1"/>
    </xf>
    <xf numFmtId="0" fontId="10" fillId="2" borderId="4" xfId="0" applyFont="1" applyFill="1" applyBorder="1" applyAlignment="1" applyProtection="1">
      <alignment wrapText="1"/>
    </xf>
    <xf numFmtId="0" fontId="16" fillId="2" borderId="2" xfId="0" applyFont="1" applyFill="1" applyBorder="1" applyAlignment="1" applyProtection="1">
      <alignment wrapText="1"/>
    </xf>
    <xf numFmtId="0" fontId="0" fillId="0" borderId="18" xfId="0" applyBorder="1" applyAlignment="1" applyProtection="1">
      <alignment wrapText="1"/>
    </xf>
    <xf numFmtId="0" fontId="10" fillId="0" borderId="1"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10" fillId="2" borderId="1" xfId="0" applyFont="1" applyFill="1" applyBorder="1" applyAlignment="1" applyProtection="1"/>
    <xf numFmtId="0" fontId="16" fillId="2" borderId="1" xfId="0" applyFont="1" applyFill="1" applyBorder="1" applyAlignment="1" applyProtection="1"/>
    <xf numFmtId="0" fontId="10" fillId="0" borderId="1" xfId="0" applyFont="1" applyBorder="1" applyAlignment="1" applyProtection="1">
      <alignment wrapText="1"/>
    </xf>
    <xf numFmtId="0" fontId="16" fillId="0" borderId="1" xfId="0" applyFont="1" applyBorder="1" applyAlignment="1" applyProtection="1"/>
    <xf numFmtId="0" fontId="10" fillId="0" borderId="4"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10" fillId="2" borderId="1" xfId="0" applyFont="1" applyFill="1" applyBorder="1" applyAlignment="1" applyProtection="1">
      <alignment vertical="center" wrapText="1"/>
    </xf>
    <xf numFmtId="0" fontId="0" fillId="2" borderId="1" xfId="0" applyFill="1" applyBorder="1" applyAlignment="1" applyProtection="1">
      <alignment vertical="center"/>
    </xf>
    <xf numFmtId="0" fontId="40" fillId="0" borderId="4"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18" xfId="0" applyFont="1" applyFill="1" applyBorder="1" applyAlignment="1" applyProtection="1">
      <alignment horizontal="center" vertical="center" wrapText="1"/>
      <protection locked="0"/>
    </xf>
    <xf numFmtId="0" fontId="10" fillId="2" borderId="4" xfId="0" applyFont="1" applyFill="1" applyBorder="1" applyAlignment="1" applyProtection="1">
      <alignment vertical="center" wrapText="1"/>
    </xf>
    <xf numFmtId="0" fontId="0" fillId="0" borderId="2" xfId="0" applyBorder="1" applyAlignment="1" applyProtection="1">
      <alignment vertical="center" wrapText="1"/>
    </xf>
    <xf numFmtId="0" fontId="0" fillId="0" borderId="18" xfId="0" applyBorder="1" applyAlignment="1" applyProtection="1">
      <alignment vertical="center" wrapText="1"/>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0" fontId="10" fillId="2" borderId="21"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0" xfId="0" applyFont="1" applyFill="1" applyAlignment="1" applyProtection="1">
      <alignment vertical="center" wrapText="1"/>
    </xf>
    <xf numFmtId="0" fontId="10" fillId="2" borderId="22" xfId="0" applyFont="1" applyFill="1" applyBorder="1" applyAlignment="1" applyProtection="1">
      <alignment vertical="center" wrapText="1"/>
    </xf>
    <xf numFmtId="0" fontId="10" fillId="2" borderId="23" xfId="0" applyFont="1" applyFill="1" applyBorder="1" applyAlignment="1" applyProtection="1">
      <alignment vertical="center" wrapText="1"/>
    </xf>
    <xf numFmtId="0" fontId="10" fillId="2" borderId="24" xfId="0" applyFont="1" applyFill="1" applyBorder="1" applyAlignment="1" applyProtection="1">
      <alignment vertical="center" wrapText="1"/>
    </xf>
    <xf numFmtId="0" fontId="10" fillId="2" borderId="25" xfId="0" applyFont="1" applyFill="1" applyBorder="1" applyAlignment="1" applyProtection="1">
      <alignment vertical="center" wrapText="1"/>
    </xf>
    <xf numFmtId="0" fontId="9" fillId="0" borderId="0" xfId="0" applyFont="1" applyAlignment="1" applyProtection="1">
      <alignment wrapText="1"/>
    </xf>
    <xf numFmtId="0" fontId="0" fillId="0" borderId="0" xfId="0" applyAlignment="1" applyProtection="1">
      <alignment wrapText="1"/>
    </xf>
    <xf numFmtId="0" fontId="10" fillId="0" borderId="4"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10" fillId="2" borderId="4" xfId="0" applyFont="1" applyFill="1" applyBorder="1" applyAlignment="1" applyProtection="1">
      <alignment vertical="center"/>
    </xf>
    <xf numFmtId="0" fontId="0" fillId="0" borderId="2" xfId="0" applyBorder="1" applyAlignment="1" applyProtection="1">
      <alignment vertical="center"/>
    </xf>
    <xf numFmtId="0" fontId="0" fillId="0" borderId="18" xfId="0" applyBorder="1" applyAlignment="1" applyProtection="1">
      <alignment vertical="center"/>
    </xf>
    <xf numFmtId="49" fontId="40" fillId="0" borderId="4" xfId="0" applyNumberFormat="1" applyFont="1" applyFill="1" applyBorder="1" applyAlignment="1" applyProtection="1">
      <alignment horizontal="center" vertical="center" wrapText="1"/>
      <protection locked="0"/>
    </xf>
    <xf numFmtId="49" fontId="35" fillId="0" borderId="2" xfId="0" applyNumberFormat="1" applyFont="1" applyFill="1" applyBorder="1" applyAlignment="1" applyProtection="1">
      <alignment horizontal="center" vertical="center" wrapText="1"/>
      <protection locked="0"/>
    </xf>
    <xf numFmtId="49" fontId="35" fillId="0" borderId="18"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40" fillId="0" borderId="1" xfId="0" applyFont="1" applyFill="1" applyBorder="1" applyAlignment="1" applyProtection="1">
      <alignment horizontal="center" vertical="center" wrapText="1"/>
      <protection locked="0"/>
    </xf>
    <xf numFmtId="49" fontId="40" fillId="0" borderId="2" xfId="0" applyNumberFormat="1" applyFont="1" applyFill="1" applyBorder="1" applyAlignment="1" applyProtection="1">
      <alignment horizontal="center" vertical="center" wrapText="1"/>
      <protection locked="0"/>
    </xf>
    <xf numFmtId="49" fontId="40" fillId="0" borderId="18"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vertical="center"/>
    </xf>
    <xf numFmtId="0" fontId="10" fillId="2" borderId="18" xfId="0" applyFont="1" applyFill="1" applyBorder="1" applyAlignment="1" applyProtection="1">
      <alignment vertical="center"/>
    </xf>
    <xf numFmtId="0" fontId="0" fillId="0" borderId="2" xfId="0" applyBorder="1" applyAlignment="1">
      <alignment vertical="center" wrapText="1"/>
    </xf>
    <xf numFmtId="0" fontId="0" fillId="0" borderId="18" xfId="0" applyBorder="1" applyAlignment="1">
      <alignment vertical="center" wrapText="1"/>
    </xf>
    <xf numFmtId="0" fontId="6" fillId="0" borderId="0" xfId="0" applyFont="1" applyAlignment="1" applyProtection="1">
      <alignment wrapText="1"/>
    </xf>
    <xf numFmtId="0" fontId="20" fillId="0" borderId="0" xfId="0" applyFont="1" applyAlignment="1" applyProtection="1">
      <alignment wrapText="1"/>
    </xf>
    <xf numFmtId="0" fontId="0" fillId="2" borderId="1" xfId="0" applyFill="1" applyBorder="1" applyAlignment="1" applyProtection="1">
      <alignment vertical="center" wrapText="1"/>
    </xf>
    <xf numFmtId="0" fontId="10" fillId="0" borderId="1" xfId="0" applyFont="1" applyBorder="1" applyAlignment="1" applyProtection="1">
      <alignment vertical="center" wrapText="1"/>
      <protection locked="0"/>
    </xf>
    <xf numFmtId="0" fontId="10" fillId="0" borderId="1" xfId="0" applyFont="1" applyBorder="1" applyAlignment="1" applyProtection="1">
      <alignment wrapText="1"/>
      <protection locked="0"/>
    </xf>
    <xf numFmtId="0" fontId="16" fillId="0" borderId="1" xfId="0" applyFont="1" applyBorder="1" applyAlignment="1" applyProtection="1">
      <alignment wrapText="1"/>
      <protection locked="0"/>
    </xf>
    <xf numFmtId="0" fontId="15" fillId="0" borderId="0" xfId="0" applyFont="1" applyAlignment="1" applyProtection="1">
      <alignment wrapText="1"/>
    </xf>
    <xf numFmtId="0" fontId="14" fillId="0" borderId="0" xfId="0" applyFont="1" applyAlignment="1">
      <alignment wrapText="1"/>
    </xf>
    <xf numFmtId="0" fontId="9" fillId="0" borderId="1" xfId="0" applyFont="1" applyBorder="1" applyAlignment="1" applyProtection="1">
      <alignment wrapText="1"/>
      <protection locked="0"/>
    </xf>
    <xf numFmtId="0" fontId="10" fillId="0" borderId="0" xfId="0" applyFont="1" applyAlignment="1">
      <alignment horizontal="left" vertical="center" wrapText="1"/>
    </xf>
    <xf numFmtId="0" fontId="10" fillId="0" borderId="0" xfId="0" applyFont="1" applyAlignment="1">
      <alignment horizontal="left" wrapText="1"/>
    </xf>
    <xf numFmtId="0" fontId="2" fillId="0" borderId="0" xfId="0" applyFont="1" applyFill="1" applyAlignment="1" applyProtection="1">
      <alignment wrapText="1"/>
    </xf>
    <xf numFmtId="0" fontId="0" fillId="0" borderId="0" xfId="0" applyFill="1" applyAlignment="1" applyProtection="1">
      <alignment wrapText="1"/>
    </xf>
    <xf numFmtId="0" fontId="0" fillId="0" borderId="0" xfId="0" applyAlignment="1" applyProtection="1"/>
    <xf numFmtId="0" fontId="14" fillId="0" borderId="0" xfId="0" applyFont="1" applyAlignment="1" applyProtection="1">
      <alignment wrapText="1"/>
    </xf>
    <xf numFmtId="0" fontId="10" fillId="2" borderId="1" xfId="0" applyFont="1" applyFill="1" applyBorder="1" applyAlignment="1" applyProtection="1">
      <alignment wrapText="1"/>
    </xf>
    <xf numFmtId="0" fontId="11" fillId="2" borderId="4"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18" xfId="0" applyFont="1" applyFill="1" applyBorder="1" applyAlignment="1" applyProtection="1">
      <alignment horizontal="center" vertical="center" wrapText="1"/>
    </xf>
    <xf numFmtId="0" fontId="0" fillId="0" borderId="1" xfId="0" applyBorder="1" applyAlignment="1" applyProtection="1">
      <alignment wrapText="1"/>
      <protection locked="0"/>
    </xf>
    <xf numFmtId="0" fontId="10" fillId="2" borderId="1" xfId="0" applyFont="1" applyFill="1" applyBorder="1" applyAlignment="1" applyProtection="1">
      <alignment vertical="center"/>
    </xf>
    <xf numFmtId="0" fontId="16" fillId="2" borderId="1" xfId="0" applyFont="1" applyFill="1" applyBorder="1" applyAlignment="1" applyProtection="1">
      <alignment vertical="center"/>
    </xf>
    <xf numFmtId="0" fontId="0" fillId="0" borderId="1" xfId="0" applyBorder="1" applyAlignment="1" applyProtection="1">
      <alignment wrapText="1"/>
    </xf>
    <xf numFmtId="0" fontId="11" fillId="2" borderId="1" xfId="0" applyFont="1" applyFill="1" applyBorder="1" applyAlignment="1" applyProtection="1">
      <alignment horizontal="center" vertical="center" wrapText="1"/>
    </xf>
    <xf numFmtId="0" fontId="10" fillId="0" borderId="1" xfId="0" applyFont="1" applyBorder="1" applyAlignment="1" applyProtection="1">
      <protection locked="0"/>
    </xf>
    <xf numFmtId="0" fontId="10" fillId="2" borderId="4" xfId="0" applyFont="1" applyFill="1" applyBorder="1" applyAlignment="1" applyProtection="1"/>
    <xf numFmtId="0" fontId="16" fillId="2" borderId="2" xfId="0" applyFont="1" applyFill="1" applyBorder="1" applyAlignment="1" applyProtection="1"/>
    <xf numFmtId="0" fontId="16" fillId="2" borderId="18" xfId="0" applyFont="1" applyFill="1" applyBorder="1" applyAlignment="1" applyProtection="1"/>
    <xf numFmtId="0" fontId="11" fillId="2" borderId="4" xfId="0" applyFont="1" applyFill="1" applyBorder="1" applyAlignment="1" applyProtection="1"/>
    <xf numFmtId="0" fontId="22" fillId="2" borderId="2" xfId="0" applyFont="1" applyFill="1" applyBorder="1" applyAlignment="1" applyProtection="1"/>
    <xf numFmtId="0" fontId="22" fillId="2" borderId="18" xfId="0" applyFont="1" applyFill="1" applyBorder="1" applyAlignment="1" applyProtection="1"/>
    <xf numFmtId="0" fontId="10" fillId="0" borderId="4" xfId="0" applyFont="1" applyBorder="1" applyAlignment="1" applyProtection="1">
      <alignment wrapText="1"/>
      <protection locked="0"/>
    </xf>
    <xf numFmtId="0" fontId="16" fillId="0" borderId="2" xfId="0" applyFont="1" applyBorder="1" applyAlignment="1" applyProtection="1">
      <alignment wrapText="1"/>
      <protection locked="0"/>
    </xf>
    <xf numFmtId="0" fontId="16" fillId="0" borderId="18" xfId="0" applyFont="1" applyBorder="1" applyAlignment="1" applyProtection="1">
      <alignment wrapText="1"/>
      <protection locked="0"/>
    </xf>
    <xf numFmtId="0" fontId="10" fillId="0" borderId="0" xfId="0" applyFont="1" applyAlignment="1">
      <alignment vertical="center" wrapText="1"/>
    </xf>
    <xf numFmtId="0" fontId="10" fillId="0" borderId="0" xfId="0" applyFont="1" applyAlignment="1">
      <alignment wrapText="1"/>
    </xf>
    <xf numFmtId="0" fontId="22" fillId="2" borderId="1" xfId="0" applyFont="1" applyFill="1" applyBorder="1" applyAlignment="1" applyProtection="1">
      <alignment horizontal="center" vertical="center" wrapText="1"/>
    </xf>
    <xf numFmtId="0" fontId="9" fillId="0" borderId="0" xfId="0" applyFont="1" applyAlignment="1" applyProtection="1"/>
    <xf numFmtId="0" fontId="11" fillId="2" borderId="4" xfId="0" applyFont="1" applyFill="1" applyBorder="1" applyAlignment="1" applyProtection="1">
      <alignment wrapText="1"/>
    </xf>
    <xf numFmtId="0" fontId="22" fillId="2" borderId="2" xfId="0" applyFont="1" applyFill="1" applyBorder="1" applyAlignment="1" applyProtection="1">
      <alignment wrapText="1"/>
    </xf>
    <xf numFmtId="0" fontId="22" fillId="2" borderId="18" xfId="0" applyFont="1" applyFill="1" applyBorder="1" applyAlignment="1" applyProtection="1">
      <alignment wrapText="1"/>
    </xf>
    <xf numFmtId="0" fontId="10" fillId="2" borderId="1" xfId="0"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vertical="center"/>
    </xf>
    <xf numFmtId="0" fontId="10" fillId="0" borderId="3" xfId="0" applyFont="1" applyBorder="1" applyAlignment="1" applyProtection="1">
      <alignment vertical="center" wrapText="1"/>
    </xf>
    <xf numFmtId="0" fontId="10" fillId="0" borderId="3" xfId="0" applyFont="1" applyBorder="1" applyAlignment="1" applyProtection="1">
      <alignment vertical="center"/>
    </xf>
    <xf numFmtId="0" fontId="22"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textRotation="90" wrapText="1"/>
    </xf>
    <xf numFmtId="0" fontId="8" fillId="2" borderId="1" xfId="0" applyFont="1" applyFill="1" applyBorder="1" applyAlignment="1">
      <alignment textRotation="90" wrapText="1"/>
    </xf>
    <xf numFmtId="0" fontId="8" fillId="2" borderId="1" xfId="0" applyFont="1" applyFill="1" applyBorder="1" applyAlignment="1"/>
    <xf numFmtId="0" fontId="0" fillId="2" borderId="1" xfId="0" applyFill="1" applyBorder="1" applyAlignment="1"/>
    <xf numFmtId="0" fontId="10" fillId="0" borderId="4" xfId="0" applyFont="1" applyBorder="1" applyAlignment="1" applyProtection="1">
      <protection locked="0"/>
    </xf>
    <xf numFmtId="0" fontId="0" fillId="0" borderId="2" xfId="0" applyBorder="1" applyAlignment="1" applyProtection="1">
      <protection locked="0"/>
    </xf>
    <xf numFmtId="0" fontId="0" fillId="0" borderId="18" xfId="0" applyBorder="1" applyAlignment="1" applyProtection="1">
      <protection locked="0"/>
    </xf>
    <xf numFmtId="10" fontId="10" fillId="2" borderId="4" xfId="0" applyNumberFormat="1" applyFont="1" applyFill="1" applyBorder="1" applyAlignment="1" applyProtection="1"/>
    <xf numFmtId="10" fontId="0" fillId="2" borderId="18" xfId="0" applyNumberFormat="1" applyFill="1" applyBorder="1" applyAlignment="1" applyProtection="1"/>
    <xf numFmtId="10" fontId="0" fillId="2" borderId="2" xfId="0" applyNumberFormat="1" applyFill="1" applyBorder="1" applyAlignment="1" applyProtection="1"/>
    <xf numFmtId="0" fontId="0" fillId="0" borderId="2" xfId="0" applyBorder="1" applyAlignment="1" applyProtection="1"/>
    <xf numFmtId="0" fontId="0" fillId="0" borderId="18" xfId="0" applyBorder="1" applyAlignment="1" applyProtection="1"/>
    <xf numFmtId="0" fontId="10" fillId="0" borderId="4" xfId="0" applyFont="1" applyFill="1" applyBorder="1" applyAlignment="1" applyProtection="1">
      <protection locked="0"/>
    </xf>
    <xf numFmtId="0" fontId="0" fillId="0" borderId="2" xfId="0" applyFill="1" applyBorder="1" applyAlignment="1" applyProtection="1">
      <protection locked="0"/>
    </xf>
    <xf numFmtId="0" fontId="0" fillId="0" borderId="18" xfId="0" applyFill="1" applyBorder="1" applyAlignment="1" applyProtection="1">
      <protection locked="0"/>
    </xf>
    <xf numFmtId="0" fontId="8" fillId="2" borderId="2"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14" fillId="0" borderId="0" xfId="0" applyFont="1" applyAlignment="1" applyProtection="1">
      <alignment vertical="center" wrapText="1"/>
    </xf>
    <xf numFmtId="0" fontId="8" fillId="0" borderId="0" xfId="0" applyFont="1" applyAlignment="1" applyProtection="1">
      <alignment vertical="center" wrapText="1"/>
    </xf>
    <xf numFmtId="0" fontId="0" fillId="0" borderId="0" xfId="0" applyAlignment="1" applyProtection="1">
      <alignment vertical="center" wrapText="1"/>
    </xf>
    <xf numFmtId="0" fontId="12" fillId="0" borderId="0" xfId="0" applyFont="1" applyAlignment="1" applyProtection="1"/>
    <xf numFmtId="0" fontId="18" fillId="0" borderId="0" xfId="0" applyFont="1" applyAlignment="1" applyProtection="1"/>
    <xf numFmtId="0" fontId="0" fillId="0" borderId="1" xfId="0"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8" fillId="0" borderId="0" xfId="0" applyFont="1" applyAlignment="1" applyProtection="1">
      <alignment wrapText="1"/>
    </xf>
    <xf numFmtId="0" fontId="55" fillId="0" borderId="0" xfId="0" applyFont="1" applyAlignment="1">
      <alignment horizontal="justify" vertical="center" wrapText="1"/>
    </xf>
    <xf numFmtId="0" fontId="0" fillId="0" borderId="0" xfId="0" applyAlignment="1">
      <alignment wrapText="1"/>
    </xf>
    <xf numFmtId="0" fontId="11" fillId="2" borderId="1" xfId="0" applyFont="1" applyFill="1" applyBorder="1" applyAlignment="1" applyProtection="1">
      <alignment wrapText="1"/>
    </xf>
    <xf numFmtId="49" fontId="10" fillId="0" borderId="4" xfId="0" applyNumberFormat="1" applyFont="1" applyFill="1"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9" fillId="0" borderId="18" xfId="0" applyFont="1" applyBorder="1" applyAlignment="1" applyProtection="1">
      <alignment horizontal="center" wrapText="1"/>
      <protection locked="0"/>
    </xf>
    <xf numFmtId="49" fontId="12" fillId="0" borderId="0" xfId="0" applyNumberFormat="1" applyFont="1" applyFill="1" applyBorder="1" applyAlignment="1" applyProtection="1">
      <alignment horizontal="left" vertical="center" wrapText="1" indent="2"/>
    </xf>
    <xf numFmtId="0" fontId="17" fillId="0"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14" fillId="2" borderId="2"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0" fillId="0" borderId="2" xfId="0" applyBorder="1" applyAlignment="1">
      <alignment horizontal="center" wrapText="1"/>
    </xf>
    <xf numFmtId="0" fontId="0" fillId="0" borderId="18" xfId="0" applyBorder="1" applyAlignment="1">
      <alignment horizontal="center" wrapText="1"/>
    </xf>
    <xf numFmtId="0" fontId="14" fillId="0" borderId="0" xfId="0" applyFont="1" applyFill="1" applyAlignment="1" applyProtection="1"/>
    <xf numFmtId="0" fontId="8" fillId="0" borderId="0" xfId="0" applyFont="1" applyFill="1" applyAlignment="1" applyProtection="1"/>
    <xf numFmtId="0" fontId="12" fillId="0" borderId="0" xfId="0" applyFont="1" applyFill="1" applyAlignment="1" applyProtection="1">
      <alignment wrapText="1"/>
    </xf>
    <xf numFmtId="0" fontId="23" fillId="0" borderId="0" xfId="0" applyFont="1" applyAlignment="1" applyProtection="1">
      <alignment wrapText="1"/>
    </xf>
    <xf numFmtId="0" fontId="10" fillId="0" borderId="1" xfId="0" applyFont="1" applyBorder="1" applyAlignment="1" applyProtection="1">
      <alignment horizontal="center" vertical="center"/>
    </xf>
    <xf numFmtId="0" fontId="11" fillId="2" borderId="19" xfId="0" applyFont="1" applyFill="1" applyBorder="1" applyAlignment="1" applyProtection="1">
      <alignment horizontal="center" vertical="center" wrapText="1"/>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0" fillId="0" borderId="0" xfId="0" applyAlignment="1"/>
    <xf numFmtId="0" fontId="9" fillId="0" borderId="24" xfId="0" applyFont="1" applyBorder="1" applyAlignment="1" applyProtection="1">
      <alignment vertical="center" wrapText="1"/>
    </xf>
    <xf numFmtId="0" fontId="0" fillId="0" borderId="24" xfId="0" applyBorder="1" applyAlignment="1">
      <alignment vertical="center" wrapText="1"/>
    </xf>
    <xf numFmtId="1" fontId="25" fillId="2" borderId="4" xfId="0" applyNumberFormat="1" applyFont="1" applyFill="1" applyBorder="1" applyAlignment="1" applyProtection="1">
      <alignment horizontal="left" vertical="center" wrapText="1"/>
    </xf>
    <xf numFmtId="0" fontId="0" fillId="2" borderId="2" xfId="0" applyFill="1" applyBorder="1" applyAlignment="1">
      <alignment vertical="center"/>
    </xf>
    <xf numFmtId="0" fontId="0" fillId="0" borderId="18" xfId="0" applyBorder="1" applyAlignment="1">
      <alignment vertical="center"/>
    </xf>
    <xf numFmtId="0" fontId="19" fillId="2" borderId="1" xfId="0" applyFont="1" applyFill="1" applyBorder="1" applyAlignment="1" applyProtection="1">
      <alignment horizontal="center" vertical="center" wrapText="1"/>
    </xf>
    <xf numFmtId="0" fontId="24" fillId="2" borderId="1" xfId="0" applyFont="1" applyFill="1" applyBorder="1" applyAlignment="1">
      <alignment horizontal="center" vertical="center" wrapText="1"/>
    </xf>
    <xf numFmtId="49" fontId="11" fillId="3" borderId="1" xfId="0" applyNumberFormat="1" applyFont="1" applyFill="1" applyBorder="1" applyAlignment="1" applyProtection="1">
      <alignment vertical="center"/>
    </xf>
    <xf numFmtId="0" fontId="10" fillId="0" borderId="1" xfId="0" applyFont="1" applyBorder="1" applyAlignment="1">
      <alignment vertical="center"/>
    </xf>
    <xf numFmtId="0" fontId="14"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11" fillId="0" borderId="1" xfId="0" applyFont="1" applyBorder="1" applyAlignment="1" applyProtection="1">
      <alignment wrapText="1"/>
    </xf>
    <xf numFmtId="0" fontId="11" fillId="14" borderId="4" xfId="0" applyFont="1" applyFill="1" applyBorder="1" applyAlignment="1" applyProtection="1">
      <alignment wrapText="1"/>
    </xf>
    <xf numFmtId="0" fontId="8" fillId="14" borderId="2" xfId="0" applyFont="1" applyFill="1" applyBorder="1" applyAlignment="1" applyProtection="1">
      <alignment wrapText="1"/>
    </xf>
    <xf numFmtId="0" fontId="8" fillId="14" borderId="18" xfId="0" applyFont="1" applyFill="1" applyBorder="1" applyAlignment="1" applyProtection="1">
      <alignment wrapText="1"/>
    </xf>
    <xf numFmtId="0" fontId="14" fillId="0" borderId="0" xfId="0" applyFont="1" applyAlignment="1" applyProtection="1"/>
    <xf numFmtId="0" fontId="8" fillId="0" borderId="0" xfId="0" applyFont="1" applyAlignment="1" applyProtection="1"/>
    <xf numFmtId="0" fontId="10" fillId="2" borderId="2" xfId="0" applyFont="1" applyFill="1" applyBorder="1" applyAlignment="1" applyProtection="1"/>
    <xf numFmtId="0" fontId="10" fillId="2" borderId="18" xfId="0" applyFont="1" applyFill="1" applyBorder="1" applyAlignment="1" applyProtection="1"/>
    <xf numFmtId="49" fontId="10" fillId="2" borderId="4" xfId="0" applyNumberFormat="1" applyFont="1" applyFill="1" applyBorder="1" applyAlignment="1" applyProtection="1">
      <alignment wrapText="1"/>
    </xf>
    <xf numFmtId="49" fontId="10" fillId="2" borderId="2" xfId="0" applyNumberFormat="1" applyFont="1" applyFill="1" applyBorder="1" applyAlignment="1" applyProtection="1">
      <alignment wrapText="1"/>
    </xf>
    <xf numFmtId="49" fontId="10" fillId="2" borderId="18" xfId="0" applyNumberFormat="1" applyFont="1" applyFill="1" applyBorder="1" applyAlignment="1" applyProtection="1">
      <alignment wrapText="1"/>
    </xf>
    <xf numFmtId="0" fontId="10" fillId="2" borderId="2" xfId="0" applyFont="1" applyFill="1" applyBorder="1" applyAlignment="1" applyProtection="1">
      <alignment wrapText="1"/>
    </xf>
    <xf numFmtId="0" fontId="10" fillId="2" borderId="18" xfId="0" applyFont="1" applyFill="1" applyBorder="1" applyAlignment="1" applyProtection="1">
      <alignment wrapText="1"/>
    </xf>
    <xf numFmtId="0" fontId="11" fillId="2" borderId="29" xfId="0" applyFont="1"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41" fillId="2" borderId="4" xfId="0" applyFont="1" applyFill="1" applyBorder="1" applyAlignment="1" applyProtection="1">
      <alignment vertical="center" wrapText="1"/>
    </xf>
    <xf numFmtId="0" fontId="41" fillId="0" borderId="2" xfId="0" applyFont="1" applyBorder="1" applyAlignment="1" applyProtection="1">
      <alignment vertical="center"/>
    </xf>
    <xf numFmtId="0" fontId="41" fillId="0" borderId="18" xfId="0" applyFont="1" applyBorder="1" applyAlignment="1" applyProtection="1">
      <alignment vertical="center"/>
    </xf>
    <xf numFmtId="0" fontId="11" fillId="2" borderId="19" xfId="0" applyFont="1" applyFill="1" applyBorder="1" applyAlignment="1" applyProtection="1">
      <alignment wrapText="1"/>
    </xf>
    <xf numFmtId="0" fontId="0" fillId="0" borderId="20" xfId="0" applyBorder="1" applyAlignment="1" applyProtection="1">
      <alignment wrapText="1"/>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Alignment="1" applyProtection="1">
      <alignment wrapText="1"/>
    </xf>
    <xf numFmtId="0" fontId="0" fillId="0" borderId="25" xfId="0" applyBorder="1" applyAlignment="1" applyProtection="1">
      <alignment wrapText="1"/>
    </xf>
    <xf numFmtId="0" fontId="11" fillId="2" borderId="18"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0" applyFont="1" applyBorder="1" applyAlignment="1" applyProtection="1">
      <alignment vertical="center"/>
    </xf>
    <xf numFmtId="0" fontId="41" fillId="2" borderId="1" xfId="0" applyFont="1" applyFill="1" applyBorder="1" applyAlignment="1" applyProtection="1">
      <alignment vertical="center" wrapText="1"/>
    </xf>
    <xf numFmtId="0" fontId="41" fillId="0" borderId="1" xfId="0" applyFont="1" applyBorder="1" applyAlignment="1" applyProtection="1">
      <alignment vertical="center"/>
    </xf>
    <xf numFmtId="0" fontId="0" fillId="0" borderId="30" xfId="0" applyBorder="1" applyAlignment="1">
      <alignment horizontal="center" vertical="center" wrapText="1"/>
    </xf>
    <xf numFmtId="0" fontId="10" fillId="0" borderId="2" xfId="0" applyFont="1" applyBorder="1" applyAlignment="1" applyProtection="1">
      <alignment vertical="center" wrapText="1"/>
    </xf>
    <xf numFmtId="0" fontId="10" fillId="0" borderId="18" xfId="0" applyFont="1" applyBorder="1" applyAlignment="1" applyProtection="1">
      <alignment vertical="center" wrapText="1"/>
    </xf>
    <xf numFmtId="0" fontId="10" fillId="0" borderId="2" xfId="0" applyFont="1" applyBorder="1" applyAlignment="1" applyProtection="1">
      <alignment vertical="center"/>
    </xf>
    <xf numFmtId="0" fontId="10" fillId="0" borderId="18" xfId="0" applyFont="1" applyBorder="1" applyAlignment="1" applyProtection="1">
      <alignment vertical="center"/>
    </xf>
    <xf numFmtId="0" fontId="46" fillId="2" borderId="4" xfId="0" applyFont="1" applyFill="1" applyBorder="1" applyAlignment="1" applyProtection="1">
      <alignment vertical="center" wrapText="1"/>
    </xf>
    <xf numFmtId="0" fontId="46" fillId="0" borderId="2" xfId="0" applyFont="1" applyBorder="1" applyAlignment="1" applyProtection="1">
      <alignment vertical="center" wrapText="1"/>
    </xf>
    <xf numFmtId="0" fontId="46" fillId="0" borderId="18" xfId="0" applyFont="1" applyBorder="1" applyAlignment="1" applyProtection="1">
      <alignment vertical="center" wrapText="1"/>
    </xf>
    <xf numFmtId="14" fontId="10" fillId="2" borderId="4" xfId="0" applyNumberFormat="1" applyFont="1" applyFill="1" applyBorder="1" applyAlignment="1" applyProtection="1">
      <alignment wrapText="1"/>
    </xf>
    <xf numFmtId="0" fontId="41" fillId="2" borderId="2" xfId="0" applyFont="1" applyFill="1" applyBorder="1" applyAlignment="1" applyProtection="1">
      <alignment vertical="center"/>
    </xf>
    <xf numFmtId="0" fontId="41" fillId="2" borderId="18" xfId="0" applyFont="1" applyFill="1" applyBorder="1" applyAlignment="1" applyProtection="1">
      <alignment vertical="center"/>
    </xf>
    <xf numFmtId="0" fontId="8" fillId="2" borderId="2" xfId="0" applyFont="1" applyFill="1" applyBorder="1" applyAlignment="1" applyProtection="1">
      <alignment wrapText="1"/>
    </xf>
    <xf numFmtId="0" fontId="8" fillId="2" borderId="18" xfId="0" applyFont="1" applyFill="1" applyBorder="1" applyAlignment="1" applyProtection="1">
      <alignment wrapText="1"/>
    </xf>
    <xf numFmtId="0" fontId="0" fillId="2" borderId="2" xfId="0" applyFill="1" applyBorder="1" applyAlignment="1" applyProtection="1">
      <alignment wrapText="1"/>
    </xf>
    <xf numFmtId="0" fontId="0" fillId="2" borderId="18" xfId="0" applyFill="1" applyBorder="1" applyAlignment="1" applyProtection="1">
      <alignment wrapText="1"/>
    </xf>
    <xf numFmtId="0" fontId="14" fillId="2" borderId="4"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0" fillId="2" borderId="2" xfId="0" applyFill="1" applyBorder="1" applyAlignment="1" applyProtection="1">
      <alignment vertical="center" wrapText="1"/>
    </xf>
    <xf numFmtId="0" fontId="0" fillId="2" borderId="18" xfId="0" applyFill="1" applyBorder="1" applyAlignment="1" applyProtection="1">
      <alignment vertical="center" wrapText="1"/>
    </xf>
    <xf numFmtId="0" fontId="11" fillId="2" borderId="19" xfId="0" applyFont="1" applyFill="1" applyBorder="1" applyAlignment="1" applyProtection="1"/>
    <xf numFmtId="0" fontId="11" fillId="2" borderId="20" xfId="0" applyFont="1" applyFill="1" applyBorder="1" applyAlignment="1" applyProtection="1"/>
    <xf numFmtId="0" fontId="11" fillId="2" borderId="21" xfId="0" applyFont="1" applyFill="1" applyBorder="1" applyAlignment="1" applyProtection="1"/>
    <xf numFmtId="0" fontId="0" fillId="0" borderId="23" xfId="0" applyBorder="1" applyAlignment="1" applyProtection="1"/>
    <xf numFmtId="0" fontId="0" fillId="0" borderId="24" xfId="0" applyBorder="1" applyAlignment="1" applyProtection="1"/>
    <xf numFmtId="0" fontId="0" fillId="0" borderId="25" xfId="0" applyBorder="1" applyAlignment="1" applyProtection="1"/>
    <xf numFmtId="0" fontId="0" fillId="0" borderId="18" xfId="0" applyBorder="1" applyAlignment="1" applyProtection="1">
      <alignment horizontal="center" vertical="center" wrapText="1"/>
    </xf>
    <xf numFmtId="0" fontId="0" fillId="0" borderId="30" xfId="0" applyBorder="1" applyAlignment="1" applyProtection="1">
      <alignment horizontal="center" vertical="center" wrapText="1"/>
    </xf>
    <xf numFmtId="0" fontId="10" fillId="0" borderId="2" xfId="0" applyFont="1" applyBorder="1" applyAlignment="1" applyProtection="1">
      <alignment wrapText="1"/>
      <protection locked="0"/>
    </xf>
    <xf numFmtId="0" fontId="11" fillId="2" borderId="4"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11" fillId="2" borderId="18" xfId="0" applyFont="1" applyFill="1" applyBorder="1" applyAlignment="1" applyProtection="1">
      <alignment vertical="center" wrapText="1"/>
    </xf>
    <xf numFmtId="0" fontId="11" fillId="0" borderId="0" xfId="0" applyFont="1" applyAlignment="1" applyProtection="1">
      <alignment wrapText="1"/>
    </xf>
    <xf numFmtId="0" fontId="11"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30" xfId="0" applyFont="1" applyFill="1" applyBorder="1" applyAlignment="1">
      <alignment vertical="center"/>
    </xf>
    <xf numFmtId="0" fontId="0" fillId="0" borderId="2" xfId="0" applyBorder="1" applyAlignment="1" applyProtection="1">
      <alignment wrapText="1"/>
      <protection locked="0"/>
    </xf>
    <xf numFmtId="0" fontId="0" fillId="0" borderId="18" xfId="0" applyBorder="1" applyAlignment="1" applyProtection="1">
      <alignment wrapText="1"/>
      <protection locked="0"/>
    </xf>
    <xf numFmtId="0" fontId="0" fillId="0" borderId="30" xfId="0" applyBorder="1" applyAlignment="1">
      <alignment horizontal="center" vertical="center"/>
    </xf>
    <xf numFmtId="0" fontId="4" fillId="0" borderId="0" xfId="0" applyFont="1" applyAlignment="1" applyProtection="1">
      <alignment wrapText="1"/>
    </xf>
    <xf numFmtId="0" fontId="10" fillId="0" borderId="1" xfId="0" applyFont="1" applyFill="1" applyBorder="1" applyAlignment="1" applyProtection="1">
      <alignment wrapText="1"/>
      <protection locked="0"/>
    </xf>
    <xf numFmtId="0" fontId="16" fillId="0" borderId="1" xfId="0" applyFont="1" applyFill="1" applyBorder="1" applyAlignment="1" applyProtection="1">
      <alignment wrapText="1"/>
      <protection locked="0"/>
    </xf>
    <xf numFmtId="0" fontId="16" fillId="0" borderId="1" xfId="0" applyFont="1" applyBorder="1" applyAlignment="1" applyProtection="1">
      <alignment wrapText="1"/>
    </xf>
    <xf numFmtId="0" fontId="14"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10" fillId="0" borderId="1" xfId="0" applyFont="1" applyFill="1" applyBorder="1" applyAlignment="1" applyProtection="1">
      <alignment wrapText="1"/>
    </xf>
    <xf numFmtId="0" fontId="16" fillId="0" borderId="1" xfId="0" applyFont="1" applyFill="1" applyBorder="1" applyAlignment="1" applyProtection="1">
      <alignment wrapText="1"/>
    </xf>
    <xf numFmtId="0" fontId="10" fillId="0" borderId="4" xfId="0" applyFont="1" applyFill="1" applyBorder="1" applyAlignment="1" applyProtection="1">
      <alignment wrapText="1"/>
    </xf>
    <xf numFmtId="0" fontId="0" fillId="0" borderId="2" xfId="0" applyBorder="1" applyAlignment="1" applyProtection="1">
      <alignment wrapText="1"/>
    </xf>
    <xf numFmtId="0" fontId="28" fillId="5" borderId="35" xfId="0" applyFont="1" applyFill="1" applyBorder="1" applyAlignment="1">
      <alignment horizontal="center" vertical="center"/>
    </xf>
    <xf numFmtId="0" fontId="28" fillId="5" borderId="27"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36" xfId="0" applyFont="1" applyFill="1" applyBorder="1" applyAlignment="1">
      <alignment horizontal="center" vertical="center"/>
    </xf>
    <xf numFmtId="0" fontId="28" fillId="5" borderId="26" xfId="0" applyFont="1" applyFill="1" applyBorder="1" applyAlignment="1">
      <alignment horizontal="center" vertical="center"/>
    </xf>
    <xf numFmtId="0" fontId="28" fillId="5" borderId="28" xfId="0" applyFont="1" applyFill="1" applyBorder="1" applyAlignment="1">
      <alignment horizontal="center" vertical="center"/>
    </xf>
    <xf numFmtId="0" fontId="0" fillId="2" borderId="1" xfId="0" applyFill="1" applyBorder="1" applyAlignment="1" applyProtection="1">
      <alignment wrapText="1"/>
    </xf>
    <xf numFmtId="0" fontId="28" fillId="2" borderId="1" xfId="0" applyFont="1" applyFill="1" applyBorder="1" applyAlignment="1" applyProtection="1">
      <alignment horizontal="center"/>
    </xf>
    <xf numFmtId="0" fontId="0" fillId="0" borderId="1" xfId="0" applyBorder="1" applyAlignment="1"/>
    <xf numFmtId="0" fontId="28" fillId="2" borderId="15" xfId="0" applyFont="1" applyFill="1" applyBorder="1" applyAlignment="1">
      <alignment horizontal="center" vertical="center"/>
    </xf>
    <xf numFmtId="0" fontId="28" fillId="0" borderId="17" xfId="0" applyFont="1" applyBorder="1" applyAlignment="1">
      <alignment horizontal="center" vertical="center"/>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28" fillId="4" borderId="28" xfId="0" applyFont="1" applyFill="1" applyBorder="1" applyAlignment="1">
      <alignment horizontal="center" vertical="center"/>
    </xf>
  </cellXfs>
  <cellStyles count="2">
    <cellStyle name="Normální" xfId="0" builtinId="0"/>
    <cellStyle name="Procenta" xfId="1" builtinId="5"/>
  </cellStyles>
  <dxfs count="69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s>
  <tableStyles count="0" defaultTableStyle="TableStyleMedium9" defaultPivotStyle="PivotStyleLight16"/>
  <colors>
    <mruColors>
      <color rgb="FFFFE593"/>
      <color rgb="FFFFEDB3"/>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Drop" dropLines="3" dropStyle="combo" dx="16" fmlaLink="$J$18" fmlaRange="data!$J$25:$K$27" sel="1" val="0"/>
</file>

<file path=xl/ctrlProps/ctrlProp10.xml><?xml version="1.0" encoding="utf-8"?>
<formControlPr xmlns="http://schemas.microsoft.com/office/spreadsheetml/2009/9/main" objectType="Drop" dropLines="134" dropStyle="combo" dx="16" fmlaLink="$F$14" fmlaRange="data!$A$35:$A$169" noThreeD="1" sel="1" val="0"/>
</file>

<file path=xl/ctrlProps/ctrlProp11.xml><?xml version="1.0" encoding="utf-8"?>
<formControlPr xmlns="http://schemas.microsoft.com/office/spreadsheetml/2009/9/main" objectType="Drop" dropLines="134" dropStyle="combo" dx="16" fmlaLink="$F$15" fmlaRange="data!$A$35:$A$169" noThreeD="1" sel="1" val="0"/>
</file>

<file path=xl/ctrlProps/ctrlProp12.xml><?xml version="1.0" encoding="utf-8"?>
<formControlPr xmlns="http://schemas.microsoft.com/office/spreadsheetml/2009/9/main" objectType="Drop" dropLines="134" dropStyle="combo" dx="16" fmlaLink="$F$16" fmlaRange="data!$A$35:$A$169" noThreeD="1" sel="1" val="0"/>
</file>

<file path=xl/ctrlProps/ctrlProp13.xml><?xml version="1.0" encoding="utf-8"?>
<formControlPr xmlns="http://schemas.microsoft.com/office/spreadsheetml/2009/9/main" objectType="Drop" dropLines="134" dropStyle="combo" dx="16" fmlaLink="$F$17" fmlaRange="data!$A$35:$A$169" noThreeD="1" sel="1" val="0"/>
</file>

<file path=xl/ctrlProps/ctrlProp14.xml><?xml version="1.0" encoding="utf-8"?>
<formControlPr xmlns="http://schemas.microsoft.com/office/spreadsheetml/2009/9/main" objectType="Drop" dropLines="134" dropStyle="combo" dx="16" fmlaLink="$F$18" fmlaRange="data!$A$35:$A$169" noThreeD="1" sel="1" val="0"/>
</file>

<file path=xl/ctrlProps/ctrlProp15.xml><?xml version="1.0" encoding="utf-8"?>
<formControlPr xmlns="http://schemas.microsoft.com/office/spreadsheetml/2009/9/main" objectType="Drop" dropLines="134" dropStyle="combo" dx="16" fmlaLink="$F$19" fmlaRange="data!$A$35:$A$169" noThreeD="1" sel="1" val="0"/>
</file>

<file path=xl/ctrlProps/ctrlProp16.xml><?xml version="1.0" encoding="utf-8"?>
<formControlPr xmlns="http://schemas.microsoft.com/office/spreadsheetml/2009/9/main" objectType="Drop" dropLines="134" dropStyle="combo" dx="16" fmlaLink="$F$20" fmlaRange="data!$A$35:$A$169" noThreeD="1" sel="1" val="0"/>
</file>

<file path=xl/ctrlProps/ctrlProp17.xml><?xml version="1.0" encoding="utf-8"?>
<formControlPr xmlns="http://schemas.microsoft.com/office/spreadsheetml/2009/9/main" objectType="Drop" dropLines="134" dropStyle="combo" dx="16" fmlaLink="$F$21" fmlaRange="data!$A$35:$A$169" noThreeD="1" sel="1" val="0"/>
</file>

<file path=xl/ctrlProps/ctrlProp18.xml><?xml version="1.0" encoding="utf-8"?>
<formControlPr xmlns="http://schemas.microsoft.com/office/spreadsheetml/2009/9/main" objectType="Drop" dropLines="134" dropStyle="combo" dx="16" fmlaLink="$F$22" fmlaRange="data!$A$35:$A$169" noThreeD="1" sel="1" val="0"/>
</file>

<file path=xl/ctrlProps/ctrlProp19.xml><?xml version="1.0" encoding="utf-8"?>
<formControlPr xmlns="http://schemas.microsoft.com/office/spreadsheetml/2009/9/main" objectType="Drop" dropLines="134" dropStyle="combo" dx="16" fmlaLink="$F$23" fmlaRange="data!$A$35:$A$169" noThreeD="1" sel="1" val="0"/>
</file>

<file path=xl/ctrlProps/ctrlProp2.xml><?xml version="1.0" encoding="utf-8"?>
<formControlPr xmlns="http://schemas.microsoft.com/office/spreadsheetml/2009/9/main" objectType="Drop" dropLines="134" dropStyle="combo" dx="16" fmlaLink="$F$6" fmlaRange="data!$A$35:$A$169" noThreeD="1" sel="1" val="0"/>
</file>

<file path=xl/ctrlProps/ctrlProp20.xml><?xml version="1.0" encoding="utf-8"?>
<formControlPr xmlns="http://schemas.microsoft.com/office/spreadsheetml/2009/9/main" objectType="Drop" dropLines="134" dropStyle="combo" dx="16" fmlaLink="$F$24" fmlaRange="data!$A$35:$A$169" noThreeD="1" sel="1" val="0"/>
</file>

<file path=xl/ctrlProps/ctrlProp21.xml><?xml version="1.0" encoding="utf-8"?>
<formControlPr xmlns="http://schemas.microsoft.com/office/spreadsheetml/2009/9/main" objectType="Drop" dropLines="134" dropStyle="combo" dx="16" fmlaLink="$F$25" fmlaRange="data!$A$35:$A$169" noThreeD="1" sel="1" val="0"/>
</file>

<file path=xl/ctrlProps/ctrlProp22.xml><?xml version="1.0" encoding="utf-8"?>
<formControlPr xmlns="http://schemas.microsoft.com/office/spreadsheetml/2009/9/main" objectType="Drop" dropLines="134" dropStyle="combo" dx="16" fmlaLink="$F$26" fmlaRange="data!$A$35:$A$169" noThreeD="1" sel="1" val="0"/>
</file>

<file path=xl/ctrlProps/ctrlProp23.xml><?xml version="1.0" encoding="utf-8"?>
<formControlPr xmlns="http://schemas.microsoft.com/office/spreadsheetml/2009/9/main" objectType="Drop" dropLines="134" dropStyle="combo" dx="16" fmlaLink="$F$27" fmlaRange="data!$A$35:$A$169" noThreeD="1" sel="1" val="0"/>
</file>

<file path=xl/ctrlProps/ctrlProp24.xml><?xml version="1.0" encoding="utf-8"?>
<formControlPr xmlns="http://schemas.microsoft.com/office/spreadsheetml/2009/9/main" objectType="Drop" dropLines="134" dropStyle="combo" dx="16" fmlaLink="$F$28" fmlaRange="data!$A$35:$A$169" noThreeD="1" sel="1" val="0"/>
</file>

<file path=xl/ctrlProps/ctrlProp25.xml><?xml version="1.0" encoding="utf-8"?>
<formControlPr xmlns="http://schemas.microsoft.com/office/spreadsheetml/2009/9/main" objectType="Drop" dropLines="134" dropStyle="combo" dx="16" fmlaLink="$F$29" fmlaRange="data!$A$35:$A$169" noThreeD="1" sel="1" val="0"/>
</file>

<file path=xl/ctrlProps/ctrlProp3.xml><?xml version="1.0" encoding="utf-8"?>
<formControlPr xmlns="http://schemas.microsoft.com/office/spreadsheetml/2009/9/main" objectType="Drop" dropLines="134" dropStyle="combo" dx="16" fmlaLink="$F$7" fmlaRange="data!$A$35:$A$169" noThreeD="1" sel="1" val="0"/>
</file>

<file path=xl/ctrlProps/ctrlProp4.xml><?xml version="1.0" encoding="utf-8"?>
<formControlPr xmlns="http://schemas.microsoft.com/office/spreadsheetml/2009/9/main" objectType="Drop" dropLines="134" dropStyle="combo" dx="16" fmlaLink="$F$8" fmlaRange="data!$A$35:$A$169" noThreeD="1" sel="1" val="0"/>
</file>

<file path=xl/ctrlProps/ctrlProp5.xml><?xml version="1.0" encoding="utf-8"?>
<formControlPr xmlns="http://schemas.microsoft.com/office/spreadsheetml/2009/9/main" objectType="Drop" dropLines="134" dropStyle="combo" dx="16" fmlaLink="$F$9" fmlaRange="data!$A$35:$A$169" noThreeD="1" sel="1" val="0"/>
</file>

<file path=xl/ctrlProps/ctrlProp6.xml><?xml version="1.0" encoding="utf-8"?>
<formControlPr xmlns="http://schemas.microsoft.com/office/spreadsheetml/2009/9/main" objectType="Drop" dropLines="134" dropStyle="combo" dx="16" fmlaLink="$F$10" fmlaRange="data!$A$35:$A$169" noThreeD="1" sel="1" val="0"/>
</file>

<file path=xl/ctrlProps/ctrlProp7.xml><?xml version="1.0" encoding="utf-8"?>
<formControlPr xmlns="http://schemas.microsoft.com/office/spreadsheetml/2009/9/main" objectType="Drop" dropLines="134" dropStyle="combo" dx="16" fmlaLink="$F$11" fmlaRange="data!$A$35:$A$169" noThreeD="1" sel="1" val="0"/>
</file>

<file path=xl/ctrlProps/ctrlProp8.xml><?xml version="1.0" encoding="utf-8"?>
<formControlPr xmlns="http://schemas.microsoft.com/office/spreadsheetml/2009/9/main" objectType="Drop" dropLines="134" dropStyle="combo" dx="16" fmlaLink="$F$12" fmlaRange="data!$A$35:$A$169" noThreeD="1" sel="1" val="0"/>
</file>

<file path=xl/ctrlProps/ctrlProp9.xml><?xml version="1.0" encoding="utf-8"?>
<formControlPr xmlns="http://schemas.microsoft.com/office/spreadsheetml/2009/9/main" objectType="Drop" dropLines="134" dropStyle="combo" dx="16" fmlaLink="$F$13" fmlaRange="data!$A$35:$A$16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17</xdr:row>
          <xdr:rowOff>66675</xdr:rowOff>
        </xdr:from>
        <xdr:to>
          <xdr:col>10</xdr:col>
          <xdr:colOff>228600</xdr:colOff>
          <xdr:row>17</xdr:row>
          <xdr:rowOff>314325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19050</xdr:colOff>
      <xdr:row>1</xdr:row>
      <xdr:rowOff>9525</xdr:rowOff>
    </xdr:from>
    <xdr:to>
      <xdr:col>6</xdr:col>
      <xdr:colOff>66675</xdr:colOff>
      <xdr:row>2</xdr:row>
      <xdr:rowOff>9525</xdr:rowOff>
    </xdr:to>
    <xdr:pic>
      <xdr:nvPicPr>
        <xdr:cNvPr id="3" name="Obráze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0"/>
          <a:ext cx="37052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1</xdr:row>
      <xdr:rowOff>38100</xdr:rowOff>
    </xdr:from>
    <xdr:to>
      <xdr:col>8</xdr:col>
      <xdr:colOff>581025</xdr:colOff>
      <xdr:row>2</xdr:row>
      <xdr:rowOff>76200</xdr:rowOff>
    </xdr:to>
    <xdr:pic>
      <xdr:nvPicPr>
        <xdr:cNvPr id="4" name="Obrázek 2"/>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219075"/>
          <a:ext cx="17335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9525</xdr:rowOff>
        </xdr:from>
        <xdr:to>
          <xdr:col>0</xdr:col>
          <xdr:colOff>1809750</xdr:colOff>
          <xdr:row>6</xdr:row>
          <xdr:rowOff>9525</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9525</xdr:rowOff>
        </xdr:from>
        <xdr:to>
          <xdr:col>0</xdr:col>
          <xdr:colOff>1809750</xdr:colOff>
          <xdr:row>7</xdr:row>
          <xdr:rowOff>9525</xdr:rowOff>
        </xdr:to>
        <xdr:sp macro="" textlink="">
          <xdr:nvSpPr>
            <xdr:cNvPr id="9219" name="Drop Down 3" hidden="1">
              <a:extLst>
                <a:ext uri="{63B3BB69-23CF-44E3-9099-C40C66FF867C}">
                  <a14:compatExt spid="_x0000_s9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1809750</xdr:colOff>
          <xdr:row>8</xdr:row>
          <xdr:rowOff>9525</xdr:rowOff>
        </xdr:to>
        <xdr:sp macro="" textlink="">
          <xdr:nvSpPr>
            <xdr:cNvPr id="9220" name="Drop Down 4"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9525</xdr:rowOff>
        </xdr:from>
        <xdr:to>
          <xdr:col>0</xdr:col>
          <xdr:colOff>1809750</xdr:colOff>
          <xdr:row>9</xdr:row>
          <xdr:rowOff>9525</xdr:rowOff>
        </xdr:to>
        <xdr:sp macro="" textlink="">
          <xdr:nvSpPr>
            <xdr:cNvPr id="9221" name="Drop Down 5" hidden="1">
              <a:extLst>
                <a:ext uri="{63B3BB69-23CF-44E3-9099-C40C66FF867C}">
                  <a14:compatExt spid="_x0000_s9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9525</xdr:rowOff>
        </xdr:from>
        <xdr:to>
          <xdr:col>0</xdr:col>
          <xdr:colOff>1809750</xdr:colOff>
          <xdr:row>10</xdr:row>
          <xdr:rowOff>9525</xdr:rowOff>
        </xdr:to>
        <xdr:sp macro="" textlink="">
          <xdr:nvSpPr>
            <xdr:cNvPr id="9222" name="Drop Down 6" hidden="1">
              <a:extLst>
                <a:ext uri="{63B3BB69-23CF-44E3-9099-C40C66FF867C}">
                  <a14:compatExt spid="_x0000_s9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9525</xdr:rowOff>
        </xdr:from>
        <xdr:to>
          <xdr:col>0</xdr:col>
          <xdr:colOff>1809750</xdr:colOff>
          <xdr:row>11</xdr:row>
          <xdr:rowOff>9525</xdr:rowOff>
        </xdr:to>
        <xdr:sp macro="" textlink="">
          <xdr:nvSpPr>
            <xdr:cNvPr id="9223" name="Drop Down 7"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9525</xdr:rowOff>
        </xdr:from>
        <xdr:to>
          <xdr:col>0</xdr:col>
          <xdr:colOff>1809750</xdr:colOff>
          <xdr:row>12</xdr:row>
          <xdr:rowOff>9525</xdr:rowOff>
        </xdr:to>
        <xdr:sp macro="" textlink="">
          <xdr:nvSpPr>
            <xdr:cNvPr id="9224" name="Drop Down 8"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0</xdr:col>
          <xdr:colOff>1809750</xdr:colOff>
          <xdr:row>13</xdr:row>
          <xdr:rowOff>9525</xdr:rowOff>
        </xdr:to>
        <xdr:sp macro="" textlink="">
          <xdr:nvSpPr>
            <xdr:cNvPr id="9225" name="Drop Down 9"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0</xdr:col>
          <xdr:colOff>1809750</xdr:colOff>
          <xdr:row>14</xdr:row>
          <xdr:rowOff>9525</xdr:rowOff>
        </xdr:to>
        <xdr:sp macro="" textlink="">
          <xdr:nvSpPr>
            <xdr:cNvPr id="9226" name="Drop Down 10" hidden="1">
              <a:extLst>
                <a:ext uri="{63B3BB69-23CF-44E3-9099-C40C66FF867C}">
                  <a14:compatExt spid="_x0000_s9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0</xdr:col>
          <xdr:colOff>1809750</xdr:colOff>
          <xdr:row>15</xdr:row>
          <xdr:rowOff>9525</xdr:rowOff>
        </xdr:to>
        <xdr:sp macro="" textlink="">
          <xdr:nvSpPr>
            <xdr:cNvPr id="9227" name="Drop Down 11" hidden="1">
              <a:extLst>
                <a:ext uri="{63B3BB69-23CF-44E3-9099-C40C66FF867C}">
                  <a14:compatExt spid="_x0000_s9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9525</xdr:rowOff>
        </xdr:from>
        <xdr:to>
          <xdr:col>0</xdr:col>
          <xdr:colOff>1809750</xdr:colOff>
          <xdr:row>16</xdr:row>
          <xdr:rowOff>9525</xdr:rowOff>
        </xdr:to>
        <xdr:sp macro="" textlink="">
          <xdr:nvSpPr>
            <xdr:cNvPr id="9228" name="Drop Down 12" hidden="1">
              <a:extLst>
                <a:ext uri="{63B3BB69-23CF-44E3-9099-C40C66FF867C}">
                  <a14:compatExt spid="_x0000_s9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9525</xdr:rowOff>
        </xdr:from>
        <xdr:to>
          <xdr:col>0</xdr:col>
          <xdr:colOff>1809750</xdr:colOff>
          <xdr:row>17</xdr:row>
          <xdr:rowOff>9525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9525</xdr:rowOff>
        </xdr:from>
        <xdr:to>
          <xdr:col>0</xdr:col>
          <xdr:colOff>1809750</xdr:colOff>
          <xdr:row>18</xdr:row>
          <xdr:rowOff>9525</xdr:rowOff>
        </xdr:to>
        <xdr:sp macro="" textlink="">
          <xdr:nvSpPr>
            <xdr:cNvPr id="9230" name="Drop Down 14" hidden="1">
              <a:extLst>
                <a:ext uri="{63B3BB69-23CF-44E3-9099-C40C66FF867C}">
                  <a14:compatExt spid="_x0000_s9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9525</xdr:rowOff>
        </xdr:from>
        <xdr:to>
          <xdr:col>0</xdr:col>
          <xdr:colOff>1809750</xdr:colOff>
          <xdr:row>19</xdr:row>
          <xdr:rowOff>9525</xdr:rowOff>
        </xdr:to>
        <xdr:sp macro="" textlink="">
          <xdr:nvSpPr>
            <xdr:cNvPr id="9231" name="Drop Down 15" hidden="1">
              <a:extLst>
                <a:ext uri="{63B3BB69-23CF-44E3-9099-C40C66FF867C}">
                  <a14:compatExt spid="_x0000_s9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9525</xdr:rowOff>
        </xdr:from>
        <xdr:to>
          <xdr:col>0</xdr:col>
          <xdr:colOff>1809750</xdr:colOff>
          <xdr:row>20</xdr:row>
          <xdr:rowOff>9525</xdr:rowOff>
        </xdr:to>
        <xdr:sp macro="" textlink="">
          <xdr:nvSpPr>
            <xdr:cNvPr id="9232" name="Drop Down 16" hidden="1">
              <a:extLst>
                <a:ext uri="{63B3BB69-23CF-44E3-9099-C40C66FF867C}">
                  <a14:compatExt spid="_x0000_s9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9525</xdr:rowOff>
        </xdr:from>
        <xdr:to>
          <xdr:col>0</xdr:col>
          <xdr:colOff>1809750</xdr:colOff>
          <xdr:row>21</xdr:row>
          <xdr:rowOff>9525</xdr:rowOff>
        </xdr:to>
        <xdr:sp macro="" textlink="">
          <xdr:nvSpPr>
            <xdr:cNvPr id="9233" name="Drop Down 17" hidden="1">
              <a:extLst>
                <a:ext uri="{63B3BB69-23CF-44E3-9099-C40C66FF867C}">
                  <a14:compatExt spid="_x0000_s9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0</xdr:col>
          <xdr:colOff>1809750</xdr:colOff>
          <xdr:row>22</xdr:row>
          <xdr:rowOff>9525</xdr:rowOff>
        </xdr:to>
        <xdr:sp macro="" textlink="">
          <xdr:nvSpPr>
            <xdr:cNvPr id="9234" name="Drop Down 18" hidden="1">
              <a:extLst>
                <a:ext uri="{63B3BB69-23CF-44E3-9099-C40C66FF867C}">
                  <a14:compatExt spid="_x0000_s9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9525</xdr:rowOff>
        </xdr:from>
        <xdr:to>
          <xdr:col>0</xdr:col>
          <xdr:colOff>1809750</xdr:colOff>
          <xdr:row>23</xdr:row>
          <xdr:rowOff>9525</xdr:rowOff>
        </xdr:to>
        <xdr:sp macro="" textlink="">
          <xdr:nvSpPr>
            <xdr:cNvPr id="9235" name="Drop Down 19" hidden="1">
              <a:extLst>
                <a:ext uri="{63B3BB69-23CF-44E3-9099-C40C66FF867C}">
                  <a14:compatExt spid="_x0000_s9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9525</xdr:rowOff>
        </xdr:from>
        <xdr:to>
          <xdr:col>0</xdr:col>
          <xdr:colOff>1809750</xdr:colOff>
          <xdr:row>24</xdr:row>
          <xdr:rowOff>9525</xdr:rowOff>
        </xdr:to>
        <xdr:sp macro="" textlink="">
          <xdr:nvSpPr>
            <xdr:cNvPr id="9236" name="Drop Down 20" hidden="1">
              <a:extLst>
                <a:ext uri="{63B3BB69-23CF-44E3-9099-C40C66FF867C}">
                  <a14:compatExt spid="_x0000_s9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9525</xdr:rowOff>
        </xdr:from>
        <xdr:to>
          <xdr:col>0</xdr:col>
          <xdr:colOff>1809750</xdr:colOff>
          <xdr:row>25</xdr:row>
          <xdr:rowOff>9525</xdr:rowOff>
        </xdr:to>
        <xdr:sp macro="" textlink="">
          <xdr:nvSpPr>
            <xdr:cNvPr id="9237" name="Drop Down 21" hidden="1">
              <a:extLst>
                <a:ext uri="{63B3BB69-23CF-44E3-9099-C40C66FF867C}">
                  <a14:compatExt spid="_x0000_s9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25</xdr:row>
          <xdr:rowOff>9525</xdr:rowOff>
        </xdr:from>
        <xdr:to>
          <xdr:col>0</xdr:col>
          <xdr:colOff>1809750</xdr:colOff>
          <xdr:row>26</xdr:row>
          <xdr:rowOff>9525</xdr:rowOff>
        </xdr:to>
        <xdr:sp macro="" textlink="">
          <xdr:nvSpPr>
            <xdr:cNvPr id="9238" name="Drop Down 22" hidden="1">
              <a:extLst>
                <a:ext uri="{63B3BB69-23CF-44E3-9099-C40C66FF867C}">
                  <a14:compatExt spid="_x0000_s9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9525</xdr:rowOff>
        </xdr:from>
        <xdr:to>
          <xdr:col>0</xdr:col>
          <xdr:colOff>1809750</xdr:colOff>
          <xdr:row>27</xdr:row>
          <xdr:rowOff>9525</xdr:rowOff>
        </xdr:to>
        <xdr:sp macro="" textlink="">
          <xdr:nvSpPr>
            <xdr:cNvPr id="9239" name="Drop Down 23" hidden="1">
              <a:extLst>
                <a:ext uri="{63B3BB69-23CF-44E3-9099-C40C66FF867C}">
                  <a14:compatExt spid="_x0000_s9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9525</xdr:rowOff>
        </xdr:from>
        <xdr:to>
          <xdr:col>0</xdr:col>
          <xdr:colOff>1809750</xdr:colOff>
          <xdr:row>28</xdr:row>
          <xdr:rowOff>9525</xdr:rowOff>
        </xdr:to>
        <xdr:sp macro="" textlink="">
          <xdr:nvSpPr>
            <xdr:cNvPr id="9240" name="Drop Down 24" hidden="1">
              <a:extLst>
                <a:ext uri="{63B3BB69-23CF-44E3-9099-C40C66FF867C}">
                  <a14:compatExt spid="_x0000_s9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9525</xdr:rowOff>
        </xdr:from>
        <xdr:to>
          <xdr:col>0</xdr:col>
          <xdr:colOff>1809750</xdr:colOff>
          <xdr:row>29</xdr:row>
          <xdr:rowOff>9525</xdr:rowOff>
        </xdr:to>
        <xdr:sp macro="" textlink="">
          <xdr:nvSpPr>
            <xdr:cNvPr id="9241" name="Drop Down 25" hidden="1">
              <a:extLst>
                <a:ext uri="{63B3BB69-23CF-44E3-9099-C40C66FF867C}">
                  <a14:compatExt spid="_x0000_s9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tace%20a%20prispevky%202016\system%20monitoringu\zaverzprava_P_p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ní list"/>
      <sheetName val="část A zhodnocení"/>
      <sheetName val="část B ind_P_péče"/>
      <sheetName val="část C ind_kval"/>
      <sheetName val="část D zaměstnanci"/>
      <sheetName val="část E náklady"/>
      <sheetName val="část F zdroje"/>
      <sheetName val="část G přílohy"/>
      <sheetName val="poznámky k vyplnění"/>
      <sheetName val="data"/>
    </sheetNames>
    <sheetDataSet>
      <sheetData sheetId="0"/>
      <sheetData sheetId="1"/>
      <sheetData sheetId="2"/>
      <sheetData sheetId="3"/>
      <sheetData sheetId="4"/>
      <sheetData sheetId="5"/>
      <sheetData sheetId="6"/>
      <sheetData sheetId="7"/>
      <sheetData sheetId="8"/>
      <sheetData sheetId="9">
        <row r="1">
          <cell r="A1" t="str">
            <v>Azylové domy</v>
          </cell>
        </row>
        <row r="2">
          <cell r="A2" t="str">
            <v>Centra denních služeb</v>
          </cell>
        </row>
        <row r="3">
          <cell r="A3" t="str">
            <v>Denní stacionáře</v>
          </cell>
        </row>
        <row r="4">
          <cell r="A4" t="str">
            <v>Domovy pro osoby se zdravotním postižením</v>
          </cell>
        </row>
        <row r="5">
          <cell r="A5" t="str">
            <v>Domovy pro seniory</v>
          </cell>
        </row>
        <row r="6">
          <cell r="A6" t="str">
            <v>Domovy se zvláštním režimem</v>
          </cell>
        </row>
        <row r="7">
          <cell r="A7" t="str">
            <v>Domy na půl cesty</v>
          </cell>
        </row>
        <row r="8">
          <cell r="A8" t="str">
            <v>Chráněné bydlení</v>
          </cell>
        </row>
        <row r="9">
          <cell r="A9" t="str">
            <v>Intervenční centra</v>
          </cell>
        </row>
        <row r="10">
          <cell r="A10" t="str">
            <v>Kontaktní centra</v>
          </cell>
        </row>
        <row r="11">
          <cell r="A11" t="str">
            <v>Krizová pomoc</v>
          </cell>
        </row>
        <row r="12">
          <cell r="A12" t="str">
            <v>Nízkoprahová denní centra</v>
          </cell>
        </row>
        <row r="13">
          <cell r="A13" t="str">
            <v>Nízkoprahová zařízení pro děti a mládež</v>
          </cell>
        </row>
        <row r="14">
          <cell r="A14" t="str">
            <v>Noclehárny</v>
          </cell>
        </row>
        <row r="15">
          <cell r="A15" t="str">
            <v>Odborné sociální poradenství</v>
          </cell>
        </row>
        <row r="16">
          <cell r="A16" t="str">
            <v>Odlehčovací služby</v>
          </cell>
        </row>
        <row r="17">
          <cell r="A17" t="str">
            <v>Osobní asistence</v>
          </cell>
        </row>
        <row r="18">
          <cell r="A18" t="str">
            <v>Pečovatelská služba</v>
          </cell>
        </row>
        <row r="19">
          <cell r="A19" t="str">
            <v>Podpora samostatného bydlení</v>
          </cell>
        </row>
        <row r="20">
          <cell r="A20" t="str">
            <v>Průvodcovské a předčitatelské služby</v>
          </cell>
        </row>
        <row r="21">
          <cell r="A21" t="str">
            <v>Raná péče</v>
          </cell>
        </row>
        <row r="22">
          <cell r="A22" t="str">
            <v>Služby následné péče</v>
          </cell>
        </row>
        <row r="23">
          <cell r="A23" t="str">
            <v>Sociálně aktivizační služby pro rodiny s dětmi</v>
          </cell>
        </row>
        <row r="24">
          <cell r="A24" t="str">
            <v>Sociálně aktivizační služby pro seniory a osoby se zdravotním postižením</v>
          </cell>
        </row>
        <row r="25">
          <cell r="A25" t="str">
            <v>Sociálně terapeutické dílny</v>
          </cell>
        </row>
        <row r="26">
          <cell r="A26" t="str">
            <v>Sociální rehabilitace</v>
          </cell>
        </row>
        <row r="27">
          <cell r="A27" t="str">
            <v>Sociální služby poskytované ve zdravotnických zařízeních lůžkové péče</v>
          </cell>
        </row>
        <row r="28">
          <cell r="A28" t="str">
            <v>Telefonická krizová pomoc</v>
          </cell>
        </row>
        <row r="29">
          <cell r="A29" t="str">
            <v>Terapeutické komunity</v>
          </cell>
        </row>
        <row r="30">
          <cell r="A30" t="str">
            <v>Terénní programy</v>
          </cell>
        </row>
        <row r="31">
          <cell r="A31" t="str">
            <v>Tísňová péče</v>
          </cell>
        </row>
        <row r="32">
          <cell r="A32" t="str">
            <v>Tlumočnické služby</v>
          </cell>
        </row>
        <row r="33">
          <cell r="A33" t="str">
            <v>Týdenní stacionáře</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11.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pageSetUpPr fitToPage="1"/>
  </sheetPr>
  <dimension ref="A2:Q36"/>
  <sheetViews>
    <sheetView tabSelected="1" zoomScaleNormal="100" workbookViewId="0">
      <selection activeCell="N28" sqref="N28"/>
    </sheetView>
  </sheetViews>
  <sheetFormatPr defaultRowHeight="14.25" x14ac:dyDescent="0.2"/>
  <cols>
    <col min="1" max="9" width="9.140625" style="15"/>
    <col min="10" max="10" width="0" style="15" hidden="1" customWidth="1"/>
    <col min="11" max="11" width="18.140625" style="15" customWidth="1"/>
    <col min="12" max="12" width="9.140625" style="15" customWidth="1"/>
    <col min="13" max="15" width="9.140625" style="15"/>
    <col min="16" max="16" width="9.140625" style="15" customWidth="1"/>
    <col min="17" max="17" width="8.42578125" style="15" customWidth="1"/>
    <col min="18" max="16384" width="9.140625" style="15"/>
  </cols>
  <sheetData>
    <row r="2" spans="1:12" ht="60.75" customHeight="1" x14ac:dyDescent="0.25">
      <c r="A2" s="442"/>
      <c r="B2" s="443"/>
      <c r="C2" s="443"/>
      <c r="D2" s="443"/>
      <c r="E2" s="443"/>
      <c r="F2" s="443"/>
      <c r="G2" s="443"/>
      <c r="H2" s="443"/>
      <c r="I2" s="443"/>
      <c r="J2" s="302"/>
    </row>
    <row r="4" spans="1:12" ht="76.5" hidden="1" customHeight="1" x14ac:dyDescent="0.25">
      <c r="A4" s="412" t="s">
        <v>555</v>
      </c>
      <c r="B4" s="412"/>
      <c r="C4" s="412"/>
      <c r="D4" s="412"/>
      <c r="E4" s="412"/>
      <c r="F4" s="412"/>
      <c r="G4" s="412"/>
      <c r="H4" s="412"/>
      <c r="I4" s="412"/>
      <c r="J4" s="299"/>
    </row>
    <row r="5" spans="1:12" ht="61.5" customHeight="1" x14ac:dyDescent="0.25">
      <c r="A5" s="412" t="s">
        <v>767</v>
      </c>
      <c r="B5" s="412"/>
      <c r="C5" s="412"/>
      <c r="D5" s="412"/>
      <c r="E5" s="412"/>
      <c r="F5" s="412"/>
      <c r="G5" s="412"/>
      <c r="H5" s="412"/>
      <c r="I5" s="412"/>
      <c r="J5" s="299"/>
    </row>
    <row r="6" spans="1:12" ht="100.5" hidden="1" customHeight="1" x14ac:dyDescent="0.25">
      <c r="A6" s="412" t="s">
        <v>768</v>
      </c>
      <c r="B6" s="412"/>
      <c r="C6" s="412"/>
      <c r="D6" s="412"/>
      <c r="E6" s="412"/>
      <c r="F6" s="412"/>
      <c r="G6" s="412"/>
      <c r="H6" s="412"/>
      <c r="I6" s="412"/>
      <c r="J6" s="299"/>
    </row>
    <row r="7" spans="1:12" ht="76.5" hidden="1" customHeight="1" x14ac:dyDescent="0.25">
      <c r="A7" s="412" t="s">
        <v>769</v>
      </c>
      <c r="B7" s="412"/>
      <c r="C7" s="412"/>
      <c r="D7" s="412"/>
      <c r="E7" s="412"/>
      <c r="F7" s="412"/>
      <c r="G7" s="412"/>
      <c r="H7" s="412"/>
      <c r="I7" s="412"/>
      <c r="J7" s="299"/>
    </row>
    <row r="8" spans="1:12" ht="76.5" hidden="1" customHeight="1" x14ac:dyDescent="0.25">
      <c r="A8" s="412" t="s">
        <v>770</v>
      </c>
      <c r="B8" s="412"/>
      <c r="C8" s="412"/>
      <c r="D8" s="412"/>
      <c r="E8" s="412"/>
      <c r="F8" s="412"/>
      <c r="G8" s="412"/>
      <c r="H8" s="412"/>
      <c r="I8" s="412"/>
      <c r="J8" s="299"/>
    </row>
    <row r="9" spans="1:12" ht="62.25" hidden="1" customHeight="1" x14ac:dyDescent="0.25">
      <c r="A9" s="412" t="s">
        <v>772</v>
      </c>
      <c r="B9" s="412"/>
      <c r="C9" s="412"/>
      <c r="D9" s="412"/>
      <c r="E9" s="412"/>
      <c r="F9" s="412"/>
      <c r="G9" s="412"/>
      <c r="H9" s="412"/>
      <c r="I9" s="412"/>
      <c r="J9" s="299"/>
    </row>
    <row r="10" spans="1:12" ht="64.5" hidden="1" customHeight="1" x14ac:dyDescent="0.25">
      <c r="A10" s="412" t="s">
        <v>774</v>
      </c>
      <c r="B10" s="412"/>
      <c r="C10" s="412"/>
      <c r="D10" s="412"/>
      <c r="E10" s="412"/>
      <c r="F10" s="412"/>
      <c r="G10" s="412"/>
      <c r="H10" s="412"/>
      <c r="I10" s="412"/>
      <c r="J10" s="299"/>
    </row>
    <row r="12" spans="1:12" ht="30.75" customHeight="1" x14ac:dyDescent="0.2">
      <c r="A12" s="430" t="s">
        <v>184</v>
      </c>
      <c r="B12" s="455"/>
      <c r="C12" s="455"/>
      <c r="D12" s="456"/>
      <c r="E12" s="457"/>
      <c r="F12" s="457"/>
      <c r="G12" s="457"/>
      <c r="H12" s="457"/>
      <c r="I12" s="457"/>
      <c r="J12" s="317"/>
    </row>
    <row r="13" spans="1:12" ht="24.95" customHeight="1" x14ac:dyDescent="0.2">
      <c r="A13" s="449" t="s">
        <v>178</v>
      </c>
      <c r="B13" s="460"/>
      <c r="C13" s="460"/>
      <c r="D13" s="461"/>
      <c r="E13" s="452"/>
      <c r="F13" s="458"/>
      <c r="G13" s="458"/>
      <c r="H13" s="458"/>
      <c r="I13" s="459"/>
      <c r="J13" s="317"/>
      <c r="K13" s="401" t="str">
        <f>IFERROR(IF((SEARCH(" ",E13))," IČO nesmí obsahovat mezery")," ")</f>
        <v xml:space="preserve"> </v>
      </c>
    </row>
    <row r="14" spans="1:12" ht="24.95" customHeight="1" x14ac:dyDescent="0.2">
      <c r="A14" s="449" t="s">
        <v>179</v>
      </c>
      <c r="B14" s="450"/>
      <c r="C14" s="450"/>
      <c r="D14" s="451"/>
      <c r="E14" s="427"/>
      <c r="F14" s="428"/>
      <c r="G14" s="428"/>
      <c r="H14" s="428"/>
      <c r="I14" s="429"/>
      <c r="J14" s="318"/>
    </row>
    <row r="15" spans="1:12" ht="31.5" customHeight="1" x14ac:dyDescent="0.25">
      <c r="A15" s="430" t="s">
        <v>180</v>
      </c>
      <c r="B15" s="431"/>
      <c r="C15" s="431"/>
      <c r="D15" s="432"/>
      <c r="E15" s="444"/>
      <c r="F15" s="445"/>
      <c r="G15" s="445"/>
      <c r="H15" s="445"/>
      <c r="I15" s="446"/>
      <c r="J15" s="319"/>
      <c r="K15" s="160"/>
      <c r="L15" s="160"/>
    </row>
    <row r="16" spans="1:12" ht="24.95" customHeight="1" x14ac:dyDescent="0.2">
      <c r="A16" s="449" t="s">
        <v>181</v>
      </c>
      <c r="B16" s="450"/>
      <c r="C16" s="450"/>
      <c r="D16" s="451"/>
      <c r="E16" s="452"/>
      <c r="F16" s="453"/>
      <c r="G16" s="453"/>
      <c r="H16" s="453"/>
      <c r="I16" s="454"/>
      <c r="J16" s="318"/>
      <c r="K16" s="401" t="str">
        <f>IFERROR(IF((SEARCH(" ",E16))," Identifikátor služby  nesmí obsahovat mezery")," ")</f>
        <v xml:space="preserve"> </v>
      </c>
    </row>
    <row r="17" spans="1:17" ht="15" x14ac:dyDescent="0.2">
      <c r="A17" s="5"/>
      <c r="B17" s="3"/>
      <c r="C17" s="3"/>
      <c r="D17" s="3"/>
      <c r="E17" s="6"/>
      <c r="F17" s="4"/>
      <c r="G17" s="4"/>
      <c r="H17" s="4"/>
      <c r="I17" s="4"/>
      <c r="J17" s="320"/>
      <c r="K17" s="201"/>
      <c r="L17" s="201"/>
    </row>
    <row r="18" spans="1:17" ht="30" customHeight="1" x14ac:dyDescent="0.2">
      <c r="A18" s="430" t="s">
        <v>554</v>
      </c>
      <c r="B18" s="450"/>
      <c r="C18" s="450"/>
      <c r="D18" s="451"/>
      <c r="E18" s="447" t="str">
        <f>IF(J18=1,"       ",INDEX(data!J25:J27,J18))</f>
        <v xml:space="preserve">       </v>
      </c>
      <c r="F18" s="448"/>
      <c r="G18" s="448"/>
      <c r="H18" s="462"/>
      <c r="I18" s="463"/>
      <c r="J18" s="321">
        <v>1</v>
      </c>
      <c r="K18" s="201" t="str">
        <f>IF(J18=1,"        vyberte, prosím, vhodnou alternativu"," ")</f>
        <v xml:space="preserve">        vyberte, prosím, vhodnou alternativu</v>
      </c>
      <c r="L18" s="201"/>
      <c r="Q18" s="325"/>
    </row>
    <row r="19" spans="1:17" ht="15" x14ac:dyDescent="0.2">
      <c r="A19" s="5"/>
      <c r="B19" s="3"/>
      <c r="C19" s="3"/>
      <c r="D19" s="3"/>
      <c r="E19" s="6"/>
      <c r="F19" s="4"/>
      <c r="G19" s="4"/>
      <c r="H19" s="4"/>
      <c r="I19" s="4"/>
      <c r="J19" s="320"/>
    </row>
    <row r="20" spans="1:17" ht="24.95" customHeight="1" x14ac:dyDescent="0.2">
      <c r="A20" s="433" t="s">
        <v>182</v>
      </c>
      <c r="B20" s="434"/>
      <c r="C20" s="434"/>
      <c r="D20" s="435"/>
      <c r="E20" s="425" t="s">
        <v>2</v>
      </c>
      <c r="F20" s="426"/>
      <c r="G20" s="416"/>
      <c r="H20" s="417"/>
      <c r="I20" s="417"/>
      <c r="J20" s="321"/>
    </row>
    <row r="21" spans="1:17" ht="24.95" customHeight="1" x14ac:dyDescent="0.2">
      <c r="A21" s="436"/>
      <c r="B21" s="437"/>
      <c r="C21" s="437"/>
      <c r="D21" s="438"/>
      <c r="E21" s="425" t="s">
        <v>3</v>
      </c>
      <c r="F21" s="426"/>
      <c r="G21" s="416"/>
      <c r="H21" s="417"/>
      <c r="I21" s="417"/>
      <c r="J21" s="321"/>
    </row>
    <row r="22" spans="1:17" ht="24.95" customHeight="1" x14ac:dyDescent="0.2">
      <c r="A22" s="436"/>
      <c r="B22" s="437"/>
      <c r="C22" s="437"/>
      <c r="D22" s="438"/>
      <c r="E22" s="425" t="s">
        <v>4</v>
      </c>
      <c r="F22" s="426"/>
      <c r="G22" s="422"/>
      <c r="H22" s="423"/>
      <c r="I22" s="424"/>
      <c r="J22" s="322"/>
    </row>
    <row r="23" spans="1:17" ht="24.95" customHeight="1" x14ac:dyDescent="0.2">
      <c r="A23" s="439"/>
      <c r="B23" s="440"/>
      <c r="C23" s="440"/>
      <c r="D23" s="441"/>
      <c r="E23" s="425" t="s">
        <v>5</v>
      </c>
      <c r="F23" s="426"/>
      <c r="G23" s="416"/>
      <c r="H23" s="417"/>
      <c r="I23" s="417"/>
      <c r="J23" s="321"/>
    </row>
    <row r="25" spans="1:17" x14ac:dyDescent="0.2">
      <c r="A25" s="418" t="s">
        <v>183</v>
      </c>
      <c r="B25" s="419"/>
      <c r="C25" s="419"/>
      <c r="D25" s="419"/>
      <c r="E25" s="419"/>
      <c r="F25" s="419"/>
      <c r="G25" s="419"/>
      <c r="H25" s="419"/>
      <c r="I25" s="419"/>
      <c r="J25" s="25"/>
    </row>
    <row r="26" spans="1:17" x14ac:dyDescent="0.2">
      <c r="A26" s="420" t="s">
        <v>407</v>
      </c>
      <c r="B26" s="421"/>
      <c r="C26" s="421"/>
      <c r="D26" s="421"/>
      <c r="E26" s="421"/>
      <c r="F26" s="421"/>
      <c r="G26" s="421"/>
      <c r="H26" s="421"/>
      <c r="I26" s="421"/>
      <c r="J26" s="323"/>
    </row>
    <row r="28" spans="1:17" ht="29.25" customHeight="1" x14ac:dyDescent="0.2">
      <c r="A28" s="425" t="s">
        <v>379</v>
      </c>
      <c r="B28" s="425"/>
      <c r="C28" s="425"/>
      <c r="D28" s="425"/>
      <c r="E28" s="425" t="s">
        <v>2</v>
      </c>
      <c r="F28" s="466"/>
      <c r="G28" s="467"/>
      <c r="H28" s="467"/>
      <c r="I28" s="467"/>
      <c r="J28" s="324"/>
    </row>
    <row r="29" spans="1:17" ht="29.25" customHeight="1" x14ac:dyDescent="0.2">
      <c r="A29" s="425"/>
      <c r="B29" s="425"/>
      <c r="C29" s="425"/>
      <c r="D29" s="425"/>
      <c r="E29" s="425" t="s">
        <v>3</v>
      </c>
      <c r="F29" s="466"/>
      <c r="G29" s="416"/>
      <c r="H29" s="417"/>
      <c r="I29" s="417"/>
      <c r="J29" s="321"/>
    </row>
    <row r="31" spans="1:17" ht="24" customHeight="1" x14ac:dyDescent="0.2">
      <c r="A31" s="418" t="s">
        <v>363</v>
      </c>
      <c r="B31" s="419"/>
      <c r="C31" s="468"/>
      <c r="D31" s="469"/>
      <c r="E31" s="469"/>
      <c r="F31" s="469"/>
    </row>
    <row r="33" spans="1:10" ht="42.75" customHeight="1" x14ac:dyDescent="0.25">
      <c r="A33" s="413" t="s">
        <v>380</v>
      </c>
      <c r="B33" s="414"/>
      <c r="C33" s="415"/>
    </row>
    <row r="35" spans="1:10" ht="25.5" customHeight="1" x14ac:dyDescent="0.2">
      <c r="A35" s="470" t="s">
        <v>381</v>
      </c>
      <c r="B35" s="470"/>
      <c r="C35" s="470"/>
      <c r="D35" s="470"/>
      <c r="E35" s="470"/>
      <c r="F35" s="470"/>
      <c r="G35" s="470"/>
      <c r="H35" s="470"/>
      <c r="I35" s="470"/>
      <c r="J35" s="301"/>
    </row>
    <row r="36" spans="1:10" ht="28.5" customHeight="1" x14ac:dyDescent="0.2">
      <c r="A36" s="464" t="s">
        <v>556</v>
      </c>
      <c r="B36" s="465"/>
      <c r="C36" s="465"/>
      <c r="D36" s="465"/>
      <c r="E36" s="465"/>
      <c r="F36" s="465"/>
      <c r="G36" s="465"/>
      <c r="H36" s="465"/>
      <c r="I36" s="465"/>
      <c r="J36" s="300"/>
    </row>
  </sheetData>
  <sheetProtection algorithmName="SHA-512" hashValue="bPQ9JMhA3EHTBhQI7clxLmCcos13ceoRfGBx+SfjJCpGfe8zZLZ0n/8uCiXqpAka3IhJGAkTZSckF74fCPQEoA==" saltValue="I+nNl3nDvtMAKk4uOXYlKQ==" spinCount="100000" sheet="1" objects="1" scenarios="1"/>
  <mergeCells count="42">
    <mergeCell ref="H18:I18"/>
    <mergeCell ref="A36:I36"/>
    <mergeCell ref="A31:B31"/>
    <mergeCell ref="E28:F28"/>
    <mergeCell ref="G28:I28"/>
    <mergeCell ref="E29:F29"/>
    <mergeCell ref="G29:I29"/>
    <mergeCell ref="C31:F31"/>
    <mergeCell ref="A28:D29"/>
    <mergeCell ref="A35:I35"/>
    <mergeCell ref="A2:I2"/>
    <mergeCell ref="E15:I15"/>
    <mergeCell ref="E18:G18"/>
    <mergeCell ref="A16:D16"/>
    <mergeCell ref="E16:I16"/>
    <mergeCell ref="A4:I4"/>
    <mergeCell ref="A12:D12"/>
    <mergeCell ref="E12:I12"/>
    <mergeCell ref="A5:I5"/>
    <mergeCell ref="A6:I6"/>
    <mergeCell ref="A7:I7"/>
    <mergeCell ref="A8:I8"/>
    <mergeCell ref="E13:I13"/>
    <mergeCell ref="A13:D13"/>
    <mergeCell ref="A18:D18"/>
    <mergeCell ref="A14:D14"/>
    <mergeCell ref="A9:I9"/>
    <mergeCell ref="A10:I10"/>
    <mergeCell ref="A33:C33"/>
    <mergeCell ref="G20:I20"/>
    <mergeCell ref="A25:I25"/>
    <mergeCell ref="A26:I26"/>
    <mergeCell ref="G23:I23"/>
    <mergeCell ref="G22:I22"/>
    <mergeCell ref="E22:F22"/>
    <mergeCell ref="E14:I14"/>
    <mergeCell ref="G21:I21"/>
    <mergeCell ref="A15:D15"/>
    <mergeCell ref="E20:F20"/>
    <mergeCell ref="A20:D23"/>
    <mergeCell ref="E23:F23"/>
    <mergeCell ref="E21:F21"/>
  </mergeCells>
  <dataValidations count="4">
    <dataValidation type="list" allowBlank="1" showInputMessage="1" showErrorMessage="1" error="Vyberte prosím druh sociální služby ze seznamu." prompt="Vyberte prosím druh sociální služby ze seznamu." sqref="E15:J15">
      <formula1>druhysluzeb</formula1>
    </dataValidation>
    <dataValidation type="whole" allowBlank="1" showInputMessage="1" showErrorMessage="1" error="max. 8 číselných znaků" prompt="max. 8 číselných znaků" sqref="J13">
      <formula1>0</formula1>
      <formula2>99999999</formula2>
    </dataValidation>
    <dataValidation type="whole" operator="greaterThan" allowBlank="1" showInputMessage="1" showErrorMessage="1" error="musí být celé číslo větší než 0" prompt="celé číslo větší než 0" sqref="J16">
      <formula1>0</formula1>
    </dataValidation>
    <dataValidation type="textLength" allowBlank="1" showInputMessage="1" showErrorMessage="1" error="může být max. 8 číselných znaků" prompt="max. 8 číselných znaků" sqref="E13:I13">
      <formula1>0</formula1>
      <formula2>8</formula2>
    </dataValidation>
  </dataValidations>
  <pageMargins left="0.70866141732283472" right="0.70866141732283472" top="0.78740157480314965" bottom="0.78740157480314965" header="0.31496062992125984" footer="0.31496062992125984"/>
  <pageSetup paperSize="9" fitToHeight="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7</xdr:col>
                    <xdr:colOff>38100</xdr:colOff>
                    <xdr:row>17</xdr:row>
                    <xdr:rowOff>66675</xdr:rowOff>
                  </from>
                  <to>
                    <xdr:col>10</xdr:col>
                    <xdr:colOff>228600</xdr:colOff>
                    <xdr:row>17</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J36"/>
  <sheetViews>
    <sheetView topLeftCell="A5" workbookViewId="0">
      <selection activeCell="L27" sqref="L27"/>
    </sheetView>
  </sheetViews>
  <sheetFormatPr defaultRowHeight="14.25" x14ac:dyDescent="0.2"/>
  <cols>
    <col min="1" max="4" width="8.28515625" style="15" customWidth="1"/>
    <col min="5" max="6" width="16.7109375" style="15" customWidth="1"/>
    <col min="7" max="7" width="38.85546875" style="15" customWidth="1"/>
    <col min="8" max="8" width="9.140625" style="15"/>
    <col min="9" max="10" width="18.42578125" style="15" customWidth="1"/>
    <col min="11" max="16384" width="9.140625" style="15"/>
  </cols>
  <sheetData>
    <row r="1" spans="1:10" ht="15" hidden="1" x14ac:dyDescent="0.25">
      <c r="A1" s="577" t="s">
        <v>414</v>
      </c>
      <c r="B1" s="578"/>
      <c r="C1" s="578"/>
      <c r="D1" s="578"/>
      <c r="E1" s="578"/>
      <c r="F1" s="578"/>
      <c r="G1" s="578"/>
    </row>
    <row r="2" spans="1:10" ht="15" x14ac:dyDescent="0.25">
      <c r="A2" s="577" t="s">
        <v>782</v>
      </c>
      <c r="B2" s="578"/>
      <c r="C2" s="578"/>
      <c r="D2" s="578"/>
      <c r="E2" s="578"/>
      <c r="F2" s="578"/>
      <c r="G2" s="578"/>
    </row>
    <row r="4" spans="1:10" ht="30.75" customHeight="1" x14ac:dyDescent="0.2">
      <c r="A4" s="622"/>
      <c r="B4" s="623"/>
      <c r="C4" s="623"/>
      <c r="D4" s="624"/>
      <c r="E4" s="480" t="s">
        <v>814</v>
      </c>
      <c r="F4" s="628"/>
      <c r="G4" s="586" t="s">
        <v>146</v>
      </c>
      <c r="J4" s="398" t="s">
        <v>803</v>
      </c>
    </row>
    <row r="5" spans="1:10" ht="89.25" x14ac:dyDescent="0.2">
      <c r="A5" s="625"/>
      <c r="B5" s="626"/>
      <c r="C5" s="626"/>
      <c r="D5" s="627"/>
      <c r="E5" s="200" t="s">
        <v>404</v>
      </c>
      <c r="F5" s="200" t="s">
        <v>415</v>
      </c>
      <c r="G5" s="629"/>
      <c r="J5" s="377" t="s">
        <v>796</v>
      </c>
    </row>
    <row r="6" spans="1:10" ht="65.25" customHeight="1" x14ac:dyDescent="0.2">
      <c r="A6" s="430" t="s">
        <v>815</v>
      </c>
      <c r="B6" s="455"/>
      <c r="C6" s="455"/>
      <c r="D6" s="456"/>
      <c r="E6" s="59">
        <f>'část E náklady'!E16</f>
        <v>0</v>
      </c>
      <c r="F6" s="59">
        <f>'část E náklady'!E16</f>
        <v>0</v>
      </c>
      <c r="G6" s="36"/>
      <c r="H6" s="219"/>
      <c r="I6" s="219"/>
      <c r="J6" s="372"/>
    </row>
    <row r="7" spans="1:10" ht="52.5" hidden="1" customHeight="1" x14ac:dyDescent="0.2">
      <c r="A7" s="430" t="s">
        <v>449</v>
      </c>
      <c r="B7" s="431"/>
      <c r="C7" s="431"/>
      <c r="D7" s="432"/>
      <c r="E7" s="59">
        <f>'část E náklady'!E6</f>
        <v>0</v>
      </c>
      <c r="F7" s="59">
        <f>'část E náklady'!E6</f>
        <v>0</v>
      </c>
      <c r="G7" s="36"/>
      <c r="H7" s="219"/>
      <c r="J7" s="372"/>
    </row>
    <row r="8" spans="1:10" ht="52.5" customHeight="1" x14ac:dyDescent="0.2">
      <c r="A8" s="430" t="s">
        <v>718</v>
      </c>
      <c r="B8" s="431"/>
      <c r="C8" s="431"/>
      <c r="D8" s="432"/>
      <c r="E8" s="177">
        <f>'část E náklady'!E11</f>
        <v>0</v>
      </c>
      <c r="F8" s="177">
        <f>'část E náklady'!E11</f>
        <v>0</v>
      </c>
      <c r="G8" s="230"/>
      <c r="H8" s="219"/>
      <c r="J8" s="372"/>
    </row>
    <row r="9" spans="1:10" ht="52.5" hidden="1" customHeight="1" x14ac:dyDescent="0.2">
      <c r="A9" s="430" t="s">
        <v>709</v>
      </c>
      <c r="B9" s="620"/>
      <c r="C9" s="620"/>
      <c r="D9" s="621"/>
      <c r="E9" s="177">
        <f>'část E náklady'!E21</f>
        <v>0</v>
      </c>
      <c r="F9" s="177">
        <f>'část E náklady'!E21</f>
        <v>0</v>
      </c>
      <c r="G9" s="211"/>
      <c r="H9" s="219"/>
      <c r="J9" s="372"/>
    </row>
    <row r="10" spans="1:10" ht="42" hidden="1" customHeight="1" x14ac:dyDescent="0.2">
      <c r="A10" s="430" t="s">
        <v>360</v>
      </c>
      <c r="B10" s="455"/>
      <c r="C10" s="455"/>
      <c r="D10" s="456"/>
      <c r="E10" s="165"/>
      <c r="F10" s="165"/>
      <c r="G10" s="36"/>
      <c r="H10" s="219"/>
      <c r="J10" s="342">
        <f t="shared" ref="J10:J26" si="0">F10</f>
        <v>0</v>
      </c>
    </row>
    <row r="11" spans="1:10" ht="39.75" customHeight="1" x14ac:dyDescent="0.2">
      <c r="A11" s="430" t="s">
        <v>361</v>
      </c>
      <c r="B11" s="455"/>
      <c r="C11" s="455"/>
      <c r="D11" s="456"/>
      <c r="E11" s="165"/>
      <c r="F11" s="165"/>
      <c r="G11" s="36"/>
      <c r="H11" s="378" t="str">
        <f>IF(AND(LEN(G11)=0)*OR(E11&lt;&gt;0,F11&lt;&gt;0),"  DOPLŇTE KOMENTÁŘ"," ")</f>
        <v xml:space="preserve"> </v>
      </c>
      <c r="J11" s="342">
        <f t="shared" si="0"/>
        <v>0</v>
      </c>
    </row>
    <row r="12" spans="1:10" ht="15" x14ac:dyDescent="0.2">
      <c r="A12" s="430" t="s">
        <v>707</v>
      </c>
      <c r="B12" s="455"/>
      <c r="C12" s="455"/>
      <c r="D12" s="456"/>
      <c r="E12" s="165"/>
      <c r="F12" s="59">
        <f>'část G obce'!C33</f>
        <v>0</v>
      </c>
      <c r="G12" s="36"/>
      <c r="H12" s="201"/>
      <c r="J12" s="342">
        <f t="shared" si="0"/>
        <v>0</v>
      </c>
    </row>
    <row r="13" spans="1:10" ht="15" x14ac:dyDescent="0.2">
      <c r="A13" s="430" t="s">
        <v>708</v>
      </c>
      <c r="B13" s="455"/>
      <c r="C13" s="455"/>
      <c r="D13" s="456"/>
      <c r="E13" s="165"/>
      <c r="F13" s="59">
        <f>'část G obce'!D33</f>
        <v>0</v>
      </c>
      <c r="G13" s="36"/>
      <c r="H13" s="201"/>
      <c r="J13" s="342">
        <f t="shared" si="0"/>
        <v>0</v>
      </c>
    </row>
    <row r="14" spans="1:10" ht="20.100000000000001" customHeight="1" x14ac:dyDescent="0.2">
      <c r="A14" s="430" t="s">
        <v>173</v>
      </c>
      <c r="B14" s="455"/>
      <c r="C14" s="455"/>
      <c r="D14" s="456"/>
      <c r="E14" s="165"/>
      <c r="F14" s="165"/>
      <c r="G14" s="36"/>
      <c r="J14" s="342">
        <f t="shared" si="0"/>
        <v>0</v>
      </c>
    </row>
    <row r="15" spans="1:10" ht="41.25" customHeight="1" x14ac:dyDescent="0.2">
      <c r="A15" s="430" t="s">
        <v>362</v>
      </c>
      <c r="B15" s="455"/>
      <c r="C15" s="455"/>
      <c r="D15" s="456"/>
      <c r="E15" s="165"/>
      <c r="F15" s="165"/>
      <c r="G15" s="36"/>
      <c r="H15" s="201" t="str">
        <f>IF(AND(LEN(G15)=0)*OR(E15&lt;&gt;0,F15&lt;&gt;0),"  DOPLŇTE KOMENTÁŘ"," ")</f>
        <v xml:space="preserve"> </v>
      </c>
      <c r="I15" s="219"/>
      <c r="J15" s="342">
        <f t="shared" si="0"/>
        <v>0</v>
      </c>
    </row>
    <row r="16" spans="1:10" ht="20.100000000000001" customHeight="1" x14ac:dyDescent="0.2">
      <c r="A16" s="430" t="s">
        <v>174</v>
      </c>
      <c r="B16" s="455"/>
      <c r="C16" s="455"/>
      <c r="D16" s="456"/>
      <c r="E16" s="165"/>
      <c r="F16" s="165"/>
      <c r="G16" s="36"/>
      <c r="J16" s="342">
        <f t="shared" si="0"/>
        <v>0</v>
      </c>
    </row>
    <row r="17" spans="1:10" ht="20.100000000000001" customHeight="1" x14ac:dyDescent="0.2">
      <c r="A17" s="430" t="s">
        <v>372</v>
      </c>
      <c r="B17" s="431"/>
      <c r="C17" s="431"/>
      <c r="D17" s="432"/>
      <c r="E17" s="165"/>
      <c r="F17" s="165"/>
      <c r="G17" s="36"/>
      <c r="J17" s="342">
        <f t="shared" si="0"/>
        <v>0</v>
      </c>
    </row>
    <row r="18" spans="1:10" ht="29.25" customHeight="1" x14ac:dyDescent="0.2">
      <c r="A18" s="430" t="s">
        <v>373</v>
      </c>
      <c r="B18" s="431"/>
      <c r="C18" s="431"/>
      <c r="D18" s="432"/>
      <c r="E18" s="165"/>
      <c r="F18" s="165"/>
      <c r="G18" s="36"/>
      <c r="J18" s="342">
        <f t="shared" si="0"/>
        <v>0</v>
      </c>
    </row>
    <row r="19" spans="1:10" ht="27" customHeight="1" x14ac:dyDescent="0.2">
      <c r="A19" s="430" t="s">
        <v>374</v>
      </c>
      <c r="B19" s="431"/>
      <c r="C19" s="431"/>
      <c r="D19" s="432"/>
      <c r="E19" s="165"/>
      <c r="F19" s="165"/>
      <c r="G19" s="36"/>
      <c r="J19" s="342">
        <f t="shared" si="0"/>
        <v>0</v>
      </c>
    </row>
    <row r="20" spans="1:10" ht="20.100000000000001" customHeight="1" x14ac:dyDescent="0.2">
      <c r="A20" s="430" t="s">
        <v>375</v>
      </c>
      <c r="B20" s="431"/>
      <c r="C20" s="431"/>
      <c r="D20" s="432"/>
      <c r="E20" s="165"/>
      <c r="F20" s="165"/>
      <c r="G20" s="36"/>
      <c r="J20" s="342">
        <f t="shared" si="0"/>
        <v>0</v>
      </c>
    </row>
    <row r="21" spans="1:10" ht="20.100000000000001" customHeight="1" x14ac:dyDescent="0.2">
      <c r="A21" s="430" t="s">
        <v>376</v>
      </c>
      <c r="B21" s="431"/>
      <c r="C21" s="431"/>
      <c r="D21" s="432"/>
      <c r="E21" s="165"/>
      <c r="F21" s="165"/>
      <c r="G21" s="36"/>
      <c r="J21" s="342">
        <f t="shared" si="0"/>
        <v>0</v>
      </c>
    </row>
    <row r="22" spans="1:10" ht="28.5" customHeight="1" x14ac:dyDescent="0.2">
      <c r="A22" s="430" t="s">
        <v>377</v>
      </c>
      <c r="B22" s="455"/>
      <c r="C22" s="455"/>
      <c r="D22" s="456"/>
      <c r="E22" s="165"/>
      <c r="F22" s="165"/>
      <c r="G22" s="36"/>
      <c r="J22" s="342">
        <f t="shared" si="0"/>
        <v>0</v>
      </c>
    </row>
    <row r="23" spans="1:10" ht="28.5" customHeight="1" x14ac:dyDescent="0.2">
      <c r="A23" s="430" t="s">
        <v>378</v>
      </c>
      <c r="B23" s="431"/>
      <c r="C23" s="431"/>
      <c r="D23" s="432"/>
      <c r="E23" s="165"/>
      <c r="F23" s="165"/>
      <c r="G23" s="36"/>
      <c r="J23" s="342">
        <f t="shared" si="0"/>
        <v>0</v>
      </c>
    </row>
    <row r="24" spans="1:10" ht="20.100000000000001" customHeight="1" x14ac:dyDescent="0.2">
      <c r="A24" s="430" t="s">
        <v>175</v>
      </c>
      <c r="B24" s="455"/>
      <c r="C24" s="455"/>
      <c r="D24" s="456"/>
      <c r="E24" s="165"/>
      <c r="F24" s="165"/>
      <c r="G24" s="36"/>
      <c r="J24" s="342">
        <f t="shared" si="0"/>
        <v>0</v>
      </c>
    </row>
    <row r="25" spans="1:10" ht="20.100000000000001" customHeight="1" x14ac:dyDescent="0.2">
      <c r="A25" s="430" t="s">
        <v>176</v>
      </c>
      <c r="B25" s="455"/>
      <c r="C25" s="455"/>
      <c r="D25" s="456"/>
      <c r="E25" s="165"/>
      <c r="F25" s="165"/>
      <c r="G25" s="36"/>
      <c r="J25" s="342">
        <f t="shared" si="0"/>
        <v>0</v>
      </c>
    </row>
    <row r="26" spans="1:10" ht="20.100000000000001" customHeight="1" x14ac:dyDescent="0.2">
      <c r="A26" s="430" t="s">
        <v>177</v>
      </c>
      <c r="B26" s="455"/>
      <c r="C26" s="455"/>
      <c r="D26" s="456"/>
      <c r="E26" s="165"/>
      <c r="F26" s="165"/>
      <c r="G26" s="36"/>
      <c r="H26" s="201" t="str">
        <f>IF(AND(LEN(G26)=0)*OR(E26&lt;&gt;0,F26&lt;&gt;0),"  DOPLŇTE KOMENTÁŘ"," ")</f>
        <v xml:space="preserve"> </v>
      </c>
      <c r="J26" s="342">
        <f t="shared" si="0"/>
        <v>0</v>
      </c>
    </row>
    <row r="27" spans="1:10" ht="20.100000000000001" customHeight="1" x14ac:dyDescent="0.2">
      <c r="A27" s="631" t="s">
        <v>1</v>
      </c>
      <c r="B27" s="632"/>
      <c r="C27" s="632"/>
      <c r="D27" s="633"/>
      <c r="E27" s="166">
        <f>SUM(E6:E26)</f>
        <v>0</v>
      </c>
      <c r="F27" s="166">
        <f>SUM(F6:F26)</f>
        <v>0</v>
      </c>
      <c r="G27" s="36"/>
      <c r="J27" s="376"/>
    </row>
    <row r="28" spans="1:10" x14ac:dyDescent="0.2">
      <c r="J28" s="375"/>
    </row>
    <row r="29" spans="1:10" ht="35.25" customHeight="1" x14ac:dyDescent="0.2">
      <c r="A29" s="484" t="s">
        <v>41</v>
      </c>
      <c r="B29" s="485"/>
      <c r="C29" s="485"/>
      <c r="D29" s="485"/>
      <c r="E29" s="630"/>
      <c r="F29" s="496"/>
      <c r="G29" s="497"/>
      <c r="J29" s="375"/>
    </row>
    <row r="30" spans="1:10" x14ac:dyDescent="0.2">
      <c r="A30" s="407"/>
      <c r="B30" s="407"/>
      <c r="C30" s="407"/>
      <c r="D30" s="407"/>
    </row>
    <row r="31" spans="1:10" ht="42" customHeight="1" x14ac:dyDescent="0.2">
      <c r="A31" s="425" t="s">
        <v>816</v>
      </c>
      <c r="B31" s="425"/>
      <c r="C31" s="425"/>
      <c r="D31" s="425"/>
      <c r="E31" s="37">
        <f>'část E náklady'!E88</f>
        <v>0</v>
      </c>
    </row>
    <row r="32" spans="1:10" ht="42" customHeight="1" x14ac:dyDescent="0.2">
      <c r="A32" s="430" t="s">
        <v>817</v>
      </c>
      <c r="B32" s="455"/>
      <c r="C32" s="455"/>
      <c r="D32" s="456"/>
      <c r="E32" s="37">
        <f>E27</f>
        <v>0</v>
      </c>
    </row>
    <row r="33" spans="1:5" ht="42" customHeight="1" x14ac:dyDescent="0.2">
      <c r="A33" s="425" t="s">
        <v>406</v>
      </c>
      <c r="B33" s="425"/>
      <c r="C33" s="425"/>
      <c r="D33" s="425"/>
      <c r="E33" s="37">
        <f>E32-E31</f>
        <v>0</v>
      </c>
    </row>
    <row r="34" spans="1:5" ht="42" customHeight="1" x14ac:dyDescent="0.2">
      <c r="A34" s="430" t="s">
        <v>818</v>
      </c>
      <c r="B34" s="455"/>
      <c r="C34" s="455"/>
      <c r="D34" s="456"/>
      <c r="E34" s="37">
        <f>'část E náklady'!F88</f>
        <v>0</v>
      </c>
    </row>
    <row r="35" spans="1:5" ht="42" customHeight="1" x14ac:dyDescent="0.2">
      <c r="A35" s="425" t="s">
        <v>819</v>
      </c>
      <c r="B35" s="425"/>
      <c r="C35" s="425"/>
      <c r="D35" s="425"/>
      <c r="E35" s="37">
        <f>F27</f>
        <v>0</v>
      </c>
    </row>
    <row r="36" spans="1:5" ht="42" customHeight="1" x14ac:dyDescent="0.2">
      <c r="A36" s="425" t="s">
        <v>406</v>
      </c>
      <c r="B36" s="425"/>
      <c r="C36" s="425"/>
      <c r="D36" s="425"/>
      <c r="E36" s="37">
        <f>E35-E34</f>
        <v>0</v>
      </c>
    </row>
  </sheetData>
  <sheetProtection password="8D29" sheet="1" objects="1" scenarios="1"/>
  <mergeCells count="35">
    <mergeCell ref="A20:D20"/>
    <mergeCell ref="A18:D18"/>
    <mergeCell ref="A34:D34"/>
    <mergeCell ref="A35:D35"/>
    <mergeCell ref="A36:D36"/>
    <mergeCell ref="A26:D26"/>
    <mergeCell ref="A31:D31"/>
    <mergeCell ref="A32:D32"/>
    <mergeCell ref="A33:D33"/>
    <mergeCell ref="A29:D29"/>
    <mergeCell ref="A19:D19"/>
    <mergeCell ref="E29:G29"/>
    <mergeCell ref="A21:D21"/>
    <mergeCell ref="A22:D22"/>
    <mergeCell ref="A23:D23"/>
    <mergeCell ref="A24:D24"/>
    <mergeCell ref="A25:D25"/>
    <mergeCell ref="A27:D27"/>
    <mergeCell ref="A1:G1"/>
    <mergeCell ref="A4:D5"/>
    <mergeCell ref="E4:F4"/>
    <mergeCell ref="G4:G5"/>
    <mergeCell ref="A13:D13"/>
    <mergeCell ref="A7:D7"/>
    <mergeCell ref="A10:D10"/>
    <mergeCell ref="A11:D11"/>
    <mergeCell ref="A12:D12"/>
    <mergeCell ref="A2:G2"/>
    <mergeCell ref="A14:D14"/>
    <mergeCell ref="A15:D15"/>
    <mergeCell ref="A16:D16"/>
    <mergeCell ref="A6:D6"/>
    <mergeCell ref="A17:D17"/>
    <mergeCell ref="A9:D9"/>
    <mergeCell ref="A8:D8"/>
  </mergeCells>
  <conditionalFormatting sqref="J10">
    <cfRule type="cellIs" dxfId="106" priority="21" operator="greaterThan">
      <formula>$E$10</formula>
    </cfRule>
  </conditionalFormatting>
  <conditionalFormatting sqref="J11">
    <cfRule type="cellIs" dxfId="105" priority="20" operator="greaterThan">
      <formula>$E$11</formula>
    </cfRule>
  </conditionalFormatting>
  <conditionalFormatting sqref="J12">
    <cfRule type="cellIs" dxfId="104" priority="19" operator="greaterThan">
      <formula>$E$12</formula>
    </cfRule>
  </conditionalFormatting>
  <conditionalFormatting sqref="J13">
    <cfRule type="cellIs" dxfId="103" priority="18" operator="greaterThan">
      <formula>$E$13</formula>
    </cfRule>
  </conditionalFormatting>
  <conditionalFormatting sqref="J14">
    <cfRule type="cellIs" dxfId="102" priority="17" operator="greaterThan">
      <formula>$E$14</formula>
    </cfRule>
  </conditionalFormatting>
  <conditionalFormatting sqref="J15">
    <cfRule type="cellIs" dxfId="101" priority="16" operator="greaterThan">
      <formula>$E$15</formula>
    </cfRule>
  </conditionalFormatting>
  <conditionalFormatting sqref="J16">
    <cfRule type="cellIs" dxfId="100" priority="15" operator="greaterThan">
      <formula>$E$16</formula>
    </cfRule>
  </conditionalFormatting>
  <conditionalFormatting sqref="J17">
    <cfRule type="cellIs" dxfId="99" priority="14" operator="greaterThan">
      <formula>$E$17</formula>
    </cfRule>
  </conditionalFormatting>
  <conditionalFormatting sqref="J18">
    <cfRule type="cellIs" dxfId="98" priority="13" operator="greaterThan">
      <formula>$E$18</formula>
    </cfRule>
  </conditionalFormatting>
  <conditionalFormatting sqref="J19">
    <cfRule type="cellIs" dxfId="97" priority="12" operator="greaterThan">
      <formula>$E$19</formula>
    </cfRule>
  </conditionalFormatting>
  <conditionalFormatting sqref="J20">
    <cfRule type="cellIs" dxfId="96" priority="11" operator="greaterThan">
      <formula>$E$20</formula>
    </cfRule>
  </conditionalFormatting>
  <conditionalFormatting sqref="J21">
    <cfRule type="cellIs" dxfId="95" priority="10" operator="greaterThan">
      <formula>$E$21</formula>
    </cfRule>
  </conditionalFormatting>
  <conditionalFormatting sqref="J22">
    <cfRule type="cellIs" dxfId="94" priority="9" operator="greaterThan">
      <formula>$E$22</formula>
    </cfRule>
  </conditionalFormatting>
  <conditionalFormatting sqref="J23">
    <cfRule type="cellIs" dxfId="93" priority="8" operator="greaterThan">
      <formula>$E$23</formula>
    </cfRule>
  </conditionalFormatting>
  <conditionalFormatting sqref="J24">
    <cfRule type="cellIs" dxfId="92" priority="7" operator="greaterThan">
      <formula>$E$24</formula>
    </cfRule>
  </conditionalFormatting>
  <conditionalFormatting sqref="J25">
    <cfRule type="cellIs" dxfId="91" priority="6" operator="greaterThan">
      <formula>$E$25</formula>
    </cfRule>
  </conditionalFormatting>
  <conditionalFormatting sqref="J26">
    <cfRule type="cellIs" dxfId="90" priority="5" operator="greaterThan">
      <formula>$E$26</formula>
    </cfRule>
  </conditionalFormatting>
  <dataValidations count="1">
    <dataValidation type="decimal" operator="greaterThan" allowBlank="1" showInputMessage="1" showErrorMessage="1" error="Zadejte číslo větší nebo rovné 0" sqref="E10:F26">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4"/>
  <dimension ref="A1:F36"/>
  <sheetViews>
    <sheetView topLeftCell="A2" workbookViewId="0">
      <selection activeCell="C30" sqref="C30"/>
    </sheetView>
  </sheetViews>
  <sheetFormatPr defaultRowHeight="15" x14ac:dyDescent="0.25"/>
  <cols>
    <col min="1" max="2" width="27.42578125" customWidth="1"/>
    <col min="3" max="4" width="18.28515625" customWidth="1"/>
    <col min="5" max="5" width="54.7109375" customWidth="1"/>
    <col min="6" max="6" width="4.85546875" style="238" hidden="1" customWidth="1"/>
    <col min="7" max="7" width="20.140625" customWidth="1"/>
    <col min="8" max="8" width="9.140625" customWidth="1"/>
  </cols>
  <sheetData>
    <row r="1" spans="1:6" ht="31.5" hidden="1" customHeight="1" x14ac:dyDescent="0.25">
      <c r="A1" s="634" t="s">
        <v>569</v>
      </c>
      <c r="B1" s="634"/>
      <c r="C1" s="541"/>
      <c r="D1" s="541"/>
      <c r="E1" s="541"/>
    </row>
    <row r="2" spans="1:6" ht="31.5" customHeight="1" x14ac:dyDescent="0.25">
      <c r="A2" s="642" t="s">
        <v>783</v>
      </c>
      <c r="B2" s="443"/>
      <c r="C2" s="443"/>
      <c r="D2" s="443"/>
      <c r="E2" s="281"/>
    </row>
    <row r="3" spans="1:6" x14ac:dyDescent="0.25">
      <c r="A3" s="2"/>
      <c r="B3" s="2"/>
      <c r="C3" s="2"/>
      <c r="D3" s="2"/>
      <c r="E3" s="2"/>
    </row>
    <row r="4" spans="1:6" ht="32.25" customHeight="1" x14ac:dyDescent="0.25">
      <c r="A4" s="635" t="s">
        <v>726</v>
      </c>
      <c r="B4" s="635" t="s">
        <v>570</v>
      </c>
      <c r="C4" s="637" t="s">
        <v>814</v>
      </c>
      <c r="D4" s="637"/>
      <c r="E4" s="635" t="s">
        <v>146</v>
      </c>
    </row>
    <row r="5" spans="1:6" ht="25.5" x14ac:dyDescent="0.25">
      <c r="A5" s="636"/>
      <c r="B5" s="641"/>
      <c r="C5" s="237" t="s">
        <v>571</v>
      </c>
      <c r="D5" s="237" t="s">
        <v>572</v>
      </c>
      <c r="E5" s="638"/>
    </row>
    <row r="6" spans="1:6" ht="20.100000000000001" customHeight="1" x14ac:dyDescent="0.25">
      <c r="A6" s="214"/>
      <c r="B6" s="239" t="str">
        <f>IF($F6=1,"       ",INDEX(data!$A$35:$A$168,$F6,1))</f>
        <v xml:space="preserve">       </v>
      </c>
      <c r="C6" s="215"/>
      <c r="D6" s="215"/>
      <c r="E6" s="216"/>
      <c r="F6" s="238">
        <v>1</v>
      </c>
    </row>
    <row r="7" spans="1:6" ht="20.100000000000001" customHeight="1" x14ac:dyDescent="0.25">
      <c r="A7" s="214"/>
      <c r="B7" s="239" t="str">
        <f>IF($F7=1,"       ",INDEX(data!$A$35:$A$168,$F7,1))</f>
        <v xml:space="preserve">       </v>
      </c>
      <c r="C7" s="215"/>
      <c r="D7" s="215"/>
      <c r="E7" s="216"/>
      <c r="F7" s="238">
        <v>1</v>
      </c>
    </row>
    <row r="8" spans="1:6" ht="20.100000000000001" customHeight="1" x14ac:dyDescent="0.25">
      <c r="A8" s="214"/>
      <c r="B8" s="239" t="str">
        <f>IF($F8=1,"       ",INDEX(data!$A$35:$A$168,$F8,1))</f>
        <v xml:space="preserve">       </v>
      </c>
      <c r="C8" s="215"/>
      <c r="D8" s="215"/>
      <c r="E8" s="216"/>
      <c r="F8" s="238">
        <v>1</v>
      </c>
    </row>
    <row r="9" spans="1:6" ht="20.100000000000001" customHeight="1" x14ac:dyDescent="0.25">
      <c r="A9" s="214"/>
      <c r="B9" s="239" t="str">
        <f>IF($F9=1,"       ",INDEX(data!$A$35:$A$168,$F9,1))</f>
        <v xml:space="preserve">       </v>
      </c>
      <c r="C9" s="215"/>
      <c r="D9" s="215"/>
      <c r="E9" s="216"/>
      <c r="F9" s="238">
        <v>1</v>
      </c>
    </row>
    <row r="10" spans="1:6" ht="20.100000000000001" customHeight="1" x14ac:dyDescent="0.25">
      <c r="A10" s="214"/>
      <c r="B10" s="239" t="str">
        <f>IF($F10=1,"       ",INDEX(data!$A$35:$A$168,$F10,1))</f>
        <v xml:space="preserve">       </v>
      </c>
      <c r="C10" s="215"/>
      <c r="D10" s="215"/>
      <c r="E10" s="216"/>
      <c r="F10" s="238">
        <v>1</v>
      </c>
    </row>
    <row r="11" spans="1:6" ht="20.100000000000001" customHeight="1" x14ac:dyDescent="0.25">
      <c r="A11" s="214"/>
      <c r="B11" s="239" t="str">
        <f>IF($F11=1,"       ",INDEX(data!$A$35:$A$168,$F11,1))</f>
        <v xml:space="preserve">       </v>
      </c>
      <c r="C11" s="215"/>
      <c r="D11" s="215"/>
      <c r="E11" s="216"/>
      <c r="F11" s="238">
        <v>1</v>
      </c>
    </row>
    <row r="12" spans="1:6" ht="20.100000000000001" customHeight="1" x14ac:dyDescent="0.25">
      <c r="A12" s="214"/>
      <c r="B12" s="239" t="str">
        <f>IF($F12=1,"       ",INDEX(data!$A$35:$A$168,$F12,1))</f>
        <v xml:space="preserve">       </v>
      </c>
      <c r="C12" s="215"/>
      <c r="D12" s="215"/>
      <c r="E12" s="216"/>
      <c r="F12" s="238">
        <v>1</v>
      </c>
    </row>
    <row r="13" spans="1:6" ht="20.100000000000001" customHeight="1" x14ac:dyDescent="0.25">
      <c r="A13" s="214"/>
      <c r="B13" s="239" t="str">
        <f>IF($F13=1,"       ",INDEX(data!$A$35:$A$168,$F13,1))</f>
        <v xml:space="preserve">       </v>
      </c>
      <c r="C13" s="215"/>
      <c r="D13" s="215"/>
      <c r="E13" s="216"/>
      <c r="F13" s="238">
        <v>1</v>
      </c>
    </row>
    <row r="14" spans="1:6" ht="20.100000000000001" customHeight="1" x14ac:dyDescent="0.25">
      <c r="A14" s="214"/>
      <c r="B14" s="239" t="str">
        <f>IF($F14=1,"       ",INDEX(data!$A$35:$A$168,$F14,1))</f>
        <v xml:space="preserve">       </v>
      </c>
      <c r="C14" s="215"/>
      <c r="D14" s="215"/>
      <c r="E14" s="216"/>
      <c r="F14" s="238">
        <v>1</v>
      </c>
    </row>
    <row r="15" spans="1:6" ht="20.100000000000001" customHeight="1" x14ac:dyDescent="0.25">
      <c r="A15" s="214"/>
      <c r="B15" s="239" t="str">
        <f>IF($F15=1,"       ",INDEX(data!$A$35:$A$168,$F15,1))</f>
        <v xml:space="preserve">       </v>
      </c>
      <c r="C15" s="215"/>
      <c r="D15" s="215"/>
      <c r="E15" s="216"/>
      <c r="F15" s="238">
        <v>1</v>
      </c>
    </row>
    <row r="16" spans="1:6" ht="20.100000000000001" customHeight="1" x14ac:dyDescent="0.25">
      <c r="A16" s="214"/>
      <c r="B16" s="239" t="str">
        <f>IF($F16=1,"       ",INDEX(data!$A$35:$A$168,$F16,1))</f>
        <v xml:space="preserve">       </v>
      </c>
      <c r="C16" s="215"/>
      <c r="D16" s="215"/>
      <c r="E16" s="216"/>
      <c r="F16" s="238">
        <v>1</v>
      </c>
    </row>
    <row r="17" spans="1:6" ht="20.100000000000001" customHeight="1" x14ac:dyDescent="0.25">
      <c r="A17" s="214"/>
      <c r="B17" s="239" t="str">
        <f>IF($F17=1,"       ",INDEX(data!$A$35:$A$168,$F17,1))</f>
        <v xml:space="preserve">       </v>
      </c>
      <c r="C17" s="215"/>
      <c r="D17" s="215"/>
      <c r="E17" s="216"/>
      <c r="F17" s="238">
        <v>1</v>
      </c>
    </row>
    <row r="18" spans="1:6" ht="20.100000000000001" customHeight="1" x14ac:dyDescent="0.25">
      <c r="A18" s="214"/>
      <c r="B18" s="239" t="str">
        <f>IF($F18=1,"       ",INDEX(data!$A$35:$A$168,$F18,1))</f>
        <v xml:space="preserve">       </v>
      </c>
      <c r="C18" s="215"/>
      <c r="D18" s="215"/>
      <c r="E18" s="216"/>
      <c r="F18" s="238">
        <v>1</v>
      </c>
    </row>
    <row r="19" spans="1:6" ht="20.100000000000001" customHeight="1" x14ac:dyDescent="0.25">
      <c r="A19" s="214"/>
      <c r="B19" s="239" t="str">
        <f>IF($F19=1,"       ",INDEX(data!$A$35:$A$168,$F19,1))</f>
        <v xml:space="preserve">       </v>
      </c>
      <c r="C19" s="215"/>
      <c r="D19" s="215"/>
      <c r="E19" s="216"/>
      <c r="F19" s="238">
        <v>1</v>
      </c>
    </row>
    <row r="20" spans="1:6" ht="20.100000000000001" customHeight="1" x14ac:dyDescent="0.25">
      <c r="A20" s="214"/>
      <c r="B20" s="239" t="str">
        <f>IF($F20=1,"       ",INDEX(data!$A$35:$A$168,$F20,1))</f>
        <v xml:space="preserve">       </v>
      </c>
      <c r="C20" s="215"/>
      <c r="D20" s="215"/>
      <c r="E20" s="216"/>
      <c r="F20" s="238">
        <v>1</v>
      </c>
    </row>
    <row r="21" spans="1:6" ht="20.100000000000001" customHeight="1" x14ac:dyDescent="0.25">
      <c r="A21" s="214"/>
      <c r="B21" s="239" t="str">
        <f>IF($F21=1,"       ",INDEX(data!$A$35:$A$168,$F21,1))</f>
        <v xml:space="preserve">       </v>
      </c>
      <c r="C21" s="215"/>
      <c r="D21" s="215"/>
      <c r="E21" s="216"/>
      <c r="F21" s="238">
        <v>1</v>
      </c>
    </row>
    <row r="22" spans="1:6" ht="20.100000000000001" customHeight="1" x14ac:dyDescent="0.25">
      <c r="A22" s="214"/>
      <c r="B22" s="239" t="str">
        <f>IF($F22=1,"       ",INDEX(data!$A$35:$A$168,$F22,1))</f>
        <v xml:space="preserve">       </v>
      </c>
      <c r="C22" s="215"/>
      <c r="D22" s="215"/>
      <c r="E22" s="216"/>
      <c r="F22" s="238">
        <v>1</v>
      </c>
    </row>
    <row r="23" spans="1:6" ht="20.100000000000001" customHeight="1" x14ac:dyDescent="0.25">
      <c r="A23" s="214"/>
      <c r="B23" s="239" t="str">
        <f>IF($F23=1,"       ",INDEX(data!$A$35:$A$168,$F23,1))</f>
        <v xml:space="preserve">       </v>
      </c>
      <c r="C23" s="215"/>
      <c r="D23" s="215"/>
      <c r="E23" s="216"/>
      <c r="F23" s="238">
        <v>1</v>
      </c>
    </row>
    <row r="24" spans="1:6" ht="20.100000000000001" customHeight="1" x14ac:dyDescent="0.25">
      <c r="A24" s="214"/>
      <c r="B24" s="239" t="str">
        <f>IF($F24=1,"       ",INDEX(data!$A$35:$A$168,$F24,1))</f>
        <v xml:space="preserve">       </v>
      </c>
      <c r="C24" s="215"/>
      <c r="D24" s="215"/>
      <c r="E24" s="216"/>
      <c r="F24" s="238">
        <v>1</v>
      </c>
    </row>
    <row r="25" spans="1:6" ht="20.100000000000001" customHeight="1" x14ac:dyDescent="0.25">
      <c r="A25" s="214"/>
      <c r="B25" s="239" t="str">
        <f>IF($F25=1,"       ",INDEX(data!$A$35:$A$168,$F25,1))</f>
        <v xml:space="preserve">       </v>
      </c>
      <c r="C25" s="215"/>
      <c r="D25" s="215"/>
      <c r="E25" s="216"/>
      <c r="F25" s="238">
        <v>1</v>
      </c>
    </row>
    <row r="26" spans="1:6" ht="20.100000000000001" customHeight="1" x14ac:dyDescent="0.25">
      <c r="A26" s="214"/>
      <c r="B26" s="239" t="str">
        <f>IF($F26=1,"       ",INDEX(data!$A$35:$A$168,$F26,1))</f>
        <v xml:space="preserve">       </v>
      </c>
      <c r="C26" s="215"/>
      <c r="D26" s="215"/>
      <c r="E26" s="216"/>
      <c r="F26" s="238">
        <v>1</v>
      </c>
    </row>
    <row r="27" spans="1:6" ht="20.100000000000001" customHeight="1" x14ac:dyDescent="0.25">
      <c r="A27" s="214"/>
      <c r="B27" s="239" t="str">
        <f>IF($F27=1,"       ",INDEX(data!$A$35:$A$168,$F27,1))</f>
        <v xml:space="preserve">       </v>
      </c>
      <c r="C27" s="215"/>
      <c r="D27" s="215"/>
      <c r="E27" s="216"/>
      <c r="F27" s="238">
        <v>1</v>
      </c>
    </row>
    <row r="28" spans="1:6" ht="20.100000000000001" customHeight="1" x14ac:dyDescent="0.25">
      <c r="A28" s="214"/>
      <c r="B28" s="239" t="str">
        <f>IF($F28=1,"       ",INDEX(data!$A$35:$A$168,$F28,1))</f>
        <v xml:space="preserve">       </v>
      </c>
      <c r="C28" s="215"/>
      <c r="D28" s="215"/>
      <c r="E28" s="216"/>
      <c r="F28" s="238">
        <v>1</v>
      </c>
    </row>
    <row r="29" spans="1:6" ht="20.100000000000001" customHeight="1" x14ac:dyDescent="0.25">
      <c r="A29" s="214"/>
      <c r="B29" s="239" t="str">
        <f>IF($F29=1,"       ",INDEX(data!$A$35:$A$168,$F29,1))</f>
        <v xml:space="preserve">       </v>
      </c>
      <c r="C29" s="215"/>
      <c r="D29" s="215"/>
      <c r="E29" s="216"/>
      <c r="F29" s="238">
        <v>1</v>
      </c>
    </row>
    <row r="30" spans="1:6" ht="20.100000000000001" customHeight="1" x14ac:dyDescent="0.25">
      <c r="A30" s="214" t="s">
        <v>706</v>
      </c>
      <c r="B30" s="251"/>
      <c r="C30" s="215"/>
      <c r="D30" s="215"/>
      <c r="E30" s="216"/>
    </row>
    <row r="31" spans="1:6" ht="20.100000000000001" customHeight="1" x14ac:dyDescent="0.25">
      <c r="A31" s="214" t="s">
        <v>706</v>
      </c>
      <c r="B31" s="251"/>
      <c r="C31" s="215"/>
      <c r="D31" s="215"/>
      <c r="E31" s="216"/>
    </row>
    <row r="32" spans="1:6" ht="20.100000000000001" customHeight="1" x14ac:dyDescent="0.25">
      <c r="A32" s="214" t="s">
        <v>706</v>
      </c>
      <c r="B32" s="251"/>
      <c r="C32" s="215"/>
      <c r="D32" s="215"/>
      <c r="E32" s="216"/>
    </row>
    <row r="33" spans="1:5" ht="20.100000000000001" customHeight="1" x14ac:dyDescent="0.25">
      <c r="A33" s="217" t="s">
        <v>1</v>
      </c>
      <c r="B33" s="217"/>
      <c r="C33" s="218">
        <f>SUM(C6:C32)</f>
        <v>0</v>
      </c>
      <c r="D33" s="218">
        <f>SUM(D6:D32)</f>
        <v>0</v>
      </c>
      <c r="E33" s="216"/>
    </row>
    <row r="34" spans="1:5" ht="20.100000000000001" customHeight="1" x14ac:dyDescent="0.25">
      <c r="A34" s="2"/>
      <c r="B34" s="2"/>
      <c r="C34" s="2"/>
      <c r="D34" s="2"/>
      <c r="E34" s="2"/>
    </row>
    <row r="35" spans="1:5" ht="20.100000000000001" customHeight="1" x14ac:dyDescent="0.25">
      <c r="A35" s="214" t="s">
        <v>41</v>
      </c>
      <c r="B35" s="236"/>
      <c r="C35" s="495"/>
      <c r="D35" s="639"/>
      <c r="E35" s="640"/>
    </row>
    <row r="36" spans="1:5" x14ac:dyDescent="0.25">
      <c r="A36" s="2"/>
      <c r="B36" s="2"/>
      <c r="C36" s="2"/>
      <c r="D36" s="2"/>
      <c r="E36" s="2"/>
    </row>
  </sheetData>
  <sheetProtection password="8D29" sheet="1" objects="1" scenarios="1"/>
  <mergeCells count="7">
    <mergeCell ref="A1:E1"/>
    <mergeCell ref="A4:A5"/>
    <mergeCell ref="C4:D4"/>
    <mergeCell ref="E4:E5"/>
    <mergeCell ref="C35:E35"/>
    <mergeCell ref="B4:B5"/>
    <mergeCell ref="A2:D2"/>
  </mergeCells>
  <dataValidations count="1">
    <dataValidation type="decimal" operator="greaterThanOrEqual" allowBlank="1" showInputMessage="1" showErrorMessage="1" error="Zadejte číslo větší nebo rovné 0" sqref="C6:D32">
      <formula1>0</formula1>
    </dataValidation>
  </dataValidations>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0</xdr:col>
                    <xdr:colOff>28575</xdr:colOff>
                    <xdr:row>5</xdr:row>
                    <xdr:rowOff>9525</xdr:rowOff>
                  </from>
                  <to>
                    <xdr:col>0</xdr:col>
                    <xdr:colOff>1809750</xdr:colOff>
                    <xdr:row>6</xdr:row>
                    <xdr:rowOff>9525</xdr:rowOff>
                  </to>
                </anchor>
              </controlPr>
            </control>
          </mc:Choice>
        </mc:AlternateContent>
        <mc:AlternateContent xmlns:mc="http://schemas.openxmlformats.org/markup-compatibility/2006">
          <mc:Choice Requires="x14">
            <control shapeId="9219" r:id="rId5" name="Drop Down 3">
              <controlPr defaultSize="0" autoLine="0" autoPict="0">
                <anchor moveWithCells="1">
                  <from>
                    <xdr:col>0</xdr:col>
                    <xdr:colOff>28575</xdr:colOff>
                    <xdr:row>6</xdr:row>
                    <xdr:rowOff>9525</xdr:rowOff>
                  </from>
                  <to>
                    <xdr:col>0</xdr:col>
                    <xdr:colOff>1809750</xdr:colOff>
                    <xdr:row>7</xdr:row>
                    <xdr:rowOff>9525</xdr:rowOff>
                  </to>
                </anchor>
              </controlPr>
            </control>
          </mc:Choice>
        </mc:AlternateContent>
        <mc:AlternateContent xmlns:mc="http://schemas.openxmlformats.org/markup-compatibility/2006">
          <mc:Choice Requires="x14">
            <control shapeId="9220" r:id="rId6" name="Drop Down 4">
              <controlPr defaultSize="0" autoLine="0" autoPict="0">
                <anchor moveWithCells="1">
                  <from>
                    <xdr:col>0</xdr:col>
                    <xdr:colOff>28575</xdr:colOff>
                    <xdr:row>7</xdr:row>
                    <xdr:rowOff>9525</xdr:rowOff>
                  </from>
                  <to>
                    <xdr:col>0</xdr:col>
                    <xdr:colOff>1809750</xdr:colOff>
                    <xdr:row>8</xdr:row>
                    <xdr:rowOff>9525</xdr:rowOff>
                  </to>
                </anchor>
              </controlPr>
            </control>
          </mc:Choice>
        </mc:AlternateContent>
        <mc:AlternateContent xmlns:mc="http://schemas.openxmlformats.org/markup-compatibility/2006">
          <mc:Choice Requires="x14">
            <control shapeId="9221" r:id="rId7" name="Drop Down 5">
              <controlPr defaultSize="0" autoLine="0" autoPict="0">
                <anchor moveWithCells="1">
                  <from>
                    <xdr:col>0</xdr:col>
                    <xdr:colOff>28575</xdr:colOff>
                    <xdr:row>8</xdr:row>
                    <xdr:rowOff>9525</xdr:rowOff>
                  </from>
                  <to>
                    <xdr:col>0</xdr:col>
                    <xdr:colOff>1809750</xdr:colOff>
                    <xdr:row>9</xdr:row>
                    <xdr:rowOff>9525</xdr:rowOff>
                  </to>
                </anchor>
              </controlPr>
            </control>
          </mc:Choice>
        </mc:AlternateContent>
        <mc:AlternateContent xmlns:mc="http://schemas.openxmlformats.org/markup-compatibility/2006">
          <mc:Choice Requires="x14">
            <control shapeId="9222" r:id="rId8" name="Drop Down 6">
              <controlPr defaultSize="0" autoLine="0" autoPict="0">
                <anchor moveWithCells="1">
                  <from>
                    <xdr:col>0</xdr:col>
                    <xdr:colOff>28575</xdr:colOff>
                    <xdr:row>9</xdr:row>
                    <xdr:rowOff>9525</xdr:rowOff>
                  </from>
                  <to>
                    <xdr:col>0</xdr:col>
                    <xdr:colOff>1809750</xdr:colOff>
                    <xdr:row>10</xdr:row>
                    <xdr:rowOff>9525</xdr:rowOff>
                  </to>
                </anchor>
              </controlPr>
            </control>
          </mc:Choice>
        </mc:AlternateContent>
        <mc:AlternateContent xmlns:mc="http://schemas.openxmlformats.org/markup-compatibility/2006">
          <mc:Choice Requires="x14">
            <control shapeId="9223" r:id="rId9" name="Drop Down 7">
              <controlPr defaultSize="0" autoLine="0" autoPict="0">
                <anchor moveWithCells="1">
                  <from>
                    <xdr:col>0</xdr:col>
                    <xdr:colOff>28575</xdr:colOff>
                    <xdr:row>10</xdr:row>
                    <xdr:rowOff>9525</xdr:rowOff>
                  </from>
                  <to>
                    <xdr:col>0</xdr:col>
                    <xdr:colOff>1809750</xdr:colOff>
                    <xdr:row>11</xdr:row>
                    <xdr:rowOff>9525</xdr:rowOff>
                  </to>
                </anchor>
              </controlPr>
            </control>
          </mc:Choice>
        </mc:AlternateContent>
        <mc:AlternateContent xmlns:mc="http://schemas.openxmlformats.org/markup-compatibility/2006">
          <mc:Choice Requires="x14">
            <control shapeId="9224" r:id="rId10" name="Drop Down 8">
              <controlPr defaultSize="0" autoLine="0" autoPict="0">
                <anchor moveWithCells="1">
                  <from>
                    <xdr:col>0</xdr:col>
                    <xdr:colOff>28575</xdr:colOff>
                    <xdr:row>11</xdr:row>
                    <xdr:rowOff>9525</xdr:rowOff>
                  </from>
                  <to>
                    <xdr:col>0</xdr:col>
                    <xdr:colOff>1809750</xdr:colOff>
                    <xdr:row>12</xdr:row>
                    <xdr:rowOff>9525</xdr:rowOff>
                  </to>
                </anchor>
              </controlPr>
            </control>
          </mc:Choice>
        </mc:AlternateContent>
        <mc:AlternateContent xmlns:mc="http://schemas.openxmlformats.org/markup-compatibility/2006">
          <mc:Choice Requires="x14">
            <control shapeId="9225" r:id="rId11" name="Drop Down 9">
              <controlPr defaultSize="0" autoLine="0" autoPict="0">
                <anchor moveWithCells="1">
                  <from>
                    <xdr:col>0</xdr:col>
                    <xdr:colOff>28575</xdr:colOff>
                    <xdr:row>12</xdr:row>
                    <xdr:rowOff>9525</xdr:rowOff>
                  </from>
                  <to>
                    <xdr:col>0</xdr:col>
                    <xdr:colOff>1809750</xdr:colOff>
                    <xdr:row>13</xdr:row>
                    <xdr:rowOff>9525</xdr:rowOff>
                  </to>
                </anchor>
              </controlPr>
            </control>
          </mc:Choice>
        </mc:AlternateContent>
        <mc:AlternateContent xmlns:mc="http://schemas.openxmlformats.org/markup-compatibility/2006">
          <mc:Choice Requires="x14">
            <control shapeId="9226" r:id="rId12" name="Drop Down 10">
              <controlPr defaultSize="0" autoLine="0" autoPict="0">
                <anchor moveWithCells="1">
                  <from>
                    <xdr:col>0</xdr:col>
                    <xdr:colOff>28575</xdr:colOff>
                    <xdr:row>13</xdr:row>
                    <xdr:rowOff>9525</xdr:rowOff>
                  </from>
                  <to>
                    <xdr:col>0</xdr:col>
                    <xdr:colOff>1809750</xdr:colOff>
                    <xdr:row>14</xdr:row>
                    <xdr:rowOff>9525</xdr:rowOff>
                  </to>
                </anchor>
              </controlPr>
            </control>
          </mc:Choice>
        </mc:AlternateContent>
        <mc:AlternateContent xmlns:mc="http://schemas.openxmlformats.org/markup-compatibility/2006">
          <mc:Choice Requires="x14">
            <control shapeId="9227" r:id="rId13" name="Drop Down 11">
              <controlPr defaultSize="0" autoLine="0" autoPict="0">
                <anchor moveWithCells="1">
                  <from>
                    <xdr:col>0</xdr:col>
                    <xdr:colOff>28575</xdr:colOff>
                    <xdr:row>14</xdr:row>
                    <xdr:rowOff>9525</xdr:rowOff>
                  </from>
                  <to>
                    <xdr:col>0</xdr:col>
                    <xdr:colOff>1809750</xdr:colOff>
                    <xdr:row>15</xdr:row>
                    <xdr:rowOff>9525</xdr:rowOff>
                  </to>
                </anchor>
              </controlPr>
            </control>
          </mc:Choice>
        </mc:AlternateContent>
        <mc:AlternateContent xmlns:mc="http://schemas.openxmlformats.org/markup-compatibility/2006">
          <mc:Choice Requires="x14">
            <control shapeId="9228" r:id="rId14" name="Drop Down 12">
              <controlPr defaultSize="0" autoLine="0" autoPict="0">
                <anchor moveWithCells="1">
                  <from>
                    <xdr:col>0</xdr:col>
                    <xdr:colOff>28575</xdr:colOff>
                    <xdr:row>15</xdr:row>
                    <xdr:rowOff>9525</xdr:rowOff>
                  </from>
                  <to>
                    <xdr:col>0</xdr:col>
                    <xdr:colOff>1809750</xdr:colOff>
                    <xdr:row>16</xdr:row>
                    <xdr:rowOff>9525</xdr:rowOff>
                  </to>
                </anchor>
              </controlPr>
            </control>
          </mc:Choice>
        </mc:AlternateContent>
        <mc:AlternateContent xmlns:mc="http://schemas.openxmlformats.org/markup-compatibility/2006">
          <mc:Choice Requires="x14">
            <control shapeId="9229" r:id="rId15" name="Drop Down 13">
              <controlPr defaultSize="0" autoLine="0" autoPict="0">
                <anchor moveWithCells="1">
                  <from>
                    <xdr:col>0</xdr:col>
                    <xdr:colOff>28575</xdr:colOff>
                    <xdr:row>16</xdr:row>
                    <xdr:rowOff>9525</xdr:rowOff>
                  </from>
                  <to>
                    <xdr:col>0</xdr:col>
                    <xdr:colOff>1809750</xdr:colOff>
                    <xdr:row>17</xdr:row>
                    <xdr:rowOff>9525</xdr:rowOff>
                  </to>
                </anchor>
              </controlPr>
            </control>
          </mc:Choice>
        </mc:AlternateContent>
        <mc:AlternateContent xmlns:mc="http://schemas.openxmlformats.org/markup-compatibility/2006">
          <mc:Choice Requires="x14">
            <control shapeId="9230" r:id="rId16" name="Drop Down 14">
              <controlPr defaultSize="0" autoLine="0" autoPict="0">
                <anchor moveWithCells="1">
                  <from>
                    <xdr:col>0</xdr:col>
                    <xdr:colOff>28575</xdr:colOff>
                    <xdr:row>17</xdr:row>
                    <xdr:rowOff>9525</xdr:rowOff>
                  </from>
                  <to>
                    <xdr:col>0</xdr:col>
                    <xdr:colOff>1809750</xdr:colOff>
                    <xdr:row>18</xdr:row>
                    <xdr:rowOff>9525</xdr:rowOff>
                  </to>
                </anchor>
              </controlPr>
            </control>
          </mc:Choice>
        </mc:AlternateContent>
        <mc:AlternateContent xmlns:mc="http://schemas.openxmlformats.org/markup-compatibility/2006">
          <mc:Choice Requires="x14">
            <control shapeId="9231" r:id="rId17" name="Drop Down 15">
              <controlPr defaultSize="0" autoLine="0" autoPict="0">
                <anchor moveWithCells="1">
                  <from>
                    <xdr:col>0</xdr:col>
                    <xdr:colOff>28575</xdr:colOff>
                    <xdr:row>18</xdr:row>
                    <xdr:rowOff>9525</xdr:rowOff>
                  </from>
                  <to>
                    <xdr:col>0</xdr:col>
                    <xdr:colOff>1809750</xdr:colOff>
                    <xdr:row>19</xdr:row>
                    <xdr:rowOff>9525</xdr:rowOff>
                  </to>
                </anchor>
              </controlPr>
            </control>
          </mc:Choice>
        </mc:AlternateContent>
        <mc:AlternateContent xmlns:mc="http://schemas.openxmlformats.org/markup-compatibility/2006">
          <mc:Choice Requires="x14">
            <control shapeId="9232" r:id="rId18" name="Drop Down 16">
              <controlPr defaultSize="0" autoLine="0" autoPict="0">
                <anchor moveWithCells="1">
                  <from>
                    <xdr:col>0</xdr:col>
                    <xdr:colOff>28575</xdr:colOff>
                    <xdr:row>19</xdr:row>
                    <xdr:rowOff>9525</xdr:rowOff>
                  </from>
                  <to>
                    <xdr:col>0</xdr:col>
                    <xdr:colOff>1809750</xdr:colOff>
                    <xdr:row>20</xdr:row>
                    <xdr:rowOff>9525</xdr:rowOff>
                  </to>
                </anchor>
              </controlPr>
            </control>
          </mc:Choice>
        </mc:AlternateContent>
        <mc:AlternateContent xmlns:mc="http://schemas.openxmlformats.org/markup-compatibility/2006">
          <mc:Choice Requires="x14">
            <control shapeId="9233" r:id="rId19" name="Drop Down 17">
              <controlPr defaultSize="0" autoLine="0" autoPict="0">
                <anchor moveWithCells="1">
                  <from>
                    <xdr:col>0</xdr:col>
                    <xdr:colOff>28575</xdr:colOff>
                    <xdr:row>20</xdr:row>
                    <xdr:rowOff>9525</xdr:rowOff>
                  </from>
                  <to>
                    <xdr:col>0</xdr:col>
                    <xdr:colOff>1809750</xdr:colOff>
                    <xdr:row>21</xdr:row>
                    <xdr:rowOff>9525</xdr:rowOff>
                  </to>
                </anchor>
              </controlPr>
            </control>
          </mc:Choice>
        </mc:AlternateContent>
        <mc:AlternateContent xmlns:mc="http://schemas.openxmlformats.org/markup-compatibility/2006">
          <mc:Choice Requires="x14">
            <control shapeId="9234" r:id="rId20" name="Drop Down 18">
              <controlPr defaultSize="0" autoLine="0" autoPict="0">
                <anchor moveWithCells="1">
                  <from>
                    <xdr:col>0</xdr:col>
                    <xdr:colOff>28575</xdr:colOff>
                    <xdr:row>21</xdr:row>
                    <xdr:rowOff>9525</xdr:rowOff>
                  </from>
                  <to>
                    <xdr:col>0</xdr:col>
                    <xdr:colOff>1809750</xdr:colOff>
                    <xdr:row>22</xdr:row>
                    <xdr:rowOff>9525</xdr:rowOff>
                  </to>
                </anchor>
              </controlPr>
            </control>
          </mc:Choice>
        </mc:AlternateContent>
        <mc:AlternateContent xmlns:mc="http://schemas.openxmlformats.org/markup-compatibility/2006">
          <mc:Choice Requires="x14">
            <control shapeId="9235" r:id="rId21" name="Drop Down 19">
              <controlPr defaultSize="0" autoLine="0" autoPict="0">
                <anchor moveWithCells="1">
                  <from>
                    <xdr:col>0</xdr:col>
                    <xdr:colOff>28575</xdr:colOff>
                    <xdr:row>22</xdr:row>
                    <xdr:rowOff>9525</xdr:rowOff>
                  </from>
                  <to>
                    <xdr:col>0</xdr:col>
                    <xdr:colOff>1809750</xdr:colOff>
                    <xdr:row>23</xdr:row>
                    <xdr:rowOff>9525</xdr:rowOff>
                  </to>
                </anchor>
              </controlPr>
            </control>
          </mc:Choice>
        </mc:AlternateContent>
        <mc:AlternateContent xmlns:mc="http://schemas.openxmlformats.org/markup-compatibility/2006">
          <mc:Choice Requires="x14">
            <control shapeId="9236" r:id="rId22" name="Drop Down 20">
              <controlPr defaultSize="0" autoLine="0" autoPict="0">
                <anchor moveWithCells="1">
                  <from>
                    <xdr:col>0</xdr:col>
                    <xdr:colOff>28575</xdr:colOff>
                    <xdr:row>23</xdr:row>
                    <xdr:rowOff>9525</xdr:rowOff>
                  </from>
                  <to>
                    <xdr:col>0</xdr:col>
                    <xdr:colOff>1809750</xdr:colOff>
                    <xdr:row>24</xdr:row>
                    <xdr:rowOff>9525</xdr:rowOff>
                  </to>
                </anchor>
              </controlPr>
            </control>
          </mc:Choice>
        </mc:AlternateContent>
        <mc:AlternateContent xmlns:mc="http://schemas.openxmlformats.org/markup-compatibility/2006">
          <mc:Choice Requires="x14">
            <control shapeId="9237" r:id="rId23" name="Drop Down 21">
              <controlPr defaultSize="0" autoLine="0" autoPict="0">
                <anchor moveWithCells="1">
                  <from>
                    <xdr:col>0</xdr:col>
                    <xdr:colOff>28575</xdr:colOff>
                    <xdr:row>24</xdr:row>
                    <xdr:rowOff>9525</xdr:rowOff>
                  </from>
                  <to>
                    <xdr:col>0</xdr:col>
                    <xdr:colOff>1809750</xdr:colOff>
                    <xdr:row>25</xdr:row>
                    <xdr:rowOff>9525</xdr:rowOff>
                  </to>
                </anchor>
              </controlPr>
            </control>
          </mc:Choice>
        </mc:AlternateContent>
        <mc:AlternateContent xmlns:mc="http://schemas.openxmlformats.org/markup-compatibility/2006">
          <mc:Choice Requires="x14">
            <control shapeId="9238" r:id="rId24" name="Drop Down 22">
              <controlPr defaultSize="0" autoLine="0" autoPict="0">
                <anchor moveWithCells="1">
                  <from>
                    <xdr:col>0</xdr:col>
                    <xdr:colOff>28575</xdr:colOff>
                    <xdr:row>25</xdr:row>
                    <xdr:rowOff>9525</xdr:rowOff>
                  </from>
                  <to>
                    <xdr:col>0</xdr:col>
                    <xdr:colOff>1809750</xdr:colOff>
                    <xdr:row>26</xdr:row>
                    <xdr:rowOff>9525</xdr:rowOff>
                  </to>
                </anchor>
              </controlPr>
            </control>
          </mc:Choice>
        </mc:AlternateContent>
        <mc:AlternateContent xmlns:mc="http://schemas.openxmlformats.org/markup-compatibility/2006">
          <mc:Choice Requires="x14">
            <control shapeId="9239" r:id="rId25" name="Drop Down 23">
              <controlPr defaultSize="0" autoLine="0" autoPict="0">
                <anchor moveWithCells="1">
                  <from>
                    <xdr:col>0</xdr:col>
                    <xdr:colOff>28575</xdr:colOff>
                    <xdr:row>26</xdr:row>
                    <xdr:rowOff>9525</xdr:rowOff>
                  </from>
                  <to>
                    <xdr:col>0</xdr:col>
                    <xdr:colOff>1809750</xdr:colOff>
                    <xdr:row>27</xdr:row>
                    <xdr:rowOff>9525</xdr:rowOff>
                  </to>
                </anchor>
              </controlPr>
            </control>
          </mc:Choice>
        </mc:AlternateContent>
        <mc:AlternateContent xmlns:mc="http://schemas.openxmlformats.org/markup-compatibility/2006">
          <mc:Choice Requires="x14">
            <control shapeId="9240" r:id="rId26" name="Drop Down 24">
              <controlPr defaultSize="0" autoLine="0" autoPict="0">
                <anchor moveWithCells="1">
                  <from>
                    <xdr:col>0</xdr:col>
                    <xdr:colOff>28575</xdr:colOff>
                    <xdr:row>27</xdr:row>
                    <xdr:rowOff>9525</xdr:rowOff>
                  </from>
                  <to>
                    <xdr:col>0</xdr:col>
                    <xdr:colOff>1809750</xdr:colOff>
                    <xdr:row>28</xdr:row>
                    <xdr:rowOff>9525</xdr:rowOff>
                  </to>
                </anchor>
              </controlPr>
            </control>
          </mc:Choice>
        </mc:AlternateContent>
        <mc:AlternateContent xmlns:mc="http://schemas.openxmlformats.org/markup-compatibility/2006">
          <mc:Choice Requires="x14">
            <control shapeId="9241" r:id="rId27" name="Drop Down 25">
              <controlPr defaultSize="0" autoLine="0" autoPict="0">
                <anchor moveWithCells="1">
                  <from>
                    <xdr:col>0</xdr:col>
                    <xdr:colOff>28575</xdr:colOff>
                    <xdr:row>28</xdr:row>
                    <xdr:rowOff>9525</xdr:rowOff>
                  </from>
                  <to>
                    <xdr:col>0</xdr:col>
                    <xdr:colOff>1809750</xdr:colOff>
                    <xdr:row>29</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I15"/>
  <sheetViews>
    <sheetView workbookViewId="0">
      <selection activeCell="R29" sqref="R29"/>
    </sheetView>
  </sheetViews>
  <sheetFormatPr defaultRowHeight="14.25" x14ac:dyDescent="0.2"/>
  <cols>
    <col min="1" max="16384" width="9.140625" style="15"/>
  </cols>
  <sheetData>
    <row r="1" spans="1:9" ht="29.25" customHeight="1" x14ac:dyDescent="0.2">
      <c r="A1" s="646" t="s">
        <v>788</v>
      </c>
      <c r="B1" s="647"/>
      <c r="C1" s="647"/>
      <c r="D1" s="647"/>
      <c r="E1" s="647"/>
      <c r="F1" s="647"/>
      <c r="G1" s="647"/>
      <c r="H1" s="647"/>
      <c r="I1" s="648"/>
    </row>
    <row r="2" spans="1:9" hidden="1" x14ac:dyDescent="0.2"/>
    <row r="3" spans="1:9" hidden="1" x14ac:dyDescent="0.2">
      <c r="A3" s="420" t="s">
        <v>353</v>
      </c>
      <c r="B3" s="645"/>
      <c r="C3" s="649" t="s">
        <v>359</v>
      </c>
      <c r="D3" s="650"/>
      <c r="E3" s="650"/>
      <c r="F3" s="650"/>
      <c r="G3" s="650"/>
      <c r="H3" s="650"/>
      <c r="I3" s="650"/>
    </row>
    <row r="4" spans="1:9" hidden="1" x14ac:dyDescent="0.2">
      <c r="A4" s="420" t="s">
        <v>354</v>
      </c>
      <c r="B4" s="645"/>
      <c r="C4" s="643" t="s">
        <v>358</v>
      </c>
      <c r="D4" s="644"/>
      <c r="E4" s="644"/>
      <c r="F4" s="644"/>
      <c r="G4" s="644"/>
      <c r="H4" s="644"/>
      <c r="I4" s="644"/>
    </row>
    <row r="5" spans="1:9" hidden="1" x14ac:dyDescent="0.2">
      <c r="A5" s="420" t="s">
        <v>355</v>
      </c>
      <c r="B5" s="645"/>
      <c r="C5" s="643" t="s">
        <v>358</v>
      </c>
      <c r="D5" s="644"/>
      <c r="E5" s="644"/>
      <c r="F5" s="644"/>
      <c r="G5" s="644"/>
      <c r="H5" s="644"/>
      <c r="I5" s="644"/>
    </row>
    <row r="6" spans="1:9" hidden="1" x14ac:dyDescent="0.2">
      <c r="A6" s="420" t="s">
        <v>356</v>
      </c>
      <c r="B6" s="645"/>
      <c r="C6" s="643" t="s">
        <v>358</v>
      </c>
      <c r="D6" s="644"/>
      <c r="E6" s="644"/>
      <c r="F6" s="644"/>
      <c r="G6" s="644"/>
      <c r="H6" s="644"/>
      <c r="I6" s="644"/>
    </row>
    <row r="7" spans="1:9" hidden="1" x14ac:dyDescent="0.2">
      <c r="A7" s="420" t="s">
        <v>357</v>
      </c>
      <c r="B7" s="645"/>
      <c r="C7" s="643" t="s">
        <v>358</v>
      </c>
      <c r="D7" s="644"/>
      <c r="E7" s="644"/>
      <c r="F7" s="644"/>
      <c r="G7" s="644"/>
      <c r="H7" s="644"/>
      <c r="I7" s="644"/>
    </row>
    <row r="8" spans="1:9" hidden="1" x14ac:dyDescent="0.2">
      <c r="A8" s="468"/>
      <c r="B8" s="469"/>
      <c r="C8" s="468"/>
      <c r="D8" s="469"/>
      <c r="E8" s="469"/>
      <c r="F8" s="469"/>
      <c r="G8" s="469"/>
      <c r="H8" s="469"/>
      <c r="I8" s="469"/>
    </row>
    <row r="10" spans="1:9" ht="15" x14ac:dyDescent="0.25">
      <c r="A10" s="420" t="s">
        <v>353</v>
      </c>
      <c r="B10" s="645"/>
      <c r="C10" s="651" t="s">
        <v>359</v>
      </c>
      <c r="D10" s="652"/>
      <c r="E10" s="652"/>
      <c r="F10" s="652"/>
      <c r="G10" s="652"/>
      <c r="H10" s="652"/>
      <c r="I10" s="415"/>
    </row>
    <row r="11" spans="1:9" ht="14.25" customHeight="1" x14ac:dyDescent="0.2">
      <c r="A11" s="420" t="s">
        <v>354</v>
      </c>
      <c r="B11" s="645"/>
      <c r="C11" s="649" t="s">
        <v>784</v>
      </c>
      <c r="D11" s="650"/>
      <c r="E11" s="650"/>
      <c r="F11" s="650"/>
      <c r="G11" s="650"/>
      <c r="H11" s="650"/>
      <c r="I11" s="650"/>
    </row>
    <row r="12" spans="1:9" ht="14.25" customHeight="1" x14ac:dyDescent="0.2">
      <c r="A12" s="420" t="s">
        <v>355</v>
      </c>
      <c r="B12" s="645"/>
      <c r="C12" s="643" t="s">
        <v>358</v>
      </c>
      <c r="D12" s="644"/>
      <c r="E12" s="644"/>
      <c r="F12" s="644"/>
      <c r="G12" s="644"/>
      <c r="H12" s="644"/>
      <c r="I12" s="644"/>
    </row>
    <row r="13" spans="1:9" ht="14.25" customHeight="1" x14ac:dyDescent="0.2">
      <c r="A13" s="420" t="s">
        <v>356</v>
      </c>
      <c r="B13" s="645"/>
      <c r="C13" s="643" t="s">
        <v>358</v>
      </c>
      <c r="D13" s="644"/>
      <c r="E13" s="644"/>
      <c r="F13" s="644"/>
      <c r="G13" s="644"/>
      <c r="H13" s="644"/>
      <c r="I13" s="644"/>
    </row>
    <row r="14" spans="1:9" ht="14.25" customHeight="1" x14ac:dyDescent="0.2">
      <c r="A14" s="420" t="s">
        <v>357</v>
      </c>
      <c r="B14" s="645"/>
      <c r="C14" s="643" t="s">
        <v>358</v>
      </c>
      <c r="D14" s="644"/>
      <c r="E14" s="644"/>
      <c r="F14" s="644"/>
      <c r="G14" s="644"/>
      <c r="H14" s="644"/>
      <c r="I14" s="644"/>
    </row>
    <row r="15" spans="1:9" ht="14.25" customHeight="1" x14ac:dyDescent="0.2">
      <c r="A15" s="468"/>
      <c r="B15" s="469"/>
      <c r="C15" s="468"/>
      <c r="D15" s="469"/>
      <c r="E15" s="469"/>
      <c r="F15" s="469"/>
      <c r="G15" s="469"/>
      <c r="H15" s="469"/>
      <c r="I15" s="469"/>
    </row>
  </sheetData>
  <sheetProtection algorithmName="SHA-512" hashValue="SjOIMCY8GexACZcQ0C4FqDqdQAzkxvfTBX1mq+iWPZ9H4ygHoyq5TNjKwEjeAuPyhmI16Ubd92v9Mysx5RdONw==" saltValue="9Ti2qaoljazaT3/KaBbiRQ==" spinCount="100000" sheet="1" formatCells="0" formatRows="0"/>
  <mergeCells count="25">
    <mergeCell ref="A10:B10"/>
    <mergeCell ref="C10:I10"/>
    <mergeCell ref="A11:B11"/>
    <mergeCell ref="C11:I11"/>
    <mergeCell ref="A12:B12"/>
    <mergeCell ref="C12:I12"/>
    <mergeCell ref="A13:B13"/>
    <mergeCell ref="C13:I13"/>
    <mergeCell ref="A14:B14"/>
    <mergeCell ref="C14:I14"/>
    <mergeCell ref="A15:B15"/>
    <mergeCell ref="C15:I15"/>
    <mergeCell ref="A1:I1"/>
    <mergeCell ref="A3:B3"/>
    <mergeCell ref="C3:I3"/>
    <mergeCell ref="A4:B4"/>
    <mergeCell ref="A5:B5"/>
    <mergeCell ref="A8:B8"/>
    <mergeCell ref="C4:I4"/>
    <mergeCell ref="C5:I5"/>
    <mergeCell ref="C6:I6"/>
    <mergeCell ref="C7:I7"/>
    <mergeCell ref="C8:I8"/>
    <mergeCell ref="A6:B6"/>
    <mergeCell ref="A7:B7"/>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FF0000"/>
  </sheetPr>
  <dimension ref="A1:AC69"/>
  <sheetViews>
    <sheetView topLeftCell="A7" zoomScale="78" zoomScaleNormal="78" workbookViewId="0">
      <selection activeCell="O60" sqref="O60"/>
    </sheetView>
  </sheetViews>
  <sheetFormatPr defaultRowHeight="15" x14ac:dyDescent="0.25"/>
  <cols>
    <col min="2" max="2" width="31.140625" style="46" customWidth="1"/>
    <col min="3" max="18" width="11.7109375" customWidth="1"/>
    <col min="19" max="19" width="2" style="50" customWidth="1"/>
    <col min="20" max="20" width="40.42578125" style="121" customWidth="1"/>
    <col min="21" max="25" width="9.140625" style="50"/>
    <col min="27" max="27" width="11.85546875" customWidth="1"/>
    <col min="28" max="28" width="12" customWidth="1"/>
    <col min="29" max="29" width="9.5703125" customWidth="1"/>
  </cols>
  <sheetData>
    <row r="1" spans="1:29" x14ac:dyDescent="0.25">
      <c r="A1" s="663" t="s">
        <v>479</v>
      </c>
      <c r="B1" s="664"/>
      <c r="C1" s="655" t="s">
        <v>460</v>
      </c>
      <c r="D1" s="656"/>
      <c r="E1" s="656"/>
      <c r="F1" s="656"/>
      <c r="G1" s="667"/>
      <c r="H1" s="653" t="s">
        <v>459</v>
      </c>
      <c r="I1" s="654"/>
      <c r="J1" s="654"/>
      <c r="K1" s="655" t="s">
        <v>461</v>
      </c>
      <c r="L1" s="656"/>
      <c r="M1" s="656"/>
      <c r="N1" s="656"/>
      <c r="O1" s="657"/>
      <c r="P1" s="658" t="s">
        <v>462</v>
      </c>
      <c r="Q1" s="654"/>
      <c r="R1" s="659"/>
      <c r="S1" s="47"/>
      <c r="T1" s="118"/>
      <c r="U1" s="47"/>
      <c r="V1" s="47"/>
      <c r="W1" s="47"/>
      <c r="X1" s="47"/>
      <c r="Y1" s="47"/>
    </row>
    <row r="2" spans="1:29" ht="43.5" thickBot="1" x14ac:dyDescent="0.3">
      <c r="A2" s="665"/>
      <c r="B2" s="666"/>
      <c r="C2" s="61" t="s">
        <v>393</v>
      </c>
      <c r="D2" s="62" t="s">
        <v>463</v>
      </c>
      <c r="E2" s="62" t="s">
        <v>464</v>
      </c>
      <c r="F2" s="62" t="s">
        <v>397</v>
      </c>
      <c r="G2" s="106" t="s">
        <v>398</v>
      </c>
      <c r="H2" s="129" t="s">
        <v>458</v>
      </c>
      <c r="I2" s="64" t="s">
        <v>457</v>
      </c>
      <c r="J2" s="64" t="s">
        <v>456</v>
      </c>
      <c r="K2" s="63" t="s">
        <v>393</v>
      </c>
      <c r="L2" s="64" t="s">
        <v>463</v>
      </c>
      <c r="M2" s="64" t="s">
        <v>464</v>
      </c>
      <c r="N2" s="64" t="s">
        <v>397</v>
      </c>
      <c r="O2" s="107" t="s">
        <v>398</v>
      </c>
      <c r="P2" s="61" t="s">
        <v>458</v>
      </c>
      <c r="Q2" s="62" t="s">
        <v>457</v>
      </c>
      <c r="R2" s="108" t="s">
        <v>456</v>
      </c>
      <c r="S2" s="48"/>
      <c r="T2" s="124" t="s">
        <v>505</v>
      </c>
      <c r="U2" s="48"/>
      <c r="V2" s="48"/>
      <c r="W2" s="48"/>
      <c r="X2" s="48"/>
      <c r="Y2" s="48"/>
      <c r="AA2" s="197"/>
      <c r="AB2" s="197"/>
      <c r="AC2" s="197"/>
    </row>
    <row r="3" spans="1:29" x14ac:dyDescent="0.25">
      <c r="A3" s="131">
        <v>1</v>
      </c>
      <c r="B3" s="82" t="s">
        <v>57</v>
      </c>
      <c r="C3" s="125">
        <f>'část D zaměstnanci'!E7</f>
        <v>0</v>
      </c>
      <c r="D3" s="126">
        <f>'část D zaměstnanci'!F7</f>
        <v>0</v>
      </c>
      <c r="E3" s="186">
        <f>'část D zaměstnanci'!H7</f>
        <v>0</v>
      </c>
      <c r="F3" s="126">
        <f>'část D zaměstnanci'!I7</f>
        <v>0</v>
      </c>
      <c r="G3" s="126">
        <f>'část D zaměstnanci'!J7</f>
        <v>0</v>
      </c>
      <c r="H3" s="128">
        <f>'část E náklady'!$F$30</f>
        <v>0</v>
      </c>
      <c r="I3" s="126">
        <f>'část E náklady'!F42</f>
        <v>0</v>
      </c>
      <c r="J3" s="127">
        <f>'část E náklady'!F54</f>
        <v>0</v>
      </c>
      <c r="K3" s="67">
        <f>ROUND(('část D zaměstnanci'!E59),2)</f>
        <v>0</v>
      </c>
      <c r="L3" s="67">
        <f>ROUND(('část D zaměstnanci'!F59),2)</f>
        <v>0</v>
      </c>
      <c r="M3" s="182">
        <f>ROUND(('část D zaměstnanci'!H59),4)</f>
        <v>0</v>
      </c>
      <c r="N3" s="67">
        <f>ROUND(('část D zaměstnanci'!I59),2)</f>
        <v>0</v>
      </c>
      <c r="O3" s="68">
        <f>ROUND(('část D zaměstnanci'!J59),2)</f>
        <v>0</v>
      </c>
      <c r="P3" s="69">
        <f>ROUND(('část E náklady'!E30),2)</f>
        <v>0</v>
      </c>
      <c r="Q3" s="68">
        <f>ROUND(('část E náklady'!E42),2)</f>
        <v>0</v>
      </c>
      <c r="R3" s="70">
        <f>ROUND(('část E náklady'!E54),2)</f>
        <v>0</v>
      </c>
      <c r="S3" s="49"/>
      <c r="T3" s="123" t="s">
        <v>480</v>
      </c>
      <c r="U3" s="49"/>
      <c r="V3" s="49"/>
      <c r="W3" s="49"/>
      <c r="X3" s="49"/>
      <c r="Y3" s="49"/>
      <c r="AA3" s="43"/>
      <c r="AB3" s="43"/>
      <c r="AC3" s="43"/>
    </row>
    <row r="4" spans="1:29" x14ac:dyDescent="0.25">
      <c r="A4" s="132" t="s">
        <v>51</v>
      </c>
      <c r="B4" s="83" t="s">
        <v>58</v>
      </c>
      <c r="C4" s="65">
        <f>'část D zaměstnanci'!E8</f>
        <v>0</v>
      </c>
      <c r="D4" s="66">
        <f>'část D zaměstnanci'!F8</f>
        <v>0</v>
      </c>
      <c r="E4" s="187">
        <f>'část D zaměstnanci'!H8</f>
        <v>0</v>
      </c>
      <c r="F4" s="66">
        <f>'část D zaměstnanci'!I8</f>
        <v>0</v>
      </c>
      <c r="G4" s="66">
        <f>'část D zaměstnanci'!J8</f>
        <v>0</v>
      </c>
      <c r="H4" s="130">
        <f>'část E náklady'!$F$31</f>
        <v>0</v>
      </c>
      <c r="I4" s="66">
        <f>'část E náklady'!F43</f>
        <v>0</v>
      </c>
      <c r="J4" s="88">
        <f>'část E náklady'!F55</f>
        <v>0</v>
      </c>
      <c r="K4" s="72">
        <f>ROUND(('část D zaměstnanci'!E60),2)</f>
        <v>0</v>
      </c>
      <c r="L4" s="72">
        <f>ROUND(('část D zaměstnanci'!F60),2)</f>
        <v>0</v>
      </c>
      <c r="M4" s="183">
        <f>ROUND(('část D zaměstnanci'!H60),4)</f>
        <v>0</v>
      </c>
      <c r="N4" s="72">
        <f>ROUND(('část D zaměstnanci'!I60),2)</f>
        <v>0</v>
      </c>
      <c r="O4" s="74">
        <f>ROUND(('část D zaměstnanci'!J60),2)</f>
        <v>0</v>
      </c>
      <c r="P4" s="75">
        <f>ROUND(('část E náklady'!E31),2)</f>
        <v>0</v>
      </c>
      <c r="Q4" s="74">
        <f>ROUND(('část E náklady'!E43),2)</f>
        <v>0</v>
      </c>
      <c r="R4" s="76">
        <f>ROUND(('část E náklady'!E55),2)</f>
        <v>0</v>
      </c>
      <c r="S4" s="49"/>
      <c r="T4" s="119" t="s">
        <v>481</v>
      </c>
      <c r="U4" s="49"/>
      <c r="V4" s="49"/>
      <c r="W4" s="49"/>
      <c r="X4" s="49"/>
      <c r="Y4" s="49"/>
      <c r="AA4" s="43"/>
      <c r="AB4" s="43"/>
      <c r="AC4" s="43"/>
    </row>
    <row r="5" spans="1:29" x14ac:dyDescent="0.25">
      <c r="A5" s="132" t="s">
        <v>52</v>
      </c>
      <c r="B5" s="83" t="s">
        <v>59</v>
      </c>
      <c r="C5" s="65">
        <f>'část D zaměstnanci'!E9</f>
        <v>0</v>
      </c>
      <c r="D5" s="66">
        <f>'část D zaměstnanci'!F9</f>
        <v>0</v>
      </c>
      <c r="E5" s="187">
        <f>'část D zaměstnanci'!H9</f>
        <v>0</v>
      </c>
      <c r="F5" s="66">
        <f>'část D zaměstnanci'!I9</f>
        <v>0</v>
      </c>
      <c r="G5" s="66">
        <f>'část D zaměstnanci'!J9</f>
        <v>0</v>
      </c>
      <c r="H5" s="130">
        <f>'část E náklady'!$F$32</f>
        <v>0</v>
      </c>
      <c r="I5" s="66">
        <f>'část E náklady'!F44</f>
        <v>0</v>
      </c>
      <c r="J5" s="88">
        <f>'část E náklady'!F56</f>
        <v>0</v>
      </c>
      <c r="K5" s="72">
        <f>ROUND(('část D zaměstnanci'!E61),2)</f>
        <v>0</v>
      </c>
      <c r="L5" s="72">
        <f>ROUND(('část D zaměstnanci'!F61),2)</f>
        <v>0</v>
      </c>
      <c r="M5" s="184">
        <f>ROUND(('část D zaměstnanci'!H61),4)</f>
        <v>0</v>
      </c>
      <c r="N5" s="72">
        <f>ROUND(('část D zaměstnanci'!I61),2)</f>
        <v>0</v>
      </c>
      <c r="O5" s="72">
        <f>ROUND(('část D zaměstnanci'!J61),2)</f>
        <v>0</v>
      </c>
      <c r="P5" s="75">
        <f>ROUND(('část E náklady'!E32),2)</f>
        <v>0</v>
      </c>
      <c r="Q5" s="74">
        <f>ROUND(('část E náklady'!E44),2)</f>
        <v>0</v>
      </c>
      <c r="R5" s="76">
        <f>ROUND(('část E náklady'!E56),2)</f>
        <v>0</v>
      </c>
      <c r="S5" s="49"/>
      <c r="T5" s="119" t="s">
        <v>488</v>
      </c>
      <c r="U5" s="49"/>
      <c r="V5" s="49"/>
      <c r="W5" s="49"/>
      <c r="X5" s="49"/>
      <c r="Y5" s="49"/>
      <c r="AA5" s="43"/>
      <c r="AB5" s="43"/>
      <c r="AC5" s="43"/>
    </row>
    <row r="6" spans="1:29" x14ac:dyDescent="0.25">
      <c r="A6" s="71" t="s">
        <v>53</v>
      </c>
      <c r="B6" s="84" t="s">
        <v>68</v>
      </c>
      <c r="C6" s="73">
        <f>'část D zaměstnanci'!E10</f>
        <v>0</v>
      </c>
      <c r="D6" s="72">
        <f>'část D zaměstnanci'!F10</f>
        <v>0</v>
      </c>
      <c r="E6" s="184">
        <f>'část D zaměstnanci'!H10</f>
        <v>0</v>
      </c>
      <c r="F6" s="72">
        <f>'část D zaměstnanci'!I10</f>
        <v>0</v>
      </c>
      <c r="G6" s="72">
        <f>'část D zaměstnanci'!J10</f>
        <v>0</v>
      </c>
      <c r="H6" s="104" t="s">
        <v>468</v>
      </c>
      <c r="I6" s="103" t="s">
        <v>468</v>
      </c>
      <c r="J6" s="105" t="s">
        <v>468</v>
      </c>
      <c r="K6" s="72">
        <f>ROUND(('část D zaměstnanci'!E62),2)</f>
        <v>0</v>
      </c>
      <c r="L6" s="72">
        <f>ROUND(('část D zaměstnanci'!F62),2)</f>
        <v>0</v>
      </c>
      <c r="M6" s="184">
        <f>ROUND(('část D zaměstnanci'!H62),4)</f>
        <v>0</v>
      </c>
      <c r="N6" s="72">
        <f>ROUND(('část D zaměstnanci'!I62),2)</f>
        <v>0</v>
      </c>
      <c r="O6" s="72">
        <f>ROUND(('část D zaměstnanci'!J62),2)</f>
        <v>0</v>
      </c>
      <c r="P6" s="104" t="s">
        <v>468</v>
      </c>
      <c r="Q6" s="103" t="s">
        <v>468</v>
      </c>
      <c r="R6" s="105" t="s">
        <v>468</v>
      </c>
      <c r="S6" s="49"/>
      <c r="T6" s="119" t="s">
        <v>544</v>
      </c>
      <c r="U6" s="49"/>
      <c r="V6" s="49"/>
      <c r="W6" s="49"/>
      <c r="X6" s="49"/>
      <c r="Y6" s="49"/>
      <c r="AA6" s="43"/>
      <c r="AB6" s="43"/>
      <c r="AC6" s="43"/>
    </row>
    <row r="7" spans="1:29" x14ac:dyDescent="0.25">
      <c r="A7" s="71" t="s">
        <v>54</v>
      </c>
      <c r="B7" s="84" t="s">
        <v>69</v>
      </c>
      <c r="C7" s="73">
        <f>'část D zaměstnanci'!E11</f>
        <v>0</v>
      </c>
      <c r="D7" s="72">
        <f>'část D zaměstnanci'!F11</f>
        <v>0</v>
      </c>
      <c r="E7" s="184">
        <f>'část D zaměstnanci'!H11</f>
        <v>0</v>
      </c>
      <c r="F7" s="72">
        <f>'část D zaměstnanci'!I11</f>
        <v>0</v>
      </c>
      <c r="G7" s="72">
        <f>'část D zaměstnanci'!J11</f>
        <v>0</v>
      </c>
      <c r="H7" s="104" t="s">
        <v>468</v>
      </c>
      <c r="I7" s="103" t="s">
        <v>468</v>
      </c>
      <c r="J7" s="105" t="s">
        <v>468</v>
      </c>
      <c r="K7" s="72">
        <f>ROUND(('část D zaměstnanci'!E63),2)</f>
        <v>0</v>
      </c>
      <c r="L7" s="72">
        <f>ROUND(('část D zaměstnanci'!F63),2)</f>
        <v>0</v>
      </c>
      <c r="M7" s="184">
        <f>ROUND(('část D zaměstnanci'!H63),4)</f>
        <v>0</v>
      </c>
      <c r="N7" s="72">
        <f>ROUND(('část D zaměstnanci'!I63),2)</f>
        <v>0</v>
      </c>
      <c r="O7" s="72">
        <f>ROUND(('část D zaměstnanci'!J63),2)</f>
        <v>0</v>
      </c>
      <c r="P7" s="104" t="s">
        <v>468</v>
      </c>
      <c r="Q7" s="103" t="s">
        <v>468</v>
      </c>
      <c r="R7" s="105" t="s">
        <v>468</v>
      </c>
      <c r="S7" s="49"/>
      <c r="T7" s="119" t="s">
        <v>545</v>
      </c>
      <c r="U7" s="49"/>
      <c r="V7" s="49"/>
      <c r="W7" s="49"/>
      <c r="X7" s="49"/>
      <c r="Y7" s="49"/>
      <c r="AA7" s="43"/>
      <c r="AB7" s="43"/>
      <c r="AC7" s="43"/>
    </row>
    <row r="8" spans="1:29" x14ac:dyDescent="0.25">
      <c r="A8" s="71" t="s">
        <v>55</v>
      </c>
      <c r="B8" s="84" t="s">
        <v>70</v>
      </c>
      <c r="C8" s="73">
        <f>'část D zaměstnanci'!E12</f>
        <v>0</v>
      </c>
      <c r="D8" s="72">
        <f>'část D zaměstnanci'!F12</f>
        <v>0</v>
      </c>
      <c r="E8" s="184">
        <f>'část D zaměstnanci'!H12</f>
        <v>0</v>
      </c>
      <c r="F8" s="72">
        <f>'část D zaměstnanci'!I12</f>
        <v>0</v>
      </c>
      <c r="G8" s="72">
        <f>'část D zaměstnanci'!J12</f>
        <v>0</v>
      </c>
      <c r="H8" s="104" t="s">
        <v>468</v>
      </c>
      <c r="I8" s="103" t="s">
        <v>468</v>
      </c>
      <c r="J8" s="105" t="s">
        <v>468</v>
      </c>
      <c r="K8" s="72">
        <f>ROUND(('část D zaměstnanci'!E64),2)</f>
        <v>0</v>
      </c>
      <c r="L8" s="72">
        <f>ROUND(('část D zaměstnanci'!F64),2)</f>
        <v>0</v>
      </c>
      <c r="M8" s="184">
        <f>ROUND(('část D zaměstnanci'!H64),4)</f>
        <v>0</v>
      </c>
      <c r="N8" s="72">
        <f>ROUND(('část D zaměstnanci'!I64),2)</f>
        <v>0</v>
      </c>
      <c r="O8" s="72">
        <f>ROUND(('část D zaměstnanci'!J64),2)</f>
        <v>0</v>
      </c>
      <c r="P8" s="104" t="s">
        <v>468</v>
      </c>
      <c r="Q8" s="103" t="s">
        <v>468</v>
      </c>
      <c r="R8" s="105" t="s">
        <v>468</v>
      </c>
      <c r="S8" s="49"/>
      <c r="T8" s="120" t="s">
        <v>482</v>
      </c>
      <c r="U8" s="49"/>
      <c r="V8" s="49"/>
      <c r="W8" s="49"/>
      <c r="X8" s="49"/>
      <c r="Y8" s="49"/>
      <c r="AA8" s="43"/>
      <c r="AB8" s="43"/>
      <c r="AC8" s="43"/>
    </row>
    <row r="9" spans="1:29" x14ac:dyDescent="0.25">
      <c r="A9" s="71" t="s">
        <v>71</v>
      </c>
      <c r="B9" s="84" t="s">
        <v>72</v>
      </c>
      <c r="C9" s="73">
        <f>'část D zaměstnanci'!E13</f>
        <v>0</v>
      </c>
      <c r="D9" s="72">
        <f>'část D zaměstnanci'!F13</f>
        <v>0</v>
      </c>
      <c r="E9" s="184">
        <f>'část D zaměstnanci'!H13</f>
        <v>0</v>
      </c>
      <c r="F9" s="72">
        <f>'část D zaměstnanci'!I13</f>
        <v>0</v>
      </c>
      <c r="G9" s="72">
        <f>'část D zaměstnanci'!J13</f>
        <v>0</v>
      </c>
      <c r="H9" s="104" t="s">
        <v>468</v>
      </c>
      <c r="I9" s="103" t="s">
        <v>468</v>
      </c>
      <c r="J9" s="105" t="s">
        <v>468</v>
      </c>
      <c r="K9" s="72">
        <f>ROUND(('část D zaměstnanci'!E65),2)</f>
        <v>0</v>
      </c>
      <c r="L9" s="72">
        <f>ROUND(('část D zaměstnanci'!F65),2)</f>
        <v>0</v>
      </c>
      <c r="M9" s="184">
        <f>ROUND(('část D zaměstnanci'!H65),4)</f>
        <v>0</v>
      </c>
      <c r="N9" s="72">
        <f>ROUND(('část D zaměstnanci'!I65),2)</f>
        <v>0</v>
      </c>
      <c r="O9" s="72">
        <f>ROUND(('část D zaměstnanci'!J65),2)</f>
        <v>0</v>
      </c>
      <c r="P9" s="104" t="s">
        <v>468</v>
      </c>
      <c r="Q9" s="103" t="s">
        <v>468</v>
      </c>
      <c r="R9" s="105" t="s">
        <v>468</v>
      </c>
      <c r="S9" s="49"/>
      <c r="T9" s="119" t="s">
        <v>485</v>
      </c>
      <c r="U9" s="49"/>
      <c r="V9" s="49"/>
      <c r="W9" s="49"/>
      <c r="X9" s="49"/>
      <c r="Y9" s="49"/>
      <c r="AA9" s="43"/>
      <c r="AB9" s="43"/>
      <c r="AC9" s="43"/>
    </row>
    <row r="10" spans="1:29" x14ac:dyDescent="0.25">
      <c r="A10" s="132" t="s">
        <v>73</v>
      </c>
      <c r="B10" s="83" t="s">
        <v>60</v>
      </c>
      <c r="C10" s="65">
        <f>'část D zaměstnanci'!E14</f>
        <v>0</v>
      </c>
      <c r="D10" s="66">
        <f>'část D zaměstnanci'!F14</f>
        <v>0</v>
      </c>
      <c r="E10" s="187">
        <f>'část D zaměstnanci'!H14</f>
        <v>0</v>
      </c>
      <c r="F10" s="66">
        <f>'část D zaměstnanci'!I14</f>
        <v>0</v>
      </c>
      <c r="G10" s="66">
        <f>'část D zaměstnanci'!J14</f>
        <v>0</v>
      </c>
      <c r="H10" s="130">
        <f>'část E náklady'!$F$33</f>
        <v>0</v>
      </c>
      <c r="I10" s="66">
        <f>'část E náklady'!F45</f>
        <v>0</v>
      </c>
      <c r="J10" s="88">
        <f>'část E náklady'!F57</f>
        <v>0</v>
      </c>
      <c r="K10" s="72">
        <f>ROUND(('část D zaměstnanci'!E66),2)</f>
        <v>0</v>
      </c>
      <c r="L10" s="72">
        <f>ROUND(('část D zaměstnanci'!F66),2)</f>
        <v>0</v>
      </c>
      <c r="M10" s="184">
        <f>ROUND(('část D zaměstnanci'!H66),4)</f>
        <v>0</v>
      </c>
      <c r="N10" s="72">
        <f>ROUND(('část D zaměstnanci'!I66),2)</f>
        <v>0</v>
      </c>
      <c r="O10" s="72">
        <f>ROUND(('část D zaměstnanci'!J66),2)</f>
        <v>0</v>
      </c>
      <c r="P10" s="75">
        <f>ROUND(('část E náklady'!E33),2)</f>
        <v>0</v>
      </c>
      <c r="Q10" s="74">
        <f>ROUND(('část E náklady'!E45),2)</f>
        <v>0</v>
      </c>
      <c r="R10" s="76">
        <f>ROUND(('část E náklady'!E57),2)</f>
        <v>0</v>
      </c>
      <c r="S10" s="49"/>
      <c r="T10" s="119" t="s">
        <v>483</v>
      </c>
      <c r="U10" s="49"/>
      <c r="V10" s="49"/>
      <c r="W10" s="49"/>
      <c r="X10" s="49"/>
      <c r="Y10" s="49"/>
      <c r="AA10" s="43"/>
      <c r="AB10" s="43"/>
      <c r="AC10" s="43"/>
    </row>
    <row r="11" spans="1:29" x14ac:dyDescent="0.25">
      <c r="A11" s="71" t="s">
        <v>74</v>
      </c>
      <c r="B11" s="84" t="s">
        <v>75</v>
      </c>
      <c r="C11" s="73">
        <f>'část D zaměstnanci'!E15</f>
        <v>0</v>
      </c>
      <c r="D11" s="72">
        <f>'část D zaměstnanci'!F15</f>
        <v>0</v>
      </c>
      <c r="E11" s="184">
        <f>'část D zaměstnanci'!H15</f>
        <v>0</v>
      </c>
      <c r="F11" s="72">
        <f>'část D zaměstnanci'!I15</f>
        <v>0</v>
      </c>
      <c r="G11" s="72">
        <f>'část D zaměstnanci'!J15</f>
        <v>0</v>
      </c>
      <c r="H11" s="104" t="s">
        <v>468</v>
      </c>
      <c r="I11" s="103" t="s">
        <v>468</v>
      </c>
      <c r="J11" s="105" t="s">
        <v>468</v>
      </c>
      <c r="K11" s="72">
        <f>ROUND(('část D zaměstnanci'!E67),2)</f>
        <v>0</v>
      </c>
      <c r="L11" s="72">
        <f>ROUND(('část D zaměstnanci'!F67),2)</f>
        <v>0</v>
      </c>
      <c r="M11" s="184">
        <f>ROUND(('část D zaměstnanci'!H67),4)</f>
        <v>0</v>
      </c>
      <c r="N11" s="72">
        <f>ROUND(('část D zaměstnanci'!I67),2)</f>
        <v>0</v>
      </c>
      <c r="O11" s="72">
        <f>ROUND(('část D zaměstnanci'!J67),2)</f>
        <v>0</v>
      </c>
      <c r="P11" s="104" t="s">
        <v>468</v>
      </c>
      <c r="Q11" s="103" t="s">
        <v>468</v>
      </c>
      <c r="R11" s="105" t="s">
        <v>468</v>
      </c>
      <c r="S11" s="49"/>
      <c r="T11" s="119" t="s">
        <v>484</v>
      </c>
      <c r="U11" s="49"/>
      <c r="V11" s="49"/>
      <c r="W11" s="49"/>
      <c r="X11" s="49"/>
      <c r="Y11" s="49"/>
      <c r="AA11" s="43"/>
      <c r="AB11" s="43"/>
      <c r="AC11" s="43"/>
    </row>
    <row r="12" spans="1:29" x14ac:dyDescent="0.25">
      <c r="A12" s="71" t="s">
        <v>76</v>
      </c>
      <c r="B12" s="84" t="s">
        <v>77</v>
      </c>
      <c r="C12" s="73">
        <f>'část D zaměstnanci'!E16</f>
        <v>0</v>
      </c>
      <c r="D12" s="72">
        <f>'část D zaměstnanci'!F16</f>
        <v>0</v>
      </c>
      <c r="E12" s="184">
        <f>'část D zaměstnanci'!H16</f>
        <v>0</v>
      </c>
      <c r="F12" s="72">
        <f>'část D zaměstnanci'!I16</f>
        <v>0</v>
      </c>
      <c r="G12" s="72">
        <f>'část D zaměstnanci'!J16</f>
        <v>0</v>
      </c>
      <c r="H12" s="104" t="s">
        <v>468</v>
      </c>
      <c r="I12" s="103" t="s">
        <v>468</v>
      </c>
      <c r="J12" s="105" t="s">
        <v>468</v>
      </c>
      <c r="K12" s="72">
        <f>ROUND(('část D zaměstnanci'!E68),2)</f>
        <v>0</v>
      </c>
      <c r="L12" s="72">
        <f>ROUND(('část D zaměstnanci'!F68),2)</f>
        <v>0</v>
      </c>
      <c r="M12" s="184">
        <f>ROUND(('část D zaměstnanci'!H68),4)</f>
        <v>0</v>
      </c>
      <c r="N12" s="72">
        <f>ROUND(('část D zaměstnanci'!I68),2)</f>
        <v>0</v>
      </c>
      <c r="O12" s="72">
        <f>ROUND(('část D zaměstnanci'!J68),2)</f>
        <v>0</v>
      </c>
      <c r="P12" s="104" t="s">
        <v>468</v>
      </c>
      <c r="Q12" s="103" t="s">
        <v>468</v>
      </c>
      <c r="R12" s="105" t="s">
        <v>468</v>
      </c>
      <c r="S12" s="49"/>
      <c r="T12" s="122" t="s">
        <v>486</v>
      </c>
      <c r="U12" s="49"/>
      <c r="V12" s="49"/>
      <c r="W12" s="49"/>
      <c r="X12" s="49"/>
      <c r="Y12" s="49"/>
      <c r="AA12" s="43"/>
      <c r="AB12" s="43"/>
      <c r="AC12" s="43"/>
    </row>
    <row r="13" spans="1:29" x14ac:dyDescent="0.25">
      <c r="A13" s="71" t="s">
        <v>78</v>
      </c>
      <c r="B13" s="84" t="s">
        <v>79</v>
      </c>
      <c r="C13" s="73">
        <f>'část D zaměstnanci'!E17</f>
        <v>0</v>
      </c>
      <c r="D13" s="72">
        <f>'část D zaměstnanci'!F17</f>
        <v>0</v>
      </c>
      <c r="E13" s="184">
        <f>'část D zaměstnanci'!H17</f>
        <v>0</v>
      </c>
      <c r="F13" s="72">
        <f>'část D zaměstnanci'!I17</f>
        <v>0</v>
      </c>
      <c r="G13" s="72">
        <f>'část D zaměstnanci'!J17</f>
        <v>0</v>
      </c>
      <c r="H13" s="104" t="s">
        <v>468</v>
      </c>
      <c r="I13" s="103" t="s">
        <v>468</v>
      </c>
      <c r="J13" s="105" t="s">
        <v>468</v>
      </c>
      <c r="K13" s="72">
        <f>ROUND(('část D zaměstnanci'!E69),2)</f>
        <v>0</v>
      </c>
      <c r="L13" s="72">
        <f>ROUND(('část D zaměstnanci'!F69),2)</f>
        <v>0</v>
      </c>
      <c r="M13" s="184">
        <f>ROUND(('část D zaměstnanci'!H69),4)</f>
        <v>0</v>
      </c>
      <c r="N13" s="72">
        <f>ROUND(('část D zaměstnanci'!I69),2)</f>
        <v>0</v>
      </c>
      <c r="O13" s="72">
        <f>ROUND(('část D zaměstnanci'!J69),2)</f>
        <v>0</v>
      </c>
      <c r="P13" s="104" t="s">
        <v>468</v>
      </c>
      <c r="Q13" s="103" t="s">
        <v>468</v>
      </c>
      <c r="R13" s="105" t="s">
        <v>468</v>
      </c>
      <c r="S13" s="49"/>
      <c r="T13" s="122" t="s">
        <v>487</v>
      </c>
      <c r="U13" s="49"/>
      <c r="V13" s="49"/>
      <c r="W13" s="49"/>
      <c r="X13" s="49"/>
      <c r="Y13" s="49"/>
      <c r="AA13" s="43"/>
      <c r="AB13" s="43"/>
      <c r="AC13" s="43"/>
    </row>
    <row r="14" spans="1:29" x14ac:dyDescent="0.25">
      <c r="A14" s="71" t="s">
        <v>80</v>
      </c>
      <c r="B14" s="84" t="s">
        <v>81</v>
      </c>
      <c r="C14" s="73">
        <f>'část D zaměstnanci'!E18</f>
        <v>0</v>
      </c>
      <c r="D14" s="72">
        <f>'část D zaměstnanci'!F18</f>
        <v>0</v>
      </c>
      <c r="E14" s="184">
        <f>'část D zaměstnanci'!H18</f>
        <v>0</v>
      </c>
      <c r="F14" s="72">
        <f>'část D zaměstnanci'!I18</f>
        <v>0</v>
      </c>
      <c r="G14" s="72">
        <f>'část D zaměstnanci'!J18</f>
        <v>0</v>
      </c>
      <c r="H14" s="104" t="s">
        <v>468</v>
      </c>
      <c r="I14" s="103" t="s">
        <v>468</v>
      </c>
      <c r="J14" s="105" t="s">
        <v>468</v>
      </c>
      <c r="K14" s="72">
        <f>ROUND(('část D zaměstnanci'!E70),2)</f>
        <v>0</v>
      </c>
      <c r="L14" s="72">
        <f>ROUND(('část D zaměstnanci'!F70),2)</f>
        <v>0</v>
      </c>
      <c r="M14" s="184">
        <f>ROUND(('část D zaměstnanci'!H70),4)</f>
        <v>0</v>
      </c>
      <c r="N14" s="72">
        <f>ROUND(('část D zaměstnanci'!I70),2)</f>
        <v>0</v>
      </c>
      <c r="O14" s="72">
        <f>ROUND(('část D zaměstnanci'!J70),2)</f>
        <v>0</v>
      </c>
      <c r="P14" s="104" t="s">
        <v>468</v>
      </c>
      <c r="Q14" s="103" t="s">
        <v>468</v>
      </c>
      <c r="R14" s="105" t="s">
        <v>468</v>
      </c>
      <c r="S14" s="49"/>
      <c r="T14" s="122" t="s">
        <v>508</v>
      </c>
      <c r="U14" s="49"/>
      <c r="V14" s="49"/>
      <c r="W14" s="49"/>
      <c r="X14" s="49"/>
      <c r="Y14" s="49"/>
      <c r="AA14" s="43"/>
      <c r="AB14" s="43"/>
      <c r="AC14" s="43"/>
    </row>
    <row r="15" spans="1:29" x14ac:dyDescent="0.25">
      <c r="A15" s="71" t="s">
        <v>82</v>
      </c>
      <c r="B15" s="84" t="s">
        <v>83</v>
      </c>
      <c r="C15" s="73">
        <f>'část D zaměstnanci'!E19</f>
        <v>0</v>
      </c>
      <c r="D15" s="72">
        <f>'část D zaměstnanci'!F19</f>
        <v>0</v>
      </c>
      <c r="E15" s="184">
        <f>'část D zaměstnanci'!H19</f>
        <v>0</v>
      </c>
      <c r="F15" s="72">
        <f>'část D zaměstnanci'!I19</f>
        <v>0</v>
      </c>
      <c r="G15" s="72">
        <f>'část D zaměstnanci'!J19</f>
        <v>0</v>
      </c>
      <c r="H15" s="104" t="s">
        <v>468</v>
      </c>
      <c r="I15" s="103" t="s">
        <v>468</v>
      </c>
      <c r="J15" s="105" t="s">
        <v>468</v>
      </c>
      <c r="K15" s="72">
        <f>ROUND(('část D zaměstnanci'!E71),2)</f>
        <v>0</v>
      </c>
      <c r="L15" s="72">
        <f>ROUND(('část D zaměstnanci'!F71),2)</f>
        <v>0</v>
      </c>
      <c r="M15" s="184">
        <f>ROUND(('část D zaměstnanci'!H71),4)</f>
        <v>0</v>
      </c>
      <c r="N15" s="72">
        <f>ROUND(('část D zaměstnanci'!I71),2)</f>
        <v>0</v>
      </c>
      <c r="O15" s="72">
        <f>ROUND(('část D zaměstnanci'!J71),2)</f>
        <v>0</v>
      </c>
      <c r="P15" s="104" t="s">
        <v>468</v>
      </c>
      <c r="Q15" s="103" t="s">
        <v>468</v>
      </c>
      <c r="R15" s="105" t="s">
        <v>468</v>
      </c>
      <c r="S15" s="49"/>
      <c r="T15" s="122" t="s">
        <v>509</v>
      </c>
      <c r="U15" s="49"/>
      <c r="V15" s="49"/>
      <c r="W15" s="49"/>
      <c r="X15" s="49"/>
      <c r="Y15" s="49"/>
      <c r="AA15" s="43"/>
      <c r="AB15" s="43"/>
      <c r="AC15" s="43"/>
    </row>
    <row r="16" spans="1:29" x14ac:dyDescent="0.25">
      <c r="A16" s="71" t="s">
        <v>84</v>
      </c>
      <c r="B16" s="84" t="s">
        <v>85</v>
      </c>
      <c r="C16" s="73">
        <f>'část D zaměstnanci'!E20</f>
        <v>0</v>
      </c>
      <c r="D16" s="72">
        <f>'část D zaměstnanci'!F20</f>
        <v>0</v>
      </c>
      <c r="E16" s="184">
        <f>'část D zaměstnanci'!H20</f>
        <v>0</v>
      </c>
      <c r="F16" s="72">
        <f>'část D zaměstnanci'!I20</f>
        <v>0</v>
      </c>
      <c r="G16" s="72">
        <f>'část D zaměstnanci'!J20</f>
        <v>0</v>
      </c>
      <c r="H16" s="104" t="s">
        <v>468</v>
      </c>
      <c r="I16" s="103" t="s">
        <v>468</v>
      </c>
      <c r="J16" s="105" t="s">
        <v>468</v>
      </c>
      <c r="K16" s="72">
        <f>ROUND(('část D zaměstnanci'!E72),2)</f>
        <v>0</v>
      </c>
      <c r="L16" s="72">
        <f>ROUND(('část D zaměstnanci'!F72),2)</f>
        <v>0</v>
      </c>
      <c r="M16" s="184">
        <f>ROUND(('část D zaměstnanci'!H72),4)</f>
        <v>0</v>
      </c>
      <c r="N16" s="72">
        <f>ROUND(('část D zaměstnanci'!I72),2)</f>
        <v>0</v>
      </c>
      <c r="O16" s="72">
        <f>ROUND(('část D zaměstnanci'!J72),2)</f>
        <v>0</v>
      </c>
      <c r="P16" s="104" t="s">
        <v>468</v>
      </c>
      <c r="Q16" s="103" t="s">
        <v>468</v>
      </c>
      <c r="R16" s="105" t="s">
        <v>468</v>
      </c>
      <c r="S16" s="49"/>
      <c r="T16" s="123" t="s">
        <v>489</v>
      </c>
      <c r="U16" s="49"/>
      <c r="V16" s="49"/>
      <c r="W16" s="49"/>
      <c r="X16" s="49"/>
      <c r="Y16" s="49"/>
      <c r="AA16" s="43"/>
      <c r="AB16" s="43"/>
      <c r="AC16" s="43"/>
    </row>
    <row r="17" spans="1:29" x14ac:dyDescent="0.25">
      <c r="A17" s="71" t="s">
        <v>86</v>
      </c>
      <c r="B17" s="84" t="s">
        <v>87</v>
      </c>
      <c r="C17" s="73">
        <f>'část D zaměstnanci'!E21</f>
        <v>0</v>
      </c>
      <c r="D17" s="72">
        <f>'část D zaměstnanci'!F21</f>
        <v>0</v>
      </c>
      <c r="E17" s="184">
        <f>'část D zaměstnanci'!H21</f>
        <v>0</v>
      </c>
      <c r="F17" s="72">
        <f>'část D zaměstnanci'!I21</f>
        <v>0</v>
      </c>
      <c r="G17" s="72">
        <f>'část D zaměstnanci'!J21</f>
        <v>0</v>
      </c>
      <c r="H17" s="104" t="s">
        <v>468</v>
      </c>
      <c r="I17" s="103" t="s">
        <v>468</v>
      </c>
      <c r="J17" s="105" t="s">
        <v>468</v>
      </c>
      <c r="K17" s="72">
        <f>ROUND(('část D zaměstnanci'!E73),2)</f>
        <v>0</v>
      </c>
      <c r="L17" s="72">
        <f>ROUND(('část D zaměstnanci'!F73),2)</f>
        <v>0</v>
      </c>
      <c r="M17" s="184">
        <f>ROUND(('část D zaměstnanci'!H73),4)</f>
        <v>0</v>
      </c>
      <c r="N17" s="72">
        <f>ROUND(('část D zaměstnanci'!I73),2)</f>
        <v>0</v>
      </c>
      <c r="O17" s="72">
        <f>ROUND(('část D zaměstnanci'!J73),2)</f>
        <v>0</v>
      </c>
      <c r="P17" s="104" t="s">
        <v>468</v>
      </c>
      <c r="Q17" s="103" t="s">
        <v>468</v>
      </c>
      <c r="R17" s="105" t="s">
        <v>468</v>
      </c>
      <c r="S17" s="49"/>
      <c r="T17" s="119" t="s">
        <v>490</v>
      </c>
      <c r="U17" s="49"/>
      <c r="V17" s="49"/>
      <c r="W17" s="49"/>
      <c r="X17" s="49"/>
      <c r="Y17" s="49"/>
      <c r="AA17" s="43"/>
      <c r="AB17" s="43"/>
      <c r="AC17" s="43"/>
    </row>
    <row r="18" spans="1:29" x14ac:dyDescent="0.25">
      <c r="A18" s="71" t="s">
        <v>88</v>
      </c>
      <c r="B18" s="84" t="s">
        <v>89</v>
      </c>
      <c r="C18" s="73">
        <f>'část D zaměstnanci'!E22</f>
        <v>0</v>
      </c>
      <c r="D18" s="72">
        <f>'část D zaměstnanci'!F22</f>
        <v>0</v>
      </c>
      <c r="E18" s="184">
        <f>'část D zaměstnanci'!H22</f>
        <v>0</v>
      </c>
      <c r="F18" s="72">
        <f>'část D zaměstnanci'!I22</f>
        <v>0</v>
      </c>
      <c r="G18" s="72">
        <f>'část D zaměstnanci'!J22</f>
        <v>0</v>
      </c>
      <c r="H18" s="104" t="s">
        <v>468</v>
      </c>
      <c r="I18" s="103" t="s">
        <v>468</v>
      </c>
      <c r="J18" s="105" t="s">
        <v>468</v>
      </c>
      <c r="K18" s="72">
        <f>ROUND(('část D zaměstnanci'!E74),2)</f>
        <v>0</v>
      </c>
      <c r="L18" s="72">
        <f>ROUND(('část D zaměstnanci'!F74),2)</f>
        <v>0</v>
      </c>
      <c r="M18" s="184">
        <f>ROUND(('část D zaměstnanci'!H74),4)</f>
        <v>0</v>
      </c>
      <c r="N18" s="72">
        <f>ROUND(('část D zaměstnanci'!I74),2)</f>
        <v>0</v>
      </c>
      <c r="O18" s="72">
        <f>ROUND(('část D zaměstnanci'!J74),2)</f>
        <v>0</v>
      </c>
      <c r="P18" s="104" t="s">
        <v>468</v>
      </c>
      <c r="Q18" s="103" t="s">
        <v>468</v>
      </c>
      <c r="R18" s="105" t="s">
        <v>468</v>
      </c>
      <c r="S18" s="49"/>
      <c r="T18" s="119" t="s">
        <v>491</v>
      </c>
      <c r="U18" s="49"/>
      <c r="V18" s="49"/>
      <c r="W18" s="49"/>
      <c r="X18" s="49"/>
      <c r="Y18" s="49"/>
      <c r="AA18" s="44"/>
      <c r="AB18" s="44"/>
      <c r="AC18" s="44"/>
    </row>
    <row r="19" spans="1:29" x14ac:dyDescent="0.25">
      <c r="A19" s="71" t="s">
        <v>90</v>
      </c>
      <c r="B19" s="84" t="s">
        <v>91</v>
      </c>
      <c r="C19" s="73">
        <f>'část D zaměstnanci'!E23</f>
        <v>0</v>
      </c>
      <c r="D19" s="72">
        <f>'část D zaměstnanci'!F23</f>
        <v>0</v>
      </c>
      <c r="E19" s="184">
        <f>'část D zaměstnanci'!H23</f>
        <v>0</v>
      </c>
      <c r="F19" s="72">
        <f>'část D zaměstnanci'!I23</f>
        <v>0</v>
      </c>
      <c r="G19" s="72">
        <f>'část D zaměstnanci'!J23</f>
        <v>0</v>
      </c>
      <c r="H19" s="104" t="s">
        <v>468</v>
      </c>
      <c r="I19" s="103" t="s">
        <v>468</v>
      </c>
      <c r="J19" s="105" t="s">
        <v>468</v>
      </c>
      <c r="K19" s="72">
        <f>ROUND(('část D zaměstnanci'!E75),2)</f>
        <v>0</v>
      </c>
      <c r="L19" s="72">
        <f>ROUND(('část D zaměstnanci'!F75),2)</f>
        <v>0</v>
      </c>
      <c r="M19" s="184">
        <f>ROUND(('část D zaměstnanci'!H75),4)</f>
        <v>0</v>
      </c>
      <c r="N19" s="72">
        <f>ROUND(('část D zaměstnanci'!I75),2)</f>
        <v>0</v>
      </c>
      <c r="O19" s="72">
        <f>ROUND(('část D zaměstnanci'!J75),2)</f>
        <v>0</v>
      </c>
      <c r="P19" s="104" t="s">
        <v>468</v>
      </c>
      <c r="Q19" s="103" t="s">
        <v>468</v>
      </c>
      <c r="R19" s="105" t="s">
        <v>468</v>
      </c>
      <c r="S19" s="49"/>
      <c r="T19" s="119" t="s">
        <v>492</v>
      </c>
      <c r="U19" s="49"/>
      <c r="V19" s="49"/>
      <c r="W19" s="49"/>
      <c r="X19" s="49"/>
      <c r="Y19" s="49"/>
      <c r="AA19" s="45"/>
      <c r="AB19" s="45"/>
      <c r="AC19" s="44"/>
    </row>
    <row r="20" spans="1:29" x14ac:dyDescent="0.25">
      <c r="A20" s="71" t="s">
        <v>92</v>
      </c>
      <c r="B20" s="84" t="s">
        <v>93</v>
      </c>
      <c r="C20" s="73">
        <f>'část D zaměstnanci'!E24</f>
        <v>0</v>
      </c>
      <c r="D20" s="72">
        <f>'část D zaměstnanci'!F24</f>
        <v>0</v>
      </c>
      <c r="E20" s="184">
        <f>'část D zaměstnanci'!H24</f>
        <v>0</v>
      </c>
      <c r="F20" s="72">
        <f>'část D zaměstnanci'!I24</f>
        <v>0</v>
      </c>
      <c r="G20" s="72">
        <f>'část D zaměstnanci'!J24</f>
        <v>0</v>
      </c>
      <c r="H20" s="104" t="s">
        <v>468</v>
      </c>
      <c r="I20" s="103" t="s">
        <v>468</v>
      </c>
      <c r="J20" s="105" t="s">
        <v>468</v>
      </c>
      <c r="K20" s="72">
        <f>ROUND(('část D zaměstnanci'!E76),2)</f>
        <v>0</v>
      </c>
      <c r="L20" s="72">
        <f>ROUND(('část D zaměstnanci'!F76),2)</f>
        <v>0</v>
      </c>
      <c r="M20" s="184">
        <f>ROUND(('část D zaměstnanci'!H76),4)</f>
        <v>0</v>
      </c>
      <c r="N20" s="72">
        <f>ROUND(('část D zaměstnanci'!I76),2)</f>
        <v>0</v>
      </c>
      <c r="O20" s="72">
        <f>ROUND(('část D zaměstnanci'!J76),2)</f>
        <v>0</v>
      </c>
      <c r="P20" s="104" t="s">
        <v>468</v>
      </c>
      <c r="Q20" s="103" t="s">
        <v>468</v>
      </c>
      <c r="R20" s="105" t="s">
        <v>468</v>
      </c>
      <c r="S20" s="49"/>
      <c r="T20" s="119" t="s">
        <v>493</v>
      </c>
      <c r="U20" s="49"/>
      <c r="V20" s="49"/>
      <c r="W20" s="49"/>
      <c r="X20" s="49"/>
      <c r="Y20" s="49"/>
    </row>
    <row r="21" spans="1:29" x14ac:dyDescent="0.25">
      <c r="A21" s="71" t="s">
        <v>94</v>
      </c>
      <c r="B21" s="84" t="s">
        <v>95</v>
      </c>
      <c r="C21" s="73">
        <f>'část D zaměstnanci'!E25</f>
        <v>0</v>
      </c>
      <c r="D21" s="72">
        <f>'část D zaměstnanci'!F25</f>
        <v>0</v>
      </c>
      <c r="E21" s="184">
        <f>'část D zaměstnanci'!H25</f>
        <v>0</v>
      </c>
      <c r="F21" s="72">
        <f>'část D zaměstnanci'!I25</f>
        <v>0</v>
      </c>
      <c r="G21" s="72">
        <f>'část D zaměstnanci'!J25</f>
        <v>0</v>
      </c>
      <c r="H21" s="104" t="s">
        <v>468</v>
      </c>
      <c r="I21" s="103" t="s">
        <v>468</v>
      </c>
      <c r="J21" s="105" t="s">
        <v>468</v>
      </c>
      <c r="K21" s="72">
        <f>ROUND(('část D zaměstnanci'!E77),2)</f>
        <v>0</v>
      </c>
      <c r="L21" s="72">
        <f>ROUND(('část D zaměstnanci'!F77),2)</f>
        <v>0</v>
      </c>
      <c r="M21" s="184">
        <f>ROUND(('část D zaměstnanci'!H77),4)</f>
        <v>0</v>
      </c>
      <c r="N21" s="72">
        <f>ROUND(('část D zaměstnanci'!I77),2)</f>
        <v>0</v>
      </c>
      <c r="O21" s="72">
        <f>ROUND(('část D zaměstnanci'!J77),2)</f>
        <v>0</v>
      </c>
      <c r="P21" s="104" t="s">
        <v>468</v>
      </c>
      <c r="Q21" s="103" t="s">
        <v>468</v>
      </c>
      <c r="R21" s="105" t="s">
        <v>468</v>
      </c>
      <c r="S21" s="49"/>
      <c r="T21" s="119" t="s">
        <v>494</v>
      </c>
      <c r="U21" s="49"/>
      <c r="V21" s="49"/>
      <c r="W21" s="49"/>
      <c r="X21" s="49"/>
      <c r="Y21" s="49"/>
    </row>
    <row r="22" spans="1:29" x14ac:dyDescent="0.25">
      <c r="A22" s="71" t="s">
        <v>96</v>
      </c>
      <c r="B22" s="84" t="s">
        <v>97</v>
      </c>
      <c r="C22" s="73">
        <f>'část D zaměstnanci'!E26</f>
        <v>0</v>
      </c>
      <c r="D22" s="72">
        <f>'část D zaměstnanci'!F26</f>
        <v>0</v>
      </c>
      <c r="E22" s="184">
        <f>'část D zaměstnanci'!H26</f>
        <v>0</v>
      </c>
      <c r="F22" s="72">
        <f>'část D zaměstnanci'!I26</f>
        <v>0</v>
      </c>
      <c r="G22" s="72">
        <f>'část D zaměstnanci'!J26</f>
        <v>0</v>
      </c>
      <c r="H22" s="104" t="s">
        <v>468</v>
      </c>
      <c r="I22" s="103" t="s">
        <v>468</v>
      </c>
      <c r="J22" s="105" t="s">
        <v>468</v>
      </c>
      <c r="K22" s="72">
        <f>ROUND(('část D zaměstnanci'!E78),2)</f>
        <v>0</v>
      </c>
      <c r="L22" s="72">
        <f>ROUND(('část D zaměstnanci'!F78),2)</f>
        <v>0</v>
      </c>
      <c r="M22" s="184">
        <f>ROUND(('část D zaměstnanci'!H78),4)</f>
        <v>0</v>
      </c>
      <c r="N22" s="72">
        <f>ROUND(('část D zaměstnanci'!I78),2)</f>
        <v>0</v>
      </c>
      <c r="O22" s="72">
        <f>ROUND(('část D zaměstnanci'!J78),2)</f>
        <v>0</v>
      </c>
      <c r="P22" s="104" t="s">
        <v>468</v>
      </c>
      <c r="Q22" s="103" t="s">
        <v>468</v>
      </c>
      <c r="R22" s="105" t="s">
        <v>468</v>
      </c>
      <c r="S22" s="49"/>
      <c r="T22" s="119" t="s">
        <v>495</v>
      </c>
      <c r="U22" s="49"/>
      <c r="V22" s="49"/>
      <c r="W22" s="49"/>
      <c r="X22" s="49"/>
      <c r="Y22" s="49"/>
    </row>
    <row r="23" spans="1:29" x14ac:dyDescent="0.25">
      <c r="A23" s="71" t="s">
        <v>98</v>
      </c>
      <c r="B23" s="84" t="s">
        <v>99</v>
      </c>
      <c r="C23" s="73">
        <f>'část D zaměstnanci'!E27</f>
        <v>0</v>
      </c>
      <c r="D23" s="72">
        <f>'část D zaměstnanci'!F27</f>
        <v>0</v>
      </c>
      <c r="E23" s="184">
        <f>'část D zaměstnanci'!H27</f>
        <v>0</v>
      </c>
      <c r="F23" s="72">
        <f>'část D zaměstnanci'!I27</f>
        <v>0</v>
      </c>
      <c r="G23" s="72">
        <f>'část D zaměstnanci'!J27</f>
        <v>0</v>
      </c>
      <c r="H23" s="104" t="s">
        <v>468</v>
      </c>
      <c r="I23" s="103" t="s">
        <v>468</v>
      </c>
      <c r="J23" s="105" t="s">
        <v>468</v>
      </c>
      <c r="K23" s="72">
        <f>ROUND(('část D zaměstnanci'!E79),2)</f>
        <v>0</v>
      </c>
      <c r="L23" s="72">
        <f>ROUND(('část D zaměstnanci'!F79),2)</f>
        <v>0</v>
      </c>
      <c r="M23" s="184">
        <f>ROUND(('část D zaměstnanci'!H79),4)</f>
        <v>0</v>
      </c>
      <c r="N23" s="72">
        <f>ROUND(('část D zaměstnanci'!I79),2)</f>
        <v>0</v>
      </c>
      <c r="O23" s="72">
        <f>ROUND(('část D zaměstnanci'!J79),2)</f>
        <v>0</v>
      </c>
      <c r="P23" s="104" t="s">
        <v>468</v>
      </c>
      <c r="Q23" s="103" t="s">
        <v>468</v>
      </c>
      <c r="R23" s="105" t="s">
        <v>468</v>
      </c>
      <c r="S23" s="49"/>
      <c r="T23" s="119" t="s">
        <v>496</v>
      </c>
      <c r="U23" s="49"/>
      <c r="V23" s="49"/>
      <c r="W23" s="49"/>
      <c r="X23" s="49"/>
      <c r="Y23" s="49"/>
    </row>
    <row r="24" spans="1:29" x14ac:dyDescent="0.25">
      <c r="A24" s="132" t="s">
        <v>100</v>
      </c>
      <c r="B24" s="83" t="s">
        <v>61</v>
      </c>
      <c r="C24" s="65">
        <f>'část D zaměstnanci'!E28</f>
        <v>0</v>
      </c>
      <c r="D24" s="66">
        <f>'část D zaměstnanci'!F28</f>
        <v>0</v>
      </c>
      <c r="E24" s="187">
        <f>'část D zaměstnanci'!H28</f>
        <v>0</v>
      </c>
      <c r="F24" s="66">
        <f>'část D zaměstnanci'!I28</f>
        <v>0</v>
      </c>
      <c r="G24" s="66">
        <f>'část D zaměstnanci'!J28</f>
        <v>0</v>
      </c>
      <c r="H24" s="130">
        <f>'část E náklady'!$F$34</f>
        <v>0</v>
      </c>
      <c r="I24" s="66">
        <f>'část E náklady'!F46</f>
        <v>0</v>
      </c>
      <c r="J24" s="88">
        <f>'část E náklady'!F58</f>
        <v>0</v>
      </c>
      <c r="K24" s="72">
        <f>ROUND(('část D zaměstnanci'!E80),2)</f>
        <v>0</v>
      </c>
      <c r="L24" s="72">
        <f>ROUND(('část D zaměstnanci'!F80),2)</f>
        <v>0</v>
      </c>
      <c r="M24" s="184">
        <f>ROUND(('část D zaměstnanci'!H80),4)</f>
        <v>0</v>
      </c>
      <c r="N24" s="72">
        <f>ROUND(('část D zaměstnanci'!I80),2)</f>
        <v>0</v>
      </c>
      <c r="O24" s="72">
        <f>ROUND(('část D zaměstnanci'!J80),2)</f>
        <v>0</v>
      </c>
      <c r="P24" s="75">
        <f>ROUND(('část E náklady'!E34),2)</f>
        <v>0</v>
      </c>
      <c r="Q24" s="74">
        <f>ROUND(('část E náklady'!E46),2)</f>
        <v>0</v>
      </c>
      <c r="R24" s="76">
        <f>ROUND(('část E náklady'!E58),2)</f>
        <v>0</v>
      </c>
      <c r="S24" s="49"/>
      <c r="T24" s="119" t="s">
        <v>497</v>
      </c>
      <c r="U24" s="49"/>
      <c r="V24" s="49"/>
      <c r="W24" s="49"/>
      <c r="X24" s="49"/>
      <c r="Y24" s="49"/>
    </row>
    <row r="25" spans="1:29" x14ac:dyDescent="0.25">
      <c r="A25" s="71" t="s">
        <v>101</v>
      </c>
      <c r="B25" s="84" t="s">
        <v>102</v>
      </c>
      <c r="C25" s="73">
        <f>'část D zaměstnanci'!E29</f>
        <v>0</v>
      </c>
      <c r="D25" s="72">
        <f>'část D zaměstnanci'!F29</f>
        <v>0</v>
      </c>
      <c r="E25" s="184">
        <f>'část D zaměstnanci'!H29</f>
        <v>0</v>
      </c>
      <c r="F25" s="72">
        <f>'část D zaměstnanci'!I29</f>
        <v>0</v>
      </c>
      <c r="G25" s="72">
        <f>'část D zaměstnanci'!J29</f>
        <v>0</v>
      </c>
      <c r="H25" s="104" t="s">
        <v>468</v>
      </c>
      <c r="I25" s="103" t="s">
        <v>468</v>
      </c>
      <c r="J25" s="105" t="s">
        <v>468</v>
      </c>
      <c r="K25" s="72">
        <f>ROUND(('část D zaměstnanci'!E81),2)</f>
        <v>0</v>
      </c>
      <c r="L25" s="72">
        <f>ROUND(('část D zaměstnanci'!F81),2)</f>
        <v>0</v>
      </c>
      <c r="M25" s="184">
        <f>ROUND(('část D zaměstnanci'!H81),4)</f>
        <v>0</v>
      </c>
      <c r="N25" s="72">
        <f>ROUND(('část D zaměstnanci'!I81),2)</f>
        <v>0</v>
      </c>
      <c r="O25" s="72">
        <f>ROUND(('část D zaměstnanci'!J81),2)</f>
        <v>0</v>
      </c>
      <c r="P25" s="104" t="s">
        <v>468</v>
      </c>
      <c r="Q25" s="103" t="s">
        <v>468</v>
      </c>
      <c r="R25" s="105" t="s">
        <v>468</v>
      </c>
      <c r="S25" s="49"/>
      <c r="T25" s="119" t="s">
        <v>498</v>
      </c>
      <c r="U25" s="49"/>
      <c r="V25" s="49"/>
      <c r="W25" s="49"/>
      <c r="X25" s="49"/>
      <c r="Y25" s="49"/>
    </row>
    <row r="26" spans="1:29" x14ac:dyDescent="0.25">
      <c r="A26" s="71" t="s">
        <v>103</v>
      </c>
      <c r="B26" s="84" t="s">
        <v>104</v>
      </c>
      <c r="C26" s="73">
        <f>'část D zaměstnanci'!E30</f>
        <v>0</v>
      </c>
      <c r="D26" s="72">
        <f>'část D zaměstnanci'!F30</f>
        <v>0</v>
      </c>
      <c r="E26" s="184">
        <f>'část D zaměstnanci'!H30</f>
        <v>0</v>
      </c>
      <c r="F26" s="72">
        <f>'část D zaměstnanci'!I30</f>
        <v>0</v>
      </c>
      <c r="G26" s="72">
        <f>'část D zaměstnanci'!J30</f>
        <v>0</v>
      </c>
      <c r="H26" s="104" t="s">
        <v>468</v>
      </c>
      <c r="I26" s="103" t="s">
        <v>468</v>
      </c>
      <c r="J26" s="105" t="s">
        <v>468</v>
      </c>
      <c r="K26" s="72">
        <f>ROUND(('část D zaměstnanci'!E82),2)</f>
        <v>0</v>
      </c>
      <c r="L26" s="72">
        <f>ROUND(('část D zaměstnanci'!F82),2)</f>
        <v>0</v>
      </c>
      <c r="M26" s="184">
        <f>ROUND(('část D zaměstnanci'!H82),4)</f>
        <v>0</v>
      </c>
      <c r="N26" s="72">
        <f>ROUND(('část D zaměstnanci'!I82),2)</f>
        <v>0</v>
      </c>
      <c r="O26" s="72">
        <f>ROUND(('část D zaměstnanci'!J82),2)</f>
        <v>0</v>
      </c>
      <c r="P26" s="104" t="s">
        <v>468</v>
      </c>
      <c r="Q26" s="103" t="s">
        <v>468</v>
      </c>
      <c r="R26" s="105" t="s">
        <v>468</v>
      </c>
      <c r="S26" s="49"/>
      <c r="T26" s="119"/>
      <c r="U26" s="49"/>
      <c r="V26" s="49"/>
      <c r="W26" s="49"/>
      <c r="X26" s="49"/>
      <c r="Y26" s="49"/>
    </row>
    <row r="27" spans="1:29" x14ac:dyDescent="0.25">
      <c r="A27" s="71" t="s">
        <v>105</v>
      </c>
      <c r="B27" s="84" t="s">
        <v>106</v>
      </c>
      <c r="C27" s="73">
        <f>'část D zaměstnanci'!E31</f>
        <v>0</v>
      </c>
      <c r="D27" s="72">
        <f>'část D zaměstnanci'!F31</f>
        <v>0</v>
      </c>
      <c r="E27" s="184">
        <f>'část D zaměstnanci'!H31</f>
        <v>0</v>
      </c>
      <c r="F27" s="72">
        <f>'část D zaměstnanci'!I31</f>
        <v>0</v>
      </c>
      <c r="G27" s="72">
        <f>'část D zaměstnanci'!J31</f>
        <v>0</v>
      </c>
      <c r="H27" s="104" t="s">
        <v>468</v>
      </c>
      <c r="I27" s="103" t="s">
        <v>468</v>
      </c>
      <c r="J27" s="105" t="s">
        <v>468</v>
      </c>
      <c r="K27" s="72">
        <f>ROUND(('část D zaměstnanci'!E83),2)</f>
        <v>0</v>
      </c>
      <c r="L27" s="72">
        <f>ROUND(('část D zaměstnanci'!F83),2)</f>
        <v>0</v>
      </c>
      <c r="M27" s="184">
        <f>ROUND(('část D zaměstnanci'!H83),4)</f>
        <v>0</v>
      </c>
      <c r="N27" s="72">
        <f>ROUND(('část D zaměstnanci'!I83),2)</f>
        <v>0</v>
      </c>
      <c r="O27" s="72">
        <f>ROUND(('část D zaměstnanci'!J83),2)</f>
        <v>0</v>
      </c>
      <c r="P27" s="104" t="s">
        <v>468</v>
      </c>
      <c r="Q27" s="103" t="s">
        <v>468</v>
      </c>
      <c r="R27" s="105" t="s">
        <v>468</v>
      </c>
      <c r="S27" s="49"/>
      <c r="T27" s="119"/>
      <c r="U27" s="49"/>
      <c r="V27" s="49"/>
      <c r="W27" s="49"/>
      <c r="X27" s="49"/>
      <c r="Y27" s="49"/>
    </row>
    <row r="28" spans="1:29" x14ac:dyDescent="0.25">
      <c r="A28" s="71" t="s">
        <v>107</v>
      </c>
      <c r="B28" s="84" t="s">
        <v>108</v>
      </c>
      <c r="C28" s="73">
        <f>'část D zaměstnanci'!E32</f>
        <v>0</v>
      </c>
      <c r="D28" s="72">
        <f>'část D zaměstnanci'!F32</f>
        <v>0</v>
      </c>
      <c r="E28" s="184">
        <f>'část D zaměstnanci'!H32</f>
        <v>0</v>
      </c>
      <c r="F28" s="72">
        <f>'část D zaměstnanci'!I32</f>
        <v>0</v>
      </c>
      <c r="G28" s="72">
        <f>'část D zaměstnanci'!J32</f>
        <v>0</v>
      </c>
      <c r="H28" s="104" t="s">
        <v>468</v>
      </c>
      <c r="I28" s="103" t="s">
        <v>468</v>
      </c>
      <c r="J28" s="105" t="s">
        <v>468</v>
      </c>
      <c r="K28" s="72">
        <f>ROUND(('část D zaměstnanci'!E84),2)</f>
        <v>0</v>
      </c>
      <c r="L28" s="72">
        <f>ROUND(('část D zaměstnanci'!F84),2)</f>
        <v>0</v>
      </c>
      <c r="M28" s="184">
        <f>ROUND(('část D zaměstnanci'!H84),4)</f>
        <v>0</v>
      </c>
      <c r="N28" s="72">
        <f>ROUND(('část D zaměstnanci'!I84),2)</f>
        <v>0</v>
      </c>
      <c r="O28" s="72">
        <f>ROUND(('část D zaměstnanci'!J84),2)</f>
        <v>0</v>
      </c>
      <c r="P28" s="104" t="s">
        <v>468</v>
      </c>
      <c r="Q28" s="103" t="s">
        <v>468</v>
      </c>
      <c r="R28" s="105" t="s">
        <v>468</v>
      </c>
      <c r="S28" s="49"/>
      <c r="T28" s="194" t="s">
        <v>534</v>
      </c>
      <c r="U28" s="49"/>
      <c r="V28" s="49"/>
      <c r="W28" s="49"/>
      <c r="X28" s="49"/>
      <c r="Y28" s="49"/>
    </row>
    <row r="29" spans="1:29" x14ac:dyDescent="0.25">
      <c r="A29" s="71" t="s">
        <v>109</v>
      </c>
      <c r="B29" s="84" t="s">
        <v>110</v>
      </c>
      <c r="C29" s="73">
        <f>'část D zaměstnanci'!E33</f>
        <v>0</v>
      </c>
      <c r="D29" s="72">
        <f>'část D zaměstnanci'!F33</f>
        <v>0</v>
      </c>
      <c r="E29" s="184">
        <f>'část D zaměstnanci'!H33</f>
        <v>0</v>
      </c>
      <c r="F29" s="72">
        <f>'část D zaměstnanci'!I33</f>
        <v>0</v>
      </c>
      <c r="G29" s="72">
        <f>'část D zaměstnanci'!J33</f>
        <v>0</v>
      </c>
      <c r="H29" s="104" t="s">
        <v>468</v>
      </c>
      <c r="I29" s="103" t="s">
        <v>468</v>
      </c>
      <c r="J29" s="105" t="s">
        <v>468</v>
      </c>
      <c r="K29" s="72">
        <f>ROUND(('část D zaměstnanci'!E85),2)</f>
        <v>0</v>
      </c>
      <c r="L29" s="72">
        <f>ROUND(('část D zaměstnanci'!F85),2)</f>
        <v>0</v>
      </c>
      <c r="M29" s="184">
        <f>ROUND(('část D zaměstnanci'!H85),4)</f>
        <v>0</v>
      </c>
      <c r="N29" s="72">
        <f>ROUND(('část D zaměstnanci'!I85),2)</f>
        <v>0</v>
      </c>
      <c r="O29" s="72">
        <f>ROUND(('část D zaměstnanci'!J85),2)</f>
        <v>0</v>
      </c>
      <c r="P29" s="104" t="s">
        <v>468</v>
      </c>
      <c r="Q29" s="103" t="s">
        <v>468</v>
      </c>
      <c r="R29" s="105" t="s">
        <v>468</v>
      </c>
      <c r="S29" s="49"/>
      <c r="T29" s="195" t="s">
        <v>499</v>
      </c>
      <c r="U29" s="49"/>
      <c r="V29" s="49"/>
      <c r="W29" s="49"/>
      <c r="X29" s="49"/>
      <c r="Y29" s="49"/>
    </row>
    <row r="30" spans="1:29" x14ac:dyDescent="0.25">
      <c r="A30" s="71" t="s">
        <v>111</v>
      </c>
      <c r="B30" s="84" t="s">
        <v>112</v>
      </c>
      <c r="C30" s="73">
        <f>'část D zaměstnanci'!E34</f>
        <v>0</v>
      </c>
      <c r="D30" s="72">
        <f>'část D zaměstnanci'!F34</f>
        <v>0</v>
      </c>
      <c r="E30" s="184">
        <f>'část D zaměstnanci'!H34</f>
        <v>0</v>
      </c>
      <c r="F30" s="72">
        <f>'část D zaměstnanci'!I34</f>
        <v>0</v>
      </c>
      <c r="G30" s="72">
        <f>'část D zaměstnanci'!J34</f>
        <v>0</v>
      </c>
      <c r="H30" s="104" t="s">
        <v>468</v>
      </c>
      <c r="I30" s="103" t="s">
        <v>468</v>
      </c>
      <c r="J30" s="105" t="s">
        <v>468</v>
      </c>
      <c r="K30" s="72">
        <f>ROUND(('část D zaměstnanci'!E86),2)</f>
        <v>0</v>
      </c>
      <c r="L30" s="72">
        <f>ROUND(('část D zaměstnanci'!F86),2)</f>
        <v>0</v>
      </c>
      <c r="M30" s="184">
        <f>ROUND(('část D zaměstnanci'!H86),4)</f>
        <v>0</v>
      </c>
      <c r="N30" s="72">
        <f>ROUND(('část D zaměstnanci'!I86),2)</f>
        <v>0</v>
      </c>
      <c r="O30" s="72">
        <f>ROUND(('část D zaměstnanci'!J86),2)</f>
        <v>0</v>
      </c>
      <c r="P30" s="104" t="s">
        <v>468</v>
      </c>
      <c r="Q30" s="103" t="s">
        <v>468</v>
      </c>
      <c r="R30" s="105" t="s">
        <v>468</v>
      </c>
      <c r="S30" s="49"/>
      <c r="T30" s="195" t="s">
        <v>500</v>
      </c>
      <c r="U30" s="49"/>
      <c r="V30" s="49"/>
      <c r="W30" s="49"/>
      <c r="X30" s="49"/>
      <c r="Y30" s="49"/>
    </row>
    <row r="31" spans="1:29" x14ac:dyDescent="0.25">
      <c r="A31" s="71" t="s">
        <v>113</v>
      </c>
      <c r="B31" s="84" t="s">
        <v>114</v>
      </c>
      <c r="C31" s="73">
        <f>'část D zaměstnanci'!E35</f>
        <v>0</v>
      </c>
      <c r="D31" s="72">
        <f>'část D zaměstnanci'!F35</f>
        <v>0</v>
      </c>
      <c r="E31" s="184">
        <f>'část D zaměstnanci'!H35</f>
        <v>0</v>
      </c>
      <c r="F31" s="72">
        <f>'část D zaměstnanci'!I35</f>
        <v>0</v>
      </c>
      <c r="G31" s="72">
        <f>'část D zaměstnanci'!J35</f>
        <v>0</v>
      </c>
      <c r="H31" s="104" t="s">
        <v>468</v>
      </c>
      <c r="I31" s="103" t="s">
        <v>468</v>
      </c>
      <c r="J31" s="105" t="s">
        <v>468</v>
      </c>
      <c r="K31" s="72">
        <f>ROUND(('část D zaměstnanci'!E87),2)</f>
        <v>0</v>
      </c>
      <c r="L31" s="72">
        <f>ROUND(('část D zaměstnanci'!F87),2)</f>
        <v>0</v>
      </c>
      <c r="M31" s="184">
        <f>ROUND(('část D zaměstnanci'!H87),4)</f>
        <v>0</v>
      </c>
      <c r="N31" s="72">
        <f>ROUND(('část D zaměstnanci'!I87),2)</f>
        <v>0</v>
      </c>
      <c r="O31" s="72">
        <f>ROUND(('část D zaměstnanci'!J87),2)</f>
        <v>0</v>
      </c>
      <c r="P31" s="104" t="s">
        <v>468</v>
      </c>
      <c r="Q31" s="103" t="s">
        <v>468</v>
      </c>
      <c r="R31" s="105" t="s">
        <v>468</v>
      </c>
      <c r="S31" s="49"/>
      <c r="T31" s="195" t="s">
        <v>546</v>
      </c>
      <c r="U31" s="49"/>
      <c r="V31" s="49"/>
      <c r="W31" s="49"/>
      <c r="X31" s="49"/>
      <c r="Y31" s="49"/>
    </row>
    <row r="32" spans="1:29" x14ac:dyDescent="0.25">
      <c r="A32" s="71" t="s">
        <v>115</v>
      </c>
      <c r="B32" s="84" t="s">
        <v>116</v>
      </c>
      <c r="C32" s="73">
        <f>'část D zaměstnanci'!E36</f>
        <v>0</v>
      </c>
      <c r="D32" s="72">
        <f>'část D zaměstnanci'!F36</f>
        <v>0</v>
      </c>
      <c r="E32" s="184">
        <f>'část D zaměstnanci'!H36</f>
        <v>0</v>
      </c>
      <c r="F32" s="72">
        <f>'část D zaměstnanci'!I36</f>
        <v>0</v>
      </c>
      <c r="G32" s="72">
        <f>'část D zaměstnanci'!J36</f>
        <v>0</v>
      </c>
      <c r="H32" s="104" t="s">
        <v>468</v>
      </c>
      <c r="I32" s="103" t="s">
        <v>468</v>
      </c>
      <c r="J32" s="105" t="s">
        <v>468</v>
      </c>
      <c r="K32" s="72">
        <f>ROUND(('část D zaměstnanci'!E88),2)</f>
        <v>0</v>
      </c>
      <c r="L32" s="72">
        <f>ROUND(('část D zaměstnanci'!F88),2)</f>
        <v>0</v>
      </c>
      <c r="M32" s="184">
        <f>ROUND(('část D zaměstnanci'!H88),4)</f>
        <v>0</v>
      </c>
      <c r="N32" s="72">
        <f>ROUND(('část D zaměstnanci'!I88),2)</f>
        <v>0</v>
      </c>
      <c r="O32" s="72">
        <f>ROUND(('část D zaměstnanci'!J88),2)</f>
        <v>0</v>
      </c>
      <c r="P32" s="104" t="s">
        <v>468</v>
      </c>
      <c r="Q32" s="103" t="s">
        <v>468</v>
      </c>
      <c r="R32" s="105" t="s">
        <v>468</v>
      </c>
      <c r="S32" s="49"/>
      <c r="T32" s="195" t="s">
        <v>501</v>
      </c>
      <c r="U32" s="49"/>
      <c r="V32" s="49"/>
      <c r="W32" s="49"/>
      <c r="X32" s="49"/>
      <c r="Y32" s="49"/>
    </row>
    <row r="33" spans="1:25" x14ac:dyDescent="0.25">
      <c r="A33" s="132" t="s">
        <v>117</v>
      </c>
      <c r="B33" s="83" t="s">
        <v>62</v>
      </c>
      <c r="C33" s="65">
        <f>'část D zaměstnanci'!E37</f>
        <v>0</v>
      </c>
      <c r="D33" s="66">
        <f>'část D zaměstnanci'!F37</f>
        <v>0</v>
      </c>
      <c r="E33" s="187">
        <f>'část D zaměstnanci'!H37</f>
        <v>0</v>
      </c>
      <c r="F33" s="66">
        <f>'část D zaměstnanci'!I37</f>
        <v>0</v>
      </c>
      <c r="G33" s="66">
        <f>'část D zaměstnanci'!J37</f>
        <v>0</v>
      </c>
      <c r="H33" s="130">
        <f>'část E náklady'!$F$35</f>
        <v>0</v>
      </c>
      <c r="I33" s="66">
        <f>'část E náklady'!F47</f>
        <v>0</v>
      </c>
      <c r="J33" s="88">
        <f>'část E náklady'!F59</f>
        <v>0</v>
      </c>
      <c r="K33" s="72">
        <f>ROUND(('část D zaměstnanci'!E89),2)</f>
        <v>0</v>
      </c>
      <c r="L33" s="72">
        <f>ROUND(('část D zaměstnanci'!F89),2)</f>
        <v>0</v>
      </c>
      <c r="M33" s="184">
        <f>ROUND(('část D zaměstnanci'!H89),4)</f>
        <v>0</v>
      </c>
      <c r="N33" s="72">
        <f>ROUND(('část D zaměstnanci'!I89),2)</f>
        <v>0</v>
      </c>
      <c r="O33" s="72">
        <f>ROUND(('část D zaměstnanci'!J89),2)</f>
        <v>0</v>
      </c>
      <c r="P33" s="75">
        <f>ROUND(('část E náklady'!E35),2)</f>
        <v>0</v>
      </c>
      <c r="Q33" s="74">
        <f>ROUND(('část E náklady'!E47),2)</f>
        <v>0</v>
      </c>
      <c r="R33" s="76">
        <f>ROUND(('část E náklady'!E59),2)</f>
        <v>0</v>
      </c>
      <c r="S33" s="49"/>
      <c r="T33" s="195" t="s">
        <v>516</v>
      </c>
      <c r="U33" s="49"/>
      <c r="V33" s="49"/>
      <c r="W33" s="49"/>
      <c r="X33" s="49"/>
      <c r="Y33" s="49"/>
    </row>
    <row r="34" spans="1:25" x14ac:dyDescent="0.25">
      <c r="A34" s="132" t="s">
        <v>118</v>
      </c>
      <c r="B34" s="85" t="s">
        <v>63</v>
      </c>
      <c r="C34" s="65">
        <f>'část D zaměstnanci'!E38</f>
        <v>0</v>
      </c>
      <c r="D34" s="66">
        <f>'část D zaměstnanci'!F38</f>
        <v>0</v>
      </c>
      <c r="E34" s="187">
        <f>'část D zaměstnanci'!H38</f>
        <v>0</v>
      </c>
      <c r="F34" s="66">
        <f>'část D zaměstnanci'!I38</f>
        <v>0</v>
      </c>
      <c r="G34" s="66">
        <f>'část D zaměstnanci'!J38</f>
        <v>0</v>
      </c>
      <c r="H34" s="130">
        <f>'část E náklady'!$F$36</f>
        <v>0</v>
      </c>
      <c r="I34" s="66">
        <f>'část E náklady'!F48</f>
        <v>0</v>
      </c>
      <c r="J34" s="88">
        <f>'část E náklady'!F60</f>
        <v>0</v>
      </c>
      <c r="K34" s="72">
        <f>ROUND(('část D zaměstnanci'!E90),2)</f>
        <v>0</v>
      </c>
      <c r="L34" s="72">
        <f>ROUND(('část D zaměstnanci'!F90),2)</f>
        <v>0</v>
      </c>
      <c r="M34" s="184">
        <f>ROUND(('část D zaměstnanci'!H90),4)</f>
        <v>0</v>
      </c>
      <c r="N34" s="72">
        <f>ROUND(('část D zaměstnanci'!I90),2)</f>
        <v>0</v>
      </c>
      <c r="O34" s="72">
        <f>ROUND(('část D zaměstnanci'!J90),2)</f>
        <v>0</v>
      </c>
      <c r="P34" s="75">
        <f>ROUND(('část E náklady'!E36),2)</f>
        <v>0</v>
      </c>
      <c r="Q34" s="74">
        <f>ROUND(('část E náklady'!E48),2)</f>
        <v>0</v>
      </c>
      <c r="R34" s="76">
        <f>ROUND(('část E náklady'!E60),2)</f>
        <v>0</v>
      </c>
      <c r="S34" s="49"/>
      <c r="T34" s="195" t="s">
        <v>517</v>
      </c>
      <c r="U34" s="49"/>
      <c r="V34" s="49"/>
      <c r="W34" s="49"/>
      <c r="X34" s="49"/>
      <c r="Y34" s="49"/>
    </row>
    <row r="35" spans="1:25" x14ac:dyDescent="0.25">
      <c r="A35" s="133" t="s">
        <v>119</v>
      </c>
      <c r="B35" s="86" t="s">
        <v>64</v>
      </c>
      <c r="C35" s="65">
        <f>'část D zaměstnanci'!E39</f>
        <v>0</v>
      </c>
      <c r="D35" s="66">
        <f>'část D zaměstnanci'!F39</f>
        <v>0</v>
      </c>
      <c r="E35" s="187">
        <f>'část D zaměstnanci'!H39</f>
        <v>0</v>
      </c>
      <c r="F35" s="66">
        <f>'část D zaměstnanci'!I39</f>
        <v>0</v>
      </c>
      <c r="G35" s="66">
        <f>'část D zaměstnanci'!J39</f>
        <v>0</v>
      </c>
      <c r="H35" s="130">
        <f>'část E náklady'!$F$37</f>
        <v>0</v>
      </c>
      <c r="I35" s="66">
        <f>'část E náklady'!F49</f>
        <v>0</v>
      </c>
      <c r="J35" s="88">
        <f>'část E náklady'!F61</f>
        <v>0</v>
      </c>
      <c r="K35" s="72">
        <f>ROUND(('část D zaměstnanci'!E91),2)</f>
        <v>0</v>
      </c>
      <c r="L35" s="72">
        <f>ROUND(('část D zaměstnanci'!F91),2)</f>
        <v>0</v>
      </c>
      <c r="M35" s="184">
        <f>ROUND(('část D zaměstnanci'!H91),4)</f>
        <v>0</v>
      </c>
      <c r="N35" s="72">
        <f>ROUND(('část D zaměstnanci'!I91),2)</f>
        <v>0</v>
      </c>
      <c r="O35" s="72">
        <f>ROUND(('část D zaměstnanci'!J91),2)</f>
        <v>0</v>
      </c>
      <c r="P35" s="75">
        <f>ROUND(('část E náklady'!E37),2)</f>
        <v>0</v>
      </c>
      <c r="Q35" s="74">
        <f>ROUND(('část E náklady'!E49),2)</f>
        <v>0</v>
      </c>
      <c r="R35" s="76">
        <f>ROUND(('část E náklady'!E61),2)</f>
        <v>0</v>
      </c>
      <c r="S35" s="49"/>
      <c r="T35" s="195" t="s">
        <v>502</v>
      </c>
      <c r="U35" s="49"/>
      <c r="V35" s="49"/>
      <c r="W35" s="49"/>
      <c r="X35" s="49"/>
      <c r="Y35" s="49"/>
    </row>
    <row r="36" spans="1:25" x14ac:dyDescent="0.25">
      <c r="A36" s="132" t="s">
        <v>120</v>
      </c>
      <c r="B36" s="83" t="s">
        <v>121</v>
      </c>
      <c r="C36" s="65">
        <f>'část D zaměstnanci'!E40</f>
        <v>0</v>
      </c>
      <c r="D36" s="66">
        <f>'část D zaměstnanci'!F40</f>
        <v>0</v>
      </c>
      <c r="E36" s="187">
        <f>'část D zaměstnanci'!H40</f>
        <v>0</v>
      </c>
      <c r="F36" s="66">
        <f>'část D zaměstnanci'!I40</f>
        <v>0</v>
      </c>
      <c r="G36" s="66">
        <f>'část D zaměstnanci'!J40</f>
        <v>0</v>
      </c>
      <c r="H36" s="130">
        <f>'část E náklady'!$F$38</f>
        <v>0</v>
      </c>
      <c r="I36" s="66">
        <f>'část E náklady'!F50</f>
        <v>0</v>
      </c>
      <c r="J36" s="88">
        <f>'část E náklady'!F62</f>
        <v>0</v>
      </c>
      <c r="K36" s="72">
        <f>ROUND(('část D zaměstnanci'!E92),2)</f>
        <v>0</v>
      </c>
      <c r="L36" s="72">
        <f>ROUND(('část D zaměstnanci'!F92),2)</f>
        <v>0</v>
      </c>
      <c r="M36" s="184">
        <f>ROUND(('část D zaměstnanci'!H92),4)</f>
        <v>0</v>
      </c>
      <c r="N36" s="72">
        <f>ROUND(('část D zaměstnanci'!I92),2)</f>
        <v>0</v>
      </c>
      <c r="O36" s="72">
        <f>ROUND(('část D zaměstnanci'!J92),2)</f>
        <v>0</v>
      </c>
      <c r="P36" s="75">
        <f>ROUND(('část E náklady'!E38),2)</f>
        <v>0</v>
      </c>
      <c r="Q36" s="74">
        <f>ROUND(('část E náklady'!E50),2)</f>
        <v>0</v>
      </c>
      <c r="R36" s="76">
        <f>ROUND(('část E náklady'!E62),2)</f>
        <v>0</v>
      </c>
      <c r="S36" s="49"/>
      <c r="T36" s="195" t="s">
        <v>503</v>
      </c>
      <c r="U36" s="49"/>
      <c r="V36" s="49"/>
      <c r="W36" s="49"/>
      <c r="X36" s="49"/>
      <c r="Y36" s="49"/>
    </row>
    <row r="37" spans="1:25" x14ac:dyDescent="0.25">
      <c r="A37" s="71" t="s">
        <v>122</v>
      </c>
      <c r="B37" s="84" t="s">
        <v>123</v>
      </c>
      <c r="C37" s="73">
        <f>'část D zaměstnanci'!E41</f>
        <v>0</v>
      </c>
      <c r="D37" s="72">
        <f>'část D zaměstnanci'!F41</f>
        <v>0</v>
      </c>
      <c r="E37" s="184">
        <f>'část D zaměstnanci'!H41</f>
        <v>0</v>
      </c>
      <c r="F37" s="72">
        <f>'část D zaměstnanci'!I41</f>
        <v>0</v>
      </c>
      <c r="G37" s="72">
        <f>'část D zaměstnanci'!J41</f>
        <v>0</v>
      </c>
      <c r="H37" s="104" t="s">
        <v>468</v>
      </c>
      <c r="I37" s="103" t="s">
        <v>468</v>
      </c>
      <c r="J37" s="105" t="s">
        <v>468</v>
      </c>
      <c r="K37" s="72">
        <f>ROUND(('část D zaměstnanci'!E93),2)</f>
        <v>0</v>
      </c>
      <c r="L37" s="72">
        <f>ROUND(('část D zaměstnanci'!F93),2)</f>
        <v>0</v>
      </c>
      <c r="M37" s="184">
        <f>ROUND(('část D zaměstnanci'!H93),4)</f>
        <v>0</v>
      </c>
      <c r="N37" s="72">
        <f>ROUND(('část D zaměstnanci'!I93),2)</f>
        <v>0</v>
      </c>
      <c r="O37" s="72">
        <f>ROUND(('část D zaměstnanci'!J93),2)</f>
        <v>0</v>
      </c>
      <c r="P37" s="104" t="s">
        <v>468</v>
      </c>
      <c r="Q37" s="103" t="s">
        <v>468</v>
      </c>
      <c r="R37" s="105" t="s">
        <v>468</v>
      </c>
      <c r="S37" s="49"/>
      <c r="T37" s="195" t="s">
        <v>504</v>
      </c>
      <c r="U37" s="49"/>
      <c r="V37" s="49"/>
      <c r="W37" s="49"/>
      <c r="X37" s="49"/>
      <c r="Y37" s="49"/>
    </row>
    <row r="38" spans="1:25" x14ac:dyDescent="0.25">
      <c r="A38" s="71" t="s">
        <v>124</v>
      </c>
      <c r="B38" s="84" t="s">
        <v>125</v>
      </c>
      <c r="C38" s="73">
        <f>'část D zaměstnanci'!E42</f>
        <v>0</v>
      </c>
      <c r="D38" s="72">
        <f>'část D zaměstnanci'!F42</f>
        <v>0</v>
      </c>
      <c r="E38" s="184">
        <f>'část D zaměstnanci'!H42</f>
        <v>0</v>
      </c>
      <c r="F38" s="72">
        <f>'část D zaměstnanci'!I42</f>
        <v>0</v>
      </c>
      <c r="G38" s="72">
        <f>'část D zaměstnanci'!J42</f>
        <v>0</v>
      </c>
      <c r="H38" s="104" t="s">
        <v>468</v>
      </c>
      <c r="I38" s="103" t="s">
        <v>468</v>
      </c>
      <c r="J38" s="105" t="s">
        <v>468</v>
      </c>
      <c r="K38" s="72">
        <f>ROUND(('část D zaměstnanci'!E94),2)</f>
        <v>0</v>
      </c>
      <c r="L38" s="72">
        <f>ROUND(('část D zaměstnanci'!F94),2)</f>
        <v>0</v>
      </c>
      <c r="M38" s="184">
        <f>ROUND(('část D zaměstnanci'!H94),4)</f>
        <v>0</v>
      </c>
      <c r="N38" s="72">
        <f>ROUND(('část D zaměstnanci'!I94),2)</f>
        <v>0</v>
      </c>
      <c r="O38" s="72">
        <f>ROUND(('část D zaměstnanci'!J94),2)</f>
        <v>0</v>
      </c>
      <c r="P38" s="104" t="s">
        <v>468</v>
      </c>
      <c r="Q38" s="103" t="s">
        <v>468</v>
      </c>
      <c r="R38" s="105" t="s">
        <v>468</v>
      </c>
      <c r="S38" s="49"/>
      <c r="T38" s="196"/>
      <c r="U38" s="49"/>
      <c r="V38" s="49"/>
      <c r="W38" s="49"/>
      <c r="X38" s="49"/>
      <c r="Y38" s="49"/>
    </row>
    <row r="39" spans="1:25" x14ac:dyDescent="0.25">
      <c r="A39" s="71" t="s">
        <v>126</v>
      </c>
      <c r="B39" s="84" t="s">
        <v>127</v>
      </c>
      <c r="C39" s="73">
        <f>'část D zaměstnanci'!E43</f>
        <v>0</v>
      </c>
      <c r="D39" s="72">
        <f>'část D zaměstnanci'!F43</f>
        <v>0</v>
      </c>
      <c r="E39" s="184">
        <f>'část D zaměstnanci'!H43</f>
        <v>0</v>
      </c>
      <c r="F39" s="72">
        <f>'část D zaměstnanci'!I43</f>
        <v>0</v>
      </c>
      <c r="G39" s="72">
        <f>'část D zaměstnanci'!J43</f>
        <v>0</v>
      </c>
      <c r="H39" s="104" t="s">
        <v>468</v>
      </c>
      <c r="I39" s="103" t="s">
        <v>468</v>
      </c>
      <c r="J39" s="105" t="s">
        <v>468</v>
      </c>
      <c r="K39" s="72">
        <f>ROUND(('část D zaměstnanci'!E95),2)</f>
        <v>0</v>
      </c>
      <c r="L39" s="72">
        <f>ROUND(('část D zaměstnanci'!F95),2)</f>
        <v>0</v>
      </c>
      <c r="M39" s="184">
        <f>ROUND(('část D zaměstnanci'!H95),4)</f>
        <v>0</v>
      </c>
      <c r="N39" s="72">
        <f>ROUND(('část D zaměstnanci'!I95),2)</f>
        <v>0</v>
      </c>
      <c r="O39" s="72">
        <f>ROUND(('část D zaměstnanci'!J95),2)</f>
        <v>0</v>
      </c>
      <c r="P39" s="104" t="s">
        <v>468</v>
      </c>
      <c r="Q39" s="103" t="s">
        <v>468</v>
      </c>
      <c r="R39" s="105" t="s">
        <v>468</v>
      </c>
      <c r="S39" s="49"/>
      <c r="T39" s="195" t="s">
        <v>506</v>
      </c>
      <c r="U39" s="49"/>
      <c r="V39" s="49"/>
      <c r="W39" s="49"/>
      <c r="X39" s="49"/>
      <c r="Y39" s="49"/>
    </row>
    <row r="40" spans="1:25" x14ac:dyDescent="0.25">
      <c r="A40" s="71" t="s">
        <v>128</v>
      </c>
      <c r="B40" s="84" t="s">
        <v>129</v>
      </c>
      <c r="C40" s="73">
        <f>'část D zaměstnanci'!E44</f>
        <v>0</v>
      </c>
      <c r="D40" s="72">
        <f>'část D zaměstnanci'!F44</f>
        <v>0</v>
      </c>
      <c r="E40" s="184">
        <f>'část D zaměstnanci'!H44</f>
        <v>0</v>
      </c>
      <c r="F40" s="72">
        <f>'část D zaměstnanci'!I44</f>
        <v>0</v>
      </c>
      <c r="G40" s="72">
        <f>'část D zaměstnanci'!J44</f>
        <v>0</v>
      </c>
      <c r="H40" s="104" t="s">
        <v>468</v>
      </c>
      <c r="I40" s="103" t="s">
        <v>468</v>
      </c>
      <c r="J40" s="105" t="s">
        <v>468</v>
      </c>
      <c r="K40" s="72">
        <f>ROUND(('část D zaměstnanci'!E96),2)</f>
        <v>0</v>
      </c>
      <c r="L40" s="72">
        <f>ROUND(('část D zaměstnanci'!F96),2)</f>
        <v>0</v>
      </c>
      <c r="M40" s="184">
        <f>ROUND(('část D zaměstnanci'!H96),4)</f>
        <v>0</v>
      </c>
      <c r="N40" s="72">
        <f>ROUND(('část D zaměstnanci'!I96),2)</f>
        <v>0</v>
      </c>
      <c r="O40" s="72">
        <f>ROUND(('část D zaměstnanci'!J96),2)</f>
        <v>0</v>
      </c>
      <c r="P40" s="104" t="s">
        <v>468</v>
      </c>
      <c r="Q40" s="103" t="s">
        <v>468</v>
      </c>
      <c r="R40" s="105" t="s">
        <v>468</v>
      </c>
      <c r="S40" s="49"/>
      <c r="T40" s="195" t="s">
        <v>535</v>
      </c>
      <c r="U40" s="49"/>
      <c r="V40" s="49"/>
      <c r="W40" s="49"/>
      <c r="X40" s="49"/>
      <c r="Y40" s="49"/>
    </row>
    <row r="41" spans="1:25" x14ac:dyDescent="0.25">
      <c r="A41" s="71" t="s">
        <v>130</v>
      </c>
      <c r="B41" s="84" t="s">
        <v>131</v>
      </c>
      <c r="C41" s="73">
        <f>'část D zaměstnanci'!E45</f>
        <v>0</v>
      </c>
      <c r="D41" s="72">
        <f>'část D zaměstnanci'!F45</f>
        <v>0</v>
      </c>
      <c r="E41" s="184">
        <f>'část D zaměstnanci'!H45</f>
        <v>0</v>
      </c>
      <c r="F41" s="72">
        <f>'část D zaměstnanci'!I45</f>
        <v>0</v>
      </c>
      <c r="G41" s="72">
        <f>'část D zaměstnanci'!J45</f>
        <v>0</v>
      </c>
      <c r="H41" s="104" t="s">
        <v>468</v>
      </c>
      <c r="I41" s="103" t="s">
        <v>468</v>
      </c>
      <c r="J41" s="105" t="s">
        <v>468</v>
      </c>
      <c r="K41" s="72">
        <f>ROUND(('část D zaměstnanci'!E97),2)</f>
        <v>0</v>
      </c>
      <c r="L41" s="72">
        <f>ROUND(('část D zaměstnanci'!F97),2)</f>
        <v>0</v>
      </c>
      <c r="M41" s="184">
        <f>ROUND(('část D zaměstnanci'!H97),4)</f>
        <v>0</v>
      </c>
      <c r="N41" s="72">
        <f>ROUND(('část D zaměstnanci'!I97),2)</f>
        <v>0</v>
      </c>
      <c r="O41" s="72">
        <f>ROUND(('část D zaměstnanci'!J97),2)</f>
        <v>0</v>
      </c>
      <c r="P41" s="104" t="s">
        <v>468</v>
      </c>
      <c r="Q41" s="103" t="s">
        <v>468</v>
      </c>
      <c r="R41" s="105" t="s">
        <v>468</v>
      </c>
      <c r="S41" s="49"/>
      <c r="T41" s="195" t="s">
        <v>510</v>
      </c>
      <c r="U41" s="49"/>
      <c r="V41" s="49"/>
      <c r="W41" s="49"/>
      <c r="X41" s="49"/>
      <c r="Y41" s="49"/>
    </row>
    <row r="42" spans="1:25" x14ac:dyDescent="0.25">
      <c r="A42" s="132" t="s">
        <v>132</v>
      </c>
      <c r="B42" s="83" t="s">
        <v>65</v>
      </c>
      <c r="C42" s="65">
        <f>'část D zaměstnanci'!E46</f>
        <v>0</v>
      </c>
      <c r="D42" s="66">
        <f>'část D zaměstnanci'!F46</f>
        <v>0</v>
      </c>
      <c r="E42" s="187">
        <f>'část D zaměstnanci'!H46</f>
        <v>0</v>
      </c>
      <c r="F42" s="66">
        <f>'část D zaměstnanci'!I46</f>
        <v>0</v>
      </c>
      <c r="G42" s="66">
        <f>'část D zaměstnanci'!J46</f>
        <v>0</v>
      </c>
      <c r="H42" s="130">
        <f>'část E náklady'!$F$39</f>
        <v>0</v>
      </c>
      <c r="I42" s="66">
        <f>'část E náklady'!F51</f>
        <v>0</v>
      </c>
      <c r="J42" s="88">
        <f>'část E náklady'!F63</f>
        <v>0</v>
      </c>
      <c r="K42" s="72">
        <f>ROUND(('část D zaměstnanci'!E98),2)</f>
        <v>0</v>
      </c>
      <c r="L42" s="72">
        <f>ROUND(('část D zaměstnanci'!F98),2)</f>
        <v>0</v>
      </c>
      <c r="M42" s="184">
        <f>ROUND(('část D zaměstnanci'!H98),4)</f>
        <v>0</v>
      </c>
      <c r="N42" s="72">
        <f>ROUND(('část D zaměstnanci'!I98),2)</f>
        <v>0</v>
      </c>
      <c r="O42" s="72">
        <f>ROUND(('část D zaměstnanci'!J98),2)</f>
        <v>0</v>
      </c>
      <c r="P42" s="75">
        <f>ROUND(('část E náklady'!E39),2)</f>
        <v>0</v>
      </c>
      <c r="Q42" s="74">
        <f>ROUND(('část E náklady'!E51),2)</f>
        <v>0</v>
      </c>
      <c r="R42" s="76">
        <f>ROUND(('část E náklady'!E63),2)</f>
        <v>0</v>
      </c>
      <c r="S42" s="49"/>
      <c r="T42" s="195" t="s">
        <v>507</v>
      </c>
      <c r="U42" s="49"/>
      <c r="V42" s="49"/>
      <c r="W42" s="49"/>
      <c r="X42" s="49"/>
      <c r="Y42" s="49"/>
    </row>
    <row r="43" spans="1:25" x14ac:dyDescent="0.25">
      <c r="A43" s="71" t="s">
        <v>133</v>
      </c>
      <c r="B43" s="84" t="s">
        <v>134</v>
      </c>
      <c r="C43" s="73">
        <f>'část D zaměstnanci'!E47</f>
        <v>0</v>
      </c>
      <c r="D43" s="72">
        <f>'část D zaměstnanci'!F47</f>
        <v>0</v>
      </c>
      <c r="E43" s="184">
        <f>'část D zaměstnanci'!H47</f>
        <v>0</v>
      </c>
      <c r="F43" s="72">
        <f>'část D zaměstnanci'!I47</f>
        <v>0</v>
      </c>
      <c r="G43" s="72">
        <f>'část D zaměstnanci'!J47</f>
        <v>0</v>
      </c>
      <c r="H43" s="104" t="s">
        <v>468</v>
      </c>
      <c r="I43" s="103" t="s">
        <v>468</v>
      </c>
      <c r="J43" s="105" t="s">
        <v>468</v>
      </c>
      <c r="K43" s="72">
        <f>ROUND(('část D zaměstnanci'!E99),2)</f>
        <v>0</v>
      </c>
      <c r="L43" s="72">
        <f>ROUND(('část D zaměstnanci'!F99),2)</f>
        <v>0</v>
      </c>
      <c r="M43" s="184">
        <f>ROUND(('část D zaměstnanci'!H99),4)</f>
        <v>0</v>
      </c>
      <c r="N43" s="72">
        <f>ROUND(('část D zaměstnanci'!I99),2)</f>
        <v>0</v>
      </c>
      <c r="O43" s="72">
        <f>ROUND(('část D zaměstnanci'!J99),2)</f>
        <v>0</v>
      </c>
      <c r="P43" s="104" t="s">
        <v>468</v>
      </c>
      <c r="Q43" s="103" t="s">
        <v>468</v>
      </c>
      <c r="R43" s="105" t="s">
        <v>468</v>
      </c>
      <c r="S43" s="49"/>
      <c r="T43" s="195" t="s">
        <v>511</v>
      </c>
      <c r="U43" s="49"/>
      <c r="V43" s="49"/>
      <c r="W43" s="49"/>
      <c r="X43" s="49"/>
      <c r="Y43" s="49"/>
    </row>
    <row r="44" spans="1:25" x14ac:dyDescent="0.25">
      <c r="A44" s="71" t="s">
        <v>135</v>
      </c>
      <c r="B44" s="84" t="s">
        <v>136</v>
      </c>
      <c r="C44" s="73">
        <f>'část D zaměstnanci'!E48</f>
        <v>0</v>
      </c>
      <c r="D44" s="72">
        <f>'část D zaměstnanci'!F48</f>
        <v>0</v>
      </c>
      <c r="E44" s="184">
        <f>'část D zaměstnanci'!H48</f>
        <v>0</v>
      </c>
      <c r="F44" s="72">
        <f>'část D zaměstnanci'!I48</f>
        <v>0</v>
      </c>
      <c r="G44" s="72">
        <f>'část D zaměstnanci'!J48</f>
        <v>0</v>
      </c>
      <c r="H44" s="104" t="s">
        <v>468</v>
      </c>
      <c r="I44" s="103" t="s">
        <v>468</v>
      </c>
      <c r="J44" s="105" t="s">
        <v>468</v>
      </c>
      <c r="K44" s="72">
        <f>ROUND(('část D zaměstnanci'!E100),2)</f>
        <v>0</v>
      </c>
      <c r="L44" s="72">
        <f>ROUND(('část D zaměstnanci'!F100),2)</f>
        <v>0</v>
      </c>
      <c r="M44" s="184">
        <f>ROUND(('část D zaměstnanci'!H100),4)</f>
        <v>0</v>
      </c>
      <c r="N44" s="72">
        <f>ROUND(('část D zaměstnanci'!I100),2)</f>
        <v>0</v>
      </c>
      <c r="O44" s="72">
        <f>ROUND(('část D zaměstnanci'!J100),2)</f>
        <v>0</v>
      </c>
      <c r="P44" s="104" t="s">
        <v>468</v>
      </c>
      <c r="Q44" s="103" t="s">
        <v>468</v>
      </c>
      <c r="R44" s="105" t="s">
        <v>468</v>
      </c>
      <c r="S44" s="49"/>
      <c r="T44" s="195" t="s">
        <v>512</v>
      </c>
      <c r="U44" s="49"/>
      <c r="V44" s="49"/>
      <c r="W44" s="49"/>
      <c r="X44" s="49"/>
      <c r="Y44" s="49"/>
    </row>
    <row r="45" spans="1:25" x14ac:dyDescent="0.25">
      <c r="A45" s="71" t="s">
        <v>137</v>
      </c>
      <c r="B45" s="84" t="s">
        <v>138</v>
      </c>
      <c r="C45" s="73">
        <f>'část D zaměstnanci'!E49</f>
        <v>0</v>
      </c>
      <c r="D45" s="72">
        <f>'část D zaměstnanci'!F49</f>
        <v>0</v>
      </c>
      <c r="E45" s="184">
        <f>'část D zaměstnanci'!H49</f>
        <v>0</v>
      </c>
      <c r="F45" s="72">
        <f>'část D zaměstnanci'!I49</f>
        <v>0</v>
      </c>
      <c r="G45" s="72">
        <f>'část D zaměstnanci'!J49</f>
        <v>0</v>
      </c>
      <c r="H45" s="104" t="s">
        <v>468</v>
      </c>
      <c r="I45" s="103" t="s">
        <v>468</v>
      </c>
      <c r="J45" s="105" t="s">
        <v>468</v>
      </c>
      <c r="K45" s="72">
        <f>ROUND(('část D zaměstnanci'!E101),2)</f>
        <v>0</v>
      </c>
      <c r="L45" s="72">
        <f>ROUND(('část D zaměstnanci'!F101),2)</f>
        <v>0</v>
      </c>
      <c r="M45" s="184">
        <f>ROUND(('část D zaměstnanci'!H101),4)</f>
        <v>0</v>
      </c>
      <c r="N45" s="72">
        <f>ROUND(('část D zaměstnanci'!I101),2)</f>
        <v>0</v>
      </c>
      <c r="O45" s="72">
        <f>ROUND(('část D zaměstnanci'!J101),2)</f>
        <v>0</v>
      </c>
      <c r="P45" s="104" t="s">
        <v>468</v>
      </c>
      <c r="Q45" s="103" t="s">
        <v>468</v>
      </c>
      <c r="R45" s="105" t="s">
        <v>468</v>
      </c>
      <c r="S45" s="49"/>
      <c r="T45" s="195" t="s">
        <v>513</v>
      </c>
      <c r="U45" s="49"/>
      <c r="V45" s="49"/>
      <c r="W45" s="49"/>
      <c r="X45" s="49"/>
      <c r="Y45" s="49"/>
    </row>
    <row r="46" spans="1:25" x14ac:dyDescent="0.25">
      <c r="A46" s="132" t="s">
        <v>139</v>
      </c>
      <c r="B46" s="83" t="s">
        <v>66</v>
      </c>
      <c r="C46" s="65">
        <f>'část D zaměstnanci'!E50</f>
        <v>0</v>
      </c>
      <c r="D46" s="66">
        <f>'část D zaměstnanci'!F50</f>
        <v>0</v>
      </c>
      <c r="E46" s="187">
        <f>'část D zaměstnanci'!H50</f>
        <v>0</v>
      </c>
      <c r="F46" s="66">
        <f>'část D zaměstnanci'!I50</f>
        <v>0</v>
      </c>
      <c r="G46" s="66">
        <f>'část D zaměstnanci'!J50</f>
        <v>0</v>
      </c>
      <c r="H46" s="130">
        <f>'část E náklady'!$F$40</f>
        <v>0</v>
      </c>
      <c r="I46" s="66">
        <f>'část E náklady'!F52</f>
        <v>0</v>
      </c>
      <c r="J46" s="88">
        <f>'část E náklady'!F64</f>
        <v>0</v>
      </c>
      <c r="K46" s="72">
        <f>ROUND(('část D zaměstnanci'!E102),2)</f>
        <v>0</v>
      </c>
      <c r="L46" s="72">
        <f>ROUND(('část D zaměstnanci'!F102),2)</f>
        <v>0</v>
      </c>
      <c r="M46" s="184">
        <f>ROUND(('část D zaměstnanci'!H102),4)</f>
        <v>0</v>
      </c>
      <c r="N46" s="72">
        <f>ROUND(('část D zaměstnanci'!I102),2)</f>
        <v>0</v>
      </c>
      <c r="O46" s="72">
        <f>ROUND(('část D zaměstnanci'!J102),2)</f>
        <v>0</v>
      </c>
      <c r="P46" s="75">
        <f>ROUND(('část E náklady'!E40),2)</f>
        <v>0</v>
      </c>
      <c r="Q46" s="74">
        <f>ROUND(('část E náklady'!E52),2)</f>
        <v>0</v>
      </c>
      <c r="R46" s="76">
        <f>ROUND(('část E náklady'!E64),2)</f>
        <v>0</v>
      </c>
      <c r="S46" s="49"/>
      <c r="T46" s="123" t="s">
        <v>514</v>
      </c>
      <c r="U46" s="49"/>
      <c r="V46" s="49"/>
      <c r="W46" s="49"/>
      <c r="X46" s="49"/>
      <c r="Y46" s="49"/>
    </row>
    <row r="47" spans="1:25" x14ac:dyDescent="0.25">
      <c r="A47" s="71" t="s">
        <v>140</v>
      </c>
      <c r="B47" s="84" t="s">
        <v>141</v>
      </c>
      <c r="C47" s="73">
        <f>'část D zaměstnanci'!E51</f>
        <v>0</v>
      </c>
      <c r="D47" s="72">
        <f>'část D zaměstnanci'!F51</f>
        <v>0</v>
      </c>
      <c r="E47" s="184">
        <f>'část D zaměstnanci'!H51</f>
        <v>0</v>
      </c>
      <c r="F47" s="72">
        <f>'část D zaměstnanci'!I51</f>
        <v>0</v>
      </c>
      <c r="G47" s="72">
        <f>'část D zaměstnanci'!J51</f>
        <v>0</v>
      </c>
      <c r="H47" s="104" t="s">
        <v>468</v>
      </c>
      <c r="I47" s="103" t="s">
        <v>468</v>
      </c>
      <c r="J47" s="105" t="s">
        <v>468</v>
      </c>
      <c r="K47" s="72">
        <f>ROUND(('část D zaměstnanci'!E103),2)</f>
        <v>0</v>
      </c>
      <c r="L47" s="72">
        <f>ROUND(('část D zaměstnanci'!F103),2)</f>
        <v>0</v>
      </c>
      <c r="M47" s="184">
        <f>ROUND(('část D zaměstnanci'!H103),4)</f>
        <v>0</v>
      </c>
      <c r="N47" s="72">
        <f>ROUND(('část D zaměstnanci'!I103),2)</f>
        <v>0</v>
      </c>
      <c r="O47" s="72">
        <f>ROUND(('část D zaměstnanci'!J103),2)</f>
        <v>0</v>
      </c>
      <c r="P47" s="104" t="s">
        <v>468</v>
      </c>
      <c r="Q47" s="103" t="s">
        <v>468</v>
      </c>
      <c r="R47" s="105" t="s">
        <v>468</v>
      </c>
      <c r="S47" s="49"/>
      <c r="T47" s="123" t="s">
        <v>515</v>
      </c>
      <c r="U47" s="49"/>
      <c r="V47" s="49"/>
      <c r="W47" s="49"/>
      <c r="X47" s="49"/>
      <c r="Y47" s="49"/>
    </row>
    <row r="48" spans="1:25" x14ac:dyDescent="0.25">
      <c r="A48" s="71" t="s">
        <v>142</v>
      </c>
      <c r="B48" s="84" t="s">
        <v>143</v>
      </c>
      <c r="C48" s="73">
        <f>'část D zaměstnanci'!E52</f>
        <v>0</v>
      </c>
      <c r="D48" s="72">
        <f>'část D zaměstnanci'!F52</f>
        <v>0</v>
      </c>
      <c r="E48" s="184">
        <f>'část D zaměstnanci'!H52</f>
        <v>0</v>
      </c>
      <c r="F48" s="72">
        <f>'část D zaměstnanci'!I52</f>
        <v>0</v>
      </c>
      <c r="G48" s="72">
        <f>'část D zaměstnanci'!J52</f>
        <v>0</v>
      </c>
      <c r="H48" s="104" t="s">
        <v>468</v>
      </c>
      <c r="I48" s="103" t="s">
        <v>468</v>
      </c>
      <c r="J48" s="105" t="s">
        <v>468</v>
      </c>
      <c r="K48" s="72">
        <f>ROUND(('část D zaměstnanci'!E104),2)</f>
        <v>0</v>
      </c>
      <c r="L48" s="72">
        <f>ROUND(('část D zaměstnanci'!F104),2)</f>
        <v>0</v>
      </c>
      <c r="M48" s="184">
        <f>ROUND(('část D zaměstnanci'!H104),4)</f>
        <v>0</v>
      </c>
      <c r="N48" s="72">
        <f>ROUND(('část D zaměstnanci'!I104),2)</f>
        <v>0</v>
      </c>
      <c r="O48" s="72">
        <f>ROUND(('část D zaměstnanci'!J104),2)</f>
        <v>0</v>
      </c>
      <c r="P48" s="104" t="s">
        <v>468</v>
      </c>
      <c r="Q48" s="103" t="s">
        <v>468</v>
      </c>
      <c r="R48" s="105" t="s">
        <v>468</v>
      </c>
      <c r="S48" s="49"/>
      <c r="T48" s="119"/>
      <c r="U48" s="49"/>
      <c r="V48" s="49"/>
      <c r="W48" s="49"/>
      <c r="X48" s="49"/>
      <c r="Y48" s="49"/>
    </row>
    <row r="49" spans="1:25" x14ac:dyDescent="0.25">
      <c r="A49" s="71" t="s">
        <v>144</v>
      </c>
      <c r="B49" s="84" t="s">
        <v>145</v>
      </c>
      <c r="C49" s="73">
        <f>'část D zaměstnanci'!E53</f>
        <v>0</v>
      </c>
      <c r="D49" s="72">
        <f>'část D zaměstnanci'!F53</f>
        <v>0</v>
      </c>
      <c r="E49" s="184">
        <f>'část D zaměstnanci'!H53</f>
        <v>0</v>
      </c>
      <c r="F49" s="72">
        <f>'část D zaměstnanci'!I53</f>
        <v>0</v>
      </c>
      <c r="G49" s="72">
        <f>'část D zaměstnanci'!J53</f>
        <v>0</v>
      </c>
      <c r="H49" s="104" t="s">
        <v>468</v>
      </c>
      <c r="I49" s="103" t="s">
        <v>468</v>
      </c>
      <c r="J49" s="105" t="s">
        <v>468</v>
      </c>
      <c r="K49" s="72">
        <f>ROUND(('část D zaměstnanci'!E105),2)</f>
        <v>0</v>
      </c>
      <c r="L49" s="72">
        <f>ROUND(('část D zaměstnanci'!F105),2)</f>
        <v>0</v>
      </c>
      <c r="M49" s="184">
        <f>ROUND(('část D zaměstnanci'!H105),4)</f>
        <v>0</v>
      </c>
      <c r="N49" s="72">
        <f>ROUND(('část D zaměstnanci'!I105),2)</f>
        <v>0</v>
      </c>
      <c r="O49" s="72">
        <f>ROUND(('část D zaměstnanci'!J105),2)</f>
        <v>0</v>
      </c>
      <c r="P49" s="104" t="s">
        <v>468</v>
      </c>
      <c r="Q49" s="103" t="s">
        <v>468</v>
      </c>
      <c r="R49" s="105" t="s">
        <v>468</v>
      </c>
      <c r="S49" s="49"/>
      <c r="T49" s="119"/>
      <c r="U49" s="49"/>
      <c r="V49" s="49"/>
      <c r="W49" s="49"/>
      <c r="X49" s="49"/>
      <c r="Y49" s="49"/>
    </row>
    <row r="50" spans="1:25" ht="15.75" thickBot="1" x14ac:dyDescent="0.3">
      <c r="A50" s="79" t="s">
        <v>100</v>
      </c>
      <c r="B50" s="87" t="s">
        <v>475</v>
      </c>
      <c r="C50" s="77" t="s">
        <v>468</v>
      </c>
      <c r="D50" s="78" t="s">
        <v>468</v>
      </c>
      <c r="E50" s="188" t="s">
        <v>468</v>
      </c>
      <c r="F50" s="78" t="s">
        <v>468</v>
      </c>
      <c r="G50" s="78" t="s">
        <v>468</v>
      </c>
      <c r="H50" s="93">
        <f>'část E náklady'!F65</f>
        <v>0</v>
      </c>
      <c r="I50" s="94" t="s">
        <v>468</v>
      </c>
      <c r="J50" s="95" t="s">
        <v>468</v>
      </c>
      <c r="K50" s="74" t="s">
        <v>468</v>
      </c>
      <c r="L50" s="74" t="s">
        <v>476</v>
      </c>
      <c r="M50" s="183" t="s">
        <v>468</v>
      </c>
      <c r="N50" s="74" t="s">
        <v>468</v>
      </c>
      <c r="O50" s="74" t="s">
        <v>468</v>
      </c>
      <c r="P50" s="99">
        <f>'část E náklady'!E65</f>
        <v>0</v>
      </c>
      <c r="Q50" s="97" t="s">
        <v>468</v>
      </c>
      <c r="R50" s="98" t="s">
        <v>468</v>
      </c>
      <c r="S50" s="49"/>
      <c r="T50" s="119"/>
      <c r="U50" s="49"/>
      <c r="V50" s="49"/>
      <c r="W50" s="49"/>
      <c r="X50" s="49"/>
      <c r="Y50" s="49"/>
    </row>
    <row r="51" spans="1:25" ht="15.75" thickBot="1" x14ac:dyDescent="0.3">
      <c r="A51" s="80"/>
      <c r="B51" s="81" t="s">
        <v>56</v>
      </c>
      <c r="C51" s="89">
        <f>'část D zaměstnanci'!E54</f>
        <v>0</v>
      </c>
      <c r="D51" s="90">
        <f>'část D zaměstnanci'!F54</f>
        <v>0</v>
      </c>
      <c r="E51" s="189">
        <f>'část D zaměstnanci'!H54</f>
        <v>0</v>
      </c>
      <c r="F51" s="90">
        <f>'část D zaměstnanci'!I54</f>
        <v>0</v>
      </c>
      <c r="G51" s="90">
        <f>'část D zaměstnanci'!J54</f>
        <v>0</v>
      </c>
      <c r="H51" s="100" t="s">
        <v>476</v>
      </c>
      <c r="I51" s="101" t="s">
        <v>468</v>
      </c>
      <c r="J51" s="102" t="s">
        <v>468</v>
      </c>
      <c r="K51" s="91">
        <f>ROUND(('část D zaměstnanci'!E106),2)</f>
        <v>0</v>
      </c>
      <c r="L51" s="92">
        <f>ROUND(('část D zaměstnanci'!F106),2)</f>
        <v>0</v>
      </c>
      <c r="M51" s="185">
        <f>ROUND(('část D zaměstnanci'!$H$106),2)</f>
        <v>0</v>
      </c>
      <c r="N51" s="92">
        <f>ROUND(('část D zaměstnanci'!I106),2)</f>
        <v>0</v>
      </c>
      <c r="O51" s="92">
        <f>ROUND(('část D zaměstnanci'!J106),2)</f>
        <v>0</v>
      </c>
      <c r="P51" s="96" t="s">
        <v>468</v>
      </c>
      <c r="Q51" s="97" t="s">
        <v>468</v>
      </c>
      <c r="R51" s="98" t="s">
        <v>468</v>
      </c>
      <c r="S51" s="49"/>
      <c r="T51" s="119"/>
      <c r="U51" s="49"/>
      <c r="V51" s="49"/>
      <c r="W51" s="49"/>
      <c r="X51" s="49"/>
      <c r="Y51" s="49"/>
    </row>
    <row r="52" spans="1:25" x14ac:dyDescent="0.25">
      <c r="A52" s="109"/>
      <c r="B52" s="110"/>
      <c r="C52" s="111"/>
      <c r="D52" s="111"/>
      <c r="E52" s="111"/>
      <c r="F52" s="111"/>
      <c r="G52" s="111"/>
      <c r="H52" s="112"/>
      <c r="I52" s="112"/>
      <c r="J52" s="112"/>
      <c r="K52" s="113"/>
      <c r="L52" s="113"/>
      <c r="M52" s="113"/>
      <c r="N52" s="113"/>
      <c r="O52" s="113"/>
      <c r="P52" s="114"/>
      <c r="Q52" s="114"/>
      <c r="R52" s="114"/>
      <c r="S52" s="49"/>
      <c r="T52" s="119"/>
      <c r="U52" s="49"/>
      <c r="V52" s="49"/>
      <c r="W52" s="49"/>
      <c r="X52" s="49"/>
      <c r="Y52" s="49"/>
    </row>
    <row r="53" spans="1:25" x14ac:dyDescent="0.25">
      <c r="B53" s="661" t="s">
        <v>477</v>
      </c>
      <c r="C53" s="662"/>
      <c r="D53" s="662"/>
      <c r="E53" s="662"/>
      <c r="F53" s="116" t="s">
        <v>43</v>
      </c>
      <c r="G53" s="116" t="s">
        <v>478</v>
      </c>
      <c r="T53" s="121" t="s">
        <v>518</v>
      </c>
    </row>
    <row r="54" spans="1:25" x14ac:dyDescent="0.25">
      <c r="B54" s="479" t="s">
        <v>166</v>
      </c>
      <c r="C54" s="660"/>
      <c r="D54" s="660"/>
      <c r="E54" s="660"/>
      <c r="F54" s="139">
        <f>ROUND(('část E náklady'!E82),2)</f>
        <v>0</v>
      </c>
      <c r="G54" s="134">
        <f>ROUND(('část E náklady'!F82),2)</f>
        <v>0</v>
      </c>
      <c r="T54" s="135" t="s">
        <v>519</v>
      </c>
    </row>
    <row r="55" spans="1:25" x14ac:dyDescent="0.25">
      <c r="B55" s="479" t="s">
        <v>167</v>
      </c>
      <c r="C55" s="660"/>
      <c r="D55" s="660"/>
      <c r="E55" s="660"/>
      <c r="F55" s="139">
        <f>ROUND(('část E náklady'!E83),)</f>
        <v>0</v>
      </c>
      <c r="G55" s="134">
        <f>ROUND(('část E náklady'!F83),2)</f>
        <v>0</v>
      </c>
      <c r="T55" s="121" t="s">
        <v>521</v>
      </c>
    </row>
    <row r="56" spans="1:25" x14ac:dyDescent="0.25">
      <c r="T56" s="121" t="s">
        <v>524</v>
      </c>
    </row>
    <row r="57" spans="1:25" x14ac:dyDescent="0.25">
      <c r="T57" s="121" t="s">
        <v>522</v>
      </c>
    </row>
    <row r="58" spans="1:25" x14ac:dyDescent="0.25">
      <c r="T58" s="121" t="s">
        <v>520</v>
      </c>
    </row>
    <row r="59" spans="1:25" x14ac:dyDescent="0.25">
      <c r="C59" s="115"/>
      <c r="D59" s="115"/>
      <c r="E59" s="115"/>
      <c r="T59" s="121" t="s">
        <v>523</v>
      </c>
    </row>
    <row r="60" spans="1:25" x14ac:dyDescent="0.25">
      <c r="T60" s="121" t="s">
        <v>528</v>
      </c>
    </row>
    <row r="61" spans="1:25" x14ac:dyDescent="0.25">
      <c r="D61" s="50"/>
      <c r="E61" s="140"/>
      <c r="T61" s="136" t="s">
        <v>529</v>
      </c>
    </row>
    <row r="62" spans="1:25" x14ac:dyDescent="0.25">
      <c r="D62" s="50"/>
      <c r="E62" s="140"/>
      <c r="T62" s="135" t="s">
        <v>525</v>
      </c>
    </row>
    <row r="63" spans="1:25" x14ac:dyDescent="0.25">
      <c r="D63" s="141"/>
      <c r="E63" s="140"/>
      <c r="T63" s="121" t="s">
        <v>526</v>
      </c>
    </row>
    <row r="64" spans="1:25" x14ac:dyDescent="0.25">
      <c r="D64" s="50"/>
      <c r="T64" s="121" t="s">
        <v>527</v>
      </c>
    </row>
    <row r="66" spans="19:20" x14ac:dyDescent="0.25">
      <c r="T66" s="115" t="s">
        <v>530</v>
      </c>
    </row>
    <row r="67" spans="19:20" x14ac:dyDescent="0.25">
      <c r="S67" s="117"/>
      <c r="T67" s="140" t="s">
        <v>531</v>
      </c>
    </row>
    <row r="68" spans="19:20" x14ac:dyDescent="0.25">
      <c r="S68" s="137"/>
      <c r="T68" s="140" t="s">
        <v>532</v>
      </c>
    </row>
    <row r="69" spans="19:20" x14ac:dyDescent="0.25">
      <c r="S69" s="138"/>
      <c r="T69" s="140" t="s">
        <v>533</v>
      </c>
    </row>
  </sheetData>
  <sheetProtection algorithmName="SHA-512" hashValue="X0GdkFhb1EGfCWhEQNX2DdF2fbI9b9V+YakdFThlfJijzCFxs+RGL38ygVrALqk01m4PRN9TnMBqv1JUUJmCiw==" saltValue="5W2QB2lgqzYBfaqFd2dBKg==" spinCount="100000" sheet="1" objects="1" scenarios="1"/>
  <mergeCells count="8">
    <mergeCell ref="H1:J1"/>
    <mergeCell ref="K1:O1"/>
    <mergeCell ref="P1:R1"/>
    <mergeCell ref="B54:E54"/>
    <mergeCell ref="B55:E55"/>
    <mergeCell ref="B53:E53"/>
    <mergeCell ref="A1:B2"/>
    <mergeCell ref="C1:G1"/>
  </mergeCells>
  <conditionalFormatting sqref="R3">
    <cfRule type="colorScale" priority="579">
      <colorScale>
        <cfvo type="formula" val="ROUND($J$3,2)-0.01"/>
        <cfvo type="num" val="ROUND($J$3,2)"/>
        <cfvo type="formula" val="ROUND($J$3,2)+0.01"/>
        <color theme="5" tint="0.39997558519241921"/>
        <color rgb="FF92D050"/>
        <color rgb="FFFFC000"/>
      </colorScale>
    </cfRule>
  </conditionalFormatting>
  <conditionalFormatting sqref="C10:F10 C3:F5 C24:F24 C33:F36 C42:F42 C46:F46 H50 H3:J4">
    <cfRule type="cellIs" dxfId="89" priority="578" operator="notEqual">
      <formula>0</formula>
    </cfRule>
  </conditionalFormatting>
  <conditionalFormatting sqref="Q3">
    <cfRule type="colorScale" priority="559">
      <colorScale>
        <cfvo type="formula" val="ROUND($I$3,2)-0.01"/>
        <cfvo type="num" val="ROUND($I$3,2)"/>
        <cfvo type="formula" val="ROUND($I$3,2)+0.01"/>
        <color theme="5" tint="0.39997558519241921"/>
        <color rgb="FF92D050"/>
        <color rgb="FFFFC000"/>
      </colorScale>
    </cfRule>
  </conditionalFormatting>
  <conditionalFormatting sqref="P3">
    <cfRule type="colorScale" priority="557">
      <colorScale>
        <cfvo type="formula" val="ROUND($H$3,2)-0.01"/>
        <cfvo type="num" val="ROUND($H$3,2)"/>
        <cfvo type="formula" val="ROUND($H$3,2)+0.01"/>
        <color theme="5" tint="0.39997558519241921"/>
        <color rgb="FF92D050"/>
        <color rgb="FFFFC000"/>
      </colorScale>
    </cfRule>
  </conditionalFormatting>
  <conditionalFormatting sqref="O3">
    <cfRule type="colorScale" priority="556">
      <colorScale>
        <cfvo type="formula" val="ROUND($G$3,2)-0.01"/>
        <cfvo type="num" val="ROUND($G$3,2)"/>
        <cfvo type="formula" val="ROUND($G$3,2)+0.01"/>
        <color theme="5" tint="0.39997558519241921"/>
        <color rgb="FF92D050"/>
        <color rgb="FFFFC000"/>
      </colorScale>
    </cfRule>
  </conditionalFormatting>
  <conditionalFormatting sqref="N3">
    <cfRule type="colorScale" priority="555">
      <colorScale>
        <cfvo type="formula" val="ROUND($F$3,2)-0.01"/>
        <cfvo type="num" val="ROUND($F$3,2)"/>
        <cfvo type="formula" val="ROUND($F$3,2)+0.01"/>
        <color theme="5" tint="0.39997558519241921"/>
        <color rgb="FF92D050"/>
        <color rgb="FFFFC000"/>
      </colorScale>
    </cfRule>
  </conditionalFormatting>
  <conditionalFormatting sqref="M3">
    <cfRule type="colorScale" priority="553">
      <colorScale>
        <cfvo type="formula" val="ROUND($E$3,4)-0.0001"/>
        <cfvo type="num" val="ROUND($E$3,4)"/>
        <cfvo type="formula" val="ROUND($E$3,4)+0.0001"/>
        <color theme="5" tint="0.39997558519241921"/>
        <color rgb="FF92D050"/>
        <color rgb="FFFFC000"/>
      </colorScale>
    </cfRule>
  </conditionalFormatting>
  <conditionalFormatting sqref="L3">
    <cfRule type="colorScale" priority="552">
      <colorScale>
        <cfvo type="formula" val="ROUND($D$3,2)-0.01"/>
        <cfvo type="num" val="ROUND($D$3,2)"/>
        <cfvo type="formula" val="ROUND($D$3,2)+0.01"/>
        <color theme="5" tint="0.39997558519241921"/>
        <color rgb="FF92D050"/>
        <color rgb="FFFFC000"/>
      </colorScale>
    </cfRule>
  </conditionalFormatting>
  <conditionalFormatting sqref="K3">
    <cfRule type="colorScale" priority="550">
      <colorScale>
        <cfvo type="formula" val="ROUND($C$3,2)-0.01"/>
        <cfvo type="num" val="ROUND($C$3,2)"/>
        <cfvo type="formula" val="ROUND($C$3,2)+0.01"/>
        <color theme="5" tint="0.39997558519241921"/>
        <color rgb="FF92D050"/>
        <color rgb="FFFFC000"/>
      </colorScale>
    </cfRule>
  </conditionalFormatting>
  <conditionalFormatting sqref="R4">
    <cfRule type="colorScale" priority="549">
      <colorScale>
        <cfvo type="formula" val="ROUND($J$4,2)-0.01"/>
        <cfvo type="num" val="ROUND($J$4,2)"/>
        <cfvo type="formula" val="ROUND($J$4,2)+0.01"/>
        <color theme="5" tint="0.39997558519241921"/>
        <color rgb="FF92D050"/>
        <color rgb="FFFFC000"/>
      </colorScale>
    </cfRule>
  </conditionalFormatting>
  <conditionalFormatting sqref="Q4">
    <cfRule type="colorScale" priority="547">
      <colorScale>
        <cfvo type="formula" val="ROUND($I$4,2)-0.01"/>
        <cfvo type="num" val="ROUND($I$4,2)"/>
        <cfvo type="formula" val="ROUND($I$4,2)+0.01"/>
        <color theme="5" tint="0.39997558519241921"/>
        <color rgb="FF92D050"/>
        <color rgb="FFFFC000"/>
      </colorScale>
    </cfRule>
  </conditionalFormatting>
  <conditionalFormatting sqref="P4">
    <cfRule type="colorScale" priority="546">
      <colorScale>
        <cfvo type="formula" val="ROUND($H$4,2)-0.01"/>
        <cfvo type="num" val="ROUND($H$4,2)"/>
        <cfvo type="formula" val="ROUND($H$4,2)+0.01"/>
        <color theme="5" tint="0.39997558519241921"/>
        <color rgb="FF92D050"/>
        <color rgb="FFFFC000"/>
      </colorScale>
    </cfRule>
  </conditionalFormatting>
  <conditionalFormatting sqref="O4">
    <cfRule type="colorScale" priority="545">
      <colorScale>
        <cfvo type="formula" val="ROUND($G$4,2)-0.01"/>
        <cfvo type="num" val="ROUND($G$4,2)"/>
        <cfvo type="formula" val="ROUND($G$4,2)+0.01"/>
        <color theme="5" tint="0.39997558519241921"/>
        <color rgb="FF92D050"/>
        <color rgb="FFFFC000"/>
      </colorScale>
    </cfRule>
  </conditionalFormatting>
  <conditionalFormatting sqref="N4">
    <cfRule type="colorScale" priority="544">
      <colorScale>
        <cfvo type="formula" val="ROUND($F$4,2)-0.01"/>
        <cfvo type="num" val="ROUND($F$4,2)"/>
        <cfvo type="formula" val="ROUND($F$4,2)+0.01"/>
        <color theme="5" tint="0.39997558519241921"/>
        <color rgb="FF92D050"/>
        <color rgb="FFFFC000"/>
      </colorScale>
    </cfRule>
  </conditionalFormatting>
  <conditionalFormatting sqref="M4">
    <cfRule type="colorScale" priority="543">
      <colorScale>
        <cfvo type="formula" val="ROUND($E$4,4)-0.0001"/>
        <cfvo type="num" val="ROUND($E$4,4)"/>
        <cfvo type="formula" val="ROUND($E$4,4)+0.0001"/>
        <color theme="5" tint="0.39997558519241921"/>
        <color rgb="FF92D050"/>
        <color rgb="FFFFC000"/>
      </colorScale>
    </cfRule>
  </conditionalFormatting>
  <conditionalFormatting sqref="L4">
    <cfRule type="colorScale" priority="542">
      <colorScale>
        <cfvo type="formula" val="ROUND($D$4,2)-0.01"/>
        <cfvo type="num" val="ROUND($D$4,2)"/>
        <cfvo type="formula" val="ROUND($D$4,2)+0.01"/>
        <color theme="5" tint="0.39997558519241921"/>
        <color rgb="FF92D050"/>
        <color rgb="FFFFC000"/>
      </colorScale>
    </cfRule>
  </conditionalFormatting>
  <conditionalFormatting sqref="K4">
    <cfRule type="colorScale" priority="541">
      <colorScale>
        <cfvo type="formula" val="ROUND($C$4,2)-0.01"/>
        <cfvo type="num" val="ROUND($C$4,2)"/>
        <cfvo type="formula" val="ROUND($C$4,2)+0.01"/>
        <color theme="5" tint="0.39997558519241921"/>
        <color rgb="FF92D050"/>
        <color rgb="FFFFC000"/>
      </colorScale>
    </cfRule>
  </conditionalFormatting>
  <conditionalFormatting sqref="R5">
    <cfRule type="colorScale" priority="540">
      <colorScale>
        <cfvo type="formula" val="ROUND($J$5,2)-0.01"/>
        <cfvo type="num" val="ROUND($J$5,2)"/>
        <cfvo type="formula" val="ROUND($J$5,2)+0.01"/>
        <color theme="5" tint="0.39997558519241921"/>
        <color rgb="FF92D050"/>
        <color rgb="FFFFC000"/>
      </colorScale>
    </cfRule>
  </conditionalFormatting>
  <conditionalFormatting sqref="Q5">
    <cfRule type="colorScale" priority="538">
      <colorScale>
        <cfvo type="formula" val="ROUND($I$5,2)-0.01"/>
        <cfvo type="num" val="ROUND($I$5,2)"/>
        <cfvo type="formula" val="ROUND($I$5,2)+0.01"/>
        <color theme="5" tint="0.39997558519241921"/>
        <color rgb="FF92D050"/>
        <color rgb="FFFFC000"/>
      </colorScale>
    </cfRule>
  </conditionalFormatting>
  <conditionalFormatting sqref="P5">
    <cfRule type="colorScale" priority="537">
      <colorScale>
        <cfvo type="formula" val="ROUND($H$5,2)-0.01"/>
        <cfvo type="num" val="ROUND($H$5,2)"/>
        <cfvo type="formula" val="ROUND($H$5,2)+0.01"/>
        <color theme="5" tint="0.39997558519241921"/>
        <color rgb="FF92D050"/>
        <color rgb="FFFFC000"/>
      </colorScale>
    </cfRule>
  </conditionalFormatting>
  <conditionalFormatting sqref="O5">
    <cfRule type="colorScale" priority="536">
      <colorScale>
        <cfvo type="formula" val="ROUND($G$5,2)-0.01"/>
        <cfvo type="num" val="ROUND($G$5,2)"/>
        <cfvo type="formula" val="ROUND($G$5,2)+0.01"/>
        <color theme="5" tint="0.39997558519241921"/>
        <color rgb="FF92D050"/>
        <color rgb="FFFFC000"/>
      </colorScale>
    </cfRule>
  </conditionalFormatting>
  <conditionalFormatting sqref="N5">
    <cfRule type="colorScale" priority="535">
      <colorScale>
        <cfvo type="formula" val="ROUND($F$5,2)-0.01"/>
        <cfvo type="num" val="ROUND($F$5,2)"/>
        <cfvo type="formula" val="ROUND($F$5,2)+0.01"/>
        <color theme="5" tint="0.39997558519241921"/>
        <color rgb="FF92D050"/>
        <color rgb="FFFFC000"/>
      </colorScale>
    </cfRule>
  </conditionalFormatting>
  <conditionalFormatting sqref="M5">
    <cfRule type="colorScale" priority="534">
      <colorScale>
        <cfvo type="formula" val="ROUND($E$5,4)-0.0001"/>
        <cfvo type="num" val="ROUND($E$5,4)"/>
        <cfvo type="formula" val="ROUND($E$5,4)+0.0001"/>
        <color theme="5" tint="0.39997558519241921"/>
        <color rgb="FF92D050"/>
        <color rgb="FFFFC000"/>
      </colorScale>
    </cfRule>
  </conditionalFormatting>
  <conditionalFormatting sqref="L5">
    <cfRule type="colorScale" priority="533">
      <colorScale>
        <cfvo type="formula" val="ROUND($D$5,2)-0.01"/>
        <cfvo type="num" val="ROUND($D$5,2)"/>
        <cfvo type="formula" val="ROUND($D$5,2)+0.01"/>
        <color theme="5" tint="0.39997558519241921"/>
        <color rgb="FF92D050"/>
        <color rgb="FFFFC000"/>
      </colorScale>
    </cfRule>
  </conditionalFormatting>
  <conditionalFormatting sqref="K5">
    <cfRule type="colorScale" priority="532">
      <colorScale>
        <cfvo type="formula" val="ROUND($C$5,2)-0.01"/>
        <cfvo type="num" val="ROUND($C$5,2)"/>
        <cfvo type="formula" val="ROUND($C$5,2)+0.01"/>
        <color theme="5" tint="0.39997558519241921"/>
        <color rgb="FF92D050"/>
        <color rgb="FFFFC000"/>
      </colorScale>
    </cfRule>
  </conditionalFormatting>
  <conditionalFormatting sqref="O6">
    <cfRule type="colorScale" priority="527">
      <colorScale>
        <cfvo type="formula" val="ROUND($G$6,2)-0.01"/>
        <cfvo type="num" val="ROUND($G$6,2)"/>
        <cfvo type="formula" val="ROUND($G$6,2)+0.01"/>
        <color theme="5" tint="0.39997558519241921"/>
        <color rgb="FF92D050"/>
        <color rgb="FFFFC000"/>
      </colorScale>
    </cfRule>
  </conditionalFormatting>
  <conditionalFormatting sqref="N6">
    <cfRule type="colorScale" priority="526">
      <colorScale>
        <cfvo type="formula" val="ROUND($F$6,2)-0.01"/>
        <cfvo type="num" val="ROUND($F$6,2)"/>
        <cfvo type="formula" val="ROUND($F$6,2)+0.01"/>
        <color theme="5" tint="0.39997558519241921"/>
        <color rgb="FF92D050"/>
        <color rgb="FFFFC000"/>
      </colorScale>
    </cfRule>
  </conditionalFormatting>
  <conditionalFormatting sqref="M6">
    <cfRule type="colorScale" priority="525">
      <colorScale>
        <cfvo type="formula" val="ROUND($E$6,4)-0.0001"/>
        <cfvo type="num" val="ROUND($E$6,4)"/>
        <cfvo type="formula" val="ROUND($E$6,4)+0.0001"/>
        <color theme="5" tint="0.39997558519241921"/>
        <color rgb="FF92D050"/>
        <color rgb="FFFFC000"/>
      </colorScale>
    </cfRule>
  </conditionalFormatting>
  <conditionalFormatting sqref="L6">
    <cfRule type="colorScale" priority="524">
      <colorScale>
        <cfvo type="formula" val="ROUND($D$6,2)-0.01"/>
        <cfvo type="num" val="ROUND($D$6,2)"/>
        <cfvo type="formula" val="ROUND($D$6,2)+0.01"/>
        <color theme="5" tint="0.39997558519241921"/>
        <color rgb="FF92D050"/>
        <color rgb="FFFFC000"/>
      </colorScale>
    </cfRule>
  </conditionalFormatting>
  <conditionalFormatting sqref="K6">
    <cfRule type="colorScale" priority="523">
      <colorScale>
        <cfvo type="formula" val="ROUND($C$6,2)-0.01"/>
        <cfvo type="num" val="ROUND($C$6,2)"/>
        <cfvo type="formula" val="ROUND($C$6,2)+0.01"/>
        <color theme="5" tint="0.39997558519241921"/>
        <color rgb="FF92D050"/>
        <color rgb="FFFFC000"/>
      </colorScale>
    </cfRule>
  </conditionalFormatting>
  <conditionalFormatting sqref="O7">
    <cfRule type="colorScale" priority="518">
      <colorScale>
        <cfvo type="formula" val="ROUND($G$7,2)-0.01"/>
        <cfvo type="num" val="ROUND($G$7,2)"/>
        <cfvo type="formula" val="ROUND($G$7,2)+0.01"/>
        <color theme="5" tint="0.39997558519241921"/>
        <color rgb="FF92D050"/>
        <color rgb="FFFFC000"/>
      </colorScale>
    </cfRule>
  </conditionalFormatting>
  <conditionalFormatting sqref="N7">
    <cfRule type="colorScale" priority="517">
      <colorScale>
        <cfvo type="formula" val="ROUND($F$7,2)-0.01"/>
        <cfvo type="num" val="ROUND($F$7,2)"/>
        <cfvo type="formula" val="ROUND($F$7,2)+0.01"/>
        <color theme="5" tint="0.39997558519241921"/>
        <color rgb="FF92D050"/>
        <color rgb="FFFFC000"/>
      </colorScale>
    </cfRule>
  </conditionalFormatting>
  <conditionalFormatting sqref="M7">
    <cfRule type="colorScale" priority="516">
      <colorScale>
        <cfvo type="formula" val="ROUND($E$7,4)-0.0001"/>
        <cfvo type="num" val="ROUND($E$7,4)"/>
        <cfvo type="formula" val="ROUND($E$7,4)+0.0001"/>
        <color theme="5" tint="0.39997558519241921"/>
        <color rgb="FF92D050"/>
        <color rgb="FFFFC000"/>
      </colorScale>
    </cfRule>
  </conditionalFormatting>
  <conditionalFormatting sqref="L7">
    <cfRule type="colorScale" priority="515">
      <colorScale>
        <cfvo type="formula" val="ROUND($D$7,2)-0.01"/>
        <cfvo type="num" val="ROUND($D$7,2)"/>
        <cfvo type="formula" val="ROUND($D$7,2)+0.01"/>
        <color theme="5" tint="0.39997558519241921"/>
        <color rgb="FF92D050"/>
        <color rgb="FFFFC000"/>
      </colorScale>
    </cfRule>
  </conditionalFormatting>
  <conditionalFormatting sqref="K7">
    <cfRule type="colorScale" priority="514">
      <colorScale>
        <cfvo type="formula" val="ROUND($C$7,2)-0.01"/>
        <cfvo type="num" val="ROUND($C$7,2)"/>
        <cfvo type="formula" val="ROUND($C$7,2)+0.01"/>
        <color theme="5" tint="0.39997558519241921"/>
        <color rgb="FF92D050"/>
        <color rgb="FFFFC000"/>
      </colorScale>
    </cfRule>
  </conditionalFormatting>
  <conditionalFormatting sqref="O8">
    <cfRule type="colorScale" priority="509">
      <colorScale>
        <cfvo type="formula" val="ROUND($G$8,2)-0.01"/>
        <cfvo type="num" val="ROUND($G$8,2)"/>
        <cfvo type="formula" val="ROUND($G$8,2)+0.01"/>
        <color theme="5" tint="0.39997558519241921"/>
        <color rgb="FF92D050"/>
        <color rgb="FFFFC000"/>
      </colorScale>
    </cfRule>
  </conditionalFormatting>
  <conditionalFormatting sqref="N8">
    <cfRule type="colorScale" priority="508">
      <colorScale>
        <cfvo type="formula" val="ROUND($F$8,2)-0.01"/>
        <cfvo type="num" val="ROUND($F$8,2)"/>
        <cfvo type="formula" val="ROUND($F$8,2)+0.01"/>
        <color theme="5" tint="0.39997558519241921"/>
        <color rgb="FF92D050"/>
        <color rgb="FFFFC000"/>
      </colorScale>
    </cfRule>
  </conditionalFormatting>
  <conditionalFormatting sqref="M8">
    <cfRule type="colorScale" priority="507">
      <colorScale>
        <cfvo type="formula" val="ROUND($E$8,4)-0.0001"/>
        <cfvo type="num" val="ROUND($E$8,4)"/>
        <cfvo type="formula" val="ROUND($E$8,4)+0.0001"/>
        <color theme="5" tint="0.39997558519241921"/>
        <color rgb="FF92D050"/>
        <color rgb="FFFFC000"/>
      </colorScale>
    </cfRule>
  </conditionalFormatting>
  <conditionalFormatting sqref="L8">
    <cfRule type="colorScale" priority="506">
      <colorScale>
        <cfvo type="formula" val="ROUND($D$8,2)-0.01"/>
        <cfvo type="num" val="ROUND($D$8,2)"/>
        <cfvo type="formula" val="ROUND($D$8,2)+0.01"/>
        <color theme="5" tint="0.39997558519241921"/>
        <color rgb="FF92D050"/>
        <color rgb="FFFFC000"/>
      </colorScale>
    </cfRule>
  </conditionalFormatting>
  <conditionalFormatting sqref="K8">
    <cfRule type="colorScale" priority="505">
      <colorScale>
        <cfvo type="formula" val="ROUND($C$8,2)-0.01"/>
        <cfvo type="num" val="ROUND($C$8,2)"/>
        <cfvo type="formula" val="ROUND($C$8,2)+0.01"/>
        <color theme="5" tint="0.39997558519241921"/>
        <color rgb="FF92D050"/>
        <color rgb="FFFFC000"/>
      </colorScale>
    </cfRule>
  </conditionalFormatting>
  <conditionalFormatting sqref="O9">
    <cfRule type="colorScale" priority="500">
      <colorScale>
        <cfvo type="formula" val="ROUND($G$9,2)-0.01"/>
        <cfvo type="num" val="ROUND($G$9,2)"/>
        <cfvo type="formula" val="ROUND($G$9,2)+0.01"/>
        <color theme="5" tint="0.39997558519241921"/>
        <color rgb="FF92D050"/>
        <color rgb="FFFFC000"/>
      </colorScale>
    </cfRule>
  </conditionalFormatting>
  <conditionalFormatting sqref="N9">
    <cfRule type="colorScale" priority="499">
      <colorScale>
        <cfvo type="formula" val="ROUND($F$9,2)-0.01"/>
        <cfvo type="num" val="ROUND($F$9,2)"/>
        <cfvo type="formula" val="ROUND($F$9,2)+0.01"/>
        <color theme="5" tint="0.39997558519241921"/>
        <color rgb="FF92D050"/>
        <color rgb="FFFFC000"/>
      </colorScale>
    </cfRule>
  </conditionalFormatting>
  <conditionalFormatting sqref="M9">
    <cfRule type="colorScale" priority="498">
      <colorScale>
        <cfvo type="formula" val="ROUND($E$9,4)-0.0001"/>
        <cfvo type="num" val="ROUND($E$9,4)"/>
        <cfvo type="formula" val="ROUND($E$9,4)+0.0001"/>
        <color theme="5" tint="0.39997558519241921"/>
        <color rgb="FF92D050"/>
        <color rgb="FFFFC000"/>
      </colorScale>
    </cfRule>
  </conditionalFormatting>
  <conditionalFormatting sqref="L9">
    <cfRule type="colorScale" priority="497">
      <colorScale>
        <cfvo type="formula" val="ROUND($D$9,2)-0.01"/>
        <cfvo type="num" val="ROUND($D$9,2)"/>
        <cfvo type="formula" val="ROUND($D$9,2)+0.01"/>
        <color theme="5" tint="0.39997558519241921"/>
        <color rgb="FF92D050"/>
        <color rgb="FFFFC000"/>
      </colorScale>
    </cfRule>
  </conditionalFormatting>
  <conditionalFormatting sqref="K9">
    <cfRule type="colorScale" priority="496">
      <colorScale>
        <cfvo type="formula" val="ROUND($C$9,2)-0.01"/>
        <cfvo type="num" val="ROUND($C$9,2)"/>
        <cfvo type="formula" val="ROUND($C$9,2)+0.01"/>
        <color theme="5" tint="0.39997558519241921"/>
        <color rgb="FF92D050"/>
        <color rgb="FFFFC000"/>
      </colorScale>
    </cfRule>
  </conditionalFormatting>
  <conditionalFormatting sqref="R10">
    <cfRule type="colorScale" priority="495">
      <colorScale>
        <cfvo type="formula" val="ROUND($J$10,2)-0.01"/>
        <cfvo type="num" val="ROUND($J$10,2)"/>
        <cfvo type="formula" val="ROUND($J$10,2)+0.01"/>
        <color theme="5" tint="0.39997558519241921"/>
        <color rgb="FF92D050"/>
        <color rgb="FFFFC000"/>
      </colorScale>
    </cfRule>
  </conditionalFormatting>
  <conditionalFormatting sqref="Q10">
    <cfRule type="colorScale" priority="493">
      <colorScale>
        <cfvo type="formula" val="ROUND($I$10,2)-0.01"/>
        <cfvo type="num" val="ROUND($I$10,2)"/>
        <cfvo type="formula" val="ROUND($I$10,2)+0.01"/>
        <color theme="5" tint="0.39997558519241921"/>
        <color rgb="FF92D050"/>
        <color rgb="FFFFC000"/>
      </colorScale>
    </cfRule>
  </conditionalFormatting>
  <conditionalFormatting sqref="P10">
    <cfRule type="colorScale" priority="492">
      <colorScale>
        <cfvo type="formula" val="ROUND($H$10,2)-0.01"/>
        <cfvo type="num" val="ROUND($H$10,2)"/>
        <cfvo type="formula" val="ROUND($H$10,2)+0.01"/>
        <color theme="5" tint="0.39997558519241921"/>
        <color rgb="FF92D050"/>
        <color rgb="FFFFC000"/>
      </colorScale>
    </cfRule>
  </conditionalFormatting>
  <conditionalFormatting sqref="O10">
    <cfRule type="colorScale" priority="491">
      <colorScale>
        <cfvo type="formula" val="ROUND($G$10,2)-0.01"/>
        <cfvo type="num" val="ROUND($G$10,2)"/>
        <cfvo type="formula" val="ROUND($G$10,2)+0.01"/>
        <color theme="5" tint="0.39997558519241921"/>
        <color rgb="FF92D050"/>
        <color rgb="FFFFC000"/>
      </colorScale>
    </cfRule>
  </conditionalFormatting>
  <conditionalFormatting sqref="N10">
    <cfRule type="colorScale" priority="490">
      <colorScale>
        <cfvo type="formula" val="ROUND($F$10,2)-0.01"/>
        <cfvo type="num" val="ROUND($F$10,2)"/>
        <cfvo type="formula" val="ROUND($F$10,2)+0.01"/>
        <color theme="5" tint="0.39997558519241921"/>
        <color rgb="FF92D050"/>
        <color rgb="FFFFC000"/>
      </colorScale>
    </cfRule>
  </conditionalFormatting>
  <conditionalFormatting sqref="M10">
    <cfRule type="colorScale" priority="489">
      <colorScale>
        <cfvo type="formula" val="ROUND($E$10,4)-0.0001"/>
        <cfvo type="num" val="ROUND($E$10,4)"/>
        <cfvo type="formula" val="ROUND($E$10,4)+0.0001"/>
        <color theme="5" tint="0.39997558519241921"/>
        <color rgb="FF92D050"/>
        <color rgb="FFFFC000"/>
      </colorScale>
    </cfRule>
  </conditionalFormatting>
  <conditionalFormatting sqref="L10">
    <cfRule type="colorScale" priority="488">
      <colorScale>
        <cfvo type="formula" val="ROUND($D$10,2)-0.01"/>
        <cfvo type="num" val="ROUND($D$10,2)"/>
        <cfvo type="formula" val="ROUND($D$10,2)+0.01"/>
        <color theme="5" tint="0.39997558519241921"/>
        <color rgb="FF92D050"/>
        <color rgb="FFFFC000"/>
      </colorScale>
    </cfRule>
  </conditionalFormatting>
  <conditionalFormatting sqref="K10">
    <cfRule type="colorScale" priority="487">
      <colorScale>
        <cfvo type="formula" val="ROUND($C$10,2)-0.01"/>
        <cfvo type="num" val="ROUND($C$10,2)"/>
        <cfvo type="formula" val="ROUND($C$10,2)+0.01"/>
        <color theme="5" tint="0.39997558519241921"/>
        <color rgb="FF92D050"/>
        <color rgb="FFFFC000"/>
      </colorScale>
    </cfRule>
  </conditionalFormatting>
  <conditionalFormatting sqref="O11">
    <cfRule type="colorScale" priority="482">
      <colorScale>
        <cfvo type="formula" val="ROUND($G$11,2)-0.01"/>
        <cfvo type="num" val="ROUND($G$11,2)"/>
        <cfvo type="formula" val="ROUND($G$11,2)+0.01"/>
        <color theme="5" tint="0.39997558519241921"/>
        <color rgb="FF92D050"/>
        <color rgb="FFFFC000"/>
      </colorScale>
    </cfRule>
  </conditionalFormatting>
  <conditionalFormatting sqref="N11">
    <cfRule type="colorScale" priority="481">
      <colorScale>
        <cfvo type="formula" val="ROUND($F$11,2)-0.01"/>
        <cfvo type="num" val="ROUND($F$11,2)"/>
        <cfvo type="formula" val="ROUND($F$11,2)+0.01"/>
        <color theme="5" tint="0.39997558519241921"/>
        <color rgb="FF92D050"/>
        <color rgb="FFFFC000"/>
      </colorScale>
    </cfRule>
  </conditionalFormatting>
  <conditionalFormatting sqref="M11">
    <cfRule type="colorScale" priority="480">
      <colorScale>
        <cfvo type="formula" val="ROUND($E$11,4)-0.0001"/>
        <cfvo type="num" val="ROUND($E$11,4)"/>
        <cfvo type="formula" val="ROUND($E$11,4)+0.0001"/>
        <color theme="5" tint="0.39997558519241921"/>
        <color rgb="FF92D050"/>
        <color rgb="FFFFC000"/>
      </colorScale>
    </cfRule>
  </conditionalFormatting>
  <conditionalFormatting sqref="L11">
    <cfRule type="colorScale" priority="479">
      <colorScale>
        <cfvo type="formula" val="ROUND($D$11,2)-0.01"/>
        <cfvo type="num" val="ROUND($D$11,2)"/>
        <cfvo type="formula" val="ROUND($D$11,2)+0.01"/>
        <color theme="5" tint="0.39997558519241921"/>
        <color rgb="FF92D050"/>
        <color rgb="FFFFC000"/>
      </colorScale>
    </cfRule>
  </conditionalFormatting>
  <conditionalFormatting sqref="K11">
    <cfRule type="colorScale" priority="478">
      <colorScale>
        <cfvo type="formula" val="ROUND($C$11,2)-0.01"/>
        <cfvo type="num" val="ROUND($C$11,2)"/>
        <cfvo type="formula" val="ROUND($C$11,2)+0.01"/>
        <color theme="5" tint="0.39997558519241921"/>
        <color rgb="FF92D050"/>
        <color rgb="FFFFC000"/>
      </colorScale>
    </cfRule>
  </conditionalFormatting>
  <conditionalFormatting sqref="O12">
    <cfRule type="colorScale" priority="473">
      <colorScale>
        <cfvo type="formula" val="ROUND($G$12,2)-0.01"/>
        <cfvo type="num" val="ROUND($G$12,2)"/>
        <cfvo type="formula" val="ROUND($G$12,2)+0.01"/>
        <color theme="5" tint="0.39997558519241921"/>
        <color rgb="FF92D050"/>
        <color rgb="FFFFC000"/>
      </colorScale>
    </cfRule>
  </conditionalFormatting>
  <conditionalFormatting sqref="N12">
    <cfRule type="colorScale" priority="472">
      <colorScale>
        <cfvo type="formula" val="ROUND($F$12,2)-0.01"/>
        <cfvo type="num" val="ROUND($F$12,2)"/>
        <cfvo type="formula" val="ROUND($F$12,2)+0.01"/>
        <color theme="5" tint="0.39997558519241921"/>
        <color rgb="FF92D050"/>
        <color rgb="FFFFC000"/>
      </colorScale>
    </cfRule>
  </conditionalFormatting>
  <conditionalFormatting sqref="M12">
    <cfRule type="colorScale" priority="471">
      <colorScale>
        <cfvo type="formula" val="ROUND($E$12,4)-0.0001"/>
        <cfvo type="num" val="ROUND($E$12,4)"/>
        <cfvo type="formula" val="ROUND($E$12,4)+0.0001"/>
        <color theme="5" tint="0.39997558519241921"/>
        <color rgb="FF92D050"/>
        <color rgb="FFFFC000"/>
      </colorScale>
    </cfRule>
  </conditionalFormatting>
  <conditionalFormatting sqref="L12">
    <cfRule type="colorScale" priority="470">
      <colorScale>
        <cfvo type="formula" val="ROUND($D$12,2)-0.01"/>
        <cfvo type="num" val="ROUND($D$12,2)"/>
        <cfvo type="formula" val="ROUND($D$12,2)+0.01"/>
        <color theme="5" tint="0.39997558519241921"/>
        <color rgb="FF92D050"/>
        <color rgb="FFFFC000"/>
      </colorScale>
    </cfRule>
  </conditionalFormatting>
  <conditionalFormatting sqref="K12">
    <cfRule type="colorScale" priority="469">
      <colorScale>
        <cfvo type="formula" val="ROUND($C$12,2)-0.01"/>
        <cfvo type="num" val="ROUND($C$12,2)"/>
        <cfvo type="formula" val="ROUND($C$12,2)+0.01"/>
        <color theme="5" tint="0.39997558519241921"/>
        <color rgb="FF92D050"/>
        <color rgb="FFFFC000"/>
      </colorScale>
    </cfRule>
  </conditionalFormatting>
  <conditionalFormatting sqref="O13">
    <cfRule type="colorScale" priority="464">
      <colorScale>
        <cfvo type="formula" val="ROUND($G$13,2)-0.01"/>
        <cfvo type="num" val="ROUND($G$13,2)"/>
        <cfvo type="formula" val="ROUND($G$13,2)+0.01"/>
        <color theme="5" tint="0.39997558519241921"/>
        <color rgb="FF92D050"/>
        <color rgb="FFFFC000"/>
      </colorScale>
    </cfRule>
  </conditionalFormatting>
  <conditionalFormatting sqref="N13">
    <cfRule type="colorScale" priority="463">
      <colorScale>
        <cfvo type="formula" val="ROUND($F$13,2)-0.01"/>
        <cfvo type="num" val="ROUND($F$13,2)"/>
        <cfvo type="formula" val="ROUND($F$13,2)+0.01"/>
        <color theme="5" tint="0.39997558519241921"/>
        <color rgb="FF92D050"/>
        <color rgb="FFFFC000"/>
      </colorScale>
    </cfRule>
  </conditionalFormatting>
  <conditionalFormatting sqref="M13">
    <cfRule type="colorScale" priority="462">
      <colorScale>
        <cfvo type="formula" val="ROUND($E$13,4)-0.0001"/>
        <cfvo type="num" val="ROUND($E$13,4)"/>
        <cfvo type="formula" val="ROUND($E$13,4)+0.0001"/>
        <color theme="5" tint="0.39997558519241921"/>
        <color rgb="FF92D050"/>
        <color rgb="FFFFC000"/>
      </colorScale>
    </cfRule>
  </conditionalFormatting>
  <conditionalFormatting sqref="L13">
    <cfRule type="colorScale" priority="461">
      <colorScale>
        <cfvo type="formula" val="ROUND($D$13,2)-0.01"/>
        <cfvo type="num" val="ROUND($D$13,2)"/>
        <cfvo type="formula" val="ROUND($D$13,2)+0.01"/>
        <color theme="5" tint="0.39997558519241921"/>
        <color rgb="FF92D050"/>
        <color rgb="FFFFC000"/>
      </colorScale>
    </cfRule>
  </conditionalFormatting>
  <conditionalFormatting sqref="K13">
    <cfRule type="colorScale" priority="460">
      <colorScale>
        <cfvo type="formula" val="ROUND($C$13,2)-0.01"/>
        <cfvo type="num" val="ROUND($C$13,2)"/>
        <cfvo type="formula" val="ROUND($C$13,2)+0.01"/>
        <color theme="5" tint="0.39997558519241921"/>
        <color rgb="FF92D050"/>
        <color rgb="FFFFC000"/>
      </colorScale>
    </cfRule>
  </conditionalFormatting>
  <conditionalFormatting sqref="O14">
    <cfRule type="colorScale" priority="455">
      <colorScale>
        <cfvo type="formula" val="ROUND($G$14,2)-0.01"/>
        <cfvo type="num" val="ROUND($G$14,2)"/>
        <cfvo type="formula" val="ROUND($G$14,2)+0.01"/>
        <color theme="5" tint="0.39997558519241921"/>
        <color rgb="FF92D050"/>
        <color rgb="FFFFC000"/>
      </colorScale>
    </cfRule>
  </conditionalFormatting>
  <conditionalFormatting sqref="N14">
    <cfRule type="colorScale" priority="454">
      <colorScale>
        <cfvo type="formula" val="ROUND($F$14,2)-0.01"/>
        <cfvo type="num" val="ROUND($F$14,2)"/>
        <cfvo type="formula" val="ROUND($F$14,2)+0.01"/>
        <color theme="5" tint="0.39997558519241921"/>
        <color rgb="FF92D050"/>
        <color rgb="FFFFC000"/>
      </colorScale>
    </cfRule>
  </conditionalFormatting>
  <conditionalFormatting sqref="M14">
    <cfRule type="colorScale" priority="453">
      <colorScale>
        <cfvo type="formula" val="ROUND($E$14,4)-0.0001"/>
        <cfvo type="num" val="ROUND($E$14,4)"/>
        <cfvo type="formula" val="ROUND($E$14,4)+0.0001"/>
        <color theme="5" tint="0.39997558519241921"/>
        <color rgb="FF92D050"/>
        <color rgb="FFFFC000"/>
      </colorScale>
    </cfRule>
  </conditionalFormatting>
  <conditionalFormatting sqref="L14">
    <cfRule type="colorScale" priority="452">
      <colorScale>
        <cfvo type="formula" val="ROUND($D$14,2)-0.01"/>
        <cfvo type="num" val="ROUND($D$14,2)"/>
        <cfvo type="formula" val="ROUND($D$14,2)+0.01"/>
        <color theme="5" tint="0.39997558519241921"/>
        <color rgb="FF92D050"/>
        <color rgb="FFFFC000"/>
      </colorScale>
    </cfRule>
  </conditionalFormatting>
  <conditionalFormatting sqref="K14">
    <cfRule type="colorScale" priority="451">
      <colorScale>
        <cfvo type="formula" val="ROUND($C$14,2)-0.01"/>
        <cfvo type="num" val="ROUND($C$14,2)"/>
        <cfvo type="formula" val="ROUND($C$14,2)+0.01"/>
        <color theme="5" tint="0.39997558519241921"/>
        <color rgb="FF92D050"/>
        <color rgb="FFFFC000"/>
      </colorScale>
    </cfRule>
  </conditionalFormatting>
  <conditionalFormatting sqref="O15">
    <cfRule type="colorScale" priority="446">
      <colorScale>
        <cfvo type="formula" val="ROUND($G$15,2)-0.01"/>
        <cfvo type="num" val="ROUND($G$15,2)"/>
        <cfvo type="formula" val="ROUND($G$15,2)+0.01"/>
        <color theme="5" tint="0.39997558519241921"/>
        <color rgb="FF92D050"/>
        <color rgb="FFFFC000"/>
      </colorScale>
    </cfRule>
  </conditionalFormatting>
  <conditionalFormatting sqref="N15">
    <cfRule type="colorScale" priority="445">
      <colorScale>
        <cfvo type="formula" val="ROUND($F$15,2)-0.01"/>
        <cfvo type="num" val="ROUND($F$15,2)"/>
        <cfvo type="formula" val="ROUND($F$15,2)+0.01"/>
        <color theme="5" tint="0.39997558519241921"/>
        <color rgb="FF92D050"/>
        <color rgb="FFFFC000"/>
      </colorScale>
    </cfRule>
  </conditionalFormatting>
  <conditionalFormatting sqref="M15">
    <cfRule type="colorScale" priority="444">
      <colorScale>
        <cfvo type="formula" val="ROUND($E$15,4)-0.0001"/>
        <cfvo type="num" val="ROUND($E$15,4)"/>
        <cfvo type="formula" val="ROUND($E$15,4)+0.0001"/>
        <color theme="5" tint="0.39997558519241921"/>
        <color rgb="FF92D050"/>
        <color rgb="FFFFC000"/>
      </colorScale>
    </cfRule>
  </conditionalFormatting>
  <conditionalFormatting sqref="L15">
    <cfRule type="colorScale" priority="443">
      <colorScale>
        <cfvo type="formula" val="ROUND($D$15,2)-0.01"/>
        <cfvo type="num" val="ROUND($D$15,2)"/>
        <cfvo type="formula" val="ROUND($D$15,2)+0.01"/>
        <color theme="5" tint="0.39997558519241921"/>
        <color rgb="FF92D050"/>
        <color rgb="FFFFC000"/>
      </colorScale>
    </cfRule>
  </conditionalFormatting>
  <conditionalFormatting sqref="K15">
    <cfRule type="colorScale" priority="442">
      <colorScale>
        <cfvo type="formula" val="ROUND($C$15,2)-0.01"/>
        <cfvo type="num" val="ROUND($C$15,2)"/>
        <cfvo type="formula" val="ROUND($C$15,2)+0.01"/>
        <color theme="5" tint="0.39997558519241921"/>
        <color rgb="FF92D050"/>
        <color rgb="FFFFC000"/>
      </colorScale>
    </cfRule>
  </conditionalFormatting>
  <conditionalFormatting sqref="O18">
    <cfRule type="colorScale" priority="419">
      <colorScale>
        <cfvo type="formula" val="ROUND($G$18,2)-0.01"/>
        <cfvo type="num" val="ROUND($G$18,2)"/>
        <cfvo type="formula" val="ROUND($G$18,2)+0.01"/>
        <color theme="5" tint="0.39997558519241921"/>
        <color rgb="FF92D050"/>
        <color rgb="FFFFC000"/>
      </colorScale>
    </cfRule>
  </conditionalFormatting>
  <conditionalFormatting sqref="N18">
    <cfRule type="colorScale" priority="418">
      <colorScale>
        <cfvo type="formula" val="ROUND($F$18,2)-0.01"/>
        <cfvo type="num" val="ROUND($F$18,2)"/>
        <cfvo type="formula" val="ROUND($F$18,2)+0.01"/>
        <color theme="5" tint="0.39997558519241921"/>
        <color rgb="FF92D050"/>
        <color rgb="FFFFC000"/>
      </colorScale>
    </cfRule>
  </conditionalFormatting>
  <conditionalFormatting sqref="M18">
    <cfRule type="colorScale" priority="417">
      <colorScale>
        <cfvo type="formula" val="ROUND($E$18,4)-0.0001"/>
        <cfvo type="num" val="ROUND($E$18,4)"/>
        <cfvo type="formula" val="ROUND($E$18,4)+0.0001"/>
        <color theme="5" tint="0.39997558519241921"/>
        <color rgb="FF92D050"/>
        <color rgb="FFFFC000"/>
      </colorScale>
    </cfRule>
  </conditionalFormatting>
  <conditionalFormatting sqref="L18">
    <cfRule type="colorScale" priority="416">
      <colorScale>
        <cfvo type="formula" val="ROUND($D$18,2)-0.01"/>
        <cfvo type="num" val="ROUND($D$18,2)"/>
        <cfvo type="formula" val="ROUND($D$18,2)+0.01"/>
        <color theme="5" tint="0.39997558519241921"/>
        <color rgb="FF92D050"/>
        <color rgb="FFFFC000"/>
      </colorScale>
    </cfRule>
  </conditionalFormatting>
  <conditionalFormatting sqref="K18">
    <cfRule type="colorScale" priority="415">
      <colorScale>
        <cfvo type="formula" val="ROUND($C$18,2)-0.01"/>
        <cfvo type="num" val="ROUND($C$18,2)"/>
        <cfvo type="formula" val="ROUND($C$18,2)+0.01"/>
        <color theme="5" tint="0.39997558519241921"/>
        <color rgb="FF92D050"/>
        <color rgb="FFFFC000"/>
      </colorScale>
    </cfRule>
  </conditionalFormatting>
  <conditionalFormatting sqref="O16">
    <cfRule type="colorScale" priority="410">
      <colorScale>
        <cfvo type="formula" val="ROUND($G$16,2)-0.01"/>
        <cfvo type="num" val="ROUND($G$16,2)"/>
        <cfvo type="formula" val="ROUND($G$16,2)+0.01"/>
        <color theme="5" tint="0.39997558519241921"/>
        <color rgb="FF92D050"/>
        <color rgb="FFFFC000"/>
      </colorScale>
    </cfRule>
  </conditionalFormatting>
  <conditionalFormatting sqref="N16">
    <cfRule type="colorScale" priority="409">
      <colorScale>
        <cfvo type="formula" val="ROUND($F$16,2)-0.01"/>
        <cfvo type="num" val="ROUND($F$16,2)"/>
        <cfvo type="formula" val="ROUND($F$16,2)+0.01"/>
        <color theme="5" tint="0.39997558519241921"/>
        <color rgb="FF92D050"/>
        <color rgb="FFFFC000"/>
      </colorScale>
    </cfRule>
  </conditionalFormatting>
  <conditionalFormatting sqref="M16">
    <cfRule type="colorScale" priority="408">
      <colorScale>
        <cfvo type="formula" val="ROUND($E$16,4)-0.0001"/>
        <cfvo type="num" val="ROUND($E$16,4)"/>
        <cfvo type="formula" val="ROUND($E$16,4)+0.0001"/>
        <color theme="5" tint="0.39997558519241921"/>
        <color rgb="FF92D050"/>
        <color rgb="FFFFC000"/>
      </colorScale>
    </cfRule>
  </conditionalFormatting>
  <conditionalFormatting sqref="L16">
    <cfRule type="colorScale" priority="407">
      <colorScale>
        <cfvo type="formula" val="ROUND($D$16,2)-0.01"/>
        <cfvo type="num" val="ROUND($D$16,2)"/>
        <cfvo type="formula" val="ROUND($D$16,2)+0.01"/>
        <color theme="5" tint="0.39997558519241921"/>
        <color rgb="FF92D050"/>
        <color rgb="FFFFC000"/>
      </colorScale>
    </cfRule>
  </conditionalFormatting>
  <conditionalFormatting sqref="K16">
    <cfRule type="colorScale" priority="406">
      <colorScale>
        <cfvo type="formula" val="ROUND($C$16,2)-0.01"/>
        <cfvo type="num" val="ROUND($C$16,2)"/>
        <cfvo type="formula" val="ROUND($C$16,2)+0.01"/>
        <color theme="5" tint="0.39997558519241921"/>
        <color rgb="FF92D050"/>
        <color rgb="FFFFC000"/>
      </colorScale>
    </cfRule>
  </conditionalFormatting>
  <conditionalFormatting sqref="O17">
    <cfRule type="colorScale" priority="401">
      <colorScale>
        <cfvo type="formula" val="ROUND($G$17,2)-0.01"/>
        <cfvo type="num" val="ROUND($G$17,2)"/>
        <cfvo type="formula" val="ROUND($G$17,2)+0.01"/>
        <color theme="5" tint="0.39997558519241921"/>
        <color rgb="FF92D050"/>
        <color rgb="FFFFC000"/>
      </colorScale>
    </cfRule>
  </conditionalFormatting>
  <conditionalFormatting sqref="N17">
    <cfRule type="colorScale" priority="400">
      <colorScale>
        <cfvo type="formula" val="ROUND($F$17,2)-0.01"/>
        <cfvo type="num" val="ROUND($F$17,2)"/>
        <cfvo type="formula" val="ROUND($F$17,2)+0.01"/>
        <color theme="5" tint="0.39997558519241921"/>
        <color rgb="FF92D050"/>
        <color rgb="FFFFC000"/>
      </colorScale>
    </cfRule>
  </conditionalFormatting>
  <conditionalFormatting sqref="M17">
    <cfRule type="colorScale" priority="399">
      <colorScale>
        <cfvo type="formula" val="ROUND($E$17,4)-0.0001"/>
        <cfvo type="num" val="ROUND($E$17,4)"/>
        <cfvo type="formula" val="ROUND($E$17,4)+0.0001"/>
        <color theme="5" tint="0.39997558519241921"/>
        <color rgb="FF92D050"/>
        <color rgb="FFFFC000"/>
      </colorScale>
    </cfRule>
  </conditionalFormatting>
  <conditionalFormatting sqref="L17">
    <cfRule type="colorScale" priority="398">
      <colorScale>
        <cfvo type="formula" val="ROUND($D$17,2)-0.01"/>
        <cfvo type="num" val="ROUND($D$17,2)"/>
        <cfvo type="formula" val="ROUND($D$17,2)+0.01"/>
        <color theme="5" tint="0.39997558519241921"/>
        <color rgb="FF92D050"/>
        <color rgb="FFFFC000"/>
      </colorScale>
    </cfRule>
  </conditionalFormatting>
  <conditionalFormatting sqref="K17">
    <cfRule type="colorScale" priority="397">
      <colorScale>
        <cfvo type="formula" val="ROUND($C$17,2)-0.01"/>
        <cfvo type="num" val="ROUND($C$17,2)"/>
        <cfvo type="formula" val="ROUND($C$17,2)+0.01"/>
        <color theme="5" tint="0.39997558519241921"/>
        <color rgb="FF92D050"/>
        <color rgb="FFFFC000"/>
      </colorScale>
    </cfRule>
  </conditionalFormatting>
  <conditionalFormatting sqref="O19">
    <cfRule type="colorScale" priority="392">
      <colorScale>
        <cfvo type="formula" val="ROUND($G$19,2)-0.01"/>
        <cfvo type="num" val="ROUND($G$19,2)"/>
        <cfvo type="formula" val="ROUND($G$19,2)+0.01"/>
        <color theme="5" tint="0.39997558519241921"/>
        <color rgb="FF92D050"/>
        <color rgb="FFFFC000"/>
      </colorScale>
    </cfRule>
  </conditionalFormatting>
  <conditionalFormatting sqref="N19">
    <cfRule type="colorScale" priority="391">
      <colorScale>
        <cfvo type="formula" val="ROUND($F$19,2)-0.01"/>
        <cfvo type="num" val="ROUND($F$19,2)"/>
        <cfvo type="formula" val="ROUND($F$19,2)+0.01"/>
        <color theme="5" tint="0.39997558519241921"/>
        <color rgb="FF92D050"/>
        <color rgb="FFFFC000"/>
      </colorScale>
    </cfRule>
  </conditionalFormatting>
  <conditionalFormatting sqref="M19">
    <cfRule type="colorScale" priority="390">
      <colorScale>
        <cfvo type="formula" val="ROUND($E$19,4)-0.0001"/>
        <cfvo type="num" val="ROUND($E$19,4)"/>
        <cfvo type="formula" val="ROUND($E$19,4)+0.0001"/>
        <color theme="5" tint="0.39997558519241921"/>
        <color rgb="FF92D050"/>
        <color rgb="FFFFC000"/>
      </colorScale>
    </cfRule>
  </conditionalFormatting>
  <conditionalFormatting sqref="L19">
    <cfRule type="colorScale" priority="389">
      <colorScale>
        <cfvo type="formula" val="ROUND($D$19,2)-0.01"/>
        <cfvo type="num" val="ROUND($D$19,2)"/>
        <cfvo type="formula" val="ROUND($D$19,2)+0.01"/>
        <color theme="5" tint="0.39997558519241921"/>
        <color rgb="FF92D050"/>
        <color rgb="FFFFC000"/>
      </colorScale>
    </cfRule>
  </conditionalFormatting>
  <conditionalFormatting sqref="K19">
    <cfRule type="colorScale" priority="388">
      <colorScale>
        <cfvo type="formula" val="ROUND($C$19,2)-0.01"/>
        <cfvo type="num" val="ROUND($C$19,2)"/>
        <cfvo type="formula" val="ROUND($C$19,2)+0.01"/>
        <color theme="5" tint="0.39997558519241921"/>
        <color rgb="FF92D050"/>
        <color rgb="FFFFC000"/>
      </colorScale>
    </cfRule>
  </conditionalFormatting>
  <conditionalFormatting sqref="O20">
    <cfRule type="colorScale" priority="383">
      <colorScale>
        <cfvo type="formula" val="ROUND($G$20,2)-0.01"/>
        <cfvo type="num" val="ROUND($G$20,2)"/>
        <cfvo type="formula" val="ROUND($G$20,2)+0.01"/>
        <color theme="5" tint="0.39997558519241921"/>
        <color rgb="FF92D050"/>
        <color rgb="FFFFC000"/>
      </colorScale>
    </cfRule>
  </conditionalFormatting>
  <conditionalFormatting sqref="N20">
    <cfRule type="colorScale" priority="382">
      <colorScale>
        <cfvo type="formula" val="ROUND($F$20,2)-0.01"/>
        <cfvo type="num" val="ROUND($F$20,2)"/>
        <cfvo type="formula" val="ROUND($F$20,2)+0.01"/>
        <color theme="5" tint="0.39997558519241921"/>
        <color rgb="FF92D050"/>
        <color rgb="FFFFC000"/>
      </colorScale>
    </cfRule>
  </conditionalFormatting>
  <conditionalFormatting sqref="M20">
    <cfRule type="colorScale" priority="381">
      <colorScale>
        <cfvo type="formula" val="ROUND($E$20,4)-0.0001"/>
        <cfvo type="num" val="ROUND($E$20,4)"/>
        <cfvo type="formula" val="ROUND($E$20,4)+0.0001"/>
        <color theme="5" tint="0.39997558519241921"/>
        <color rgb="FF92D050"/>
        <color rgb="FFFFC000"/>
      </colorScale>
    </cfRule>
  </conditionalFormatting>
  <conditionalFormatting sqref="L20">
    <cfRule type="colorScale" priority="380">
      <colorScale>
        <cfvo type="formula" val="ROUND($D$20,2)-0.01"/>
        <cfvo type="num" val="ROUND($D$20,2)"/>
        <cfvo type="formula" val="ROUND($D$20,2)+0.01"/>
        <color theme="5" tint="0.39997558519241921"/>
        <color rgb="FF92D050"/>
        <color rgb="FFFFC000"/>
      </colorScale>
    </cfRule>
  </conditionalFormatting>
  <conditionalFormatting sqref="K20">
    <cfRule type="colorScale" priority="379">
      <colorScale>
        <cfvo type="formula" val="ROUND($C$20,2)-0.01"/>
        <cfvo type="num" val="ROUND($C$20,2)"/>
        <cfvo type="formula" val="ROUND($C$20,2)+0.01"/>
        <color theme="5" tint="0.39997558519241921"/>
        <color rgb="FF92D050"/>
        <color rgb="FFFFC000"/>
      </colorScale>
    </cfRule>
  </conditionalFormatting>
  <conditionalFormatting sqref="O21">
    <cfRule type="colorScale" priority="374">
      <colorScale>
        <cfvo type="formula" val="ROUND($G$21,2)-0.01"/>
        <cfvo type="num" val="ROUND($G$21,2)"/>
        <cfvo type="formula" val="ROUND($G$21,2)+0.01"/>
        <color theme="5" tint="0.39997558519241921"/>
        <color rgb="FF92D050"/>
        <color rgb="FFFFC000"/>
      </colorScale>
    </cfRule>
  </conditionalFormatting>
  <conditionalFormatting sqref="N21">
    <cfRule type="colorScale" priority="373">
      <colorScale>
        <cfvo type="formula" val="ROUND($F$21,2)-0.01"/>
        <cfvo type="num" val="ROUND($F$21,2)"/>
        <cfvo type="formula" val="ROUND($F$21,2)+0.01"/>
        <color theme="5" tint="0.39997558519241921"/>
        <color rgb="FF92D050"/>
        <color rgb="FFFFC000"/>
      </colorScale>
    </cfRule>
  </conditionalFormatting>
  <conditionalFormatting sqref="M21">
    <cfRule type="colorScale" priority="372">
      <colorScale>
        <cfvo type="formula" val="ROUND($E$21,4)-0.0001"/>
        <cfvo type="num" val="ROUND($E$21,4)"/>
        <cfvo type="formula" val="ROUND($E$21,4)+0.0001"/>
        <color theme="5" tint="0.39997558519241921"/>
        <color rgb="FF92D050"/>
        <color rgb="FFFFC000"/>
      </colorScale>
    </cfRule>
  </conditionalFormatting>
  <conditionalFormatting sqref="L21">
    <cfRule type="colorScale" priority="371">
      <colorScale>
        <cfvo type="formula" val="ROUND($D$21,2)-0.01"/>
        <cfvo type="num" val="ROUND($D$21,2)"/>
        <cfvo type="formula" val="ROUND($D$21,2)+0.01"/>
        <color theme="5" tint="0.39997558519241921"/>
        <color rgb="FF92D050"/>
        <color rgb="FFFFC000"/>
      </colorScale>
    </cfRule>
  </conditionalFormatting>
  <conditionalFormatting sqref="K21">
    <cfRule type="colorScale" priority="370">
      <colorScale>
        <cfvo type="formula" val="ROUND($C$21,2)-0.01"/>
        <cfvo type="num" val="ROUND($C$21,2)"/>
        <cfvo type="formula" val="ROUND($C$21,2)+0.01"/>
        <color theme="5" tint="0.39997558519241921"/>
        <color rgb="FF92D050"/>
        <color rgb="FFFFC000"/>
      </colorScale>
    </cfRule>
  </conditionalFormatting>
  <conditionalFormatting sqref="O22">
    <cfRule type="colorScale" priority="365">
      <colorScale>
        <cfvo type="formula" val="ROUND($G$22,2)-0.01"/>
        <cfvo type="num" val="ROUND($G$22,2)"/>
        <cfvo type="formula" val="ROUND($G$22,2)+0.01"/>
        <color theme="5" tint="0.39997558519241921"/>
        <color rgb="FF92D050"/>
        <color rgb="FFFFC000"/>
      </colorScale>
    </cfRule>
  </conditionalFormatting>
  <conditionalFormatting sqref="N22">
    <cfRule type="colorScale" priority="364">
      <colorScale>
        <cfvo type="formula" val="ROUND($F$22,2)-0.01"/>
        <cfvo type="num" val="ROUND($F$22,2)"/>
        <cfvo type="formula" val="ROUND($F$22,2)+0.01"/>
        <color theme="5" tint="0.39997558519241921"/>
        <color rgb="FF92D050"/>
        <color rgb="FFFFC000"/>
      </colorScale>
    </cfRule>
  </conditionalFormatting>
  <conditionalFormatting sqref="M22">
    <cfRule type="colorScale" priority="363">
      <colorScale>
        <cfvo type="formula" val="ROUND($E$22,4)-0.0001"/>
        <cfvo type="num" val="ROUND($E$22,4)"/>
        <cfvo type="formula" val="ROUND($E$22,4)+0.0001"/>
        <color theme="5" tint="0.39997558519241921"/>
        <color rgb="FF92D050"/>
        <color rgb="FFFFC000"/>
      </colorScale>
    </cfRule>
  </conditionalFormatting>
  <conditionalFormatting sqref="L22">
    <cfRule type="colorScale" priority="362">
      <colorScale>
        <cfvo type="formula" val="ROUND($D$22,2)-0.01"/>
        <cfvo type="num" val="ROUND($D$22,2)"/>
        <cfvo type="formula" val="ROUND($D$22,2)+0.01"/>
        <color theme="5" tint="0.39997558519241921"/>
        <color rgb="FF92D050"/>
        <color rgb="FFFFC000"/>
      </colorScale>
    </cfRule>
  </conditionalFormatting>
  <conditionalFormatting sqref="K22">
    <cfRule type="colorScale" priority="361">
      <colorScale>
        <cfvo type="formula" val="ROUND($C$22,2)-0.01"/>
        <cfvo type="num" val="ROUND($C$22,2)"/>
        <cfvo type="formula" val="ROUND($C$22,2)+0.01"/>
        <color theme="5" tint="0.39997558519241921"/>
        <color rgb="FF92D050"/>
        <color rgb="FFFFC000"/>
      </colorScale>
    </cfRule>
  </conditionalFormatting>
  <conditionalFormatting sqref="O23">
    <cfRule type="colorScale" priority="356">
      <colorScale>
        <cfvo type="formula" val="ROUND($G$23,2)-0.01"/>
        <cfvo type="num" val="ROUND($G$23,2)"/>
        <cfvo type="formula" val="ROUND($G$23,2)+0.01"/>
        <color theme="5" tint="0.39997558519241921"/>
        <color rgb="FF92D050"/>
        <color rgb="FFFFC000"/>
      </colorScale>
    </cfRule>
  </conditionalFormatting>
  <conditionalFormatting sqref="N23">
    <cfRule type="colorScale" priority="355">
      <colorScale>
        <cfvo type="formula" val="ROUND($F$23,2)-0.01"/>
        <cfvo type="num" val="ROUND($F$23,2)"/>
        <cfvo type="formula" val="ROUND($F$23,2)+0.01"/>
        <color theme="5" tint="0.39997558519241921"/>
        <color rgb="FF92D050"/>
        <color rgb="FFFFC000"/>
      </colorScale>
    </cfRule>
  </conditionalFormatting>
  <conditionalFormatting sqref="M23">
    <cfRule type="colorScale" priority="354">
      <colorScale>
        <cfvo type="formula" val="ROUND($E$23,4)-0.0001"/>
        <cfvo type="num" val="ROUND($E$23,4)"/>
        <cfvo type="formula" val="ROUND($E$23,4)+0.0001"/>
        <color theme="5" tint="0.39997558519241921"/>
        <color rgb="FF92D050"/>
        <color rgb="FFFFC000"/>
      </colorScale>
    </cfRule>
  </conditionalFormatting>
  <conditionalFormatting sqref="L23">
    <cfRule type="colorScale" priority="353">
      <colorScale>
        <cfvo type="formula" val="ROUND($D$23,2)-0.01"/>
        <cfvo type="num" val="ROUND($D$23,2)"/>
        <cfvo type="formula" val="ROUND($D$23,2)+0.01"/>
        <color theme="5" tint="0.39997558519241921"/>
        <color rgb="FF92D050"/>
        <color rgb="FFFFC000"/>
      </colorScale>
    </cfRule>
  </conditionalFormatting>
  <conditionalFormatting sqref="K23">
    <cfRule type="colorScale" priority="352">
      <colorScale>
        <cfvo type="formula" val="ROUND($C$23,2)-0.01"/>
        <cfvo type="num" val="ROUND($C$23,2)"/>
        <cfvo type="formula" val="ROUND($C$23,2)+0.01"/>
        <color theme="5" tint="0.39997558519241921"/>
        <color rgb="FF92D050"/>
        <color rgb="FFFFC000"/>
      </colorScale>
    </cfRule>
  </conditionalFormatting>
  <conditionalFormatting sqref="R24">
    <cfRule type="colorScale" priority="351">
      <colorScale>
        <cfvo type="formula" val="ROUND($J$24,2)-0.01"/>
        <cfvo type="num" val="ROUND($J$24,2)"/>
        <cfvo type="formula" val="ROUND($J$24,2)+0.01"/>
        <color theme="5" tint="0.39997558519241921"/>
        <color rgb="FF92D050"/>
        <color rgb="FFFFC000"/>
      </colorScale>
    </cfRule>
  </conditionalFormatting>
  <conditionalFormatting sqref="Q24">
    <cfRule type="colorScale" priority="349">
      <colorScale>
        <cfvo type="formula" val="ROUND($I$24,2)-0.01"/>
        <cfvo type="num" val="ROUND($I$24,2)"/>
        <cfvo type="formula" val="ROUND($I$24,2)+0.01"/>
        <color theme="5" tint="0.39997558519241921"/>
        <color rgb="FF92D050"/>
        <color rgb="FFFFC000"/>
      </colorScale>
    </cfRule>
  </conditionalFormatting>
  <conditionalFormatting sqref="P24">
    <cfRule type="colorScale" priority="348">
      <colorScale>
        <cfvo type="formula" val="ROUND($H$24,2)-0.01"/>
        <cfvo type="num" val="ROUND($H$24,2)"/>
        <cfvo type="formula" val="ROUND($H$24,2)+0.01"/>
        <color theme="5" tint="0.39997558519241921"/>
        <color rgb="FF92D050"/>
        <color rgb="FFFFC000"/>
      </colorScale>
    </cfRule>
  </conditionalFormatting>
  <conditionalFormatting sqref="O24">
    <cfRule type="colorScale" priority="347">
      <colorScale>
        <cfvo type="formula" val="ROUND($G$24,2)-0.01"/>
        <cfvo type="num" val="ROUND($G$24,2)"/>
        <cfvo type="formula" val="ROUND($G$24,2)+0.01"/>
        <color theme="5" tint="0.39997558519241921"/>
        <color rgb="FF92D050"/>
        <color rgb="FFFFC000"/>
      </colorScale>
    </cfRule>
  </conditionalFormatting>
  <conditionalFormatting sqref="N24">
    <cfRule type="colorScale" priority="346">
      <colorScale>
        <cfvo type="formula" val="ROUND($F$24,2)-0.01"/>
        <cfvo type="num" val="ROUND($F$24,2)"/>
        <cfvo type="formula" val="ROUND($F$24,2)+0.01"/>
        <color theme="5" tint="0.39997558519241921"/>
        <color rgb="FF92D050"/>
        <color rgb="FFFFC000"/>
      </colorScale>
    </cfRule>
  </conditionalFormatting>
  <conditionalFormatting sqref="M24">
    <cfRule type="colorScale" priority="345">
      <colorScale>
        <cfvo type="formula" val="ROUND($E$24,4)-0.0001"/>
        <cfvo type="num" val="ROUND($E$24,4)"/>
        <cfvo type="formula" val="ROUND($E$24,4)+0.0001"/>
        <color theme="5" tint="0.39997558519241921"/>
        <color rgb="FF92D050"/>
        <color rgb="FFFFC000"/>
      </colorScale>
    </cfRule>
  </conditionalFormatting>
  <conditionalFormatting sqref="L24">
    <cfRule type="colorScale" priority="344">
      <colorScale>
        <cfvo type="formula" val="ROUND($D$24,2)-0.01"/>
        <cfvo type="num" val="ROUND($D$24,2)"/>
        <cfvo type="formula" val="ROUND($D$24,2)+0.01"/>
        <color theme="5" tint="0.39997558519241921"/>
        <color rgb="FF92D050"/>
        <color rgb="FFFFC000"/>
      </colorScale>
    </cfRule>
  </conditionalFormatting>
  <conditionalFormatting sqref="K24">
    <cfRule type="colorScale" priority="343">
      <colorScale>
        <cfvo type="formula" val="ROUND($C$24,2)-0.01"/>
        <cfvo type="num" val="ROUND($C$24,2)"/>
        <cfvo type="formula" val="ROUND($C$24,2)+0.01"/>
        <color theme="5" tint="0.39997558519241921"/>
        <color rgb="FF92D050"/>
        <color rgb="FFFFC000"/>
      </colorScale>
    </cfRule>
  </conditionalFormatting>
  <conditionalFormatting sqref="O25">
    <cfRule type="colorScale" priority="338">
      <colorScale>
        <cfvo type="formula" val="ROUND($G$25,2)-0.01"/>
        <cfvo type="num" val="ROUND($G$25,2)"/>
        <cfvo type="formula" val="ROUND($G$25,2)+0.01"/>
        <color theme="5" tint="0.39997558519241921"/>
        <color rgb="FF92D050"/>
        <color rgb="FFFFC000"/>
      </colorScale>
    </cfRule>
  </conditionalFormatting>
  <conditionalFormatting sqref="N25">
    <cfRule type="colorScale" priority="337">
      <colorScale>
        <cfvo type="formula" val="ROUND($F$25,2)-0.01"/>
        <cfvo type="num" val="ROUND($F$25,2)"/>
        <cfvo type="formula" val="ROUND($F$25,2)+0.01"/>
        <color theme="5" tint="0.39997558519241921"/>
        <color rgb="FF92D050"/>
        <color rgb="FFFFC000"/>
      </colorScale>
    </cfRule>
  </conditionalFormatting>
  <conditionalFormatting sqref="M25">
    <cfRule type="colorScale" priority="336">
      <colorScale>
        <cfvo type="formula" val="ROUND($E$25,4)-0.0001"/>
        <cfvo type="num" val="ROUND($E$25,4)"/>
        <cfvo type="formula" val="ROUND($E$25,4)+0.0001"/>
        <color theme="5" tint="0.39997558519241921"/>
        <color rgb="FF92D050"/>
        <color rgb="FFFFC000"/>
      </colorScale>
    </cfRule>
  </conditionalFormatting>
  <conditionalFormatting sqref="L25">
    <cfRule type="colorScale" priority="335">
      <colorScale>
        <cfvo type="formula" val="ROUND($D$25,2)-0.01"/>
        <cfvo type="num" val="ROUND($D$25,2)"/>
        <cfvo type="formula" val="ROUND($D$25,2)+0.01"/>
        <color theme="5" tint="0.39997558519241921"/>
        <color rgb="FF92D050"/>
        <color rgb="FFFFC000"/>
      </colorScale>
    </cfRule>
  </conditionalFormatting>
  <conditionalFormatting sqref="K25">
    <cfRule type="colorScale" priority="334">
      <colorScale>
        <cfvo type="formula" val="ROUND($C$25,2)-0.01"/>
        <cfvo type="num" val="ROUND($C$25,2)"/>
        <cfvo type="formula" val="ROUND($C$25,2)+0.01"/>
        <color theme="5" tint="0.39997558519241921"/>
        <color rgb="FF92D050"/>
        <color rgb="FFFFC000"/>
      </colorScale>
    </cfRule>
  </conditionalFormatting>
  <conditionalFormatting sqref="O26">
    <cfRule type="colorScale" priority="329">
      <colorScale>
        <cfvo type="formula" val="ROUND($G$26,2)-0.01"/>
        <cfvo type="num" val="ROUND($G$26,2)"/>
        <cfvo type="formula" val="ROUND($G$26,2)+0.01"/>
        <color theme="5" tint="0.39997558519241921"/>
        <color rgb="FF92D050"/>
        <color rgb="FFFFC000"/>
      </colorScale>
    </cfRule>
  </conditionalFormatting>
  <conditionalFormatting sqref="N26">
    <cfRule type="colorScale" priority="328">
      <colorScale>
        <cfvo type="formula" val="ROUND($F$26,2)-0.01"/>
        <cfvo type="num" val="ROUND($F$26,2)"/>
        <cfvo type="formula" val="ROUND($F$26,2)+0.01"/>
        <color theme="5" tint="0.39997558519241921"/>
        <color rgb="FF92D050"/>
        <color rgb="FFFFC000"/>
      </colorScale>
    </cfRule>
  </conditionalFormatting>
  <conditionalFormatting sqref="M26">
    <cfRule type="colorScale" priority="327">
      <colorScale>
        <cfvo type="formula" val="ROUND($E$26,4)-0.0001"/>
        <cfvo type="num" val="ROUND($E$26,4)"/>
        <cfvo type="formula" val="ROUND($E$26,4)+0.0001"/>
        <color theme="5" tint="0.39997558519241921"/>
        <color rgb="FF92D050"/>
        <color rgb="FFFFC000"/>
      </colorScale>
    </cfRule>
  </conditionalFormatting>
  <conditionalFormatting sqref="L26">
    <cfRule type="colorScale" priority="326">
      <colorScale>
        <cfvo type="formula" val="ROUND($D$26,2)-0.01"/>
        <cfvo type="num" val="ROUND($D$26,2)"/>
        <cfvo type="formula" val="ROUND($D$26,2)+0.01"/>
        <color theme="5" tint="0.39997558519241921"/>
        <color rgb="FF92D050"/>
        <color rgb="FFFFC000"/>
      </colorScale>
    </cfRule>
  </conditionalFormatting>
  <conditionalFormatting sqref="K26">
    <cfRule type="colorScale" priority="325">
      <colorScale>
        <cfvo type="formula" val="ROUND($C$26,2)-0.01"/>
        <cfvo type="num" val="ROUND($C$26,2)"/>
        <cfvo type="formula" val="ROUND($C$26,2)+0.01"/>
        <color theme="5" tint="0.39997558519241921"/>
        <color rgb="FF92D050"/>
        <color rgb="FFFFC000"/>
      </colorScale>
    </cfRule>
  </conditionalFormatting>
  <conditionalFormatting sqref="O27">
    <cfRule type="colorScale" priority="320">
      <colorScale>
        <cfvo type="formula" val="ROUND($G$27,2)-0.01"/>
        <cfvo type="num" val="ROUND($G$27,2)"/>
        <cfvo type="formula" val="ROUND($G$27,2)+0.01"/>
        <color theme="5" tint="0.39997558519241921"/>
        <color rgb="FF92D050"/>
        <color rgb="FFFFC000"/>
      </colorScale>
    </cfRule>
  </conditionalFormatting>
  <conditionalFormatting sqref="N27">
    <cfRule type="colorScale" priority="319">
      <colorScale>
        <cfvo type="formula" val="ROUND($F$27,2)-0.01"/>
        <cfvo type="num" val="ROUND($F$27,2)"/>
        <cfvo type="formula" val="ROUND($F$27,2)+0.01"/>
        <color theme="5" tint="0.39997558519241921"/>
        <color rgb="FF92D050"/>
        <color rgb="FFFFC000"/>
      </colorScale>
    </cfRule>
  </conditionalFormatting>
  <conditionalFormatting sqref="M27">
    <cfRule type="colorScale" priority="318">
      <colorScale>
        <cfvo type="formula" val="ROUND($E$27,4)-0.0001"/>
        <cfvo type="num" val="ROUND($E$27,4)"/>
        <cfvo type="formula" val="ROUND($E$27,4)+0.0001"/>
        <color theme="5" tint="0.39997558519241921"/>
        <color rgb="FF92D050"/>
        <color rgb="FFFFC000"/>
      </colorScale>
    </cfRule>
  </conditionalFormatting>
  <conditionalFormatting sqref="L27">
    <cfRule type="colorScale" priority="317">
      <colorScale>
        <cfvo type="formula" val="ROUND($D$27,2)-0.01"/>
        <cfvo type="num" val="ROUND($D$27,2)"/>
        <cfvo type="formula" val="ROUND($D$27,2)+0.01"/>
        <color theme="5" tint="0.39997558519241921"/>
        <color rgb="FF92D050"/>
        <color rgb="FFFFC000"/>
      </colorScale>
    </cfRule>
  </conditionalFormatting>
  <conditionalFormatting sqref="K27">
    <cfRule type="colorScale" priority="316">
      <colorScale>
        <cfvo type="formula" val="ROUND($C$27,2)-0.01"/>
        <cfvo type="num" val="ROUND($C$27,2)"/>
        <cfvo type="formula" val="ROUND($C$27,2)+0.01"/>
        <color theme="5" tint="0.39997558519241921"/>
        <color rgb="FF92D050"/>
        <color rgb="FFFFC000"/>
      </colorScale>
    </cfRule>
  </conditionalFormatting>
  <conditionalFormatting sqref="O28">
    <cfRule type="colorScale" priority="311">
      <colorScale>
        <cfvo type="formula" val="ROUND($G$28,2)-0.01"/>
        <cfvo type="num" val="ROUND($G$28,2)"/>
        <cfvo type="formula" val="ROUND($G$28,2)+0.01"/>
        <color theme="5" tint="0.39997558519241921"/>
        <color rgb="FF92D050"/>
        <color rgb="FFFFC000"/>
      </colorScale>
    </cfRule>
  </conditionalFormatting>
  <conditionalFormatting sqref="N28">
    <cfRule type="colorScale" priority="310">
      <colorScale>
        <cfvo type="formula" val="ROUND($F$28,2)-0.01"/>
        <cfvo type="num" val="ROUND($F$28,2)"/>
        <cfvo type="formula" val="ROUND($F$28,2)+0.01"/>
        <color theme="5" tint="0.39997558519241921"/>
        <color rgb="FF92D050"/>
        <color rgb="FFFFC000"/>
      </colorScale>
    </cfRule>
  </conditionalFormatting>
  <conditionalFormatting sqref="M28">
    <cfRule type="colorScale" priority="309">
      <colorScale>
        <cfvo type="formula" val="ROUND($E$28,4)-0.0001"/>
        <cfvo type="num" val="ROUND($E$28,4)"/>
        <cfvo type="formula" val="ROUND($E$28,4)+0.0001"/>
        <color theme="5" tint="0.39997558519241921"/>
        <color rgb="FF92D050"/>
        <color rgb="FFFFC000"/>
      </colorScale>
    </cfRule>
  </conditionalFormatting>
  <conditionalFormatting sqref="L28">
    <cfRule type="colorScale" priority="308">
      <colorScale>
        <cfvo type="formula" val="ROUND($D$28,2)-0.01"/>
        <cfvo type="num" val="ROUND($D$28,2)"/>
        <cfvo type="formula" val="ROUND($D$28,2)+0.01"/>
        <color theme="5" tint="0.39997558519241921"/>
        <color rgb="FF92D050"/>
        <color rgb="FFFFC000"/>
      </colorScale>
    </cfRule>
  </conditionalFormatting>
  <conditionalFormatting sqref="K28">
    <cfRule type="colorScale" priority="307">
      <colorScale>
        <cfvo type="formula" val="ROUND($C$28,2)-0.01"/>
        <cfvo type="num" val="ROUND($C$28,2)"/>
        <cfvo type="formula" val="ROUND($C$28,2)+0.01"/>
        <color theme="5" tint="0.39997558519241921"/>
        <color rgb="FF92D050"/>
        <color rgb="FFFFC000"/>
      </colorScale>
    </cfRule>
  </conditionalFormatting>
  <conditionalFormatting sqref="O29">
    <cfRule type="colorScale" priority="302">
      <colorScale>
        <cfvo type="formula" val="ROUND($G$29,2)-0.01"/>
        <cfvo type="num" val="ROUND($G$29,2)"/>
        <cfvo type="formula" val="ROUND($G$29,2)+0.01"/>
        <color theme="5" tint="0.39997558519241921"/>
        <color rgb="FF92D050"/>
        <color rgb="FFFFC000"/>
      </colorScale>
    </cfRule>
  </conditionalFormatting>
  <conditionalFormatting sqref="N29">
    <cfRule type="colorScale" priority="301">
      <colorScale>
        <cfvo type="formula" val="ROUND($F$29,2)-0.01"/>
        <cfvo type="num" val="ROUND($F$29,2)"/>
        <cfvo type="formula" val="ROUND($F$29,2)+0.01"/>
        <color theme="5" tint="0.39997558519241921"/>
        <color rgb="FF92D050"/>
        <color rgb="FFFFC000"/>
      </colorScale>
    </cfRule>
  </conditionalFormatting>
  <conditionalFormatting sqref="M29">
    <cfRule type="colorScale" priority="300">
      <colorScale>
        <cfvo type="formula" val="ROUND($E$29,4)-0.0001"/>
        <cfvo type="num" val="ROUND($E$29,4)"/>
        <cfvo type="formula" val="ROUND($E$29,4)+0.0001"/>
        <color theme="5" tint="0.39997558519241921"/>
        <color rgb="FF92D050"/>
        <color rgb="FFFFC000"/>
      </colorScale>
    </cfRule>
  </conditionalFormatting>
  <conditionalFormatting sqref="L29">
    <cfRule type="colorScale" priority="299">
      <colorScale>
        <cfvo type="formula" val="ROUND($D$29,2)-0.01"/>
        <cfvo type="num" val="ROUND($D$29,2)"/>
        <cfvo type="formula" val="ROUND($D$29,2)+0.01"/>
        <color theme="5" tint="0.39997558519241921"/>
        <color rgb="FF92D050"/>
        <color rgb="FFFFC000"/>
      </colorScale>
    </cfRule>
  </conditionalFormatting>
  <conditionalFormatting sqref="K29">
    <cfRule type="colorScale" priority="298">
      <colorScale>
        <cfvo type="formula" val="ROUND($C$29,2)-0.01"/>
        <cfvo type="num" val="ROUND($C$29,2)"/>
        <cfvo type="formula" val="ROUND($C$29,2)+0.01"/>
        <color theme="5" tint="0.39997558519241921"/>
        <color rgb="FF92D050"/>
        <color rgb="FFFFC000"/>
      </colorScale>
    </cfRule>
  </conditionalFormatting>
  <conditionalFormatting sqref="O30">
    <cfRule type="colorScale" priority="293">
      <colorScale>
        <cfvo type="formula" val="ROUND($G$30,2)-0.01"/>
        <cfvo type="num" val="ROUND($G$30,2)"/>
        <cfvo type="formula" val="ROUND($G$30,2)+0.01"/>
        <color theme="5" tint="0.39997558519241921"/>
        <color rgb="FF92D050"/>
        <color rgb="FFFFC000"/>
      </colorScale>
    </cfRule>
  </conditionalFormatting>
  <conditionalFormatting sqref="N30">
    <cfRule type="colorScale" priority="292">
      <colorScale>
        <cfvo type="formula" val="ROUND($F$30,2)-0.01"/>
        <cfvo type="num" val="ROUND($F$30,2)"/>
        <cfvo type="formula" val="ROUND($F$30,2)+0.01"/>
        <color theme="5" tint="0.39997558519241921"/>
        <color rgb="FF92D050"/>
        <color rgb="FFFFC000"/>
      </colorScale>
    </cfRule>
  </conditionalFormatting>
  <conditionalFormatting sqref="M30">
    <cfRule type="colorScale" priority="291">
      <colorScale>
        <cfvo type="formula" val="ROUND($E$30,4)-0.0001"/>
        <cfvo type="num" val="ROUND($E$30,4)"/>
        <cfvo type="formula" val="ROUND($E$30,4)+0.0001"/>
        <color theme="5" tint="0.39997558519241921"/>
        <color rgb="FF92D050"/>
        <color rgb="FFFFC000"/>
      </colorScale>
    </cfRule>
  </conditionalFormatting>
  <conditionalFormatting sqref="L30">
    <cfRule type="colorScale" priority="290">
      <colorScale>
        <cfvo type="formula" val="ROUND($D$30,2)-0.01"/>
        <cfvo type="num" val="ROUND($D$30,2)"/>
        <cfvo type="formula" val="ROUND($D$30,2)+0.01"/>
        <color theme="5" tint="0.39997558519241921"/>
        <color rgb="FF92D050"/>
        <color rgb="FFFFC000"/>
      </colorScale>
    </cfRule>
  </conditionalFormatting>
  <conditionalFormatting sqref="K30">
    <cfRule type="colorScale" priority="289">
      <colorScale>
        <cfvo type="formula" val="ROUND($C$30,2)-0.01"/>
        <cfvo type="num" val="ROUND($C$30,2)"/>
        <cfvo type="formula" val="ROUND($C$30,2)+0.01"/>
        <color theme="5" tint="0.39997558519241921"/>
        <color rgb="FF92D050"/>
        <color rgb="FFFFC000"/>
      </colorScale>
    </cfRule>
  </conditionalFormatting>
  <conditionalFormatting sqref="O31">
    <cfRule type="colorScale" priority="284">
      <colorScale>
        <cfvo type="formula" val="ROUND($G$31,2)-0.01"/>
        <cfvo type="num" val="ROUND($G$31,2)"/>
        <cfvo type="formula" val="ROUND($G$31,2)+0.01"/>
        <color theme="5" tint="0.39997558519241921"/>
        <color rgb="FF92D050"/>
        <color rgb="FFFFC000"/>
      </colorScale>
    </cfRule>
  </conditionalFormatting>
  <conditionalFormatting sqref="N31">
    <cfRule type="colorScale" priority="283">
      <colorScale>
        <cfvo type="formula" val="ROUND($F$31,2)-0.01"/>
        <cfvo type="num" val="ROUND($F$31,2)"/>
        <cfvo type="formula" val="ROUND($F$31,2)+0.01"/>
        <color theme="5" tint="0.39997558519241921"/>
        <color rgb="FF92D050"/>
        <color rgb="FFFFC000"/>
      </colorScale>
    </cfRule>
  </conditionalFormatting>
  <conditionalFormatting sqref="M31">
    <cfRule type="colorScale" priority="282">
      <colorScale>
        <cfvo type="formula" val="ROUND($E$31,4)-0.0001"/>
        <cfvo type="num" val="ROUND($E$31,4)"/>
        <cfvo type="formula" val="ROUND($E$31,4)+0.0001"/>
        <color theme="5" tint="0.39997558519241921"/>
        <color rgb="FF92D050"/>
        <color rgb="FFFFC000"/>
      </colorScale>
    </cfRule>
  </conditionalFormatting>
  <conditionalFormatting sqref="L31">
    <cfRule type="colorScale" priority="281">
      <colorScale>
        <cfvo type="formula" val="ROUND($D$31,2)-0.01"/>
        <cfvo type="num" val="ROUND($D$31,2)"/>
        <cfvo type="formula" val="ROUND($D$31,2)+0.01"/>
        <color theme="5" tint="0.39997558519241921"/>
        <color rgb="FF92D050"/>
        <color rgb="FFFFC000"/>
      </colorScale>
    </cfRule>
  </conditionalFormatting>
  <conditionalFormatting sqref="K31">
    <cfRule type="colorScale" priority="280">
      <colorScale>
        <cfvo type="formula" val="ROUND($C$31,2)-0.01"/>
        <cfvo type="num" val="ROUND($C$31,2)"/>
        <cfvo type="formula" val="ROUND($C$31,2)+0.01"/>
        <color theme="5" tint="0.39997558519241921"/>
        <color rgb="FF92D050"/>
        <color rgb="FFFFC000"/>
      </colorScale>
    </cfRule>
  </conditionalFormatting>
  <conditionalFormatting sqref="O32">
    <cfRule type="colorScale" priority="275">
      <colorScale>
        <cfvo type="formula" val="ROUND($G$32,2)-0.01"/>
        <cfvo type="num" val="ROUND($G$32,2)"/>
        <cfvo type="formula" val="ROUND($G$32,2)+0.01"/>
        <color theme="5" tint="0.39997558519241921"/>
        <color rgb="FF92D050"/>
        <color rgb="FFFFC000"/>
      </colorScale>
    </cfRule>
  </conditionalFormatting>
  <conditionalFormatting sqref="N32">
    <cfRule type="colorScale" priority="274">
      <colorScale>
        <cfvo type="formula" val="ROUND($F$32,2)-0.01"/>
        <cfvo type="num" val="ROUND($F$32,2)"/>
        <cfvo type="formula" val="ROUND($F$32,2)+0.01"/>
        <color theme="5" tint="0.39997558519241921"/>
        <color rgb="FF92D050"/>
        <color rgb="FFFFC000"/>
      </colorScale>
    </cfRule>
  </conditionalFormatting>
  <conditionalFormatting sqref="M32">
    <cfRule type="colorScale" priority="273">
      <colorScale>
        <cfvo type="formula" val="ROUND($E$32,4)-0.0001"/>
        <cfvo type="num" val="ROUND($E$32,4)"/>
        <cfvo type="formula" val="ROUND($E$32,4)+0.0001"/>
        <color theme="5" tint="0.39997558519241921"/>
        <color rgb="FF92D050"/>
        <color rgb="FFFFC000"/>
      </colorScale>
    </cfRule>
  </conditionalFormatting>
  <conditionalFormatting sqref="L32">
    <cfRule type="colorScale" priority="272">
      <colorScale>
        <cfvo type="formula" val="ROUND($D$32,2)-0.01"/>
        <cfvo type="num" val="ROUND($D$32,2)"/>
        <cfvo type="formula" val="ROUND($D$32,2)+0.01"/>
        <color theme="5" tint="0.39997558519241921"/>
        <color rgb="FF92D050"/>
        <color rgb="FFFFC000"/>
      </colorScale>
    </cfRule>
  </conditionalFormatting>
  <conditionalFormatting sqref="K32">
    <cfRule type="colorScale" priority="271">
      <colorScale>
        <cfvo type="formula" val="ROUND($C$32,2)-0.01"/>
        <cfvo type="num" val="ROUND($C$32,2)"/>
        <cfvo type="formula" val="ROUND($C$32,2)+0.01"/>
        <color theme="5" tint="0.39997558519241921"/>
        <color rgb="FF92D050"/>
        <color rgb="FFFFC000"/>
      </colorScale>
    </cfRule>
  </conditionalFormatting>
  <conditionalFormatting sqref="R33">
    <cfRule type="colorScale" priority="270">
      <colorScale>
        <cfvo type="formula" val="ROUND($J$33,2)-0.01"/>
        <cfvo type="num" val="ROUND($J$33,2)"/>
        <cfvo type="formula" val="ROUND($J$33,2)+0.01"/>
        <color theme="5" tint="0.39997558519241921"/>
        <color rgb="FF92D050"/>
        <color rgb="FFFFC000"/>
      </colorScale>
    </cfRule>
  </conditionalFormatting>
  <conditionalFormatting sqref="Q33">
    <cfRule type="colorScale" priority="268">
      <colorScale>
        <cfvo type="formula" val="ROUND($I$33,2)-0.01"/>
        <cfvo type="num" val="ROUND($I$33,2)"/>
        <cfvo type="formula" val="ROUND($I$33,2)+0.01"/>
        <color theme="5" tint="0.39997558519241921"/>
        <color rgb="FF92D050"/>
        <color rgb="FFFFC000"/>
      </colorScale>
    </cfRule>
  </conditionalFormatting>
  <conditionalFormatting sqref="P33">
    <cfRule type="colorScale" priority="267">
      <colorScale>
        <cfvo type="formula" val="ROUND($H$33,2)-0.01"/>
        <cfvo type="num" val="ROUND($H$33,2)"/>
        <cfvo type="formula" val="ROUND($H$33,2)+0.01"/>
        <color theme="5" tint="0.39997558519241921"/>
        <color rgb="FF92D050"/>
        <color rgb="FFFFC000"/>
      </colorScale>
    </cfRule>
  </conditionalFormatting>
  <conditionalFormatting sqref="O33">
    <cfRule type="colorScale" priority="266">
      <colorScale>
        <cfvo type="formula" val="ROUND($G$33,2)-0.01"/>
        <cfvo type="num" val="ROUND($G$33,2)"/>
        <cfvo type="formula" val="ROUND($G$33,2)+0.01"/>
        <color theme="5" tint="0.39997558519241921"/>
        <color rgb="FF92D050"/>
        <color rgb="FFFFC000"/>
      </colorScale>
    </cfRule>
  </conditionalFormatting>
  <conditionalFormatting sqref="N33">
    <cfRule type="colorScale" priority="265">
      <colorScale>
        <cfvo type="formula" val="ROUND($F$33,2)-0.01"/>
        <cfvo type="num" val="ROUND($F$33,2)"/>
        <cfvo type="formula" val="ROUND($F$33,2)+0.01"/>
        <color theme="5" tint="0.39997558519241921"/>
        <color rgb="FF92D050"/>
        <color rgb="FFFFC000"/>
      </colorScale>
    </cfRule>
  </conditionalFormatting>
  <conditionalFormatting sqref="M33">
    <cfRule type="colorScale" priority="264">
      <colorScale>
        <cfvo type="formula" val="ROUND($E$33,4)-0.0001"/>
        <cfvo type="num" val="ROUND($E$33,4)"/>
        <cfvo type="formula" val="ROUND($E$33,4)+0.0001"/>
        <color theme="5" tint="0.39997558519241921"/>
        <color rgb="FF92D050"/>
        <color rgb="FFFFC000"/>
      </colorScale>
    </cfRule>
  </conditionalFormatting>
  <conditionalFormatting sqref="L33">
    <cfRule type="colorScale" priority="263">
      <colorScale>
        <cfvo type="formula" val="ROUND($D$33,2)-0.01"/>
        <cfvo type="num" val="ROUND($D$33,2)"/>
        <cfvo type="formula" val="ROUND($D$33,2)+0.01"/>
        <color theme="5" tint="0.39997558519241921"/>
        <color rgb="FF92D050"/>
        <color rgb="FFFFC000"/>
      </colorScale>
    </cfRule>
  </conditionalFormatting>
  <conditionalFormatting sqref="K33">
    <cfRule type="colorScale" priority="262">
      <colorScale>
        <cfvo type="formula" val="ROUND($C$33,2)-0.01"/>
        <cfvo type="num" val="ROUND($C$33,2)"/>
        <cfvo type="formula" val="ROUND($C$33,2)+0.01"/>
        <color theme="5" tint="0.39997558519241921"/>
        <color rgb="FF92D050"/>
        <color rgb="FFFFC000"/>
      </colorScale>
    </cfRule>
  </conditionalFormatting>
  <conditionalFormatting sqref="R34">
    <cfRule type="colorScale" priority="261">
      <colorScale>
        <cfvo type="formula" val="ROUND($J$34,2)-0.01"/>
        <cfvo type="num" val="ROUND($J$34,2)"/>
        <cfvo type="formula" val="ROUND($J$34,2)+0.01"/>
        <color theme="5" tint="0.39997558519241921"/>
        <color rgb="FF92D050"/>
        <color rgb="FFFFC000"/>
      </colorScale>
    </cfRule>
  </conditionalFormatting>
  <conditionalFormatting sqref="Q34">
    <cfRule type="colorScale" priority="259">
      <colorScale>
        <cfvo type="formula" val="ROUND($I$34,2)-0.01"/>
        <cfvo type="num" val="ROUND($I$34,2)"/>
        <cfvo type="formula" val="ROUND($I$34,2)+0.01"/>
        <color theme="5" tint="0.39997558519241921"/>
        <color rgb="FF92D050"/>
        <color rgb="FFFFC000"/>
      </colorScale>
    </cfRule>
  </conditionalFormatting>
  <conditionalFormatting sqref="P34">
    <cfRule type="colorScale" priority="258">
      <colorScale>
        <cfvo type="formula" val="ROUND($H$34,2)-0.01"/>
        <cfvo type="num" val="ROUND($H$34,2)"/>
        <cfvo type="formula" val="ROUND($H$34,2)+0.01"/>
        <color theme="5" tint="0.39997558519241921"/>
        <color rgb="FF92D050"/>
        <color rgb="FFFFC000"/>
      </colorScale>
    </cfRule>
  </conditionalFormatting>
  <conditionalFormatting sqref="O34">
    <cfRule type="colorScale" priority="257">
      <colorScale>
        <cfvo type="formula" val="ROUND($G$34,2)-0.01"/>
        <cfvo type="num" val="ROUND($G$34,2)"/>
        <cfvo type="formula" val="ROUND($G$34,2)+0.01"/>
        <color theme="5" tint="0.39997558519241921"/>
        <color rgb="FF92D050"/>
        <color rgb="FFFFC000"/>
      </colorScale>
    </cfRule>
  </conditionalFormatting>
  <conditionalFormatting sqref="N34">
    <cfRule type="colorScale" priority="256">
      <colorScale>
        <cfvo type="formula" val="ROUND($F$34,2)-0.01"/>
        <cfvo type="num" val="ROUND($F$34,2)"/>
        <cfvo type="formula" val="ROUND($F$34,2)+0.01"/>
        <color theme="5" tint="0.39997558519241921"/>
        <color rgb="FF92D050"/>
        <color rgb="FFFFC000"/>
      </colorScale>
    </cfRule>
  </conditionalFormatting>
  <conditionalFormatting sqref="M34">
    <cfRule type="colorScale" priority="255">
      <colorScale>
        <cfvo type="formula" val="ROUND($E$34,4)-0.0001"/>
        <cfvo type="num" val="ROUND($E$34,4)"/>
        <cfvo type="formula" val="ROUND($E$34,4)+0.0001"/>
        <color theme="5" tint="0.39997558519241921"/>
        <color rgb="FF92D050"/>
        <color rgb="FFFFC000"/>
      </colorScale>
    </cfRule>
  </conditionalFormatting>
  <conditionalFormatting sqref="L34">
    <cfRule type="colorScale" priority="254">
      <colorScale>
        <cfvo type="formula" val="ROUND($D$34,2)-0.01"/>
        <cfvo type="num" val="ROUND($D$34,2)"/>
        <cfvo type="formula" val="ROUND($D$34,2)+0.01"/>
        <color theme="5" tint="0.39997558519241921"/>
        <color rgb="FF92D050"/>
        <color rgb="FFFFC000"/>
      </colorScale>
    </cfRule>
  </conditionalFormatting>
  <conditionalFormatting sqref="K34">
    <cfRule type="colorScale" priority="253">
      <colorScale>
        <cfvo type="formula" val="ROUND($C$34,2)-0.01"/>
        <cfvo type="num" val="ROUND($C$34,2)"/>
        <cfvo type="formula" val="ROUND($C$34,2)+0.01"/>
        <color theme="5" tint="0.39997558519241921"/>
        <color rgb="FF92D050"/>
        <color rgb="FFFFC000"/>
      </colorScale>
    </cfRule>
  </conditionalFormatting>
  <conditionalFormatting sqref="R35">
    <cfRule type="colorScale" priority="252">
      <colorScale>
        <cfvo type="formula" val="ROUND($J$35,2)-0.01"/>
        <cfvo type="num" val="ROUND($J$35,2)"/>
        <cfvo type="formula" val="ROUND($J$35,2)+0.01"/>
        <color theme="5" tint="0.39997558519241921"/>
        <color rgb="FF92D050"/>
        <color rgb="FFFFC000"/>
      </colorScale>
    </cfRule>
  </conditionalFormatting>
  <conditionalFormatting sqref="Q35">
    <cfRule type="colorScale" priority="250">
      <colorScale>
        <cfvo type="formula" val="ROUND($I$35,2)-0.01"/>
        <cfvo type="num" val="ROUND($I$35,2)"/>
        <cfvo type="formula" val="ROUND($I$35,2)+0.01"/>
        <color theme="5" tint="0.39997558519241921"/>
        <color rgb="FF92D050"/>
        <color rgb="FFFFC000"/>
      </colorScale>
    </cfRule>
  </conditionalFormatting>
  <conditionalFormatting sqref="P35">
    <cfRule type="colorScale" priority="249">
      <colorScale>
        <cfvo type="formula" val="ROUND($H$35,2)-0.01"/>
        <cfvo type="num" val="ROUND($H$35,2)"/>
        <cfvo type="formula" val="ROUND($H$35,2)+0.01"/>
        <color theme="5" tint="0.39997558519241921"/>
        <color rgb="FF92D050"/>
        <color rgb="FFFFC000"/>
      </colorScale>
    </cfRule>
  </conditionalFormatting>
  <conditionalFormatting sqref="O35">
    <cfRule type="colorScale" priority="248">
      <colorScale>
        <cfvo type="formula" val="ROUND($G$35,2)-0.01"/>
        <cfvo type="num" val="ROUND($G$35,2)"/>
        <cfvo type="formula" val="ROUND($G$35,2)+0.01"/>
        <color theme="5" tint="0.39997558519241921"/>
        <color rgb="FF92D050"/>
        <color rgb="FFFFC000"/>
      </colorScale>
    </cfRule>
  </conditionalFormatting>
  <conditionalFormatting sqref="N35">
    <cfRule type="colorScale" priority="247">
      <colorScale>
        <cfvo type="formula" val="ROUND($F$35,2)-0.01"/>
        <cfvo type="num" val="ROUND($F$35,2)"/>
        <cfvo type="formula" val="ROUND($F$35,2)+0.01"/>
        <color theme="5" tint="0.39997558519241921"/>
        <color rgb="FF92D050"/>
        <color rgb="FFFFC000"/>
      </colorScale>
    </cfRule>
  </conditionalFormatting>
  <conditionalFormatting sqref="M35">
    <cfRule type="colorScale" priority="246">
      <colorScale>
        <cfvo type="formula" val="ROUND($E$35,4)-0.0001"/>
        <cfvo type="num" val="ROUND($E$35,4)"/>
        <cfvo type="formula" val="ROUND($E$35,4)+0.0001"/>
        <color theme="5" tint="0.39997558519241921"/>
        <color rgb="FF92D050"/>
        <color rgb="FFFFC000"/>
      </colorScale>
    </cfRule>
  </conditionalFormatting>
  <conditionalFormatting sqref="L35">
    <cfRule type="colorScale" priority="245">
      <colorScale>
        <cfvo type="formula" val="ROUND($D$35,2)-0.01"/>
        <cfvo type="num" val="ROUND($D$35,2)"/>
        <cfvo type="formula" val="ROUND($D$35,2)+0.01"/>
        <color theme="5" tint="0.39997558519241921"/>
        <color rgb="FF92D050"/>
        <color rgb="FFFFC000"/>
      </colorScale>
    </cfRule>
  </conditionalFormatting>
  <conditionalFormatting sqref="K35">
    <cfRule type="colorScale" priority="244">
      <colorScale>
        <cfvo type="formula" val="ROUND($C$35,2)-0.01"/>
        <cfvo type="num" val="ROUND($C$35,2)"/>
        <cfvo type="formula" val="ROUND($C$35,2)+0.01"/>
        <color theme="5" tint="0.39997558519241921"/>
        <color rgb="FF92D050"/>
        <color rgb="FFFFC000"/>
      </colorScale>
    </cfRule>
  </conditionalFormatting>
  <conditionalFormatting sqref="R36">
    <cfRule type="colorScale" priority="243">
      <colorScale>
        <cfvo type="formula" val="ROUND($J$36,2)-0.01"/>
        <cfvo type="num" val="ROUND($J$36,2)"/>
        <cfvo type="formula" val="ROUND($J$36,2)+0.01"/>
        <color theme="5" tint="0.39997558519241921"/>
        <color rgb="FF92D050"/>
        <color rgb="FFFFC000"/>
      </colorScale>
    </cfRule>
  </conditionalFormatting>
  <conditionalFormatting sqref="Q36">
    <cfRule type="colorScale" priority="241">
      <colorScale>
        <cfvo type="formula" val="ROUND($I$36,2)-0.01"/>
        <cfvo type="num" val="ROUND($I$36,2)"/>
        <cfvo type="formula" val="ROUND($I$36,2)+0.01"/>
        <color theme="5" tint="0.39997558519241921"/>
        <color rgb="FF92D050"/>
        <color rgb="FFFFC000"/>
      </colorScale>
    </cfRule>
  </conditionalFormatting>
  <conditionalFormatting sqref="P36">
    <cfRule type="colorScale" priority="240">
      <colorScale>
        <cfvo type="formula" val="ROUND($H$36,2)-0.01"/>
        <cfvo type="num" val="ROUND($H$36,2)"/>
        <cfvo type="formula" val="ROUND($H$36,2)+0.01"/>
        <color theme="5" tint="0.39997558519241921"/>
        <color rgb="FF92D050"/>
        <color rgb="FFFFC000"/>
      </colorScale>
    </cfRule>
  </conditionalFormatting>
  <conditionalFormatting sqref="O36">
    <cfRule type="colorScale" priority="239">
      <colorScale>
        <cfvo type="formula" val="ROUND($G$36,2)-0.01"/>
        <cfvo type="num" val="ROUND($G$36,2)"/>
        <cfvo type="formula" val="ROUND($G$36,2)+0.01"/>
        <color theme="5" tint="0.39997558519241921"/>
        <color rgb="FF92D050"/>
        <color rgb="FFFFC000"/>
      </colorScale>
    </cfRule>
  </conditionalFormatting>
  <conditionalFormatting sqref="N36">
    <cfRule type="colorScale" priority="238">
      <colorScale>
        <cfvo type="formula" val="ROUND($F$36,2)-0.01"/>
        <cfvo type="num" val="ROUND($F$36,2)"/>
        <cfvo type="formula" val="ROUND($F$36,2)+0.01"/>
        <color theme="5" tint="0.39997558519241921"/>
        <color rgb="FF92D050"/>
        <color rgb="FFFFC000"/>
      </colorScale>
    </cfRule>
  </conditionalFormatting>
  <conditionalFormatting sqref="M36">
    <cfRule type="colorScale" priority="237">
      <colorScale>
        <cfvo type="formula" val="ROUND($E$36,4)-0.0001"/>
        <cfvo type="num" val="ROUND($E$36,4)"/>
        <cfvo type="formula" val="ROUND($E$36,4)+0.0001"/>
        <color theme="5" tint="0.39997558519241921"/>
        <color rgb="FF92D050"/>
        <color rgb="FFFFC000"/>
      </colorScale>
    </cfRule>
  </conditionalFormatting>
  <conditionalFormatting sqref="L36">
    <cfRule type="colorScale" priority="236">
      <colorScale>
        <cfvo type="formula" val="ROUND($D$36,2)-0.01"/>
        <cfvo type="num" val="ROUND($D$36,2)"/>
        <cfvo type="formula" val="ROUND($D$36,2)+0.01"/>
        <color theme="5" tint="0.39997558519241921"/>
        <color rgb="FF92D050"/>
        <color rgb="FFFFC000"/>
      </colorScale>
    </cfRule>
  </conditionalFormatting>
  <conditionalFormatting sqref="K36">
    <cfRule type="colorScale" priority="235">
      <colorScale>
        <cfvo type="formula" val="ROUND($C$36,2)-0.01"/>
        <cfvo type="num" val="ROUND($C$36,2)"/>
        <cfvo type="formula" val="ROUND($C$36,2)+0.01"/>
        <color theme="5" tint="0.39997558519241921"/>
        <color rgb="FF92D050"/>
        <color rgb="FFFFC000"/>
      </colorScale>
    </cfRule>
  </conditionalFormatting>
  <conditionalFormatting sqref="O37">
    <cfRule type="colorScale" priority="230">
      <colorScale>
        <cfvo type="formula" val="ROUND($G$37,2)-0.01"/>
        <cfvo type="num" val="ROUND($G$37,2)"/>
        <cfvo type="formula" val="ROUND($G$37,2)+0.01"/>
        <color theme="5" tint="0.39997558519241921"/>
        <color rgb="FF92D050"/>
        <color rgb="FFFFC000"/>
      </colorScale>
    </cfRule>
  </conditionalFormatting>
  <conditionalFormatting sqref="N37">
    <cfRule type="colorScale" priority="229">
      <colorScale>
        <cfvo type="formula" val="ROUND($F$37,2)-0.01"/>
        <cfvo type="num" val="ROUND($F$37,2)"/>
        <cfvo type="formula" val="ROUND($F$37,2)+0.01"/>
        <color theme="5" tint="0.39997558519241921"/>
        <color rgb="FF92D050"/>
        <color rgb="FFFFC000"/>
      </colorScale>
    </cfRule>
  </conditionalFormatting>
  <conditionalFormatting sqref="M37">
    <cfRule type="colorScale" priority="228">
      <colorScale>
        <cfvo type="formula" val="ROUND($E$37,4)-0.0001"/>
        <cfvo type="num" val="ROUND($E$37,4)"/>
        <cfvo type="formula" val="ROUND($E$37,4)+0.0001"/>
        <color theme="5" tint="0.39997558519241921"/>
        <color rgb="FF92D050"/>
        <color rgb="FFFFC000"/>
      </colorScale>
    </cfRule>
  </conditionalFormatting>
  <conditionalFormatting sqref="L37">
    <cfRule type="colorScale" priority="227">
      <colorScale>
        <cfvo type="formula" val="ROUND($D$37,2)-0.01"/>
        <cfvo type="num" val="ROUND($D$37,2)"/>
        <cfvo type="formula" val="ROUND($D$37,2)+0.01"/>
        <color theme="5" tint="0.39997558519241921"/>
        <color rgb="FF92D050"/>
        <color rgb="FFFFC000"/>
      </colorScale>
    </cfRule>
  </conditionalFormatting>
  <conditionalFormatting sqref="K37">
    <cfRule type="colorScale" priority="226">
      <colorScale>
        <cfvo type="formula" val="ROUND($C$37,2)-0.01"/>
        <cfvo type="num" val="ROUND($C$37,2)"/>
        <cfvo type="formula" val="ROUND($C$37,2)+0.01"/>
        <color theme="5" tint="0.39997558519241921"/>
        <color rgb="FF92D050"/>
        <color rgb="FFFFC000"/>
      </colorScale>
    </cfRule>
  </conditionalFormatting>
  <conditionalFormatting sqref="O38">
    <cfRule type="colorScale" priority="221">
      <colorScale>
        <cfvo type="formula" val="ROUND($G$38,2)-0.01"/>
        <cfvo type="num" val="ROUND($G$38,2)"/>
        <cfvo type="formula" val="ROUND($G$38,2)+0.01"/>
        <color theme="5" tint="0.39997558519241921"/>
        <color rgb="FF92D050"/>
        <color rgb="FFFFC000"/>
      </colorScale>
    </cfRule>
  </conditionalFormatting>
  <conditionalFormatting sqref="N38">
    <cfRule type="colorScale" priority="220">
      <colorScale>
        <cfvo type="formula" val="ROUND($F$38,2)-0.01"/>
        <cfvo type="num" val="ROUND($F$38,2)"/>
        <cfvo type="formula" val="ROUND($F$38,2)+0.01"/>
        <color theme="5" tint="0.39997558519241921"/>
        <color rgb="FF92D050"/>
        <color rgb="FFFFC000"/>
      </colorScale>
    </cfRule>
  </conditionalFormatting>
  <conditionalFormatting sqref="M38">
    <cfRule type="colorScale" priority="219">
      <colorScale>
        <cfvo type="formula" val="ROUND($E$38,4)-0.0001"/>
        <cfvo type="num" val="ROUND($E$38,4)"/>
        <cfvo type="formula" val="ROUND($E$38,4)+0.0001"/>
        <color theme="5" tint="0.39997558519241921"/>
        <color rgb="FF92D050"/>
        <color rgb="FFFFC000"/>
      </colorScale>
    </cfRule>
  </conditionalFormatting>
  <conditionalFormatting sqref="L38">
    <cfRule type="colorScale" priority="218">
      <colorScale>
        <cfvo type="formula" val="ROUND($D$38,2)-0.01"/>
        <cfvo type="num" val="ROUND($D$38,2)"/>
        <cfvo type="formula" val="ROUND($D$38,2)+0.01"/>
        <color theme="5" tint="0.39997558519241921"/>
        <color rgb="FF92D050"/>
        <color rgb="FFFFC000"/>
      </colorScale>
    </cfRule>
  </conditionalFormatting>
  <conditionalFormatting sqref="K38">
    <cfRule type="colorScale" priority="217">
      <colorScale>
        <cfvo type="formula" val="ROUND($C$38,2)-0.01"/>
        <cfvo type="num" val="ROUND($C$38,2)"/>
        <cfvo type="formula" val="ROUND($C$38,2)+0.01"/>
        <color theme="5" tint="0.39997558519241921"/>
        <color rgb="FF92D050"/>
        <color rgb="FFFFC000"/>
      </colorScale>
    </cfRule>
  </conditionalFormatting>
  <conditionalFormatting sqref="O39">
    <cfRule type="colorScale" priority="212">
      <colorScale>
        <cfvo type="formula" val="ROUND($G$39,2)-0.01"/>
        <cfvo type="num" val="ROUND($G$39,2)"/>
        <cfvo type="formula" val="ROUND($G$39,2)+0.01"/>
        <color theme="5" tint="0.39997558519241921"/>
        <color rgb="FF92D050"/>
        <color rgb="FFFFC000"/>
      </colorScale>
    </cfRule>
  </conditionalFormatting>
  <conditionalFormatting sqref="N39">
    <cfRule type="colorScale" priority="211">
      <colorScale>
        <cfvo type="formula" val="ROUND($F$39,2)-0.01"/>
        <cfvo type="num" val="ROUND($F$39,2)"/>
        <cfvo type="formula" val="ROUND($F$39,2)+0.01"/>
        <color theme="5" tint="0.39997558519241921"/>
        <color rgb="FF92D050"/>
        <color rgb="FFFFC000"/>
      </colorScale>
    </cfRule>
  </conditionalFormatting>
  <conditionalFormatting sqref="M39">
    <cfRule type="colorScale" priority="210">
      <colorScale>
        <cfvo type="formula" val="ROUND($E$39,4)-0.0001"/>
        <cfvo type="num" val="ROUND($E$39,4)"/>
        <cfvo type="formula" val="ROUND($E$39,4)+0.0001"/>
        <color theme="5" tint="0.39997558519241921"/>
        <color rgb="FF92D050"/>
        <color rgb="FFFFC000"/>
      </colorScale>
    </cfRule>
  </conditionalFormatting>
  <conditionalFormatting sqref="L39">
    <cfRule type="colorScale" priority="209">
      <colorScale>
        <cfvo type="formula" val="ROUND($D$39,2)-0.01"/>
        <cfvo type="num" val="ROUND($D$39,2)"/>
        <cfvo type="formula" val="ROUND($D$39,2)+0.01"/>
        <color theme="5" tint="0.39997558519241921"/>
        <color rgb="FF92D050"/>
        <color rgb="FFFFC000"/>
      </colorScale>
    </cfRule>
  </conditionalFormatting>
  <conditionalFormatting sqref="K39">
    <cfRule type="colorScale" priority="208">
      <colorScale>
        <cfvo type="formula" val="ROUND($C$39,2)-0.01"/>
        <cfvo type="num" val="ROUND($C$39,2)"/>
        <cfvo type="formula" val="ROUND($C$39,2)+0.01"/>
        <color theme="5" tint="0.39997558519241921"/>
        <color rgb="FF92D050"/>
        <color rgb="FFFFC000"/>
      </colorScale>
    </cfRule>
  </conditionalFormatting>
  <conditionalFormatting sqref="O40">
    <cfRule type="colorScale" priority="203">
      <colorScale>
        <cfvo type="formula" val="ROUND($G$40,2)-0.01"/>
        <cfvo type="num" val="ROUND($G$40,2)"/>
        <cfvo type="formula" val="ROUND($G$40,2)+0.01"/>
        <color theme="5" tint="0.39997558519241921"/>
        <color rgb="FF92D050"/>
        <color rgb="FFFFC000"/>
      </colorScale>
    </cfRule>
  </conditionalFormatting>
  <conditionalFormatting sqref="N40">
    <cfRule type="colorScale" priority="202">
      <colorScale>
        <cfvo type="formula" val="ROUND($F$40,2)-0.01"/>
        <cfvo type="num" val="ROUND($F$40,2)"/>
        <cfvo type="formula" val="ROUND($F$40,2)+0.01"/>
        <color theme="5" tint="0.39997558519241921"/>
        <color rgb="FF92D050"/>
        <color rgb="FFFFC000"/>
      </colorScale>
    </cfRule>
  </conditionalFormatting>
  <conditionalFormatting sqref="M40">
    <cfRule type="colorScale" priority="201">
      <colorScale>
        <cfvo type="formula" val="ROUND($E$40,4)-0.0001"/>
        <cfvo type="num" val="ROUND($E$40,4)"/>
        <cfvo type="formula" val="ROUND($E$40,4)+0.0001"/>
        <color theme="5" tint="0.39997558519241921"/>
        <color rgb="FF92D050"/>
        <color rgb="FFFFC000"/>
      </colorScale>
    </cfRule>
  </conditionalFormatting>
  <conditionalFormatting sqref="L40">
    <cfRule type="colorScale" priority="200">
      <colorScale>
        <cfvo type="formula" val="ROUND($D$40,2)-0.01"/>
        <cfvo type="num" val="ROUND($D$40,2)"/>
        <cfvo type="formula" val="ROUND($D$40,2)+0.01"/>
        <color theme="5" tint="0.39997558519241921"/>
        <color rgb="FF92D050"/>
        <color rgb="FFFFC000"/>
      </colorScale>
    </cfRule>
  </conditionalFormatting>
  <conditionalFormatting sqref="K40">
    <cfRule type="colorScale" priority="199">
      <colorScale>
        <cfvo type="formula" val="ROUND($C$40,2)-0.01"/>
        <cfvo type="num" val="ROUND($C$40,2)"/>
        <cfvo type="formula" val="ROUND($C$40,2)+0.01"/>
        <color theme="5" tint="0.39997558519241921"/>
        <color rgb="FF92D050"/>
        <color rgb="FFFFC000"/>
      </colorScale>
    </cfRule>
  </conditionalFormatting>
  <conditionalFormatting sqref="O41">
    <cfRule type="colorScale" priority="194">
      <colorScale>
        <cfvo type="formula" val="ROUND($G$41,2)-0.01"/>
        <cfvo type="num" val="ROUND($G$41,2)"/>
        <cfvo type="formula" val="ROUND($G$41,2)+0.01"/>
        <color theme="5" tint="0.39997558519241921"/>
        <color rgb="FF92D050"/>
        <color rgb="FFFFC000"/>
      </colorScale>
    </cfRule>
  </conditionalFormatting>
  <conditionalFormatting sqref="N41">
    <cfRule type="colorScale" priority="193">
      <colorScale>
        <cfvo type="formula" val="ROUND($F$41,2)-0.01"/>
        <cfvo type="num" val="ROUND($F$41,2)"/>
        <cfvo type="formula" val="ROUND($F$41,2)+0.01"/>
        <color theme="5" tint="0.39997558519241921"/>
        <color rgb="FF92D050"/>
        <color rgb="FFFFC000"/>
      </colorScale>
    </cfRule>
  </conditionalFormatting>
  <conditionalFormatting sqref="M41">
    <cfRule type="colorScale" priority="192">
      <colorScale>
        <cfvo type="formula" val="ROUND($E$41,4)-0.0001"/>
        <cfvo type="num" val="ROUND($E$41,4)"/>
        <cfvo type="formula" val="ROUND($E$41,4)+0.0001"/>
        <color theme="5" tint="0.39997558519241921"/>
        <color rgb="FF92D050"/>
        <color rgb="FFFFC000"/>
      </colorScale>
    </cfRule>
  </conditionalFormatting>
  <conditionalFormatting sqref="L41">
    <cfRule type="colorScale" priority="191">
      <colorScale>
        <cfvo type="formula" val="ROUND($D$41,2)-0.01"/>
        <cfvo type="num" val="ROUND($D$41,2)"/>
        <cfvo type="formula" val="ROUND($D$41,2)+0.01"/>
        <color theme="5" tint="0.39997558519241921"/>
        <color rgb="FF92D050"/>
        <color rgb="FFFFC000"/>
      </colorScale>
    </cfRule>
  </conditionalFormatting>
  <conditionalFormatting sqref="K41">
    <cfRule type="colorScale" priority="190">
      <colorScale>
        <cfvo type="formula" val="ROUND($C$41,2)-0.01"/>
        <cfvo type="num" val="ROUND($C$41,2)"/>
        <cfvo type="formula" val="ROUND($C$41,2)+0.01"/>
        <color theme="5" tint="0.39997558519241921"/>
        <color rgb="FF92D050"/>
        <color rgb="FFFFC000"/>
      </colorScale>
    </cfRule>
  </conditionalFormatting>
  <conditionalFormatting sqref="R42">
    <cfRule type="colorScale" priority="189">
      <colorScale>
        <cfvo type="formula" val="ROUND($J$42,2)-0.01"/>
        <cfvo type="num" val="ROUND($J$42,2)"/>
        <cfvo type="formula" val="ROUND($J$42,2)+0.01"/>
        <color theme="5" tint="0.39997558519241921"/>
        <color rgb="FF92D050"/>
        <color rgb="FFFFC000"/>
      </colorScale>
    </cfRule>
  </conditionalFormatting>
  <conditionalFormatting sqref="Q42">
    <cfRule type="colorScale" priority="187">
      <colorScale>
        <cfvo type="formula" val="ROUND($I$42,2)-0.01"/>
        <cfvo type="num" val="ROUND($I$42,2)"/>
        <cfvo type="formula" val="ROUND($I$42,2)+0.01"/>
        <color theme="5" tint="0.39997558519241921"/>
        <color rgb="FF92D050"/>
        <color rgb="FFFFC000"/>
      </colorScale>
    </cfRule>
  </conditionalFormatting>
  <conditionalFormatting sqref="P42">
    <cfRule type="colorScale" priority="186">
      <colorScale>
        <cfvo type="formula" val="ROUND($H$42,2)-0.01"/>
        <cfvo type="num" val="ROUND($H$42,2)"/>
        <cfvo type="formula" val="ROUND($H$42,2)+0.01"/>
        <color theme="5" tint="0.39997558519241921"/>
        <color rgb="FF92D050"/>
        <color rgb="FFFFC000"/>
      </colorScale>
    </cfRule>
  </conditionalFormatting>
  <conditionalFormatting sqref="O42">
    <cfRule type="colorScale" priority="185">
      <colorScale>
        <cfvo type="formula" val="ROUND($G$42,2)-0.01"/>
        <cfvo type="num" val="ROUND($G$42,2)"/>
        <cfvo type="formula" val="ROUND($G$42,2)+0.01"/>
        <color theme="5" tint="0.39997558519241921"/>
        <color rgb="FF92D050"/>
        <color rgb="FFFFC000"/>
      </colorScale>
    </cfRule>
  </conditionalFormatting>
  <conditionalFormatting sqref="N42">
    <cfRule type="colorScale" priority="184">
      <colorScale>
        <cfvo type="formula" val="ROUND($F$42,2)-0.01"/>
        <cfvo type="num" val="ROUND($F$42,2)"/>
        <cfvo type="formula" val="ROUND($F$42,2)+0.01"/>
        <color theme="5" tint="0.39997558519241921"/>
        <color rgb="FF92D050"/>
        <color rgb="FFFFC000"/>
      </colorScale>
    </cfRule>
  </conditionalFormatting>
  <conditionalFormatting sqref="M42">
    <cfRule type="colorScale" priority="183">
      <colorScale>
        <cfvo type="formula" val="ROUND($E$42,4)-0.0001"/>
        <cfvo type="num" val="ROUND($E$42,4)"/>
        <cfvo type="formula" val="ROUND($E$42,4)+0.0001"/>
        <color theme="5" tint="0.39997558519241921"/>
        <color rgb="FF92D050"/>
        <color rgb="FFFFC000"/>
      </colorScale>
    </cfRule>
  </conditionalFormatting>
  <conditionalFormatting sqref="L42">
    <cfRule type="colorScale" priority="182">
      <colorScale>
        <cfvo type="formula" val="ROUND($D$42,2)-0.01"/>
        <cfvo type="num" val="ROUND($D$42,2)"/>
        <cfvo type="formula" val="ROUND($D$42,2)+0.01"/>
        <color theme="5" tint="0.39997558519241921"/>
        <color rgb="FF92D050"/>
        <color rgb="FFFFC000"/>
      </colorScale>
    </cfRule>
  </conditionalFormatting>
  <conditionalFormatting sqref="K42">
    <cfRule type="colorScale" priority="181">
      <colorScale>
        <cfvo type="formula" val="ROUND($C$42,2)-0.01"/>
        <cfvo type="num" val="ROUND($C$42,2)"/>
        <cfvo type="formula" val="ROUND($C$42,2)+0.01"/>
        <color theme="5" tint="0.39997558519241921"/>
        <color rgb="FF92D050"/>
        <color rgb="FFFFC000"/>
      </colorScale>
    </cfRule>
  </conditionalFormatting>
  <conditionalFormatting sqref="O43">
    <cfRule type="colorScale" priority="176">
      <colorScale>
        <cfvo type="formula" val="ROUND($G$43,2)-0.01"/>
        <cfvo type="num" val="ROUND($G$43,2)"/>
        <cfvo type="formula" val="ROUND($G$43,2)+0.01"/>
        <color theme="5" tint="0.39997558519241921"/>
        <color rgb="FF92D050"/>
        <color rgb="FFFFC000"/>
      </colorScale>
    </cfRule>
  </conditionalFormatting>
  <conditionalFormatting sqref="N43">
    <cfRule type="colorScale" priority="175">
      <colorScale>
        <cfvo type="formula" val="ROUND($F$43,2)-0.01"/>
        <cfvo type="num" val="ROUND($F$43,2)"/>
        <cfvo type="formula" val="ROUND($F$43,2)+0.01"/>
        <color theme="5" tint="0.39997558519241921"/>
        <color rgb="FF92D050"/>
        <color rgb="FFFFC000"/>
      </colorScale>
    </cfRule>
  </conditionalFormatting>
  <conditionalFormatting sqref="M43">
    <cfRule type="colorScale" priority="174">
      <colorScale>
        <cfvo type="formula" val="ROUND($E$43,4)-0.0001"/>
        <cfvo type="num" val="ROUND($E$43,4)"/>
        <cfvo type="formula" val="ROUND($E$43,4)+0.0001"/>
        <color theme="5" tint="0.39997558519241921"/>
        <color rgb="FF92D050"/>
        <color rgb="FFFFC000"/>
      </colorScale>
    </cfRule>
  </conditionalFormatting>
  <conditionalFormatting sqref="L43">
    <cfRule type="colorScale" priority="173">
      <colorScale>
        <cfvo type="formula" val="ROUND($D$43,2)-0.01"/>
        <cfvo type="num" val="ROUND($D$43,2)"/>
        <cfvo type="formula" val="ROUND($D$43,2)+0.01"/>
        <color theme="5" tint="0.39997558519241921"/>
        <color rgb="FF92D050"/>
        <color rgb="FFFFC000"/>
      </colorScale>
    </cfRule>
  </conditionalFormatting>
  <conditionalFormatting sqref="K43">
    <cfRule type="colorScale" priority="172">
      <colorScale>
        <cfvo type="formula" val="ROUND($C$43,2)-0.01"/>
        <cfvo type="num" val="ROUND($C$43,2)"/>
        <cfvo type="formula" val="ROUND($C$43,2)+0.01"/>
        <color theme="5" tint="0.39997558519241921"/>
        <color rgb="FF92D050"/>
        <color rgb="FFFFC000"/>
      </colorScale>
    </cfRule>
  </conditionalFormatting>
  <conditionalFormatting sqref="O44">
    <cfRule type="colorScale" priority="167">
      <colorScale>
        <cfvo type="formula" val="ROUND($G$44,2)-0.01"/>
        <cfvo type="num" val="ROUND($G$44,2)"/>
        <cfvo type="formula" val="ROUND($G$44,2)+0.01"/>
        <color theme="5" tint="0.39997558519241921"/>
        <color rgb="FF92D050"/>
        <color rgb="FFFFC000"/>
      </colorScale>
    </cfRule>
  </conditionalFormatting>
  <conditionalFormatting sqref="N44">
    <cfRule type="colorScale" priority="166">
      <colorScale>
        <cfvo type="formula" val="ROUND($F$44,2)-0.01"/>
        <cfvo type="num" val="ROUND($F$44,2)"/>
        <cfvo type="formula" val="ROUND($F$44,2)+0.01"/>
        <color theme="5" tint="0.39997558519241921"/>
        <color rgb="FF92D050"/>
        <color rgb="FFFFC000"/>
      </colorScale>
    </cfRule>
  </conditionalFormatting>
  <conditionalFormatting sqref="M44">
    <cfRule type="colorScale" priority="165">
      <colorScale>
        <cfvo type="formula" val="ROUND($E$44,4)-0.0001"/>
        <cfvo type="num" val="ROUND($E$44,4)"/>
        <cfvo type="formula" val="ROUND($E$44,4)+0.0001"/>
        <color theme="5" tint="0.39997558519241921"/>
        <color rgb="FF92D050"/>
        <color rgb="FFFFC000"/>
      </colorScale>
    </cfRule>
  </conditionalFormatting>
  <conditionalFormatting sqref="L44">
    <cfRule type="colorScale" priority="164">
      <colorScale>
        <cfvo type="formula" val="ROUND($D$44,2)-0.01"/>
        <cfvo type="num" val="ROUND($D$44,2)"/>
        <cfvo type="formula" val="ROUND($D$44,2)+0.01"/>
        <color theme="5" tint="0.39997558519241921"/>
        <color rgb="FF92D050"/>
        <color rgb="FFFFC000"/>
      </colorScale>
    </cfRule>
  </conditionalFormatting>
  <conditionalFormatting sqref="K44">
    <cfRule type="colorScale" priority="163">
      <colorScale>
        <cfvo type="formula" val="ROUND($C$44,2)-0.01"/>
        <cfvo type="num" val="ROUND($C$44,2)"/>
        <cfvo type="formula" val="ROUND($C$44,2)+0.01"/>
        <color theme="5" tint="0.39997558519241921"/>
        <color rgb="FF92D050"/>
        <color rgb="FFFFC000"/>
      </colorScale>
    </cfRule>
  </conditionalFormatting>
  <conditionalFormatting sqref="O45">
    <cfRule type="colorScale" priority="158">
      <colorScale>
        <cfvo type="formula" val="ROUND($G$45,2)-0.01"/>
        <cfvo type="num" val="ROUND($G$45,2)"/>
        <cfvo type="formula" val="ROUND($G$45,2)+0.01"/>
        <color theme="5" tint="0.39997558519241921"/>
        <color rgb="FF92D050"/>
        <color rgb="FFFFC000"/>
      </colorScale>
    </cfRule>
  </conditionalFormatting>
  <conditionalFormatting sqref="N45">
    <cfRule type="colorScale" priority="157">
      <colorScale>
        <cfvo type="formula" val="ROUND($F$45,2)-0.01"/>
        <cfvo type="num" val="ROUND($F$45,2)"/>
        <cfvo type="formula" val="ROUND($F$45,2)+0.01"/>
        <color theme="5" tint="0.39997558519241921"/>
        <color rgb="FF92D050"/>
        <color rgb="FFFFC000"/>
      </colorScale>
    </cfRule>
  </conditionalFormatting>
  <conditionalFormatting sqref="M45">
    <cfRule type="colorScale" priority="156">
      <colorScale>
        <cfvo type="formula" val="ROUND($E$45,4)-0.0001"/>
        <cfvo type="num" val="ROUND($E$45,4)"/>
        <cfvo type="formula" val="ROUND($E$45,4)+0.0001"/>
        <color theme="5" tint="0.39997558519241921"/>
        <color rgb="FF92D050"/>
        <color rgb="FFFFC000"/>
      </colorScale>
    </cfRule>
  </conditionalFormatting>
  <conditionalFormatting sqref="L45">
    <cfRule type="colorScale" priority="155">
      <colorScale>
        <cfvo type="formula" val="ROUND($D$45,2)-0.01"/>
        <cfvo type="num" val="ROUND($D$45,2)"/>
        <cfvo type="formula" val="ROUND($D$45,2)+0.01"/>
        <color theme="5" tint="0.39997558519241921"/>
        <color rgb="FF92D050"/>
        <color rgb="FFFFC000"/>
      </colorScale>
    </cfRule>
  </conditionalFormatting>
  <conditionalFormatting sqref="K45">
    <cfRule type="colorScale" priority="154">
      <colorScale>
        <cfvo type="formula" val="ROUND($C$45,2)-0.01"/>
        <cfvo type="num" val="ROUND($C$45,2)"/>
        <cfvo type="formula" val="ROUND($C$45,2)+0.01"/>
        <color theme="5" tint="0.39997558519241921"/>
        <color rgb="FF92D050"/>
        <color rgb="FFFFC000"/>
      </colorScale>
    </cfRule>
  </conditionalFormatting>
  <conditionalFormatting sqref="R46">
    <cfRule type="colorScale" priority="153">
      <colorScale>
        <cfvo type="formula" val="ROUND($J$46,2)-0.01"/>
        <cfvo type="num" val="ROUND($J$46,2)"/>
        <cfvo type="formula" val="ROUND($J$46,2)+0.01"/>
        <color theme="5" tint="0.39997558519241921"/>
        <color rgb="FF92D050"/>
        <color rgb="FFFFC000"/>
      </colorScale>
    </cfRule>
  </conditionalFormatting>
  <conditionalFormatting sqref="Q46">
    <cfRule type="colorScale" priority="151">
      <colorScale>
        <cfvo type="formula" val="ROUND($I$46,2)-0.01"/>
        <cfvo type="num" val="ROUND($I$46,2)"/>
        <cfvo type="formula" val="ROUND($I$46,2)+0.01"/>
        <color theme="5" tint="0.39997558519241921"/>
        <color rgb="FF92D050"/>
        <color rgb="FFFFC000"/>
      </colorScale>
    </cfRule>
  </conditionalFormatting>
  <conditionalFormatting sqref="P46">
    <cfRule type="colorScale" priority="150">
      <colorScale>
        <cfvo type="formula" val="ROUND($H$46,2)-0.01"/>
        <cfvo type="num" val="ROUND($H$46,2)"/>
        <cfvo type="formula" val="ROUND($H$46,2)+0.01"/>
        <color theme="5" tint="0.39997558519241921"/>
        <color rgb="FF92D050"/>
        <color rgb="FFFFC000"/>
      </colorScale>
    </cfRule>
  </conditionalFormatting>
  <conditionalFormatting sqref="O46">
    <cfRule type="colorScale" priority="149">
      <colorScale>
        <cfvo type="formula" val="ROUND($G$46,2)-0.01"/>
        <cfvo type="num" val="ROUND($G$46,2)"/>
        <cfvo type="formula" val="ROUND($G$46,2)+0.01"/>
        <color theme="5" tint="0.39997558519241921"/>
        <color rgb="FF92D050"/>
        <color rgb="FFFFC000"/>
      </colorScale>
    </cfRule>
  </conditionalFormatting>
  <conditionalFormatting sqref="N46">
    <cfRule type="colorScale" priority="148">
      <colorScale>
        <cfvo type="formula" val="ROUND($F$46,2)-0.01"/>
        <cfvo type="num" val="ROUND($F$46,2)"/>
        <cfvo type="formula" val="ROUND($F$46,2)+0.01"/>
        <color theme="5" tint="0.39997558519241921"/>
        <color rgb="FF92D050"/>
        <color rgb="FFFFC000"/>
      </colorScale>
    </cfRule>
  </conditionalFormatting>
  <conditionalFormatting sqref="M46">
    <cfRule type="colorScale" priority="147">
      <colorScale>
        <cfvo type="formula" val="ROUND($E$46,4)-0.0001"/>
        <cfvo type="num" val="ROUND($E$46,4)"/>
        <cfvo type="formula" val="ROUND($E$46,4)+0.0001"/>
        <color theme="5" tint="0.39997558519241921"/>
        <color rgb="FF92D050"/>
        <color rgb="FFFFC000"/>
      </colorScale>
    </cfRule>
  </conditionalFormatting>
  <conditionalFormatting sqref="L46">
    <cfRule type="colorScale" priority="146">
      <colorScale>
        <cfvo type="formula" val="ROUND($D$46,2)-0.01"/>
        <cfvo type="num" val="ROUND($D$46,2)"/>
        <cfvo type="formula" val="ROUND($D$46,2)+0.01"/>
        <color theme="5" tint="0.39997558519241921"/>
        <color rgb="FF92D050"/>
        <color rgb="FFFFC000"/>
      </colorScale>
    </cfRule>
  </conditionalFormatting>
  <conditionalFormatting sqref="K46">
    <cfRule type="colorScale" priority="145">
      <colorScale>
        <cfvo type="formula" val="ROUND($C$46,2)-0.01"/>
        <cfvo type="num" val="ROUND($C$46,2)"/>
        <cfvo type="formula" val="ROUND($C$46,2)+0.01"/>
        <color theme="5" tint="0.39997558519241921"/>
        <color rgb="FF92D050"/>
        <color rgb="FFFFC000"/>
      </colorScale>
    </cfRule>
  </conditionalFormatting>
  <conditionalFormatting sqref="O47">
    <cfRule type="colorScale" priority="140">
      <colorScale>
        <cfvo type="formula" val="ROUND($G$47,2)-0.01"/>
        <cfvo type="num" val="ROUND($G$47,2)"/>
        <cfvo type="formula" val="ROUND($G$47,2)+0.01"/>
        <color theme="5" tint="0.39997558519241921"/>
        <color rgb="FF92D050"/>
        <color rgb="FFFFC000"/>
      </colorScale>
    </cfRule>
  </conditionalFormatting>
  <conditionalFormatting sqref="N47">
    <cfRule type="colorScale" priority="139">
      <colorScale>
        <cfvo type="formula" val="ROUND($F$47,2)-0.01"/>
        <cfvo type="num" val="ROUND($F$47,2)"/>
        <cfvo type="formula" val="ROUND($F$47,2)+0.01"/>
        <color theme="5" tint="0.39997558519241921"/>
        <color rgb="FF92D050"/>
        <color rgb="FFFFC000"/>
      </colorScale>
    </cfRule>
  </conditionalFormatting>
  <conditionalFormatting sqref="M47">
    <cfRule type="colorScale" priority="138">
      <colorScale>
        <cfvo type="formula" val="ROUND($E$47,4)-0.0001"/>
        <cfvo type="num" val="ROUND($E$47,4)"/>
        <cfvo type="formula" val="ROUND($E$47,4)+0.0001"/>
        <color theme="5" tint="0.39997558519241921"/>
        <color rgb="FF92D050"/>
        <color rgb="FFFFC000"/>
      </colorScale>
    </cfRule>
  </conditionalFormatting>
  <conditionalFormatting sqref="L47">
    <cfRule type="colorScale" priority="137">
      <colorScale>
        <cfvo type="formula" val="ROUND($D$47,2)-0.01"/>
        <cfvo type="num" val="ROUND($D$47,2)"/>
        <cfvo type="formula" val="ROUND($D$47,2)+0.01"/>
        <color theme="5" tint="0.39997558519241921"/>
        <color rgb="FF92D050"/>
        <color rgb="FFFFC000"/>
      </colorScale>
    </cfRule>
  </conditionalFormatting>
  <conditionalFormatting sqref="K47">
    <cfRule type="colorScale" priority="136">
      <colorScale>
        <cfvo type="formula" val="ROUND($C$47,2)-0.01"/>
        <cfvo type="num" val="ROUND($C$47,2)"/>
        <cfvo type="formula" val="ROUND($C$47,2)+0.01"/>
        <color theme="5" tint="0.39997558519241921"/>
        <color rgb="FF92D050"/>
        <color rgb="FFFFC000"/>
      </colorScale>
    </cfRule>
  </conditionalFormatting>
  <conditionalFormatting sqref="O48">
    <cfRule type="colorScale" priority="131">
      <colorScale>
        <cfvo type="formula" val="ROUND($G$48,2)-0.01"/>
        <cfvo type="num" val="ROUND($G$48,2)"/>
        <cfvo type="formula" val="ROUND($G$48,2)+0.01"/>
        <color theme="5" tint="0.39997558519241921"/>
        <color rgb="FF92D050"/>
        <color rgb="FFFFC000"/>
      </colorScale>
    </cfRule>
  </conditionalFormatting>
  <conditionalFormatting sqref="N48">
    <cfRule type="colorScale" priority="130">
      <colorScale>
        <cfvo type="formula" val="ROUND($F$48,2)-0.01"/>
        <cfvo type="num" val="ROUND($F$48,2)"/>
        <cfvo type="formula" val="ROUND($F$48,2)+0.01"/>
        <color theme="5" tint="0.39997558519241921"/>
        <color rgb="FF92D050"/>
        <color rgb="FFFFC000"/>
      </colorScale>
    </cfRule>
  </conditionalFormatting>
  <conditionalFormatting sqref="M48">
    <cfRule type="colorScale" priority="129">
      <colorScale>
        <cfvo type="formula" val="ROUND($E$48,4)-0.0001"/>
        <cfvo type="num" val="ROUND($E$48,4)"/>
        <cfvo type="formula" val="ROUND($E$48,4)+0.0001"/>
        <color theme="5" tint="0.39997558519241921"/>
        <color rgb="FF92D050"/>
        <color rgb="FFFFC000"/>
      </colorScale>
    </cfRule>
  </conditionalFormatting>
  <conditionalFormatting sqref="L48">
    <cfRule type="colorScale" priority="128">
      <colorScale>
        <cfvo type="formula" val="ROUND($D$48,2)-0.01"/>
        <cfvo type="num" val="ROUND($D$48,2)"/>
        <cfvo type="formula" val="ROUND($D$48,2)+0.01"/>
        <color theme="5" tint="0.39997558519241921"/>
        <color rgb="FF92D050"/>
        <color rgb="FFFFC000"/>
      </colorScale>
    </cfRule>
  </conditionalFormatting>
  <conditionalFormatting sqref="K48">
    <cfRule type="colorScale" priority="127">
      <colorScale>
        <cfvo type="formula" val="ROUND($C$48,2)-0.01"/>
        <cfvo type="num" val="ROUND($C$48,2)"/>
        <cfvo type="formula" val="ROUND($C$48,2)+0.01"/>
        <color theme="5" tint="0.39997558519241921"/>
        <color rgb="FF92D050"/>
        <color rgb="FFFFC000"/>
      </colorScale>
    </cfRule>
  </conditionalFormatting>
  <conditionalFormatting sqref="O49">
    <cfRule type="colorScale" priority="122">
      <colorScale>
        <cfvo type="formula" val="ROUND($G$49,2)-0.01"/>
        <cfvo type="num" val="ROUND($G$49,2)"/>
        <cfvo type="formula" val="ROUND($G$49,2)+0.01"/>
        <color theme="5" tint="0.39997558519241921"/>
        <color rgb="FF92D050"/>
        <color rgb="FFFFC000"/>
      </colorScale>
    </cfRule>
  </conditionalFormatting>
  <conditionalFormatting sqref="N49">
    <cfRule type="colorScale" priority="121">
      <colorScale>
        <cfvo type="formula" val="ROUND($F$49,2)-0.01"/>
        <cfvo type="num" val="ROUND($F$49,2)"/>
        <cfvo type="formula" val="ROUND($F$49,2)+0.01"/>
        <color theme="5" tint="0.39997558519241921"/>
        <color rgb="FF92D050"/>
        <color rgb="FFFFC000"/>
      </colorScale>
    </cfRule>
  </conditionalFormatting>
  <conditionalFormatting sqref="M49">
    <cfRule type="colorScale" priority="120">
      <colorScale>
        <cfvo type="formula" val="ROUND($E$49,4)-0.0001"/>
        <cfvo type="num" val="ROUND($E$49,4)"/>
        <cfvo type="formula" val="ROUND($E$49,4)+0.0001"/>
        <color theme="5" tint="0.39997558519241921"/>
        <color rgb="FF92D050"/>
        <color rgb="FFFFC000"/>
      </colorScale>
    </cfRule>
  </conditionalFormatting>
  <conditionalFormatting sqref="L49">
    <cfRule type="colorScale" priority="119">
      <colorScale>
        <cfvo type="formula" val="ROUND($D$49,2)-0.01"/>
        <cfvo type="num" val="ROUND($D$49,2)"/>
        <cfvo type="formula" val="ROUND($D$49,2)+0.01"/>
        <color theme="5" tint="0.39997558519241921"/>
        <color rgb="FF92D050"/>
        <color rgb="FFFFC000"/>
      </colorScale>
    </cfRule>
  </conditionalFormatting>
  <conditionalFormatting sqref="K49">
    <cfRule type="colorScale" priority="118">
      <colorScale>
        <cfvo type="formula" val="ROUND($C$49,2)-0.01"/>
        <cfvo type="num" val="ROUND($C$49,2)"/>
        <cfvo type="formula" val="ROUND($C$49,2)+0.01"/>
        <color rgb="FFC00000"/>
        <color rgb="FF92D050"/>
        <color rgb="FFFFC000"/>
      </colorScale>
    </cfRule>
  </conditionalFormatting>
  <conditionalFormatting sqref="R51:R52">
    <cfRule type="colorScale" priority="117">
      <colorScale>
        <cfvo type="formula" val="ROUND($J$51,2)-0.01"/>
        <cfvo type="num" val="ROUND($J$51,2)"/>
        <cfvo type="formula" val="ROUND($J$51,2)+0.01"/>
        <color theme="5" tint="0.39997558519241921"/>
        <color rgb="FF92D050"/>
        <color rgb="FFFFC000"/>
      </colorScale>
    </cfRule>
  </conditionalFormatting>
  <conditionalFormatting sqref="Q51:Q52">
    <cfRule type="colorScale" priority="115">
      <colorScale>
        <cfvo type="formula" val="ROUND($I$51,2)-0.01"/>
        <cfvo type="num" val="ROUND($I$51,2)"/>
        <cfvo type="formula" val="ROUND($I$51,2)+0.01"/>
        <color theme="5" tint="0.39997558519241921"/>
        <color rgb="FF92D050"/>
        <color rgb="FFFFC000"/>
      </colorScale>
    </cfRule>
  </conditionalFormatting>
  <conditionalFormatting sqref="P51:P52">
    <cfRule type="colorScale" priority="114">
      <colorScale>
        <cfvo type="formula" val="ROUND($H$51,2)-0.01"/>
        <cfvo type="num" val="ROUND($H$51,2)"/>
        <cfvo type="formula" val="ROUND($H$51,2)+0.01"/>
        <color theme="5" tint="0.39997558519241921"/>
        <color rgb="FF92D050"/>
        <color rgb="FFFFC000"/>
      </colorScale>
    </cfRule>
  </conditionalFormatting>
  <conditionalFormatting sqref="K51:K52">
    <cfRule type="colorScale" priority="100">
      <colorScale>
        <cfvo type="formula" val="ROUND($C$51,2)-0.01"/>
        <cfvo type="num" val="ROUND($C$51,2)"/>
        <cfvo type="formula" val="ROUND($C$51,2)+0.01"/>
        <color theme="5" tint="0.39997558519241921"/>
        <color rgb="FF92D050"/>
        <color rgb="FFFFC000"/>
      </colorScale>
    </cfRule>
  </conditionalFormatting>
  <conditionalFormatting sqref="O51:O52">
    <cfRule type="colorScale" priority="104">
      <colorScale>
        <cfvo type="formula" val="ROUND($G$51,2)-0.01"/>
        <cfvo type="num" val="ROUND($G$51,2)"/>
        <cfvo type="formula" val="ROUND($G$51,2)+0.01"/>
        <color theme="5" tint="0.39997558519241921"/>
        <color rgb="FF92D050"/>
        <color rgb="FFFFC000"/>
      </colorScale>
    </cfRule>
  </conditionalFormatting>
  <conditionalFormatting sqref="N51:N52">
    <cfRule type="colorScale" priority="103">
      <colorScale>
        <cfvo type="formula" val="ROUND($F$51,2)-0.01"/>
        <cfvo type="num" val="ROUND($F$51,2)"/>
        <cfvo type="formula" val="ROUND($F$51,2)+0.01"/>
        <color theme="5" tint="0.39997558519241921"/>
        <color rgb="FF92D050"/>
        <color rgb="FFFFC000"/>
      </colorScale>
    </cfRule>
  </conditionalFormatting>
  <conditionalFormatting sqref="M51:M52">
    <cfRule type="colorScale" priority="102">
      <colorScale>
        <cfvo type="formula" val="ROUND($E$51,4)-0.0001"/>
        <cfvo type="num" val="ROUND($E$51,4)"/>
        <cfvo type="formula" val="ROUND($E$51,4)+0.0001"/>
        <color theme="5" tint="0.39997558519241921"/>
        <color rgb="FF92D050"/>
        <color rgb="FFFFC000"/>
      </colorScale>
    </cfRule>
  </conditionalFormatting>
  <conditionalFormatting sqref="L51:L52">
    <cfRule type="colorScale" priority="101">
      <colorScale>
        <cfvo type="formula" val="ROUND($D$51,2)-0.01"/>
        <cfvo type="num" val="ROUND($D$51,2)"/>
        <cfvo type="formula" val="ROUND($D$51,2)+0.01"/>
        <color theme="5" tint="0.39997558519241921"/>
        <color rgb="FF92D050"/>
        <color rgb="FFFFC000"/>
      </colorScale>
    </cfRule>
  </conditionalFormatting>
  <conditionalFormatting sqref="P50">
    <cfRule type="colorScale" priority="96">
      <colorScale>
        <cfvo type="formula" val="ROUND($H$50,2)-0.01"/>
        <cfvo type="num" val="ROUND($H$50,2)"/>
        <cfvo type="formula" val="ROUND($H$50,2)+0.01"/>
        <color theme="5" tint="0.39997558519241921"/>
        <color rgb="FF92D050"/>
        <color rgb="FFFFC000"/>
      </colorScale>
    </cfRule>
  </conditionalFormatting>
  <conditionalFormatting sqref="C10">
    <cfRule type="cellIs" dxfId="88" priority="95" operator="greaterThan">
      <formula>$C$10*$H$10*1000</formula>
    </cfRule>
  </conditionalFormatting>
  <conditionalFormatting sqref="D10">
    <cfRule type="cellIs" dxfId="87" priority="94" operator="greaterThan">
      <formula>$D$10*$I$10*1000</formula>
    </cfRule>
  </conditionalFormatting>
  <conditionalFormatting sqref="E10">
    <cfRule type="cellIs" dxfId="86" priority="93" operator="greaterThan">
      <formula>$E$10*$J$10*1000</formula>
    </cfRule>
  </conditionalFormatting>
  <conditionalFormatting sqref="F10">
    <cfRule type="cellIs" dxfId="85" priority="92" operator="greaterThan">
      <formula>$F$10*$G$54*1000</formula>
    </cfRule>
  </conditionalFormatting>
  <conditionalFormatting sqref="C4">
    <cfRule type="cellIs" dxfId="84" priority="91" operator="greaterThan">
      <formula>$C$4*$H$4*1000</formula>
    </cfRule>
  </conditionalFormatting>
  <conditionalFormatting sqref="D4">
    <cfRule type="cellIs" dxfId="83" priority="90" operator="greaterThan">
      <formula>$D$4*$I$4*1000</formula>
    </cfRule>
  </conditionalFormatting>
  <conditionalFormatting sqref="E4">
    <cfRule type="cellIs" dxfId="82" priority="89" operator="greaterThan">
      <formula>$E$4*$J$4*1000</formula>
    </cfRule>
  </conditionalFormatting>
  <conditionalFormatting sqref="F4">
    <cfRule type="cellIs" dxfId="81" priority="88" operator="greaterThan">
      <formula>$F$4*$G$54*1000</formula>
    </cfRule>
  </conditionalFormatting>
  <conditionalFormatting sqref="C5">
    <cfRule type="cellIs" dxfId="80" priority="87" operator="greaterThan">
      <formula>$C$5*$H$5*1000</formula>
    </cfRule>
  </conditionalFormatting>
  <conditionalFormatting sqref="D5">
    <cfRule type="cellIs" dxfId="79" priority="86" operator="greaterThan">
      <formula>$D$5*$I$5*1000</formula>
    </cfRule>
  </conditionalFormatting>
  <conditionalFormatting sqref="E5">
    <cfRule type="cellIs" dxfId="78" priority="85" operator="greaterThan">
      <formula>$E$5*$J$5*1000</formula>
    </cfRule>
  </conditionalFormatting>
  <conditionalFormatting sqref="F5">
    <cfRule type="cellIs" dxfId="77" priority="84" operator="greaterThan">
      <formula>$F$5*$G$54*1000</formula>
    </cfRule>
  </conditionalFormatting>
  <conditionalFormatting sqref="C24">
    <cfRule type="cellIs" dxfId="76" priority="83" operator="greaterThan">
      <formula>$C$24*$H$24*1000</formula>
    </cfRule>
  </conditionalFormatting>
  <conditionalFormatting sqref="D24">
    <cfRule type="cellIs" dxfId="75" priority="82" operator="greaterThan">
      <formula>$D$24*$I$24*1000</formula>
    </cfRule>
  </conditionalFormatting>
  <conditionalFormatting sqref="E24">
    <cfRule type="cellIs" dxfId="74" priority="81" operator="greaterThan">
      <formula>$E$24*$J$24*1000</formula>
    </cfRule>
  </conditionalFormatting>
  <conditionalFormatting sqref="F24">
    <cfRule type="cellIs" dxfId="73" priority="80" operator="greaterThan">
      <formula>$F$24*$G$54*1000</formula>
    </cfRule>
  </conditionalFormatting>
  <conditionalFormatting sqref="C33">
    <cfRule type="cellIs" dxfId="72" priority="79" operator="greaterThan">
      <formula>$C$33*$H$33*1000</formula>
    </cfRule>
  </conditionalFormatting>
  <conditionalFormatting sqref="D33">
    <cfRule type="cellIs" dxfId="71" priority="78" operator="greaterThan">
      <formula>$D$33*$I$33*1000</formula>
    </cfRule>
  </conditionalFormatting>
  <conditionalFormatting sqref="E33">
    <cfRule type="cellIs" dxfId="70" priority="77" operator="greaterThan">
      <formula>$E$33*$J$33*1000</formula>
    </cfRule>
  </conditionalFormatting>
  <conditionalFormatting sqref="F33">
    <cfRule type="cellIs" dxfId="69" priority="76" operator="greaterThan">
      <formula>$F$33*$G$54*1000</formula>
    </cfRule>
  </conditionalFormatting>
  <conditionalFormatting sqref="C34">
    <cfRule type="cellIs" dxfId="68" priority="75" operator="greaterThan">
      <formula>$C$34*$H$34*1000</formula>
    </cfRule>
  </conditionalFormatting>
  <conditionalFormatting sqref="D34">
    <cfRule type="cellIs" dxfId="67" priority="74" operator="greaterThan">
      <formula>$D$34*$I$34*1000</formula>
    </cfRule>
  </conditionalFormatting>
  <conditionalFormatting sqref="E34">
    <cfRule type="cellIs" dxfId="66" priority="73" operator="greaterThan">
      <formula>$E$34*$J$34*1000</formula>
    </cfRule>
  </conditionalFormatting>
  <conditionalFormatting sqref="F34">
    <cfRule type="cellIs" dxfId="65" priority="72" operator="greaterThan">
      <formula>$F$34*$G$54*1000</formula>
    </cfRule>
  </conditionalFormatting>
  <conditionalFormatting sqref="C35">
    <cfRule type="cellIs" dxfId="64" priority="71" operator="greaterThan">
      <formula>$C$35*$H$35*1000</formula>
    </cfRule>
  </conditionalFormatting>
  <conditionalFormatting sqref="D35">
    <cfRule type="cellIs" dxfId="63" priority="70" operator="greaterThan">
      <formula>$D$35*$I$35*1000</formula>
    </cfRule>
  </conditionalFormatting>
  <conditionalFormatting sqref="E35">
    <cfRule type="cellIs" dxfId="62" priority="69" operator="greaterThan">
      <formula>$E$35*$J$35*1000</formula>
    </cfRule>
  </conditionalFormatting>
  <conditionalFormatting sqref="F35">
    <cfRule type="cellIs" dxfId="61" priority="68" operator="greaterThan">
      <formula>$F$35*$G$55*1000</formula>
    </cfRule>
  </conditionalFormatting>
  <conditionalFormatting sqref="C36">
    <cfRule type="cellIs" dxfId="60" priority="67" operator="greaterThan">
      <formula>$C$36*$H$36*1000</formula>
    </cfRule>
  </conditionalFormatting>
  <conditionalFormatting sqref="D36">
    <cfRule type="cellIs" dxfId="59" priority="66" operator="greaterThan">
      <formula>$D$36*$I$36*1000</formula>
    </cfRule>
  </conditionalFormatting>
  <conditionalFormatting sqref="E36">
    <cfRule type="cellIs" dxfId="58" priority="65" operator="greaterThan">
      <formula>$E$36*$J$36*1000</formula>
    </cfRule>
  </conditionalFormatting>
  <conditionalFormatting sqref="F36">
    <cfRule type="cellIs" dxfId="57" priority="64" operator="greaterThan">
      <formula>$F$36*$G$55*1000</formula>
    </cfRule>
  </conditionalFormatting>
  <conditionalFormatting sqref="C42">
    <cfRule type="cellIs" dxfId="56" priority="63" operator="greaterThan">
      <formula>$C$42*$H$42*1000</formula>
    </cfRule>
  </conditionalFormatting>
  <conditionalFormatting sqref="D42">
    <cfRule type="cellIs" dxfId="55" priority="62" operator="greaterThan">
      <formula>$D$42*$I$42*1000</formula>
    </cfRule>
  </conditionalFormatting>
  <conditionalFormatting sqref="E42">
    <cfRule type="cellIs" dxfId="54" priority="61" operator="greaterThan">
      <formula>$E$42*$J$42*1000</formula>
    </cfRule>
  </conditionalFormatting>
  <conditionalFormatting sqref="F42">
    <cfRule type="cellIs" dxfId="53" priority="60" operator="greaterThan">
      <formula>$F$42*$G$55*1000</formula>
    </cfRule>
  </conditionalFormatting>
  <conditionalFormatting sqref="C46">
    <cfRule type="cellIs" dxfId="52" priority="59" operator="greaterThan">
      <formula>$C$46*$H$46*1000</formula>
    </cfRule>
  </conditionalFormatting>
  <conditionalFormatting sqref="D46">
    <cfRule type="cellIs" dxfId="51" priority="58" operator="greaterThan">
      <formula>$D$46*$I$46*1000</formula>
    </cfRule>
  </conditionalFormatting>
  <conditionalFormatting sqref="E46">
    <cfRule type="cellIs" dxfId="50" priority="57" operator="greaterThan">
      <formula>$E$46*$J$46*1000</formula>
    </cfRule>
  </conditionalFormatting>
  <conditionalFormatting sqref="F46">
    <cfRule type="cellIs" dxfId="49" priority="56" operator="greaterThan">
      <formula>$F$46*$G$55*1000</formula>
    </cfRule>
  </conditionalFormatting>
  <conditionalFormatting sqref="C3">
    <cfRule type="cellIs" dxfId="48" priority="55" operator="greaterThan">
      <formula>$C$3*$H$3*1000</formula>
    </cfRule>
  </conditionalFormatting>
  <conditionalFormatting sqref="D3">
    <cfRule type="cellIs" dxfId="47" priority="54" operator="greaterThan">
      <formula>$D$3*$I$3*1000</formula>
    </cfRule>
  </conditionalFormatting>
  <conditionalFormatting sqref="E3">
    <cfRule type="cellIs" dxfId="46" priority="53" operator="greaterThan">
      <formula>$E$3*$J$3*1000</formula>
    </cfRule>
  </conditionalFormatting>
  <conditionalFormatting sqref="F3">
    <cfRule type="cellIs" dxfId="45" priority="52" operator="greaterThan">
      <formula>$F$3*$G$54*1000</formula>
    </cfRule>
  </conditionalFormatting>
  <conditionalFormatting sqref="J14">
    <cfRule type="cellIs" dxfId="44" priority="48" operator="equal">
      <formula>$H$3-$C$3</formula>
    </cfRule>
  </conditionalFormatting>
  <conditionalFormatting sqref="H3">
    <cfRule type="cellIs" dxfId="43" priority="46" operator="greaterThan">
      <formula>$C$3*$H$3*1000</formula>
    </cfRule>
  </conditionalFormatting>
  <conditionalFormatting sqref="I3">
    <cfRule type="cellIs" dxfId="42" priority="45" operator="greaterThan">
      <formula>$D$3*$I$3*1000</formula>
    </cfRule>
  </conditionalFormatting>
  <conditionalFormatting sqref="J3">
    <cfRule type="cellIs" dxfId="41" priority="44" operator="greaterThan">
      <formula>$E$3*$J$3*1000</formula>
    </cfRule>
  </conditionalFormatting>
  <conditionalFormatting sqref="H4">
    <cfRule type="cellIs" dxfId="40" priority="43" operator="greaterThan">
      <formula>$C$4*$H$4*1000</formula>
    </cfRule>
  </conditionalFormatting>
  <conditionalFormatting sqref="I4">
    <cfRule type="cellIs" dxfId="39" priority="42" operator="greaterThan">
      <formula>$D$4*$I$4*1000</formula>
    </cfRule>
  </conditionalFormatting>
  <conditionalFormatting sqref="J4">
    <cfRule type="cellIs" dxfId="38" priority="41" operator="greaterThan">
      <formula>$E$4*$J$4*1000</formula>
    </cfRule>
  </conditionalFormatting>
  <conditionalFormatting sqref="H5:J5">
    <cfRule type="cellIs" dxfId="37" priority="40" operator="notEqual">
      <formula>0</formula>
    </cfRule>
  </conditionalFormatting>
  <conditionalFormatting sqref="H5">
    <cfRule type="cellIs" dxfId="36" priority="39" operator="greaterThan">
      <formula>$C$5*$H$5*1000</formula>
    </cfRule>
  </conditionalFormatting>
  <conditionalFormatting sqref="I5">
    <cfRule type="cellIs" dxfId="35" priority="38" operator="greaterThan">
      <formula>$D$5*$I$5*1000</formula>
    </cfRule>
  </conditionalFormatting>
  <conditionalFormatting sqref="J5">
    <cfRule type="cellIs" dxfId="34" priority="37" operator="greaterThan">
      <formula>$E$5*$J$5*1000</formula>
    </cfRule>
  </conditionalFormatting>
  <conditionalFormatting sqref="H10:J10">
    <cfRule type="cellIs" dxfId="33" priority="36" operator="notEqual">
      <formula>0</formula>
    </cfRule>
  </conditionalFormatting>
  <conditionalFormatting sqref="H10">
    <cfRule type="cellIs" dxfId="32" priority="35" operator="greaterThan">
      <formula>$C$10*$H$10*1000</formula>
    </cfRule>
  </conditionalFormatting>
  <conditionalFormatting sqref="I10">
    <cfRule type="cellIs" dxfId="31" priority="34" operator="greaterThan">
      <formula>$D$10*$I$10*1000</formula>
    </cfRule>
  </conditionalFormatting>
  <conditionalFormatting sqref="J10">
    <cfRule type="cellIs" dxfId="30" priority="33" operator="greaterThan">
      <formula>$E$10*$J$10*1000</formula>
    </cfRule>
  </conditionalFormatting>
  <conditionalFormatting sqref="H24:J24">
    <cfRule type="cellIs" dxfId="29" priority="32" operator="notEqual">
      <formula>0</formula>
    </cfRule>
  </conditionalFormatting>
  <conditionalFormatting sqref="H24">
    <cfRule type="cellIs" dxfId="28" priority="31" operator="greaterThan">
      <formula>$C$24*$H$24*1000</formula>
    </cfRule>
  </conditionalFormatting>
  <conditionalFormatting sqref="I24">
    <cfRule type="cellIs" dxfId="27" priority="30" operator="greaterThan">
      <formula>$D$24*$I$24*1000</formula>
    </cfRule>
  </conditionalFormatting>
  <conditionalFormatting sqref="J24">
    <cfRule type="cellIs" dxfId="26" priority="29" operator="greaterThan">
      <formula>$E$24*$J$24*1000</formula>
    </cfRule>
  </conditionalFormatting>
  <conditionalFormatting sqref="H33:J33">
    <cfRule type="cellIs" dxfId="25" priority="28" operator="notEqual">
      <formula>0</formula>
    </cfRule>
  </conditionalFormatting>
  <conditionalFormatting sqref="H33">
    <cfRule type="cellIs" dxfId="24" priority="27" operator="greaterThan">
      <formula>$C$33*$H$33*1000</formula>
    </cfRule>
  </conditionalFormatting>
  <conditionalFormatting sqref="I33">
    <cfRule type="cellIs" dxfId="23" priority="26" operator="greaterThan">
      <formula>$D$33*$I$33*1000</formula>
    </cfRule>
  </conditionalFormatting>
  <conditionalFormatting sqref="J33">
    <cfRule type="cellIs" dxfId="22" priority="25" operator="greaterThan">
      <formula>$E$33*$J$33*1000</formula>
    </cfRule>
  </conditionalFormatting>
  <conditionalFormatting sqref="H34:J34">
    <cfRule type="cellIs" dxfId="21" priority="24" operator="notEqual">
      <formula>0</formula>
    </cfRule>
  </conditionalFormatting>
  <conditionalFormatting sqref="H34">
    <cfRule type="cellIs" dxfId="20" priority="23" operator="greaterThan">
      <formula>$C$34*$H$34*1000</formula>
    </cfRule>
  </conditionalFormatting>
  <conditionalFormatting sqref="I34">
    <cfRule type="cellIs" dxfId="19" priority="22" operator="greaterThan">
      <formula>$D$34*$I$34*1000</formula>
    </cfRule>
  </conditionalFormatting>
  <conditionalFormatting sqref="J34">
    <cfRule type="cellIs" dxfId="18" priority="21" operator="greaterThan">
      <formula>$E$34*$J$34*1000</formula>
    </cfRule>
  </conditionalFormatting>
  <conditionalFormatting sqref="H35:J35">
    <cfRule type="cellIs" dxfId="17" priority="20" operator="notEqual">
      <formula>0</formula>
    </cfRule>
  </conditionalFormatting>
  <conditionalFormatting sqref="H35">
    <cfRule type="cellIs" dxfId="16" priority="19" operator="greaterThan">
      <formula>$C$35*$H$35*1000</formula>
    </cfRule>
  </conditionalFormatting>
  <conditionalFormatting sqref="I35">
    <cfRule type="cellIs" dxfId="15" priority="18" operator="greaterThan">
      <formula>$D$35*$I$35*1000</formula>
    </cfRule>
  </conditionalFormatting>
  <conditionalFormatting sqref="J35">
    <cfRule type="cellIs" dxfId="14" priority="17" operator="greaterThan">
      <formula>$E$35*$J$35*1000</formula>
    </cfRule>
  </conditionalFormatting>
  <conditionalFormatting sqref="H36:J36">
    <cfRule type="cellIs" dxfId="13" priority="16" operator="notEqual">
      <formula>0</formula>
    </cfRule>
  </conditionalFormatting>
  <conditionalFormatting sqref="H36">
    <cfRule type="cellIs" dxfId="12" priority="15" operator="greaterThan">
      <formula>$C$36*$H$36*1000</formula>
    </cfRule>
  </conditionalFormatting>
  <conditionalFormatting sqref="I36">
    <cfRule type="cellIs" dxfId="11" priority="14" operator="greaterThan">
      <formula>$D$36*$I$36*1000</formula>
    </cfRule>
  </conditionalFormatting>
  <conditionalFormatting sqref="J36">
    <cfRule type="cellIs" dxfId="10" priority="13" operator="greaterThan">
      <formula>$E$36*$J$36*1000</formula>
    </cfRule>
  </conditionalFormatting>
  <conditionalFormatting sqref="H42:J42">
    <cfRule type="cellIs" dxfId="9" priority="12" operator="notEqual">
      <formula>0</formula>
    </cfRule>
  </conditionalFormatting>
  <conditionalFormatting sqref="H42">
    <cfRule type="cellIs" dxfId="8" priority="11" operator="greaterThan">
      <formula>$C$42*$H$42*1000</formula>
    </cfRule>
  </conditionalFormatting>
  <conditionalFormatting sqref="I42">
    <cfRule type="cellIs" dxfId="7" priority="10" operator="greaterThan">
      <formula>$D$42*$I$42*1000</formula>
    </cfRule>
  </conditionalFormatting>
  <conditionalFormatting sqref="J42">
    <cfRule type="cellIs" dxfId="6" priority="9" operator="greaterThan">
      <formula>$E$42*$J$42*1000</formula>
    </cfRule>
  </conditionalFormatting>
  <conditionalFormatting sqref="H46:J46">
    <cfRule type="cellIs" dxfId="5" priority="8" operator="notEqual">
      <formula>0</formula>
    </cfRule>
  </conditionalFormatting>
  <conditionalFormatting sqref="H46">
    <cfRule type="cellIs" dxfId="4" priority="7" operator="greaterThan">
      <formula>$C$46*$H$46*1000</formula>
    </cfRule>
  </conditionalFormatting>
  <conditionalFormatting sqref="I46">
    <cfRule type="cellIs" dxfId="3" priority="6" operator="greaterThan">
      <formula>$D$46*$I$46*1000</formula>
    </cfRule>
  </conditionalFormatting>
  <conditionalFormatting sqref="J46">
    <cfRule type="cellIs" dxfId="2" priority="5" operator="greaterThan">
      <formula>$E$46*$J$46*1000</formula>
    </cfRule>
  </conditionalFormatting>
  <conditionalFormatting sqref="G54">
    <cfRule type="cellIs" dxfId="1" priority="4" operator="greaterThan">
      <formula>$G$54*$F$3*1000</formula>
    </cfRule>
  </conditionalFormatting>
  <conditionalFormatting sqref="G55">
    <cfRule type="cellIs" dxfId="0" priority="3" operator="greaterThan">
      <formula>$G$55*$F$35*1000</formula>
    </cfRule>
  </conditionalFormatting>
  <conditionalFormatting sqref="F54">
    <cfRule type="colorScale" priority="2">
      <colorScale>
        <cfvo type="formula" val="$G$54-0.01"/>
        <cfvo type="num" val="$G$54"/>
        <cfvo type="formula" val="$G$54+0.01"/>
        <color theme="5" tint="0.39997558519241921"/>
        <color rgb="FF92D050"/>
        <color rgb="FFFFC000"/>
      </colorScale>
    </cfRule>
  </conditionalFormatting>
  <conditionalFormatting sqref="F55">
    <cfRule type="colorScale" priority="1">
      <colorScale>
        <cfvo type="formula" val="$G$55-0.01"/>
        <cfvo type="num" val="$G$55"/>
        <cfvo type="formula" val="$G$55+0.01"/>
        <color theme="5" tint="0.39997558519241921"/>
        <color rgb="FF92D050"/>
        <color rgb="FFFFC000"/>
      </colorScale>
    </cfRule>
  </conditionalFormatting>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1"/>
  <dimension ref="A1:J169"/>
  <sheetViews>
    <sheetView topLeftCell="A7" workbookViewId="0">
      <selection activeCell="J21" sqref="J21"/>
    </sheetView>
  </sheetViews>
  <sheetFormatPr defaultRowHeight="15" x14ac:dyDescent="0.25"/>
  <cols>
    <col min="1" max="1" width="9.140625" customWidth="1"/>
    <col min="10" max="10" width="18.42578125" customWidth="1"/>
  </cols>
  <sheetData>
    <row r="1" spans="1:10" x14ac:dyDescent="0.25">
      <c r="A1" s="2" t="s">
        <v>8</v>
      </c>
    </row>
    <row r="2" spans="1:10" x14ac:dyDescent="0.25">
      <c r="A2" s="2" t="s">
        <v>9</v>
      </c>
      <c r="J2" s="51" t="s">
        <v>465</v>
      </c>
    </row>
    <row r="3" spans="1:10" x14ac:dyDescent="0.25">
      <c r="A3" s="2" t="s">
        <v>10</v>
      </c>
      <c r="J3" s="42">
        <v>43466</v>
      </c>
    </row>
    <row r="4" spans="1:10" x14ac:dyDescent="0.25">
      <c r="A4" s="2" t="s">
        <v>11</v>
      </c>
      <c r="J4" s="42">
        <v>43574</v>
      </c>
    </row>
    <row r="5" spans="1:10" x14ac:dyDescent="0.25">
      <c r="A5" s="2" t="s">
        <v>12</v>
      </c>
      <c r="J5" s="42">
        <v>43577</v>
      </c>
    </row>
    <row r="6" spans="1:10" x14ac:dyDescent="0.25">
      <c r="A6" s="2" t="s">
        <v>13</v>
      </c>
      <c r="J6" s="42">
        <v>43586</v>
      </c>
    </row>
    <row r="7" spans="1:10" x14ac:dyDescent="0.25">
      <c r="A7" s="2" t="s">
        <v>14</v>
      </c>
      <c r="J7" s="42">
        <v>43593</v>
      </c>
    </row>
    <row r="8" spans="1:10" x14ac:dyDescent="0.25">
      <c r="A8" s="2" t="s">
        <v>15</v>
      </c>
      <c r="J8" s="42">
        <v>43651</v>
      </c>
    </row>
    <row r="9" spans="1:10" x14ac:dyDescent="0.25">
      <c r="A9" s="2" t="s">
        <v>16</v>
      </c>
      <c r="J9" s="42">
        <v>43652</v>
      </c>
    </row>
    <row r="10" spans="1:10" x14ac:dyDescent="0.25">
      <c r="A10" s="2" t="s">
        <v>17</v>
      </c>
      <c r="J10" s="42">
        <v>43736</v>
      </c>
    </row>
    <row r="11" spans="1:10" x14ac:dyDescent="0.25">
      <c r="A11" s="2" t="s">
        <v>18</v>
      </c>
      <c r="J11" s="42">
        <v>43766</v>
      </c>
    </row>
    <row r="12" spans="1:10" x14ac:dyDescent="0.25">
      <c r="A12" s="2" t="s">
        <v>19</v>
      </c>
      <c r="J12" s="42">
        <v>43786</v>
      </c>
    </row>
    <row r="13" spans="1:10" x14ac:dyDescent="0.25">
      <c r="A13" s="2" t="s">
        <v>20</v>
      </c>
      <c r="J13" s="42">
        <v>43823</v>
      </c>
    </row>
    <row r="14" spans="1:10" x14ac:dyDescent="0.25">
      <c r="A14" s="2" t="s">
        <v>21</v>
      </c>
      <c r="J14" s="42">
        <v>43824</v>
      </c>
    </row>
    <row r="15" spans="1:10" x14ac:dyDescent="0.25">
      <c r="A15" s="2" t="s">
        <v>6</v>
      </c>
      <c r="J15" s="42">
        <v>43825</v>
      </c>
    </row>
    <row r="16" spans="1:10" x14ac:dyDescent="0.25">
      <c r="A16" s="2" t="s">
        <v>22</v>
      </c>
      <c r="J16" s="52"/>
    </row>
    <row r="17" spans="1:10" x14ac:dyDescent="0.25">
      <c r="A17" s="2" t="s">
        <v>23</v>
      </c>
      <c r="J17" s="52"/>
    </row>
    <row r="18" spans="1:10" x14ac:dyDescent="0.25">
      <c r="A18" s="2" t="s">
        <v>7</v>
      </c>
    </row>
    <row r="19" spans="1:10" ht="30" x14ac:dyDescent="0.25">
      <c r="A19" s="2" t="s">
        <v>24</v>
      </c>
      <c r="J19" s="53" t="s">
        <v>467</v>
      </c>
    </row>
    <row r="20" spans="1:10" x14ac:dyDescent="0.25">
      <c r="A20" s="2" t="s">
        <v>25</v>
      </c>
      <c r="J20" s="54">
        <v>1344</v>
      </c>
    </row>
    <row r="21" spans="1:10" x14ac:dyDescent="0.25">
      <c r="A21" s="2" t="s">
        <v>26</v>
      </c>
    </row>
    <row r="22" spans="1:10" x14ac:dyDescent="0.25">
      <c r="A22" s="2" t="s">
        <v>27</v>
      </c>
    </row>
    <row r="23" spans="1:10" x14ac:dyDescent="0.25">
      <c r="A23" s="2" t="s">
        <v>28</v>
      </c>
    </row>
    <row r="24" spans="1:10" x14ac:dyDescent="0.25">
      <c r="A24" s="2" t="s">
        <v>29</v>
      </c>
    </row>
    <row r="25" spans="1:10" x14ac:dyDescent="0.25">
      <c r="A25" s="2" t="s">
        <v>30</v>
      </c>
    </row>
    <row r="26" spans="1:10" x14ac:dyDescent="0.25">
      <c r="A26" s="2" t="s">
        <v>31</v>
      </c>
      <c r="J26" t="s">
        <v>552</v>
      </c>
    </row>
    <row r="27" spans="1:10" x14ac:dyDescent="0.25">
      <c r="A27" s="2" t="s">
        <v>32</v>
      </c>
      <c r="J27" t="s">
        <v>553</v>
      </c>
    </row>
    <row r="28" spans="1:10" x14ac:dyDescent="0.25">
      <c r="A28" s="2" t="s">
        <v>33</v>
      </c>
    </row>
    <row r="29" spans="1:10" x14ac:dyDescent="0.25">
      <c r="A29" s="2" t="s">
        <v>34</v>
      </c>
    </row>
    <row r="30" spans="1:10" x14ac:dyDescent="0.25">
      <c r="A30" s="2" t="s">
        <v>35</v>
      </c>
    </row>
    <row r="31" spans="1:10" x14ac:dyDescent="0.25">
      <c r="A31" s="2" t="s">
        <v>36</v>
      </c>
    </row>
    <row r="32" spans="1:10" x14ac:dyDescent="0.25">
      <c r="A32" s="2" t="s">
        <v>37</v>
      </c>
    </row>
    <row r="33" spans="1:1" x14ac:dyDescent="0.25">
      <c r="A33" s="2" t="s">
        <v>38</v>
      </c>
    </row>
    <row r="36" spans="1:1" x14ac:dyDescent="0.25">
      <c r="A36" s="214" t="s">
        <v>573</v>
      </c>
    </row>
    <row r="37" spans="1:1" x14ac:dyDescent="0.25">
      <c r="A37" s="214" t="s">
        <v>574</v>
      </c>
    </row>
    <row r="38" spans="1:1" x14ac:dyDescent="0.25">
      <c r="A38" s="214" t="s">
        <v>575</v>
      </c>
    </row>
    <row r="39" spans="1:1" x14ac:dyDescent="0.25">
      <c r="A39" s="214" t="s">
        <v>576</v>
      </c>
    </row>
    <row r="40" spans="1:1" x14ac:dyDescent="0.25">
      <c r="A40" s="214" t="s">
        <v>577</v>
      </c>
    </row>
    <row r="41" spans="1:1" x14ac:dyDescent="0.25">
      <c r="A41" s="214" t="s">
        <v>578</v>
      </c>
    </row>
    <row r="42" spans="1:1" x14ac:dyDescent="0.25">
      <c r="A42" s="214" t="s">
        <v>579</v>
      </c>
    </row>
    <row r="43" spans="1:1" x14ac:dyDescent="0.25">
      <c r="A43" s="214" t="s">
        <v>580</v>
      </c>
    </row>
    <row r="44" spans="1:1" x14ac:dyDescent="0.25">
      <c r="A44" s="214" t="s">
        <v>581</v>
      </c>
    </row>
    <row r="45" spans="1:1" x14ac:dyDescent="0.25">
      <c r="A45" s="214" t="s">
        <v>582</v>
      </c>
    </row>
    <row r="46" spans="1:1" x14ac:dyDescent="0.25">
      <c r="A46" s="214" t="s">
        <v>583</v>
      </c>
    </row>
    <row r="47" spans="1:1" x14ac:dyDescent="0.25">
      <c r="A47" s="214" t="s">
        <v>584</v>
      </c>
    </row>
    <row r="48" spans="1:1" x14ac:dyDescent="0.25">
      <c r="A48" s="214" t="s">
        <v>585</v>
      </c>
    </row>
    <row r="49" spans="1:1" x14ac:dyDescent="0.25">
      <c r="A49" s="214" t="s">
        <v>586</v>
      </c>
    </row>
    <row r="50" spans="1:1" x14ac:dyDescent="0.25">
      <c r="A50" s="214" t="s">
        <v>587</v>
      </c>
    </row>
    <row r="51" spans="1:1" x14ac:dyDescent="0.25">
      <c r="A51" s="214" t="s">
        <v>588</v>
      </c>
    </row>
    <row r="52" spans="1:1" x14ac:dyDescent="0.25">
      <c r="A52" s="214" t="s">
        <v>589</v>
      </c>
    </row>
    <row r="53" spans="1:1" x14ac:dyDescent="0.25">
      <c r="A53" s="214" t="s">
        <v>590</v>
      </c>
    </row>
    <row r="54" spans="1:1" x14ac:dyDescent="0.25">
      <c r="A54" s="214" t="s">
        <v>591</v>
      </c>
    </row>
    <row r="55" spans="1:1" x14ac:dyDescent="0.25">
      <c r="A55" s="214" t="s">
        <v>592</v>
      </c>
    </row>
    <row r="56" spans="1:1" x14ac:dyDescent="0.25">
      <c r="A56" s="214" t="s">
        <v>593</v>
      </c>
    </row>
    <row r="57" spans="1:1" x14ac:dyDescent="0.25">
      <c r="A57" s="214" t="s">
        <v>594</v>
      </c>
    </row>
    <row r="58" spans="1:1" x14ac:dyDescent="0.25">
      <c r="A58" s="214" t="s">
        <v>595</v>
      </c>
    </row>
    <row r="59" spans="1:1" x14ac:dyDescent="0.25">
      <c r="A59" s="214" t="s">
        <v>596</v>
      </c>
    </row>
    <row r="60" spans="1:1" x14ac:dyDescent="0.25">
      <c r="A60" s="214" t="s">
        <v>597</v>
      </c>
    </row>
    <row r="61" spans="1:1" x14ac:dyDescent="0.25">
      <c r="A61" s="214" t="s">
        <v>598</v>
      </c>
    </row>
    <row r="62" spans="1:1" x14ac:dyDescent="0.25">
      <c r="A62" s="214" t="s">
        <v>599</v>
      </c>
    </row>
    <row r="63" spans="1:1" x14ac:dyDescent="0.25">
      <c r="A63" s="214" t="s">
        <v>600</v>
      </c>
    </row>
    <row r="64" spans="1:1" x14ac:dyDescent="0.25">
      <c r="A64" s="214" t="s">
        <v>601</v>
      </c>
    </row>
    <row r="65" spans="1:1" x14ac:dyDescent="0.25">
      <c r="A65" s="214" t="s">
        <v>602</v>
      </c>
    </row>
    <row r="66" spans="1:1" x14ac:dyDescent="0.25">
      <c r="A66" s="214" t="s">
        <v>603</v>
      </c>
    </row>
    <row r="67" spans="1:1" x14ac:dyDescent="0.25">
      <c r="A67" s="214" t="s">
        <v>604</v>
      </c>
    </row>
    <row r="68" spans="1:1" x14ac:dyDescent="0.25">
      <c r="A68" s="214" t="s">
        <v>605</v>
      </c>
    </row>
    <row r="69" spans="1:1" x14ac:dyDescent="0.25">
      <c r="A69" s="214" t="s">
        <v>606</v>
      </c>
    </row>
    <row r="70" spans="1:1" x14ac:dyDescent="0.25">
      <c r="A70" s="214" t="s">
        <v>607</v>
      </c>
    </row>
    <row r="71" spans="1:1" x14ac:dyDescent="0.25">
      <c r="A71" s="214" t="s">
        <v>608</v>
      </c>
    </row>
    <row r="72" spans="1:1" x14ac:dyDescent="0.25">
      <c r="A72" s="214" t="s">
        <v>609</v>
      </c>
    </row>
    <row r="73" spans="1:1" x14ac:dyDescent="0.25">
      <c r="A73" s="214" t="s">
        <v>610</v>
      </c>
    </row>
    <row r="74" spans="1:1" x14ac:dyDescent="0.25">
      <c r="A74" s="214" t="s">
        <v>611</v>
      </c>
    </row>
    <row r="75" spans="1:1" x14ac:dyDescent="0.25">
      <c r="A75" s="214" t="s">
        <v>612</v>
      </c>
    </row>
    <row r="76" spans="1:1" x14ac:dyDescent="0.25">
      <c r="A76" s="214" t="s">
        <v>613</v>
      </c>
    </row>
    <row r="77" spans="1:1" x14ac:dyDescent="0.25">
      <c r="A77" s="214" t="s">
        <v>614</v>
      </c>
    </row>
    <row r="78" spans="1:1" x14ac:dyDescent="0.25">
      <c r="A78" s="214" t="s">
        <v>615</v>
      </c>
    </row>
    <row r="79" spans="1:1" x14ac:dyDescent="0.25">
      <c r="A79" s="214" t="s">
        <v>616</v>
      </c>
    </row>
    <row r="80" spans="1:1" x14ac:dyDescent="0.25">
      <c r="A80" s="214" t="s">
        <v>617</v>
      </c>
    </row>
    <row r="81" spans="1:1" x14ac:dyDescent="0.25">
      <c r="A81" s="214" t="s">
        <v>618</v>
      </c>
    </row>
    <row r="82" spans="1:1" x14ac:dyDescent="0.25">
      <c r="A82" s="214" t="s">
        <v>619</v>
      </c>
    </row>
    <row r="83" spans="1:1" x14ac:dyDescent="0.25">
      <c r="A83" s="214" t="s">
        <v>620</v>
      </c>
    </row>
    <row r="84" spans="1:1" x14ac:dyDescent="0.25">
      <c r="A84" s="214" t="s">
        <v>621</v>
      </c>
    </row>
    <row r="85" spans="1:1" x14ac:dyDescent="0.25">
      <c r="A85" s="214" t="s">
        <v>622</v>
      </c>
    </row>
    <row r="86" spans="1:1" x14ac:dyDescent="0.25">
      <c r="A86" s="214" t="s">
        <v>623</v>
      </c>
    </row>
    <row r="87" spans="1:1" x14ac:dyDescent="0.25">
      <c r="A87" s="214" t="s">
        <v>624</v>
      </c>
    </row>
    <row r="88" spans="1:1" x14ac:dyDescent="0.25">
      <c r="A88" s="214" t="s">
        <v>625</v>
      </c>
    </row>
    <row r="89" spans="1:1" x14ac:dyDescent="0.25">
      <c r="A89" s="214" t="s">
        <v>626</v>
      </c>
    </row>
    <row r="90" spans="1:1" x14ac:dyDescent="0.25">
      <c r="A90" s="214" t="s">
        <v>627</v>
      </c>
    </row>
    <row r="91" spans="1:1" x14ac:dyDescent="0.25">
      <c r="A91" s="214" t="s">
        <v>628</v>
      </c>
    </row>
    <row r="92" spans="1:1" x14ac:dyDescent="0.25">
      <c r="A92" s="214" t="s">
        <v>629</v>
      </c>
    </row>
    <row r="93" spans="1:1" x14ac:dyDescent="0.25">
      <c r="A93" s="214" t="s">
        <v>630</v>
      </c>
    </row>
    <row r="94" spans="1:1" x14ac:dyDescent="0.25">
      <c r="A94" s="214" t="s">
        <v>631</v>
      </c>
    </row>
    <row r="95" spans="1:1" x14ac:dyDescent="0.25">
      <c r="A95" s="214" t="s">
        <v>632</v>
      </c>
    </row>
    <row r="96" spans="1:1" x14ac:dyDescent="0.25">
      <c r="A96" s="214" t="s">
        <v>633</v>
      </c>
    </row>
    <row r="97" spans="1:1" x14ac:dyDescent="0.25">
      <c r="A97" s="214" t="s">
        <v>634</v>
      </c>
    </row>
    <row r="98" spans="1:1" x14ac:dyDescent="0.25">
      <c r="A98" s="214" t="s">
        <v>635</v>
      </c>
    </row>
    <row r="99" spans="1:1" x14ac:dyDescent="0.25">
      <c r="A99" s="214" t="s">
        <v>636</v>
      </c>
    </row>
    <row r="100" spans="1:1" x14ac:dyDescent="0.25">
      <c r="A100" s="214" t="s">
        <v>637</v>
      </c>
    </row>
    <row r="101" spans="1:1" x14ac:dyDescent="0.25">
      <c r="A101" s="214" t="s">
        <v>638</v>
      </c>
    </row>
    <row r="102" spans="1:1" x14ac:dyDescent="0.25">
      <c r="A102" s="214" t="s">
        <v>639</v>
      </c>
    </row>
    <row r="103" spans="1:1" x14ac:dyDescent="0.25">
      <c r="A103" s="214" t="s">
        <v>640</v>
      </c>
    </row>
    <row r="104" spans="1:1" x14ac:dyDescent="0.25">
      <c r="A104" s="214" t="s">
        <v>641</v>
      </c>
    </row>
    <row r="105" spans="1:1" x14ac:dyDescent="0.25">
      <c r="A105" s="214" t="s">
        <v>642</v>
      </c>
    </row>
    <row r="106" spans="1:1" x14ac:dyDescent="0.25">
      <c r="A106" s="214" t="s">
        <v>643</v>
      </c>
    </row>
    <row r="107" spans="1:1" x14ac:dyDescent="0.25">
      <c r="A107" s="214" t="s">
        <v>644</v>
      </c>
    </row>
    <row r="108" spans="1:1" x14ac:dyDescent="0.25">
      <c r="A108" s="214" t="s">
        <v>645</v>
      </c>
    </row>
    <row r="109" spans="1:1" x14ac:dyDescent="0.25">
      <c r="A109" s="214" t="s">
        <v>646</v>
      </c>
    </row>
    <row r="110" spans="1:1" x14ac:dyDescent="0.25">
      <c r="A110" s="214" t="s">
        <v>647</v>
      </c>
    </row>
    <row r="111" spans="1:1" x14ac:dyDescent="0.25">
      <c r="A111" s="214" t="s">
        <v>648</v>
      </c>
    </row>
    <row r="112" spans="1:1" x14ac:dyDescent="0.25">
      <c r="A112" s="214" t="s">
        <v>649</v>
      </c>
    </row>
    <row r="113" spans="1:1" x14ac:dyDescent="0.25">
      <c r="A113" s="214" t="s">
        <v>650</v>
      </c>
    </row>
    <row r="114" spans="1:1" x14ac:dyDescent="0.25">
      <c r="A114" s="214" t="s">
        <v>651</v>
      </c>
    </row>
    <row r="115" spans="1:1" x14ac:dyDescent="0.25">
      <c r="A115" s="214" t="s">
        <v>652</v>
      </c>
    </row>
    <row r="116" spans="1:1" x14ac:dyDescent="0.25">
      <c r="A116" s="214" t="s">
        <v>653</v>
      </c>
    </row>
    <row r="117" spans="1:1" x14ac:dyDescent="0.25">
      <c r="A117" s="214" t="s">
        <v>654</v>
      </c>
    </row>
    <row r="118" spans="1:1" x14ac:dyDescent="0.25">
      <c r="A118" s="214" t="s">
        <v>655</v>
      </c>
    </row>
    <row r="119" spans="1:1" x14ac:dyDescent="0.25">
      <c r="A119" s="214" t="s">
        <v>656</v>
      </c>
    </row>
    <row r="120" spans="1:1" x14ac:dyDescent="0.25">
      <c r="A120" s="214" t="s">
        <v>657</v>
      </c>
    </row>
    <row r="121" spans="1:1" x14ac:dyDescent="0.25">
      <c r="A121" s="214" t="s">
        <v>658</v>
      </c>
    </row>
    <row r="122" spans="1:1" x14ac:dyDescent="0.25">
      <c r="A122" s="214" t="s">
        <v>659</v>
      </c>
    </row>
    <row r="123" spans="1:1" x14ac:dyDescent="0.25">
      <c r="A123" s="214" t="s">
        <v>660</v>
      </c>
    </row>
    <row r="124" spans="1:1" x14ac:dyDescent="0.25">
      <c r="A124" s="214" t="s">
        <v>661</v>
      </c>
    </row>
    <row r="125" spans="1:1" x14ac:dyDescent="0.25">
      <c r="A125" s="214" t="s">
        <v>662</v>
      </c>
    </row>
    <row r="126" spans="1:1" x14ac:dyDescent="0.25">
      <c r="A126" s="214" t="s">
        <v>663</v>
      </c>
    </row>
    <row r="127" spans="1:1" x14ac:dyDescent="0.25">
      <c r="A127" s="214" t="s">
        <v>664</v>
      </c>
    </row>
    <row r="128" spans="1:1" x14ac:dyDescent="0.25">
      <c r="A128" s="214" t="s">
        <v>665</v>
      </c>
    </row>
    <row r="129" spans="1:1" x14ac:dyDescent="0.25">
      <c r="A129" s="214" t="s">
        <v>666</v>
      </c>
    </row>
    <row r="130" spans="1:1" x14ac:dyDescent="0.25">
      <c r="A130" s="214" t="s">
        <v>667</v>
      </c>
    </row>
    <row r="131" spans="1:1" x14ac:dyDescent="0.25">
      <c r="A131" s="214" t="s">
        <v>668</v>
      </c>
    </row>
    <row r="132" spans="1:1" x14ac:dyDescent="0.25">
      <c r="A132" s="214" t="s">
        <v>669</v>
      </c>
    </row>
    <row r="133" spans="1:1" x14ac:dyDescent="0.25">
      <c r="A133" s="214" t="s">
        <v>670</v>
      </c>
    </row>
    <row r="134" spans="1:1" x14ac:dyDescent="0.25">
      <c r="A134" s="214" t="s">
        <v>671</v>
      </c>
    </row>
    <row r="135" spans="1:1" x14ac:dyDescent="0.25">
      <c r="A135" s="214" t="s">
        <v>672</v>
      </c>
    </row>
    <row r="136" spans="1:1" x14ac:dyDescent="0.25">
      <c r="A136" s="214" t="s">
        <v>673</v>
      </c>
    </row>
    <row r="137" spans="1:1" x14ac:dyDescent="0.25">
      <c r="A137" s="214" t="s">
        <v>674</v>
      </c>
    </row>
    <row r="138" spans="1:1" x14ac:dyDescent="0.25">
      <c r="A138" s="214" t="s">
        <v>675</v>
      </c>
    </row>
    <row r="139" spans="1:1" x14ac:dyDescent="0.25">
      <c r="A139" s="214" t="s">
        <v>676</v>
      </c>
    </row>
    <row r="140" spans="1:1" x14ac:dyDescent="0.25">
      <c r="A140" s="214" t="s">
        <v>677</v>
      </c>
    </row>
    <row r="141" spans="1:1" x14ac:dyDescent="0.25">
      <c r="A141" s="214" t="s">
        <v>678</v>
      </c>
    </row>
    <row r="142" spans="1:1" x14ac:dyDescent="0.25">
      <c r="A142" s="214" t="s">
        <v>679</v>
      </c>
    </row>
    <row r="143" spans="1:1" x14ac:dyDescent="0.25">
      <c r="A143" s="214" t="s">
        <v>680</v>
      </c>
    </row>
    <row r="144" spans="1:1" x14ac:dyDescent="0.25">
      <c r="A144" s="214" t="s">
        <v>681</v>
      </c>
    </row>
    <row r="145" spans="1:1" x14ac:dyDescent="0.25">
      <c r="A145" s="214" t="s">
        <v>682</v>
      </c>
    </row>
    <row r="146" spans="1:1" x14ac:dyDescent="0.25">
      <c r="A146" s="214" t="s">
        <v>683</v>
      </c>
    </row>
    <row r="147" spans="1:1" x14ac:dyDescent="0.25">
      <c r="A147" s="214" t="s">
        <v>684</v>
      </c>
    </row>
    <row r="148" spans="1:1" x14ac:dyDescent="0.25">
      <c r="A148" s="214" t="s">
        <v>685</v>
      </c>
    </row>
    <row r="149" spans="1:1" x14ac:dyDescent="0.25">
      <c r="A149" s="214" t="s">
        <v>686</v>
      </c>
    </row>
    <row r="150" spans="1:1" x14ac:dyDescent="0.25">
      <c r="A150" s="214" t="s">
        <v>687</v>
      </c>
    </row>
    <row r="151" spans="1:1" x14ac:dyDescent="0.25">
      <c r="A151" s="214" t="s">
        <v>688</v>
      </c>
    </row>
    <row r="152" spans="1:1" x14ac:dyDescent="0.25">
      <c r="A152" s="214" t="s">
        <v>689</v>
      </c>
    </row>
    <row r="153" spans="1:1" x14ac:dyDescent="0.25">
      <c r="A153" s="214" t="s">
        <v>690</v>
      </c>
    </row>
    <row r="154" spans="1:1" x14ac:dyDescent="0.25">
      <c r="A154" s="214" t="s">
        <v>691</v>
      </c>
    </row>
    <row r="155" spans="1:1" x14ac:dyDescent="0.25">
      <c r="A155" s="214" t="s">
        <v>692</v>
      </c>
    </row>
    <row r="156" spans="1:1" x14ac:dyDescent="0.25">
      <c r="A156" s="214" t="s">
        <v>693</v>
      </c>
    </row>
    <row r="157" spans="1:1" x14ac:dyDescent="0.25">
      <c r="A157" s="214" t="s">
        <v>694</v>
      </c>
    </row>
    <row r="158" spans="1:1" x14ac:dyDescent="0.25">
      <c r="A158" s="214" t="s">
        <v>695</v>
      </c>
    </row>
    <row r="159" spans="1:1" x14ac:dyDescent="0.25">
      <c r="A159" s="214" t="s">
        <v>696</v>
      </c>
    </row>
    <row r="160" spans="1:1" x14ac:dyDescent="0.25">
      <c r="A160" s="214" t="s">
        <v>697</v>
      </c>
    </row>
    <row r="161" spans="1:1" x14ac:dyDescent="0.25">
      <c r="A161" s="214" t="s">
        <v>698</v>
      </c>
    </row>
    <row r="162" spans="1:1" x14ac:dyDescent="0.25">
      <c r="A162" s="214" t="s">
        <v>699</v>
      </c>
    </row>
    <row r="163" spans="1:1" x14ac:dyDescent="0.25">
      <c r="A163" s="214" t="s">
        <v>700</v>
      </c>
    </row>
    <row r="164" spans="1:1" x14ac:dyDescent="0.25">
      <c r="A164" s="214" t="s">
        <v>701</v>
      </c>
    </row>
    <row r="165" spans="1:1" x14ac:dyDescent="0.25">
      <c r="A165" s="214" t="s">
        <v>702</v>
      </c>
    </row>
    <row r="166" spans="1:1" x14ac:dyDescent="0.25">
      <c r="A166" s="214" t="s">
        <v>703</v>
      </c>
    </row>
    <row r="167" spans="1:1" x14ac:dyDescent="0.25">
      <c r="A167" s="214" t="s">
        <v>704</v>
      </c>
    </row>
    <row r="168" spans="1:1" x14ac:dyDescent="0.25">
      <c r="A168" s="214" t="s">
        <v>705</v>
      </c>
    </row>
    <row r="169" spans="1:1" x14ac:dyDescent="0.25">
      <c r="A169" s="214" t="s">
        <v>706</v>
      </c>
    </row>
  </sheetData>
  <sheetProtection algorithmName="SHA-512" hashValue="XCVxkPQCnEBFA2sSZ3TY38+Uk5eCAvRPsEQv1pH0siTmJQcVyiwXmfgZZVL8gK6DKXqpgBe5FeJHJPcdwcwZaw==" saltValue="JBjvMGwSrJfq87MGXaedQA==" spinCount="100000" sheet="1" objects="1" scenarios="1"/>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L37"/>
  <sheetViews>
    <sheetView topLeftCell="A22" zoomScale="82" zoomScaleNormal="82" workbookViewId="0">
      <selection activeCell="L41" sqref="L41"/>
    </sheetView>
  </sheetViews>
  <sheetFormatPr defaultRowHeight="15.75" x14ac:dyDescent="0.25"/>
  <cols>
    <col min="1" max="1" width="6.42578125" style="235" customWidth="1"/>
    <col min="2" max="2" width="27" style="278" bestFit="1" customWidth="1"/>
    <col min="3" max="3" width="43.85546875" style="161" bestFit="1" customWidth="1"/>
    <col min="4" max="4" width="9.5703125" style="161" bestFit="1" customWidth="1"/>
    <col min="5" max="5" width="10.28515625" style="161" bestFit="1" customWidth="1"/>
    <col min="6" max="6" width="18.5703125" style="161" bestFit="1" customWidth="1"/>
    <col min="7" max="7" width="8.5703125" style="161" bestFit="1" customWidth="1"/>
    <col min="8" max="8" width="15.85546875" style="161" bestFit="1" customWidth="1"/>
    <col min="9" max="10" width="12.7109375" style="161" bestFit="1" customWidth="1"/>
    <col min="11" max="12" width="17.7109375" style="161" bestFit="1" customWidth="1"/>
    <col min="13" max="13" width="15" style="161" bestFit="1" customWidth="1"/>
    <col min="14" max="14" width="17.7109375" style="161" bestFit="1" customWidth="1"/>
    <col min="15" max="15" width="15" style="161" bestFit="1" customWidth="1"/>
    <col min="16" max="16" width="13.85546875" style="161" bestFit="1" customWidth="1"/>
    <col min="17" max="17" width="12.140625" style="161" bestFit="1" customWidth="1"/>
    <col min="18" max="18" width="11.140625" style="161" bestFit="1" customWidth="1"/>
    <col min="19" max="19" width="12.28515625" style="161" bestFit="1" customWidth="1"/>
    <col min="20" max="21" width="17.7109375" style="161" bestFit="1" customWidth="1"/>
    <col min="22" max="22" width="15" style="161" bestFit="1" customWidth="1"/>
    <col min="23" max="23" width="17.7109375" style="161" bestFit="1" customWidth="1"/>
    <col min="24" max="24" width="15" style="161" bestFit="1" customWidth="1"/>
    <col min="25" max="25" width="12.28515625" style="161" bestFit="1" customWidth="1"/>
    <col min="26" max="31" width="18.28515625" style="161" bestFit="1" customWidth="1"/>
    <col min="32" max="32" width="17.7109375" style="161" bestFit="1" customWidth="1"/>
    <col min="33" max="33" width="15" style="161" bestFit="1" customWidth="1"/>
    <col min="34" max="34" width="12.28515625" style="161" bestFit="1" customWidth="1"/>
    <col min="35" max="37" width="9.42578125" style="161" bestFit="1" customWidth="1"/>
    <col min="38" max="38" width="15" style="161" bestFit="1" customWidth="1"/>
    <col min="39" max="39" width="15.140625" style="161" bestFit="1" customWidth="1"/>
    <col min="40" max="40" width="12.140625" style="161" bestFit="1" customWidth="1"/>
    <col min="41" max="41" width="15" style="161" bestFit="1" customWidth="1"/>
    <col min="42" max="43" width="12.28515625" style="161" bestFit="1" customWidth="1"/>
    <col min="44" max="45" width="15" style="161" bestFit="1" customWidth="1"/>
    <col min="46" max="47" width="12.28515625" style="161" bestFit="1" customWidth="1"/>
    <col min="48" max="48" width="9.42578125" style="161" bestFit="1" customWidth="1"/>
    <col min="49" max="49" width="5.85546875" style="161" bestFit="1" customWidth="1"/>
    <col min="50" max="51" width="4.85546875" style="161" bestFit="1" customWidth="1"/>
    <col min="52" max="52" width="6.5703125" style="161" bestFit="1" customWidth="1"/>
    <col min="53" max="53" width="4.85546875" style="161" bestFit="1" customWidth="1"/>
    <col min="54" max="54" width="6.5703125" style="161" bestFit="1" customWidth="1"/>
    <col min="55" max="56" width="5.85546875" style="161" bestFit="1" customWidth="1"/>
    <col min="57" max="61" width="4.85546875" style="161" bestFit="1" customWidth="1"/>
    <col min="62" max="63" width="5.85546875" style="161" bestFit="1" customWidth="1"/>
    <col min="64" max="66" width="4.85546875" style="161" bestFit="1" customWidth="1"/>
    <col min="67" max="67" width="13.140625" style="161" bestFit="1" customWidth="1"/>
    <col min="68" max="68" width="7" style="161" bestFit="1" customWidth="1"/>
    <col min="104" max="104" width="9.140625" customWidth="1"/>
  </cols>
  <sheetData>
    <row r="1" spans="1:68" s="314" customFormat="1" ht="31.5" customHeight="1" x14ac:dyDescent="0.25">
      <c r="A1" s="339">
        <v>1</v>
      </c>
      <c r="B1" s="279" t="s">
        <v>393</v>
      </c>
      <c r="C1" s="249">
        <f>'úvodní list'!$E$12</f>
        <v>0</v>
      </c>
      <c r="D1" s="249">
        <f>'úvodní list'!$E$13</f>
        <v>0</v>
      </c>
      <c r="E1" s="303">
        <f>'úvodní list'!$E$14</f>
        <v>0</v>
      </c>
      <c r="F1" s="303">
        <f>'úvodní list'!$E$15</f>
        <v>0</v>
      </c>
      <c r="G1" s="249">
        <f>'úvodní list'!$E$16</f>
        <v>0</v>
      </c>
      <c r="H1" s="303">
        <f>'část D zaměstnanci'!$E$7</f>
        <v>0</v>
      </c>
      <c r="I1" s="303">
        <f>'část D zaměstnanci'!$E$8</f>
        <v>0</v>
      </c>
      <c r="J1" s="303">
        <f>'část D zaměstnanci'!$E$9</f>
        <v>0</v>
      </c>
      <c r="K1" s="303">
        <f>'část D zaměstnanci'!$E$10</f>
        <v>0</v>
      </c>
      <c r="L1" s="303">
        <f>'část D zaměstnanci'!$E$11</f>
        <v>0</v>
      </c>
      <c r="M1" s="303">
        <f>'část D zaměstnanci'!$E$12</f>
        <v>0</v>
      </c>
      <c r="N1" s="303">
        <f>'část D zaměstnanci'!$E$13</f>
        <v>0</v>
      </c>
      <c r="O1" s="303">
        <f>'část D zaměstnanci'!$E$14</f>
        <v>0</v>
      </c>
      <c r="P1" s="303">
        <f>'část D zaměstnanci'!$E$15</f>
        <v>0</v>
      </c>
      <c r="Q1" s="303">
        <f>'část D zaměstnanci'!$E$16</f>
        <v>0</v>
      </c>
      <c r="R1" s="303">
        <f>'část D zaměstnanci'!$E$17</f>
        <v>0</v>
      </c>
      <c r="S1" s="303">
        <f>'část D zaměstnanci'!$E$18</f>
        <v>0</v>
      </c>
      <c r="T1" s="303">
        <f>'část D zaměstnanci'!$E$19</f>
        <v>0</v>
      </c>
      <c r="U1" s="303">
        <f>'část D zaměstnanci'!$E$20</f>
        <v>0</v>
      </c>
      <c r="V1" s="303">
        <f>'část D zaměstnanci'!$E$21</f>
        <v>0</v>
      </c>
      <c r="W1" s="303">
        <f>'část D zaměstnanci'!$E$22</f>
        <v>0</v>
      </c>
      <c r="X1" s="303">
        <f>'část D zaměstnanci'!$E$23</f>
        <v>0</v>
      </c>
      <c r="Y1" s="303">
        <f>'část D zaměstnanci'!$E$24</f>
        <v>0</v>
      </c>
      <c r="Z1" s="303">
        <f>'část D zaměstnanci'!$E$25</f>
        <v>0</v>
      </c>
      <c r="AA1" s="249">
        <f>'část D zaměstnanci'!$E$26</f>
        <v>0</v>
      </c>
      <c r="AB1" s="249">
        <f>'část D zaměstnanci'!$E$27</f>
        <v>0</v>
      </c>
      <c r="AC1" s="249">
        <f>'část D zaměstnanci'!$E$28</f>
        <v>0</v>
      </c>
      <c r="AD1" s="249">
        <f>'část D zaměstnanci'!$E$29</f>
        <v>0</v>
      </c>
      <c r="AE1" s="249">
        <f>'část D zaměstnanci'!$E$30</f>
        <v>0</v>
      </c>
      <c r="AF1" s="249">
        <f>'část D zaměstnanci'!$E$31</f>
        <v>0</v>
      </c>
      <c r="AG1" s="249">
        <f>'část D zaměstnanci'!$E$32</f>
        <v>0</v>
      </c>
      <c r="AH1" s="249">
        <f>'část D zaměstnanci'!$E$33</f>
        <v>0</v>
      </c>
      <c r="AI1" s="249">
        <f>'část D zaměstnanci'!$E$34</f>
        <v>0</v>
      </c>
      <c r="AJ1" s="249">
        <f>'část D zaměstnanci'!$E$35</f>
        <v>0</v>
      </c>
      <c r="AK1" s="249">
        <f>'část D zaměstnanci'!$E$36</f>
        <v>0</v>
      </c>
      <c r="AL1" s="249">
        <f>'část D zaměstnanci'!$E$37</f>
        <v>0</v>
      </c>
      <c r="AM1" s="249">
        <f>'část D zaměstnanci'!$E$38</f>
        <v>0</v>
      </c>
      <c r="AN1" s="249">
        <f>'část D zaměstnanci'!$E$39</f>
        <v>0</v>
      </c>
      <c r="AO1" s="249">
        <f>'část D zaměstnanci'!$E$40</f>
        <v>0</v>
      </c>
      <c r="AP1" s="249">
        <f>'část D zaměstnanci'!$E$41</f>
        <v>0</v>
      </c>
      <c r="AQ1" s="249">
        <f>'část D zaměstnanci'!$E$42</f>
        <v>0</v>
      </c>
      <c r="AR1" s="249">
        <f>'část D zaměstnanci'!$E$43</f>
        <v>0</v>
      </c>
      <c r="AS1" s="249">
        <f>'část D zaměstnanci'!$E$44</f>
        <v>0</v>
      </c>
      <c r="AT1" s="249">
        <f>'část D zaměstnanci'!$E$45</f>
        <v>0</v>
      </c>
      <c r="AU1" s="249">
        <f>'část D zaměstnanci'!$E$46</f>
        <v>0</v>
      </c>
      <c r="AV1" s="249">
        <f>'část D zaměstnanci'!$E$47</f>
        <v>0</v>
      </c>
      <c r="AW1" s="249">
        <f>'část D zaměstnanci'!$E$48</f>
        <v>0</v>
      </c>
      <c r="AX1" s="249">
        <f>'část D zaměstnanci'!$E$49</f>
        <v>0</v>
      </c>
      <c r="AY1" s="249">
        <f>'část D zaměstnanci'!$E$50</f>
        <v>0</v>
      </c>
      <c r="AZ1" s="249">
        <f>'část D zaměstnanci'!$E$51</f>
        <v>0</v>
      </c>
      <c r="BA1" s="249">
        <f>'část D zaměstnanci'!$E$52</f>
        <v>0</v>
      </c>
      <c r="BB1" s="249">
        <f>'část D zaměstnanci'!$E$53</f>
        <v>0</v>
      </c>
      <c r="BC1" s="249">
        <f>'část D zaměstnanci'!$E$54</f>
        <v>0</v>
      </c>
      <c r="BD1" s="334"/>
      <c r="BE1" s="334"/>
      <c r="BF1" s="334"/>
      <c r="BG1" s="334"/>
      <c r="BH1" s="334"/>
      <c r="BI1" s="334"/>
      <c r="BJ1" s="334"/>
      <c r="BK1" s="334"/>
      <c r="BL1" s="334"/>
      <c r="BM1" s="334"/>
      <c r="BN1" s="334"/>
      <c r="BO1" s="334"/>
      <c r="BP1" s="334"/>
    </row>
    <row r="2" spans="1:68" s="314" customFormat="1" ht="31.5" customHeight="1" x14ac:dyDescent="0.25">
      <c r="A2" s="339">
        <v>2</v>
      </c>
      <c r="B2" s="279" t="s">
        <v>394</v>
      </c>
      <c r="C2" s="249">
        <f>'úvodní list'!$E$12</f>
        <v>0</v>
      </c>
      <c r="D2" s="249">
        <f>'úvodní list'!$E$13</f>
        <v>0</v>
      </c>
      <c r="E2" s="303">
        <f>'úvodní list'!$E$14</f>
        <v>0</v>
      </c>
      <c r="F2" s="303">
        <f>'úvodní list'!$E$15</f>
        <v>0</v>
      </c>
      <c r="G2" s="249">
        <f>'úvodní list'!$E$16</f>
        <v>0</v>
      </c>
      <c r="H2" s="303">
        <f>'část D zaměstnanci'!$F$7</f>
        <v>0</v>
      </c>
      <c r="I2" s="303">
        <f>'část D zaměstnanci'!$F$8</f>
        <v>0</v>
      </c>
      <c r="J2" s="303">
        <f>'část D zaměstnanci'!$F$9</f>
        <v>0</v>
      </c>
      <c r="K2" s="303">
        <f>'část D zaměstnanci'!$F$10</f>
        <v>0</v>
      </c>
      <c r="L2" s="303">
        <f>'část D zaměstnanci'!$F$11</f>
        <v>0</v>
      </c>
      <c r="M2" s="303">
        <f>'část D zaměstnanci'!$F$12</f>
        <v>0</v>
      </c>
      <c r="N2" s="303">
        <f>'část D zaměstnanci'!$F$13</f>
        <v>0</v>
      </c>
      <c r="O2" s="303">
        <f>'část D zaměstnanci'!$F$14</f>
        <v>0</v>
      </c>
      <c r="P2" s="303">
        <f>'část D zaměstnanci'!$F$15</f>
        <v>0</v>
      </c>
      <c r="Q2" s="303">
        <f>'část D zaměstnanci'!$F$16</f>
        <v>0</v>
      </c>
      <c r="R2" s="303">
        <f>'část D zaměstnanci'!$F$17</f>
        <v>0</v>
      </c>
      <c r="S2" s="303">
        <f>'část D zaměstnanci'!$F$18</f>
        <v>0</v>
      </c>
      <c r="T2" s="303">
        <f>'část D zaměstnanci'!$F$19</f>
        <v>0</v>
      </c>
      <c r="U2" s="303">
        <f>'část D zaměstnanci'!$F$20</f>
        <v>0</v>
      </c>
      <c r="V2" s="303">
        <f>'část D zaměstnanci'!$F$21</f>
        <v>0</v>
      </c>
      <c r="W2" s="303">
        <f>'část D zaměstnanci'!$F$22</f>
        <v>0</v>
      </c>
      <c r="X2" s="303">
        <f>'část D zaměstnanci'!$F$23</f>
        <v>0</v>
      </c>
      <c r="Y2" s="303">
        <f>'část D zaměstnanci'!$F$24</f>
        <v>0</v>
      </c>
      <c r="Z2" s="303">
        <f>'část D zaměstnanci'!$F$25</f>
        <v>0</v>
      </c>
      <c r="AA2" s="249">
        <f>'část D zaměstnanci'!$F$26</f>
        <v>0</v>
      </c>
      <c r="AB2" s="249">
        <f>'část D zaměstnanci'!$F$27</f>
        <v>0</v>
      </c>
      <c r="AC2" s="249">
        <f>'část D zaměstnanci'!$F$28</f>
        <v>0</v>
      </c>
      <c r="AD2" s="249">
        <f>'část D zaměstnanci'!$F$29</f>
        <v>0</v>
      </c>
      <c r="AE2" s="249">
        <f>'část D zaměstnanci'!$F$30</f>
        <v>0</v>
      </c>
      <c r="AF2" s="249">
        <f>'část D zaměstnanci'!$F$31</f>
        <v>0</v>
      </c>
      <c r="AG2" s="249">
        <f>'část D zaměstnanci'!$F$32</f>
        <v>0</v>
      </c>
      <c r="AH2" s="249">
        <f>'část D zaměstnanci'!$F$33</f>
        <v>0</v>
      </c>
      <c r="AI2" s="249">
        <f>'část D zaměstnanci'!$F$34</f>
        <v>0</v>
      </c>
      <c r="AJ2" s="249">
        <f>'část D zaměstnanci'!$F$35</f>
        <v>0</v>
      </c>
      <c r="AK2" s="249">
        <f>'část D zaměstnanci'!$F$36</f>
        <v>0</v>
      </c>
      <c r="AL2" s="249">
        <f>'část D zaměstnanci'!$F$37</f>
        <v>0</v>
      </c>
      <c r="AM2" s="249">
        <f>'část D zaměstnanci'!$F$38</f>
        <v>0</v>
      </c>
      <c r="AN2" s="249">
        <f>'část D zaměstnanci'!$F$39</f>
        <v>0</v>
      </c>
      <c r="AO2" s="249">
        <f>'část D zaměstnanci'!$F$40</f>
        <v>0</v>
      </c>
      <c r="AP2" s="249">
        <f>'část D zaměstnanci'!$F$41</f>
        <v>0</v>
      </c>
      <c r="AQ2" s="249">
        <f>'část D zaměstnanci'!$F$42</f>
        <v>0</v>
      </c>
      <c r="AR2" s="249">
        <f>'část D zaměstnanci'!$F$43</f>
        <v>0</v>
      </c>
      <c r="AS2" s="249">
        <f>'část D zaměstnanci'!$F$44</f>
        <v>0</v>
      </c>
      <c r="AT2" s="249">
        <f>'část D zaměstnanci'!$F$45</f>
        <v>0</v>
      </c>
      <c r="AU2" s="249">
        <f>'část D zaměstnanci'!$F$46</f>
        <v>0</v>
      </c>
      <c r="AV2" s="249">
        <f>'část D zaměstnanci'!$F$47</f>
        <v>0</v>
      </c>
      <c r="AW2" s="249">
        <f>'část D zaměstnanci'!$F$48</f>
        <v>0</v>
      </c>
      <c r="AX2" s="249">
        <f>'část D zaměstnanci'!$F$49</f>
        <v>0</v>
      </c>
      <c r="AY2" s="249">
        <f>'část D zaměstnanci'!$F$50</f>
        <v>0</v>
      </c>
      <c r="AZ2" s="249">
        <f>'část D zaměstnanci'!$F$51</f>
        <v>0</v>
      </c>
      <c r="BA2" s="249">
        <f>'část D zaměstnanci'!$F$52</f>
        <v>0</v>
      </c>
      <c r="BB2" s="249">
        <f>'část D zaměstnanci'!$F$53</f>
        <v>0</v>
      </c>
      <c r="BC2" s="249">
        <f>'část D zaměstnanci'!$F$54</f>
        <v>0</v>
      </c>
      <c r="BD2" s="334"/>
      <c r="BE2" s="334"/>
      <c r="BF2" s="334"/>
      <c r="BG2" s="334"/>
      <c r="BH2" s="334"/>
      <c r="BI2" s="334"/>
      <c r="BJ2" s="334"/>
      <c r="BK2" s="334"/>
      <c r="BL2" s="334"/>
      <c r="BM2" s="334"/>
      <c r="BN2" s="334"/>
      <c r="BO2" s="334"/>
      <c r="BP2" s="334"/>
    </row>
    <row r="3" spans="1:68" s="314" customFormat="1" ht="31.5" customHeight="1" x14ac:dyDescent="0.25">
      <c r="A3" s="339">
        <v>3</v>
      </c>
      <c r="B3" s="279" t="s">
        <v>395</v>
      </c>
      <c r="C3" s="249">
        <f>'úvodní list'!$E$12</f>
        <v>0</v>
      </c>
      <c r="D3" s="249">
        <f>'úvodní list'!$E$13</f>
        <v>0</v>
      </c>
      <c r="E3" s="303">
        <f>'úvodní list'!$E$14</f>
        <v>0</v>
      </c>
      <c r="F3" s="303">
        <f>'úvodní list'!$E$15</f>
        <v>0</v>
      </c>
      <c r="G3" s="249">
        <f>'úvodní list'!$E$16</f>
        <v>0</v>
      </c>
      <c r="H3" s="249">
        <f>'část D zaměstnanci'!$G$7</f>
        <v>0</v>
      </c>
      <c r="I3" s="249">
        <f>'část D zaměstnanci'!$G$8</f>
        <v>0</v>
      </c>
      <c r="J3" s="249">
        <f>'část D zaměstnanci'!$G$9</f>
        <v>0</v>
      </c>
      <c r="K3" s="249">
        <f>'část D zaměstnanci'!$G$10</f>
        <v>0</v>
      </c>
      <c r="L3" s="249">
        <f>'část D zaměstnanci'!$G$11</f>
        <v>0</v>
      </c>
      <c r="M3" s="249">
        <f>'část D zaměstnanci'!$G$12</f>
        <v>0</v>
      </c>
      <c r="N3" s="249">
        <f>'část D zaměstnanci'!$G$13</f>
        <v>0</v>
      </c>
      <c r="O3" s="249">
        <f>'část D zaměstnanci'!$G$14</f>
        <v>0</v>
      </c>
      <c r="P3" s="249">
        <f>'část D zaměstnanci'!$G$15</f>
        <v>0</v>
      </c>
      <c r="Q3" s="303">
        <f>'část D zaměstnanci'!$G$16</f>
        <v>0</v>
      </c>
      <c r="R3" s="303">
        <f>'část D zaměstnanci'!$G$17</f>
        <v>0</v>
      </c>
      <c r="S3" s="303">
        <f>'část D zaměstnanci'!$G$18</f>
        <v>0</v>
      </c>
      <c r="T3" s="303">
        <f>'část D zaměstnanci'!$G$19</f>
        <v>0</v>
      </c>
      <c r="U3" s="303">
        <f>'část D zaměstnanci'!$G$20</f>
        <v>0</v>
      </c>
      <c r="V3" s="303">
        <f>'část D zaměstnanci'!$G$21</f>
        <v>0</v>
      </c>
      <c r="W3" s="303">
        <f>'část D zaměstnanci'!$G$22</f>
        <v>0</v>
      </c>
      <c r="X3" s="303">
        <f>'část D zaměstnanci'!$G$23</f>
        <v>0</v>
      </c>
      <c r="Y3" s="303">
        <f>'část D zaměstnanci'!$G$24</f>
        <v>0</v>
      </c>
      <c r="Z3" s="303">
        <f>'část D zaměstnanci'!$G$25</f>
        <v>0</v>
      </c>
      <c r="AA3" s="249">
        <f>'část D zaměstnanci'!$G$26</f>
        <v>0</v>
      </c>
      <c r="AB3" s="249">
        <f>'část D zaměstnanci'!$G$27</f>
        <v>0</v>
      </c>
      <c r="AC3" s="249">
        <f>'část D zaměstnanci'!$G$28</f>
        <v>0</v>
      </c>
      <c r="AD3" s="249">
        <f>'část D zaměstnanci'!$G$29</f>
        <v>0</v>
      </c>
      <c r="AE3" s="249">
        <f>'část D zaměstnanci'!$G$30</f>
        <v>0</v>
      </c>
      <c r="AF3" s="249">
        <f>'část D zaměstnanci'!$G$31</f>
        <v>0</v>
      </c>
      <c r="AG3" s="249">
        <f>'část D zaměstnanci'!$G$32</f>
        <v>0</v>
      </c>
      <c r="AH3" s="249">
        <f>'část D zaměstnanci'!$G$33</f>
        <v>0</v>
      </c>
      <c r="AI3" s="249">
        <f>'část D zaměstnanci'!$G$34</f>
        <v>0</v>
      </c>
      <c r="AJ3" s="249">
        <f>'část D zaměstnanci'!$G$35</f>
        <v>0</v>
      </c>
      <c r="AK3" s="249">
        <f>'část D zaměstnanci'!$G$36</f>
        <v>0</v>
      </c>
      <c r="AL3" s="249">
        <f>'část D zaměstnanci'!$G$37</f>
        <v>0</v>
      </c>
      <c r="AM3" s="249">
        <f>'část D zaměstnanci'!$G$38</f>
        <v>0</v>
      </c>
      <c r="AN3" s="249">
        <f>'část D zaměstnanci'!$G$39</f>
        <v>0</v>
      </c>
      <c r="AO3" s="249">
        <f>'část D zaměstnanci'!$G$40</f>
        <v>0</v>
      </c>
      <c r="AP3" s="249">
        <f>'část D zaměstnanci'!$G$41</f>
        <v>0</v>
      </c>
      <c r="AQ3" s="249">
        <f>'část D zaměstnanci'!$G$42</f>
        <v>0</v>
      </c>
      <c r="AR3" s="249">
        <f>'část D zaměstnanci'!$G$43</f>
        <v>0</v>
      </c>
      <c r="AS3" s="249">
        <f>'část D zaměstnanci'!$G$44</f>
        <v>0</v>
      </c>
      <c r="AT3" s="249">
        <f>'část D zaměstnanci'!$G$45</f>
        <v>0</v>
      </c>
      <c r="AU3" s="249">
        <f>'část D zaměstnanci'!$G$46</f>
        <v>0</v>
      </c>
      <c r="AV3" s="249">
        <f>'část D zaměstnanci'!$G$47</f>
        <v>0</v>
      </c>
      <c r="AW3" s="249">
        <f>'část D zaměstnanci'!$G$48</f>
        <v>0</v>
      </c>
      <c r="AX3" s="249">
        <f>'část D zaměstnanci'!$G$49</f>
        <v>0</v>
      </c>
      <c r="AY3" s="249">
        <f>'část D zaměstnanci'!$G$50</f>
        <v>0</v>
      </c>
      <c r="AZ3" s="249">
        <f>'část D zaměstnanci'!$G$51</f>
        <v>0</v>
      </c>
      <c r="BA3" s="249">
        <f>'část D zaměstnanci'!$G$52</f>
        <v>0</v>
      </c>
      <c r="BB3" s="249">
        <f>'část D zaměstnanci'!$G$53</f>
        <v>0</v>
      </c>
      <c r="BC3" s="249">
        <f>'část D zaměstnanci'!$G$54</f>
        <v>0</v>
      </c>
      <c r="BD3" s="334"/>
      <c r="BE3" s="334"/>
      <c r="BF3" s="334"/>
      <c r="BG3" s="334"/>
      <c r="BH3" s="334"/>
      <c r="BI3" s="334"/>
      <c r="BJ3" s="334"/>
      <c r="BK3" s="334"/>
      <c r="BL3" s="334"/>
      <c r="BM3" s="334"/>
      <c r="BN3" s="334"/>
      <c r="BO3" s="334"/>
      <c r="BP3" s="334"/>
    </row>
    <row r="4" spans="1:68" s="314" customFormat="1" ht="31.5" customHeight="1" x14ac:dyDescent="0.25">
      <c r="A4" s="339">
        <v>4</v>
      </c>
      <c r="B4" s="279" t="s">
        <v>396</v>
      </c>
      <c r="C4" s="249">
        <f>'úvodní list'!$E$12</f>
        <v>0</v>
      </c>
      <c r="D4" s="249">
        <f>'úvodní list'!$E$13</f>
        <v>0</v>
      </c>
      <c r="E4" s="303">
        <f>'úvodní list'!$E$14</f>
        <v>0</v>
      </c>
      <c r="F4" s="303">
        <f>'úvodní list'!$E$15</f>
        <v>0</v>
      </c>
      <c r="G4" s="249">
        <f>'úvodní list'!$E$16</f>
        <v>0</v>
      </c>
      <c r="H4" s="303">
        <f>'část D zaměstnanci'!$H$7</f>
        <v>0</v>
      </c>
      <c r="I4" s="303">
        <f>'část D zaměstnanci'!$H$8</f>
        <v>0</v>
      </c>
      <c r="J4" s="303">
        <f>'část D zaměstnanci'!$H$9</f>
        <v>0</v>
      </c>
      <c r="K4" s="303">
        <f>'část D zaměstnanci'!$H$10</f>
        <v>0</v>
      </c>
      <c r="L4" s="303">
        <f>'část D zaměstnanci'!$H$11</f>
        <v>0</v>
      </c>
      <c r="M4" s="303">
        <f>'část D zaměstnanci'!$H$12</f>
        <v>0</v>
      </c>
      <c r="N4" s="303">
        <f>'část D zaměstnanci'!$H$13</f>
        <v>0</v>
      </c>
      <c r="O4" s="303">
        <f>'část D zaměstnanci'!$H$14</f>
        <v>0</v>
      </c>
      <c r="P4" s="303">
        <f>'část D zaměstnanci'!$H$15</f>
        <v>0</v>
      </c>
      <c r="Q4" s="303">
        <f>'část D zaměstnanci'!$H$16</f>
        <v>0</v>
      </c>
      <c r="R4" s="303">
        <f>'část D zaměstnanci'!$H$17</f>
        <v>0</v>
      </c>
      <c r="S4" s="303">
        <f>'část D zaměstnanci'!$H$18</f>
        <v>0</v>
      </c>
      <c r="T4" s="303">
        <f>'část D zaměstnanci'!$H$19</f>
        <v>0</v>
      </c>
      <c r="U4" s="303">
        <f>'část D zaměstnanci'!$H$20</f>
        <v>0</v>
      </c>
      <c r="V4" s="303">
        <f>'část D zaměstnanci'!$H$21</f>
        <v>0</v>
      </c>
      <c r="W4" s="303">
        <f>'část D zaměstnanci'!$H$22</f>
        <v>0</v>
      </c>
      <c r="X4" s="303">
        <f>'část D zaměstnanci'!$H$23</f>
        <v>0</v>
      </c>
      <c r="Y4" s="303">
        <f>'část D zaměstnanci'!$H$24</f>
        <v>0</v>
      </c>
      <c r="Z4" s="303">
        <f>'část D zaměstnanci'!$H$25</f>
        <v>0</v>
      </c>
      <c r="AA4" s="249">
        <f>'část D zaměstnanci'!$H$26</f>
        <v>0</v>
      </c>
      <c r="AB4" s="249">
        <f>'část D zaměstnanci'!$H$27</f>
        <v>0</v>
      </c>
      <c r="AC4" s="249">
        <f>'část D zaměstnanci'!$H$28</f>
        <v>0</v>
      </c>
      <c r="AD4" s="249">
        <f>'část D zaměstnanci'!$H$29</f>
        <v>0</v>
      </c>
      <c r="AE4" s="249">
        <f>'část D zaměstnanci'!$H$30</f>
        <v>0</v>
      </c>
      <c r="AF4" s="249">
        <f>'část D zaměstnanci'!$H$31</f>
        <v>0</v>
      </c>
      <c r="AG4" s="249">
        <f>'část D zaměstnanci'!$H$32</f>
        <v>0</v>
      </c>
      <c r="AH4" s="249">
        <f>'část D zaměstnanci'!$H$33</f>
        <v>0</v>
      </c>
      <c r="AI4" s="249">
        <f>'část D zaměstnanci'!$H$34</f>
        <v>0</v>
      </c>
      <c r="AJ4" s="249">
        <f>'část D zaměstnanci'!$H$35</f>
        <v>0</v>
      </c>
      <c r="AK4" s="249">
        <f>'část D zaměstnanci'!$H$36</f>
        <v>0</v>
      </c>
      <c r="AL4" s="249">
        <f>'část D zaměstnanci'!$H$37</f>
        <v>0</v>
      </c>
      <c r="AM4" s="249">
        <f>'část D zaměstnanci'!$H$38</f>
        <v>0</v>
      </c>
      <c r="AN4" s="249">
        <f>'část D zaměstnanci'!$H$39</f>
        <v>0</v>
      </c>
      <c r="AO4" s="249">
        <f>'část D zaměstnanci'!$H$40</f>
        <v>0</v>
      </c>
      <c r="AP4" s="249">
        <f>'část D zaměstnanci'!$H$41</f>
        <v>0</v>
      </c>
      <c r="AQ4" s="249">
        <f>'část D zaměstnanci'!$H$42</f>
        <v>0</v>
      </c>
      <c r="AR4" s="249">
        <f>'část D zaměstnanci'!$H$43</f>
        <v>0</v>
      </c>
      <c r="AS4" s="249">
        <f>'část D zaměstnanci'!$H$44</f>
        <v>0</v>
      </c>
      <c r="AT4" s="249">
        <f>'část D zaměstnanci'!$H$45</f>
        <v>0</v>
      </c>
      <c r="AU4" s="249">
        <f>'část D zaměstnanci'!$H$46</f>
        <v>0</v>
      </c>
      <c r="AV4" s="249">
        <f>'část D zaměstnanci'!$H$47</f>
        <v>0</v>
      </c>
      <c r="AW4" s="249">
        <f>'část D zaměstnanci'!$H$48</f>
        <v>0</v>
      </c>
      <c r="AX4" s="249">
        <f>'část D zaměstnanci'!$H$49</f>
        <v>0</v>
      </c>
      <c r="AY4" s="249">
        <f>'část D zaměstnanci'!$H$50</f>
        <v>0</v>
      </c>
      <c r="AZ4" s="249">
        <f>'část D zaměstnanci'!$H$51</f>
        <v>0</v>
      </c>
      <c r="BA4" s="249">
        <f>'část D zaměstnanci'!$H$52</f>
        <v>0</v>
      </c>
      <c r="BB4" s="249">
        <f>'část D zaměstnanci'!$H$53</f>
        <v>0</v>
      </c>
      <c r="BC4" s="249">
        <f>'část D zaměstnanci'!$H$54</f>
        <v>0</v>
      </c>
      <c r="BD4" s="334"/>
      <c r="BE4" s="334"/>
      <c r="BF4" s="334"/>
      <c r="BG4" s="334"/>
      <c r="BH4" s="334"/>
      <c r="BI4" s="334"/>
      <c r="BJ4" s="334"/>
      <c r="BK4" s="334"/>
      <c r="BL4" s="334"/>
      <c r="BM4" s="334"/>
      <c r="BN4" s="334"/>
      <c r="BO4" s="334"/>
      <c r="BP4" s="334"/>
    </row>
    <row r="5" spans="1:68" s="314" customFormat="1" ht="31.5" customHeight="1" x14ac:dyDescent="0.25">
      <c r="A5" s="339">
        <v>5</v>
      </c>
      <c r="B5" s="279" t="s">
        <v>397</v>
      </c>
      <c r="C5" s="249">
        <f>'úvodní list'!$E$12</f>
        <v>0</v>
      </c>
      <c r="D5" s="249">
        <f>'úvodní list'!$E$13</f>
        <v>0</v>
      </c>
      <c r="E5" s="303">
        <f>'úvodní list'!$E$14</f>
        <v>0</v>
      </c>
      <c r="F5" s="303">
        <f>'úvodní list'!$E$15</f>
        <v>0</v>
      </c>
      <c r="G5" s="249">
        <f>'úvodní list'!$E$16</f>
        <v>0</v>
      </c>
      <c r="H5" s="303">
        <f>'část D zaměstnanci'!$I$7</f>
        <v>0</v>
      </c>
      <c r="I5" s="303">
        <f>'část D zaměstnanci'!$I$8</f>
        <v>0</v>
      </c>
      <c r="J5" s="303">
        <f>'část D zaměstnanci'!$I$9</f>
        <v>0</v>
      </c>
      <c r="K5" s="303">
        <f>'část D zaměstnanci'!$I$10</f>
        <v>0</v>
      </c>
      <c r="L5" s="303">
        <f>'část D zaměstnanci'!$I$11</f>
        <v>0</v>
      </c>
      <c r="M5" s="303">
        <f>'část D zaměstnanci'!$I$12</f>
        <v>0</v>
      </c>
      <c r="N5" s="303">
        <f>'část D zaměstnanci'!$I$13</f>
        <v>0</v>
      </c>
      <c r="O5" s="303">
        <f>'část D zaměstnanci'!$I$14</f>
        <v>0</v>
      </c>
      <c r="P5" s="303">
        <f>'část D zaměstnanci'!$I$15</f>
        <v>0</v>
      </c>
      <c r="Q5" s="303">
        <f>'část D zaměstnanci'!$I$16</f>
        <v>0</v>
      </c>
      <c r="R5" s="303">
        <f>'část D zaměstnanci'!$I$17</f>
        <v>0</v>
      </c>
      <c r="S5" s="303">
        <f>'část D zaměstnanci'!$I$18</f>
        <v>0</v>
      </c>
      <c r="T5" s="303">
        <f>'část D zaměstnanci'!$I$19</f>
        <v>0</v>
      </c>
      <c r="U5" s="303">
        <f>'část D zaměstnanci'!$I$20</f>
        <v>0</v>
      </c>
      <c r="V5" s="303">
        <f>'část D zaměstnanci'!$I$21</f>
        <v>0</v>
      </c>
      <c r="W5" s="303">
        <f>'část D zaměstnanci'!$I$22</f>
        <v>0</v>
      </c>
      <c r="X5" s="303">
        <f>'část D zaměstnanci'!$I$23</f>
        <v>0</v>
      </c>
      <c r="Y5" s="303">
        <f>'část D zaměstnanci'!$I$24</f>
        <v>0</v>
      </c>
      <c r="Z5" s="303">
        <f>'část D zaměstnanci'!$I$25</f>
        <v>0</v>
      </c>
      <c r="AA5" s="249">
        <f>'část D zaměstnanci'!$I$26</f>
        <v>0</v>
      </c>
      <c r="AB5" s="249">
        <f>'část D zaměstnanci'!$I$27</f>
        <v>0</v>
      </c>
      <c r="AC5" s="249">
        <f>'část D zaměstnanci'!$I$28</f>
        <v>0</v>
      </c>
      <c r="AD5" s="249">
        <f>'část D zaměstnanci'!$I$29</f>
        <v>0</v>
      </c>
      <c r="AE5" s="249">
        <f>'část D zaměstnanci'!$I$30</f>
        <v>0</v>
      </c>
      <c r="AF5" s="249">
        <f>'část D zaměstnanci'!$I$31</f>
        <v>0</v>
      </c>
      <c r="AG5" s="249">
        <f>'část D zaměstnanci'!$I$32</f>
        <v>0</v>
      </c>
      <c r="AH5" s="249">
        <f>'část D zaměstnanci'!$I$33</f>
        <v>0</v>
      </c>
      <c r="AI5" s="249">
        <f>'část D zaměstnanci'!$I$34</f>
        <v>0</v>
      </c>
      <c r="AJ5" s="249">
        <f>'část D zaměstnanci'!$I$35</f>
        <v>0</v>
      </c>
      <c r="AK5" s="249">
        <f>'část D zaměstnanci'!$I$36</f>
        <v>0</v>
      </c>
      <c r="AL5" s="249">
        <f>'část D zaměstnanci'!$I$37</f>
        <v>0</v>
      </c>
      <c r="AM5" s="249">
        <f>'část D zaměstnanci'!$I$38</f>
        <v>0</v>
      </c>
      <c r="AN5" s="249">
        <f>'část D zaměstnanci'!$I$39</f>
        <v>0</v>
      </c>
      <c r="AO5" s="249">
        <f>'část D zaměstnanci'!$I$40</f>
        <v>0</v>
      </c>
      <c r="AP5" s="249">
        <f>'část D zaměstnanci'!$I$41</f>
        <v>0</v>
      </c>
      <c r="AQ5" s="249">
        <f>'část D zaměstnanci'!$I$42</f>
        <v>0</v>
      </c>
      <c r="AR5" s="249">
        <f>'část D zaměstnanci'!$I$43</f>
        <v>0</v>
      </c>
      <c r="AS5" s="249">
        <f>'část D zaměstnanci'!$I$44</f>
        <v>0</v>
      </c>
      <c r="AT5" s="249">
        <f>'část D zaměstnanci'!$I$45</f>
        <v>0</v>
      </c>
      <c r="AU5" s="249">
        <f>'část D zaměstnanci'!$I$46</f>
        <v>0</v>
      </c>
      <c r="AV5" s="249">
        <f>'část D zaměstnanci'!$I$47</f>
        <v>0</v>
      </c>
      <c r="AW5" s="249">
        <f>'část D zaměstnanci'!$I$48</f>
        <v>0</v>
      </c>
      <c r="AX5" s="249">
        <f>'část D zaměstnanci'!$I$49</f>
        <v>0</v>
      </c>
      <c r="AY5" s="249">
        <f>'část D zaměstnanci'!$I$50</f>
        <v>0</v>
      </c>
      <c r="AZ5" s="249">
        <f>'část D zaměstnanci'!$I$51</f>
        <v>0</v>
      </c>
      <c r="BA5" s="249">
        <f>'část D zaměstnanci'!$I$52</f>
        <v>0</v>
      </c>
      <c r="BB5" s="249">
        <f>'část D zaměstnanci'!$I$53</f>
        <v>0</v>
      </c>
      <c r="BC5" s="249">
        <f>'část D zaměstnanci'!$I$54</f>
        <v>0</v>
      </c>
      <c r="BD5" s="334"/>
      <c r="BE5" s="334"/>
      <c r="BF5" s="334"/>
      <c r="BG5" s="334"/>
      <c r="BH5" s="334"/>
      <c r="BI5" s="334"/>
      <c r="BJ5" s="334"/>
      <c r="BK5" s="334"/>
      <c r="BL5" s="334"/>
      <c r="BM5" s="334"/>
      <c r="BN5" s="334"/>
      <c r="BO5" s="334"/>
      <c r="BP5" s="334"/>
    </row>
    <row r="6" spans="1:68" s="314" customFormat="1" ht="31.5" customHeight="1" x14ac:dyDescent="0.25">
      <c r="A6" s="339">
        <v>6</v>
      </c>
      <c r="B6" s="279" t="s">
        <v>398</v>
      </c>
      <c r="C6" s="249">
        <f>'úvodní list'!$E$12</f>
        <v>0</v>
      </c>
      <c r="D6" s="249">
        <f>'úvodní list'!$E$13</f>
        <v>0</v>
      </c>
      <c r="E6" s="303">
        <f>'úvodní list'!$E$14</f>
        <v>0</v>
      </c>
      <c r="F6" s="303">
        <f>'úvodní list'!$E$15</f>
        <v>0</v>
      </c>
      <c r="G6" s="249">
        <f>'úvodní list'!$E$16</f>
        <v>0</v>
      </c>
      <c r="H6" s="303">
        <f>'část D zaměstnanci'!$J$7</f>
        <v>0</v>
      </c>
      <c r="I6" s="303">
        <f>'část D zaměstnanci'!$J$8</f>
        <v>0</v>
      </c>
      <c r="J6" s="303">
        <f>'část D zaměstnanci'!$J$9</f>
        <v>0</v>
      </c>
      <c r="K6" s="303">
        <f>'část D zaměstnanci'!$J$10</f>
        <v>0</v>
      </c>
      <c r="L6" s="303">
        <f>'část D zaměstnanci'!$J$11</f>
        <v>0</v>
      </c>
      <c r="M6" s="303">
        <f>'část D zaměstnanci'!$J$12</f>
        <v>0</v>
      </c>
      <c r="N6" s="303">
        <f>'část D zaměstnanci'!$J$13</f>
        <v>0</v>
      </c>
      <c r="O6" s="303">
        <f>'část D zaměstnanci'!$J$14</f>
        <v>0</v>
      </c>
      <c r="P6" s="303">
        <f>'část D zaměstnanci'!$J$15</f>
        <v>0</v>
      </c>
      <c r="Q6" s="303">
        <f>'část D zaměstnanci'!$J$16</f>
        <v>0</v>
      </c>
      <c r="R6" s="303">
        <f>'část D zaměstnanci'!$J$17</f>
        <v>0</v>
      </c>
      <c r="S6" s="303">
        <f>'část D zaměstnanci'!$J$18</f>
        <v>0</v>
      </c>
      <c r="T6" s="303">
        <f>'část D zaměstnanci'!$J$19</f>
        <v>0</v>
      </c>
      <c r="U6" s="303">
        <f>'část D zaměstnanci'!$J$20</f>
        <v>0</v>
      </c>
      <c r="V6" s="303">
        <f>'část D zaměstnanci'!$J$21</f>
        <v>0</v>
      </c>
      <c r="W6" s="303">
        <f>'část D zaměstnanci'!$J$22</f>
        <v>0</v>
      </c>
      <c r="X6" s="303">
        <f>'část D zaměstnanci'!$J$23</f>
        <v>0</v>
      </c>
      <c r="Y6" s="303">
        <f>'část D zaměstnanci'!$J$24</f>
        <v>0</v>
      </c>
      <c r="Z6" s="303">
        <f>'část D zaměstnanci'!$J$25</f>
        <v>0</v>
      </c>
      <c r="AA6" s="249">
        <f>'část D zaměstnanci'!$J$26</f>
        <v>0</v>
      </c>
      <c r="AB6" s="249">
        <f>'část D zaměstnanci'!$J$27</f>
        <v>0</v>
      </c>
      <c r="AC6" s="249">
        <f>'část D zaměstnanci'!$J$28</f>
        <v>0</v>
      </c>
      <c r="AD6" s="249">
        <f>'část D zaměstnanci'!$J$29</f>
        <v>0</v>
      </c>
      <c r="AE6" s="249">
        <f>'část D zaměstnanci'!$J$30</f>
        <v>0</v>
      </c>
      <c r="AF6" s="249">
        <f>'část D zaměstnanci'!$J$31</f>
        <v>0</v>
      </c>
      <c r="AG6" s="249">
        <f>'část D zaměstnanci'!$J$32</f>
        <v>0</v>
      </c>
      <c r="AH6" s="249">
        <f>'část D zaměstnanci'!$J$33</f>
        <v>0</v>
      </c>
      <c r="AI6" s="249">
        <f>'část D zaměstnanci'!$J$34</f>
        <v>0</v>
      </c>
      <c r="AJ6" s="249">
        <f>'část D zaměstnanci'!$J$35</f>
        <v>0</v>
      </c>
      <c r="AK6" s="249">
        <f>'část D zaměstnanci'!$J$36</f>
        <v>0</v>
      </c>
      <c r="AL6" s="249">
        <f>'část D zaměstnanci'!$J$37</f>
        <v>0</v>
      </c>
      <c r="AM6" s="249">
        <f>'část D zaměstnanci'!$J$38</f>
        <v>0</v>
      </c>
      <c r="AN6" s="249">
        <f>'část D zaměstnanci'!$J$39</f>
        <v>0</v>
      </c>
      <c r="AO6" s="249">
        <f>'část D zaměstnanci'!$J$40</f>
        <v>0</v>
      </c>
      <c r="AP6" s="249">
        <f>'část D zaměstnanci'!$J$41</f>
        <v>0</v>
      </c>
      <c r="AQ6" s="249">
        <f>'část D zaměstnanci'!$J$42</f>
        <v>0</v>
      </c>
      <c r="AR6" s="249">
        <f>'část D zaměstnanci'!$J$43</f>
        <v>0</v>
      </c>
      <c r="AS6" s="249">
        <f>'část D zaměstnanci'!$J$44</f>
        <v>0</v>
      </c>
      <c r="AT6" s="249">
        <f>'část D zaměstnanci'!$J$45</f>
        <v>0</v>
      </c>
      <c r="AU6" s="249">
        <f>'část D zaměstnanci'!$J$46</f>
        <v>0</v>
      </c>
      <c r="AV6" s="249">
        <f>'část D zaměstnanci'!$J$47</f>
        <v>0</v>
      </c>
      <c r="AW6" s="249">
        <f>'část D zaměstnanci'!$J$48</f>
        <v>0</v>
      </c>
      <c r="AX6" s="249">
        <f>'část D zaměstnanci'!$J$49</f>
        <v>0</v>
      </c>
      <c r="AY6" s="249">
        <f>'část D zaměstnanci'!$J$50</f>
        <v>0</v>
      </c>
      <c r="AZ6" s="249">
        <f>'část D zaměstnanci'!$J$51</f>
        <v>0</v>
      </c>
      <c r="BA6" s="249">
        <f>'část D zaměstnanci'!$J$52</f>
        <v>0</v>
      </c>
      <c r="BB6" s="249">
        <f>'část D zaměstnanci'!$J$53</f>
        <v>0</v>
      </c>
      <c r="BC6" s="249">
        <f>'část D zaměstnanci'!$J$54</f>
        <v>0</v>
      </c>
      <c r="BD6" s="334"/>
      <c r="BE6" s="334"/>
      <c r="BF6" s="334"/>
      <c r="BG6" s="334"/>
      <c r="BH6" s="334"/>
      <c r="BI6" s="334"/>
      <c r="BJ6" s="334"/>
      <c r="BK6" s="334"/>
      <c r="BL6" s="334"/>
      <c r="BM6" s="334"/>
      <c r="BN6" s="334"/>
      <c r="BO6" s="334"/>
      <c r="BP6" s="334"/>
    </row>
    <row r="7" spans="1:68" s="314" customFormat="1" x14ac:dyDescent="0.25">
      <c r="A7" s="339">
        <v>11</v>
      </c>
      <c r="B7" s="279" t="s">
        <v>393</v>
      </c>
      <c r="C7" s="249">
        <f>'úvodní list'!$E$12</f>
        <v>0</v>
      </c>
      <c r="D7" s="249">
        <f>'úvodní list'!$E$13</f>
        <v>0</v>
      </c>
      <c r="E7" s="249">
        <f>'úvodní list'!$E$14</f>
        <v>0</v>
      </c>
      <c r="F7" s="249">
        <f>'úvodní list'!$E$15</f>
        <v>0</v>
      </c>
      <c r="G7" s="249">
        <f>'úvodní list'!$E$16</f>
        <v>0</v>
      </c>
      <c r="H7" s="303">
        <f>'část D zaměstnanci'!$E$59</f>
        <v>0</v>
      </c>
      <c r="I7" s="303">
        <f>'část D zaměstnanci'!$E$60</f>
        <v>0</v>
      </c>
      <c r="J7" s="303">
        <f>'část D zaměstnanci'!$E$61</f>
        <v>0</v>
      </c>
      <c r="K7" s="303">
        <f>'část D zaměstnanci'!$E$62</f>
        <v>0</v>
      </c>
      <c r="L7" s="303">
        <f>'část D zaměstnanci'!$E$63</f>
        <v>0</v>
      </c>
      <c r="M7" s="303">
        <f>'část D zaměstnanci'!$E$64</f>
        <v>0</v>
      </c>
      <c r="N7" s="303">
        <f>'část D zaměstnanci'!$E$65</f>
        <v>0</v>
      </c>
      <c r="O7" s="303">
        <f>'část D zaměstnanci'!$E$66</f>
        <v>0</v>
      </c>
      <c r="P7" s="303">
        <f>'část D zaměstnanci'!$E$67</f>
        <v>0</v>
      </c>
      <c r="Q7" s="303">
        <f>'část D zaměstnanci'!$E$68</f>
        <v>0</v>
      </c>
      <c r="R7" s="303">
        <f>'část D zaměstnanci'!$E$69</f>
        <v>0</v>
      </c>
      <c r="S7" s="303">
        <f>'část D zaměstnanci'!$E$70</f>
        <v>0</v>
      </c>
      <c r="T7" s="303">
        <f>'část D zaměstnanci'!$E$71</f>
        <v>0</v>
      </c>
      <c r="U7" s="303">
        <f>'část D zaměstnanci'!$E$72</f>
        <v>0</v>
      </c>
      <c r="V7" s="303">
        <f>'část D zaměstnanci'!$E$73</f>
        <v>0</v>
      </c>
      <c r="W7" s="303">
        <f>'část D zaměstnanci'!$E$74</f>
        <v>0</v>
      </c>
      <c r="X7" s="303">
        <f>'část D zaměstnanci'!$E$75</f>
        <v>0</v>
      </c>
      <c r="Y7" s="303">
        <f>'část D zaměstnanci'!$E$76</f>
        <v>0</v>
      </c>
      <c r="Z7" s="303">
        <f>'část D zaměstnanci'!$E$77</f>
        <v>0</v>
      </c>
      <c r="AA7" s="249">
        <f>'část D zaměstnanci'!$E$78</f>
        <v>0</v>
      </c>
      <c r="AB7" s="249">
        <f>'část D zaměstnanci'!$E$79</f>
        <v>0</v>
      </c>
      <c r="AC7" s="249">
        <f>'část D zaměstnanci'!$E$80</f>
        <v>0</v>
      </c>
      <c r="AD7" s="249">
        <f>'část D zaměstnanci'!$E$81</f>
        <v>0</v>
      </c>
      <c r="AE7" s="249">
        <f>'část D zaměstnanci'!$E$82</f>
        <v>0</v>
      </c>
      <c r="AF7" s="303">
        <f>'část D zaměstnanci'!$E$83</f>
        <v>0</v>
      </c>
      <c r="AG7" s="303">
        <f>'část D zaměstnanci'!$E$84</f>
        <v>0</v>
      </c>
      <c r="AH7" s="303">
        <f>'část D zaměstnanci'!$E$85</f>
        <v>0</v>
      </c>
      <c r="AI7" s="303">
        <f>'část D zaměstnanci'!$E$86</f>
        <v>0</v>
      </c>
      <c r="AJ7" s="303">
        <f>'část D zaměstnanci'!$E$87</f>
        <v>0</v>
      </c>
      <c r="AK7" s="249">
        <f>'část D zaměstnanci'!$E$88</f>
        <v>0</v>
      </c>
      <c r="AL7" s="249">
        <f>'část D zaměstnanci'!$E$89</f>
        <v>0</v>
      </c>
      <c r="AM7" s="249">
        <f>'část D zaměstnanci'!$E$90</f>
        <v>0</v>
      </c>
      <c r="AN7" s="249">
        <f>'část D zaměstnanci'!$E$91</f>
        <v>0</v>
      </c>
      <c r="AO7" s="249">
        <f>'část D zaměstnanci'!$E$92</f>
        <v>0</v>
      </c>
      <c r="AP7" s="303">
        <f>'část D zaměstnanci'!$E$93</f>
        <v>0</v>
      </c>
      <c r="AQ7" s="303">
        <f>'část D zaměstnanci'!$E$94</f>
        <v>0</v>
      </c>
      <c r="AR7" s="303">
        <f>'část D zaměstnanci'!$E$95</f>
        <v>0</v>
      </c>
      <c r="AS7" s="303">
        <f>'část D zaměstnanci'!$E$96</f>
        <v>0</v>
      </c>
      <c r="AT7" s="303">
        <f>'část D zaměstnanci'!$E$97</f>
        <v>0</v>
      </c>
      <c r="AU7" s="249">
        <f>'část D zaměstnanci'!$E$98</f>
        <v>0</v>
      </c>
      <c r="AV7" s="249">
        <f>'část D zaměstnanci'!$E$99</f>
        <v>0</v>
      </c>
      <c r="AW7" s="249">
        <f>'část D zaměstnanci'!$E$100</f>
        <v>0</v>
      </c>
      <c r="AX7" s="249">
        <f>'část D zaměstnanci'!$E$101</f>
        <v>0</v>
      </c>
      <c r="AY7" s="249">
        <f>'část D zaměstnanci'!$E$102</f>
        <v>0</v>
      </c>
      <c r="AZ7" s="303">
        <f>'část D zaměstnanci'!$E$103</f>
        <v>0</v>
      </c>
      <c r="BA7" s="303">
        <f>'část D zaměstnanci'!$E$104</f>
        <v>0</v>
      </c>
      <c r="BB7" s="303">
        <f>'část D zaměstnanci'!$E$105</f>
        <v>0</v>
      </c>
      <c r="BC7" s="303">
        <f>'část D zaměstnanci'!$E$106</f>
        <v>0</v>
      </c>
      <c r="BD7" s="334"/>
      <c r="BE7" s="334"/>
      <c r="BF7" s="334"/>
      <c r="BG7" s="334"/>
      <c r="BH7" s="334"/>
      <c r="BI7" s="334"/>
      <c r="BJ7" s="334"/>
      <c r="BK7" s="334"/>
      <c r="BL7" s="334"/>
      <c r="BM7" s="334"/>
      <c r="BN7" s="334"/>
      <c r="BO7" s="334"/>
      <c r="BP7" s="334"/>
    </row>
    <row r="8" spans="1:68" s="314" customFormat="1" ht="25.5" x14ac:dyDescent="0.25">
      <c r="A8" s="339">
        <v>12</v>
      </c>
      <c r="B8" s="279" t="s">
        <v>394</v>
      </c>
      <c r="C8" s="249">
        <f>'úvodní list'!$E$12</f>
        <v>0</v>
      </c>
      <c r="D8" s="249">
        <f>'úvodní list'!$E$13</f>
        <v>0</v>
      </c>
      <c r="E8" s="249">
        <f>'úvodní list'!$E$14</f>
        <v>0</v>
      </c>
      <c r="F8" s="249">
        <f>'úvodní list'!$E$15</f>
        <v>0</v>
      </c>
      <c r="G8" s="249">
        <f>'úvodní list'!$E$16</f>
        <v>0</v>
      </c>
      <c r="H8" s="303">
        <f>'část D zaměstnanci'!$F$59</f>
        <v>0</v>
      </c>
      <c r="I8" s="303">
        <f>'část D zaměstnanci'!$F$60</f>
        <v>0</v>
      </c>
      <c r="J8" s="303">
        <f>'část D zaměstnanci'!$F$61</f>
        <v>0</v>
      </c>
      <c r="K8" s="303">
        <f>'část D zaměstnanci'!$F$62</f>
        <v>0</v>
      </c>
      <c r="L8" s="303">
        <f>'část D zaměstnanci'!$F$63</f>
        <v>0</v>
      </c>
      <c r="M8" s="303">
        <f>'část D zaměstnanci'!$F$64</f>
        <v>0</v>
      </c>
      <c r="N8" s="303">
        <f>'část D zaměstnanci'!$F$65</f>
        <v>0</v>
      </c>
      <c r="O8" s="303">
        <f>'část D zaměstnanci'!$F$66</f>
        <v>0</v>
      </c>
      <c r="P8" s="303">
        <f>'část D zaměstnanci'!$F$67</f>
        <v>0</v>
      </c>
      <c r="Q8" s="303">
        <f>'část D zaměstnanci'!$F$68</f>
        <v>0</v>
      </c>
      <c r="R8" s="303">
        <f>'část D zaměstnanci'!$F$69</f>
        <v>0</v>
      </c>
      <c r="S8" s="303">
        <f>'část D zaměstnanci'!$F$70</f>
        <v>0</v>
      </c>
      <c r="T8" s="303">
        <f>'část D zaměstnanci'!$F$71</f>
        <v>0</v>
      </c>
      <c r="U8" s="303">
        <f>'část D zaměstnanci'!$F$72</f>
        <v>0</v>
      </c>
      <c r="V8" s="303">
        <f>'část D zaměstnanci'!$F$73</f>
        <v>0</v>
      </c>
      <c r="W8" s="303">
        <f>'část D zaměstnanci'!$F$74</f>
        <v>0</v>
      </c>
      <c r="X8" s="303">
        <f>'část D zaměstnanci'!$F$75</f>
        <v>0</v>
      </c>
      <c r="Y8" s="303">
        <f>'část D zaměstnanci'!$F$76</f>
        <v>0</v>
      </c>
      <c r="Z8" s="303">
        <f>'část D zaměstnanci'!$F$77</f>
        <v>0</v>
      </c>
      <c r="AA8" s="249">
        <f>'část D zaměstnanci'!$F$78</f>
        <v>0</v>
      </c>
      <c r="AB8" s="249">
        <f>'část D zaměstnanci'!$F$79</f>
        <v>0</v>
      </c>
      <c r="AC8" s="249">
        <f>'část D zaměstnanci'!$F$80</f>
        <v>0</v>
      </c>
      <c r="AD8" s="249">
        <f>'část D zaměstnanci'!$F$81</f>
        <v>0</v>
      </c>
      <c r="AE8" s="303">
        <f>'část D zaměstnanci'!$F$82</f>
        <v>0</v>
      </c>
      <c r="AF8" s="303">
        <f>'část D zaměstnanci'!$F$83</f>
        <v>0</v>
      </c>
      <c r="AG8" s="303">
        <f>'část D zaměstnanci'!$F$84</f>
        <v>0</v>
      </c>
      <c r="AH8" s="303">
        <f>'část D zaměstnanci'!$F$85</f>
        <v>0</v>
      </c>
      <c r="AI8" s="303">
        <f>'část D zaměstnanci'!$F$86</f>
        <v>0</v>
      </c>
      <c r="AJ8" s="303">
        <f>'část D zaměstnanci'!$F$87</f>
        <v>0</v>
      </c>
      <c r="AK8" s="249">
        <f>'část D zaměstnanci'!$F$88</f>
        <v>0</v>
      </c>
      <c r="AL8" s="249">
        <f>'část D zaměstnanci'!$F$89</f>
        <v>0</v>
      </c>
      <c r="AM8" s="249">
        <f>'část D zaměstnanci'!$F$90</f>
        <v>0</v>
      </c>
      <c r="AN8" s="249">
        <f>'část D zaměstnanci'!$F$91</f>
        <v>0</v>
      </c>
      <c r="AO8" s="303">
        <f>'část D zaměstnanci'!$F$92</f>
        <v>0</v>
      </c>
      <c r="AP8" s="303">
        <f>'část D zaměstnanci'!$F$93</f>
        <v>0</v>
      </c>
      <c r="AQ8" s="303">
        <f>'část D zaměstnanci'!$F$94</f>
        <v>0</v>
      </c>
      <c r="AR8" s="303">
        <f>'část D zaměstnanci'!$F$95</f>
        <v>0</v>
      </c>
      <c r="AS8" s="303">
        <f>'část D zaměstnanci'!$F$96</f>
        <v>0</v>
      </c>
      <c r="AT8" s="303">
        <f>'část D zaměstnanci'!$F$97</f>
        <v>0</v>
      </c>
      <c r="AU8" s="249">
        <f>'část D zaměstnanci'!$F$98</f>
        <v>0</v>
      </c>
      <c r="AV8" s="249">
        <f>'část D zaměstnanci'!$F$99</f>
        <v>0</v>
      </c>
      <c r="AW8" s="249">
        <f>'část D zaměstnanci'!$F$100</f>
        <v>0</v>
      </c>
      <c r="AX8" s="249">
        <f>'část D zaměstnanci'!$F$101</f>
        <v>0</v>
      </c>
      <c r="AY8" s="303">
        <f>'část D zaměstnanci'!$F$102</f>
        <v>0</v>
      </c>
      <c r="AZ8" s="303">
        <f>'část D zaměstnanci'!$F$103</f>
        <v>0</v>
      </c>
      <c r="BA8" s="303">
        <f>'část D zaměstnanci'!$F$104</f>
        <v>0</v>
      </c>
      <c r="BB8" s="303">
        <f>'část D zaměstnanci'!$F$105</f>
        <v>0</v>
      </c>
      <c r="BC8" s="303">
        <f>'část D zaměstnanci'!$F$106</f>
        <v>0</v>
      </c>
      <c r="BD8" s="334"/>
      <c r="BE8" s="334"/>
      <c r="BF8" s="334"/>
      <c r="BG8" s="334"/>
      <c r="BH8" s="334"/>
      <c r="BI8" s="334"/>
      <c r="BJ8" s="334"/>
      <c r="BK8" s="334"/>
      <c r="BL8" s="334"/>
      <c r="BM8" s="334"/>
      <c r="BN8" s="334"/>
      <c r="BO8" s="334"/>
      <c r="BP8" s="334"/>
    </row>
    <row r="9" spans="1:68" s="314" customFormat="1" ht="25.5" x14ac:dyDescent="0.25">
      <c r="A9" s="339">
        <v>13</v>
      </c>
      <c r="B9" s="279" t="s">
        <v>395</v>
      </c>
      <c r="C9" s="249">
        <f>'úvodní list'!$E$12</f>
        <v>0</v>
      </c>
      <c r="D9" s="249">
        <f>'úvodní list'!$E$13</f>
        <v>0</v>
      </c>
      <c r="E9" s="249">
        <f>'úvodní list'!$E$14</f>
        <v>0</v>
      </c>
      <c r="F9" s="249">
        <f>'úvodní list'!$E$15</f>
        <v>0</v>
      </c>
      <c r="G9" s="249">
        <f>'úvodní list'!$E$16</f>
        <v>0</v>
      </c>
      <c r="H9" s="303">
        <f>'část D zaměstnanci'!$G$59</f>
        <v>0</v>
      </c>
      <c r="I9" s="303">
        <f>'část D zaměstnanci'!$G$60</f>
        <v>0</v>
      </c>
      <c r="J9" s="303">
        <f>'část D zaměstnanci'!$G$61</f>
        <v>0</v>
      </c>
      <c r="K9" s="303">
        <f>'část D zaměstnanci'!$G$62</f>
        <v>0</v>
      </c>
      <c r="L9" s="303">
        <f>'část D zaměstnanci'!$G$63</f>
        <v>0</v>
      </c>
      <c r="M9" s="303">
        <f>'část D zaměstnanci'!$G$64</f>
        <v>0</v>
      </c>
      <c r="N9" s="303">
        <f>'část D zaměstnanci'!$G$65</f>
        <v>0</v>
      </c>
      <c r="O9" s="303">
        <f>'část D zaměstnanci'!$G$66</f>
        <v>0</v>
      </c>
      <c r="P9" s="303">
        <f>'část D zaměstnanci'!$G$67</f>
        <v>0</v>
      </c>
      <c r="Q9" s="303">
        <f>'část D zaměstnanci'!$G$68</f>
        <v>0</v>
      </c>
      <c r="R9" s="303">
        <f>'část D zaměstnanci'!$G$69</f>
        <v>0</v>
      </c>
      <c r="S9" s="303">
        <f>'část D zaměstnanci'!$G$70</f>
        <v>0</v>
      </c>
      <c r="T9" s="303">
        <f>'část D zaměstnanci'!$G$71</f>
        <v>0</v>
      </c>
      <c r="U9" s="303">
        <f>'část D zaměstnanci'!$G$72</f>
        <v>0</v>
      </c>
      <c r="V9" s="303">
        <f>'část D zaměstnanci'!$G$73</f>
        <v>0</v>
      </c>
      <c r="W9" s="303">
        <f>'část D zaměstnanci'!$G$74</f>
        <v>0</v>
      </c>
      <c r="X9" s="303">
        <f>'část D zaměstnanci'!$G$75</f>
        <v>0</v>
      </c>
      <c r="Y9" s="303">
        <f>'část D zaměstnanci'!$G$76</f>
        <v>0</v>
      </c>
      <c r="Z9" s="303">
        <f>'část D zaměstnanci'!$G$77</f>
        <v>0</v>
      </c>
      <c r="AA9" s="249">
        <f>'část D zaměstnanci'!$G$78</f>
        <v>0</v>
      </c>
      <c r="AB9" s="249">
        <f>'část D zaměstnanci'!$G$79</f>
        <v>0</v>
      </c>
      <c r="AC9" s="249">
        <f>'část D zaměstnanci'!$G$80</f>
        <v>0</v>
      </c>
      <c r="AD9" s="249">
        <f>'část D zaměstnanci'!$G$81</f>
        <v>0</v>
      </c>
      <c r="AE9" s="303">
        <f>'část D zaměstnanci'!$G$82</f>
        <v>0</v>
      </c>
      <c r="AF9" s="303">
        <f>'část D zaměstnanci'!$G$83</f>
        <v>0</v>
      </c>
      <c r="AG9" s="303">
        <f>'část D zaměstnanci'!$G$84</f>
        <v>0</v>
      </c>
      <c r="AH9" s="303">
        <f>'část D zaměstnanci'!$G$85</f>
        <v>0</v>
      </c>
      <c r="AI9" s="303">
        <f>'část D zaměstnanci'!$G$86</f>
        <v>0</v>
      </c>
      <c r="AJ9" s="303">
        <f>'část D zaměstnanci'!$G$87</f>
        <v>0</v>
      </c>
      <c r="AK9" s="249">
        <f>'část D zaměstnanci'!$G$88</f>
        <v>0</v>
      </c>
      <c r="AL9" s="249">
        <f>'část D zaměstnanci'!$G$89</f>
        <v>0</v>
      </c>
      <c r="AM9" s="249">
        <f>'část D zaměstnanci'!$G$90</f>
        <v>0</v>
      </c>
      <c r="AN9" s="249">
        <f>'část D zaměstnanci'!$G$91</f>
        <v>0</v>
      </c>
      <c r="AO9" s="303">
        <f>'část D zaměstnanci'!$G$92</f>
        <v>0</v>
      </c>
      <c r="AP9" s="303">
        <f>'část D zaměstnanci'!$G$93</f>
        <v>0</v>
      </c>
      <c r="AQ9" s="303">
        <f>'část D zaměstnanci'!$G$94</f>
        <v>0</v>
      </c>
      <c r="AR9" s="303">
        <f>'část D zaměstnanci'!$G$95</f>
        <v>0</v>
      </c>
      <c r="AS9" s="303">
        <f>'část D zaměstnanci'!$G$96</f>
        <v>0</v>
      </c>
      <c r="AT9" s="303">
        <f>'část D zaměstnanci'!$G$97</f>
        <v>0</v>
      </c>
      <c r="AU9" s="249">
        <f>'část D zaměstnanci'!$G$98</f>
        <v>0</v>
      </c>
      <c r="AV9" s="249">
        <f>'část D zaměstnanci'!$G$99</f>
        <v>0</v>
      </c>
      <c r="AW9" s="249">
        <f>'část D zaměstnanci'!$G$100</f>
        <v>0</v>
      </c>
      <c r="AX9" s="249">
        <f>'část D zaměstnanci'!$G$101</f>
        <v>0</v>
      </c>
      <c r="AY9" s="303">
        <f>'část D zaměstnanci'!$G$102</f>
        <v>0</v>
      </c>
      <c r="AZ9" s="303">
        <f>'část D zaměstnanci'!$G$103</f>
        <v>0</v>
      </c>
      <c r="BA9" s="303">
        <f>'část D zaměstnanci'!$G$104</f>
        <v>0</v>
      </c>
      <c r="BB9" s="303">
        <f>'část D zaměstnanci'!$G$105</f>
        <v>0</v>
      </c>
      <c r="BC9" s="303">
        <f>'část D zaměstnanci'!$G$106</f>
        <v>0</v>
      </c>
      <c r="BD9" s="334"/>
      <c r="BE9" s="334"/>
      <c r="BF9" s="334"/>
      <c r="BG9" s="334"/>
      <c r="BH9" s="334"/>
      <c r="BI9" s="334"/>
      <c r="BJ9" s="334"/>
      <c r="BK9" s="334"/>
      <c r="BL9" s="334"/>
      <c r="BM9" s="334"/>
      <c r="BN9" s="334"/>
      <c r="BO9" s="334"/>
      <c r="BP9" s="334"/>
    </row>
    <row r="10" spans="1:68" s="314" customFormat="1" ht="25.5" x14ac:dyDescent="0.25">
      <c r="A10" s="339">
        <v>14</v>
      </c>
      <c r="B10" s="279" t="s">
        <v>396</v>
      </c>
      <c r="C10" s="249">
        <f>'úvodní list'!$E$12</f>
        <v>0</v>
      </c>
      <c r="D10" s="249">
        <f>'úvodní list'!$E$13</f>
        <v>0</v>
      </c>
      <c r="E10" s="249">
        <f>'úvodní list'!$E$14</f>
        <v>0</v>
      </c>
      <c r="F10" s="249">
        <f>'úvodní list'!$E$15</f>
        <v>0</v>
      </c>
      <c r="G10" s="249">
        <f>'úvodní list'!$E$16</f>
        <v>0</v>
      </c>
      <c r="H10" s="303">
        <f>'část D zaměstnanci'!$H$59</f>
        <v>0</v>
      </c>
      <c r="I10" s="303">
        <f>'část D zaměstnanci'!$H$60</f>
        <v>0</v>
      </c>
      <c r="J10" s="303">
        <f>'část D zaměstnanci'!$H$61</f>
        <v>0</v>
      </c>
      <c r="K10" s="303">
        <f>'část D zaměstnanci'!$H$62</f>
        <v>0</v>
      </c>
      <c r="L10" s="303">
        <f>'část D zaměstnanci'!$H$63</f>
        <v>0</v>
      </c>
      <c r="M10" s="303">
        <f>'část D zaměstnanci'!$H$64</f>
        <v>0</v>
      </c>
      <c r="N10" s="303">
        <f>'část D zaměstnanci'!$H$65</f>
        <v>0</v>
      </c>
      <c r="O10" s="303">
        <f>'část D zaměstnanci'!$H$66</f>
        <v>0</v>
      </c>
      <c r="P10" s="303">
        <f>'část D zaměstnanci'!$H$67</f>
        <v>0</v>
      </c>
      <c r="Q10" s="303">
        <f>'část D zaměstnanci'!$H$68</f>
        <v>0</v>
      </c>
      <c r="R10" s="303">
        <f>'část D zaměstnanci'!$H$69</f>
        <v>0</v>
      </c>
      <c r="S10" s="303">
        <f>'část D zaměstnanci'!$H$70</f>
        <v>0</v>
      </c>
      <c r="T10" s="303">
        <f>'část D zaměstnanci'!$H$71</f>
        <v>0</v>
      </c>
      <c r="U10" s="303">
        <f>'část D zaměstnanci'!$H$72</f>
        <v>0</v>
      </c>
      <c r="V10" s="303">
        <f>'část D zaměstnanci'!$H$73</f>
        <v>0</v>
      </c>
      <c r="W10" s="303">
        <f>'část D zaměstnanci'!$H$74</f>
        <v>0</v>
      </c>
      <c r="X10" s="303">
        <f>'část D zaměstnanci'!$H$75</f>
        <v>0</v>
      </c>
      <c r="Y10" s="303">
        <f>'část D zaměstnanci'!$H$76</f>
        <v>0</v>
      </c>
      <c r="Z10" s="303">
        <f>'část D zaměstnanci'!$H$77</f>
        <v>0</v>
      </c>
      <c r="AA10" s="249">
        <f>'část D zaměstnanci'!$H$78</f>
        <v>0</v>
      </c>
      <c r="AB10" s="249">
        <f>'část D zaměstnanci'!$H$79</f>
        <v>0</v>
      </c>
      <c r="AC10" s="303">
        <f>'část D zaměstnanci'!$H$80</f>
        <v>0</v>
      </c>
      <c r="AD10" s="303">
        <f>'část D zaměstnanci'!$H$81</f>
        <v>0</v>
      </c>
      <c r="AE10" s="303">
        <f>'část D zaměstnanci'!$H$82</f>
        <v>0</v>
      </c>
      <c r="AF10" s="303">
        <f>'část D zaměstnanci'!$H$83</f>
        <v>0</v>
      </c>
      <c r="AG10" s="303">
        <f>'část D zaměstnanci'!$H$84</f>
        <v>0</v>
      </c>
      <c r="AH10" s="303">
        <f>'část D zaměstnanci'!$H$85</f>
        <v>0</v>
      </c>
      <c r="AI10" s="303">
        <f>'část D zaměstnanci'!$H$86</f>
        <v>0</v>
      </c>
      <c r="AJ10" s="303">
        <f>'část D zaměstnanci'!$H$87</f>
        <v>0</v>
      </c>
      <c r="AK10" s="249">
        <f>'část D zaměstnanci'!$H$88</f>
        <v>0</v>
      </c>
      <c r="AL10" s="249">
        <f>'část D zaměstnanci'!$H$89</f>
        <v>0</v>
      </c>
      <c r="AM10" s="303">
        <f>'část D zaměstnanci'!$H$90</f>
        <v>0</v>
      </c>
      <c r="AN10" s="303">
        <f>'část D zaměstnanci'!$H$91</f>
        <v>0</v>
      </c>
      <c r="AO10" s="303">
        <f>'část D zaměstnanci'!$H$92</f>
        <v>0</v>
      </c>
      <c r="AP10" s="303">
        <f>'část D zaměstnanci'!$H$93</f>
        <v>0</v>
      </c>
      <c r="AQ10" s="303">
        <f>'část D zaměstnanci'!$H$94</f>
        <v>0</v>
      </c>
      <c r="AR10" s="303">
        <f>'část D zaměstnanci'!$H$95</f>
        <v>0</v>
      </c>
      <c r="AS10" s="303">
        <f>'část D zaměstnanci'!$H$96</f>
        <v>0</v>
      </c>
      <c r="AT10" s="303">
        <f>'část D zaměstnanci'!$H$97</f>
        <v>0</v>
      </c>
      <c r="AU10" s="249">
        <f>'část D zaměstnanci'!$H$98</f>
        <v>0</v>
      </c>
      <c r="AV10" s="249">
        <f>'část D zaměstnanci'!$H$99</f>
        <v>0</v>
      </c>
      <c r="AW10" s="303">
        <f>'část D zaměstnanci'!$H$100</f>
        <v>0</v>
      </c>
      <c r="AX10" s="303">
        <f>'část D zaměstnanci'!$H$101</f>
        <v>0</v>
      </c>
      <c r="AY10" s="303">
        <f>'část D zaměstnanci'!$H$102</f>
        <v>0</v>
      </c>
      <c r="AZ10" s="303">
        <f>'část D zaměstnanci'!$H$103</f>
        <v>0</v>
      </c>
      <c r="BA10" s="303">
        <f>'část D zaměstnanci'!$H$104</f>
        <v>0</v>
      </c>
      <c r="BB10" s="303">
        <f>'část D zaměstnanci'!$H$105</f>
        <v>0</v>
      </c>
      <c r="BC10" s="303">
        <f>'část D zaměstnanci'!$H$106</f>
        <v>0</v>
      </c>
      <c r="BD10" s="334"/>
      <c r="BE10" s="334"/>
      <c r="BF10" s="334"/>
      <c r="BG10" s="334"/>
      <c r="BH10" s="334"/>
      <c r="BI10" s="334"/>
      <c r="BJ10" s="334"/>
      <c r="BK10" s="334"/>
      <c r="BL10" s="334"/>
      <c r="BM10" s="334"/>
      <c r="BN10" s="334"/>
      <c r="BO10" s="334"/>
      <c r="BP10" s="334"/>
    </row>
    <row r="11" spans="1:68" s="314" customFormat="1" x14ac:dyDescent="0.25">
      <c r="A11" s="339">
        <v>15</v>
      </c>
      <c r="B11" s="279" t="s">
        <v>397</v>
      </c>
      <c r="C11" s="249">
        <f>'úvodní list'!$E$12</f>
        <v>0</v>
      </c>
      <c r="D11" s="249">
        <f>'úvodní list'!$E$13</f>
        <v>0</v>
      </c>
      <c r="E11" s="249">
        <f>'úvodní list'!$E$14</f>
        <v>0</v>
      </c>
      <c r="F11" s="249">
        <f>'úvodní list'!$E$15</f>
        <v>0</v>
      </c>
      <c r="G11" s="249">
        <f>'úvodní list'!$E$16</f>
        <v>0</v>
      </c>
      <c r="H11" s="303">
        <f>'část D zaměstnanci'!$I$59</f>
        <v>0</v>
      </c>
      <c r="I11" s="303">
        <f>'část D zaměstnanci'!$I$60</f>
        <v>0</v>
      </c>
      <c r="J11" s="303">
        <f>'část D zaměstnanci'!$I$61</f>
        <v>0</v>
      </c>
      <c r="K11" s="303">
        <f>'část D zaměstnanci'!$I$62</f>
        <v>0</v>
      </c>
      <c r="L11" s="303">
        <f>'část D zaměstnanci'!$I$63</f>
        <v>0</v>
      </c>
      <c r="M11" s="303">
        <f>'část D zaměstnanci'!$I$64</f>
        <v>0</v>
      </c>
      <c r="N11" s="303">
        <f>'část D zaměstnanci'!$I$65</f>
        <v>0</v>
      </c>
      <c r="O11" s="303">
        <f>'část D zaměstnanci'!$I$66</f>
        <v>0</v>
      </c>
      <c r="P11" s="303">
        <f>'část D zaměstnanci'!$I$67</f>
        <v>0</v>
      </c>
      <c r="Q11" s="303">
        <f>'část D zaměstnanci'!$I$68</f>
        <v>0</v>
      </c>
      <c r="R11" s="303">
        <f>'část D zaměstnanci'!$I$69</f>
        <v>0</v>
      </c>
      <c r="S11" s="303">
        <f>'část D zaměstnanci'!$I$70</f>
        <v>0</v>
      </c>
      <c r="T11" s="303">
        <f>'část D zaměstnanci'!$I$71</f>
        <v>0</v>
      </c>
      <c r="U11" s="303">
        <f>'část D zaměstnanci'!$I$72</f>
        <v>0</v>
      </c>
      <c r="V11" s="303">
        <f>'část D zaměstnanci'!$I$73</f>
        <v>0</v>
      </c>
      <c r="W11" s="303">
        <f>'část D zaměstnanci'!$I$74</f>
        <v>0</v>
      </c>
      <c r="X11" s="303">
        <f>'část D zaměstnanci'!$I$75</f>
        <v>0</v>
      </c>
      <c r="Y11" s="303">
        <f>'část D zaměstnanci'!$I$76</f>
        <v>0</v>
      </c>
      <c r="Z11" s="303">
        <f>'část D zaměstnanci'!$I$77</f>
        <v>0</v>
      </c>
      <c r="AA11" s="249">
        <f>'část D zaměstnanci'!$I$78</f>
        <v>0</v>
      </c>
      <c r="AB11" s="303">
        <f>'část D zaměstnanci'!$I$79</f>
        <v>0</v>
      </c>
      <c r="AC11" s="303">
        <f>'část D zaměstnanci'!$I$80</f>
        <v>0</v>
      </c>
      <c r="AD11" s="303">
        <f>'část D zaměstnanci'!$I$81</f>
        <v>0</v>
      </c>
      <c r="AE11" s="303">
        <f>'část D zaměstnanci'!$I$82</f>
        <v>0</v>
      </c>
      <c r="AF11" s="303">
        <f>'část D zaměstnanci'!$I$83</f>
        <v>0</v>
      </c>
      <c r="AG11" s="303">
        <f>'část D zaměstnanci'!$I$84</f>
        <v>0</v>
      </c>
      <c r="AH11" s="303">
        <f>'část D zaměstnanci'!$I$85</f>
        <v>0</v>
      </c>
      <c r="AI11" s="303">
        <f>'část D zaměstnanci'!$I$86</f>
        <v>0</v>
      </c>
      <c r="AJ11" s="303">
        <f>'část D zaměstnanci'!$I$87</f>
        <v>0</v>
      </c>
      <c r="AK11" s="249">
        <f>'část D zaměstnanci'!$I$88</f>
        <v>0</v>
      </c>
      <c r="AL11" s="303">
        <f>'část D zaměstnanci'!$I$89</f>
        <v>0</v>
      </c>
      <c r="AM11" s="303">
        <f>'část D zaměstnanci'!$I$90</f>
        <v>0</v>
      </c>
      <c r="AN11" s="303">
        <f>'část D zaměstnanci'!$I$91</f>
        <v>0</v>
      </c>
      <c r="AO11" s="303">
        <f>'část D zaměstnanci'!$I$92</f>
        <v>0</v>
      </c>
      <c r="AP11" s="303">
        <f>'část D zaměstnanci'!$I$93</f>
        <v>0</v>
      </c>
      <c r="AQ11" s="303">
        <f>'část D zaměstnanci'!$I$94</f>
        <v>0</v>
      </c>
      <c r="AR11" s="303">
        <f>'část D zaměstnanci'!$I$95</f>
        <v>0</v>
      </c>
      <c r="AS11" s="303">
        <f>'část D zaměstnanci'!$I$96</f>
        <v>0</v>
      </c>
      <c r="AT11" s="303">
        <f>'část D zaměstnanci'!$I$97</f>
        <v>0</v>
      </c>
      <c r="AU11" s="249">
        <f>'část D zaměstnanci'!$I$98</f>
        <v>0</v>
      </c>
      <c r="AV11" s="303">
        <f>'část D zaměstnanci'!$I$99</f>
        <v>0</v>
      </c>
      <c r="AW11" s="303">
        <f>'část D zaměstnanci'!$I$100</f>
        <v>0</v>
      </c>
      <c r="AX11" s="303">
        <f>'část D zaměstnanci'!$I$101</f>
        <v>0</v>
      </c>
      <c r="AY11" s="303">
        <f>'část D zaměstnanci'!$I$102</f>
        <v>0</v>
      </c>
      <c r="AZ11" s="303">
        <f>'část D zaměstnanci'!$I$103</f>
        <v>0</v>
      </c>
      <c r="BA11" s="303">
        <f>'část D zaměstnanci'!$I$104</f>
        <v>0</v>
      </c>
      <c r="BB11" s="303">
        <f>'část D zaměstnanci'!$I$105</f>
        <v>0</v>
      </c>
      <c r="BC11" s="303">
        <f>'část D zaměstnanci'!$I$106</f>
        <v>0</v>
      </c>
      <c r="BD11" s="334"/>
      <c r="BE11" s="334"/>
      <c r="BF11" s="334"/>
      <c r="BG11" s="334"/>
      <c r="BH11" s="334"/>
      <c r="BI11" s="334"/>
      <c r="BJ11" s="334"/>
      <c r="BK11" s="334"/>
      <c r="BL11" s="334"/>
      <c r="BM11" s="334"/>
      <c r="BN11" s="334"/>
      <c r="BO11" s="334"/>
      <c r="BP11" s="334"/>
    </row>
    <row r="12" spans="1:68" s="298" customFormat="1" ht="32.25" customHeight="1" x14ac:dyDescent="0.25">
      <c r="A12" s="340">
        <v>16</v>
      </c>
      <c r="B12" s="279" t="s">
        <v>398</v>
      </c>
      <c r="C12" s="249">
        <f>'úvodní list'!$E$12</f>
        <v>0</v>
      </c>
      <c r="D12" s="249">
        <f>'úvodní list'!$E$13</f>
        <v>0</v>
      </c>
      <c r="E12" s="249">
        <f>'úvodní list'!$E$14</f>
        <v>0</v>
      </c>
      <c r="F12" s="249">
        <f>'úvodní list'!$E$15</f>
        <v>0</v>
      </c>
      <c r="G12" s="249">
        <f>'úvodní list'!$E$16</f>
        <v>0</v>
      </c>
      <c r="H12" s="303">
        <f>'část D zaměstnanci'!$J$59</f>
        <v>0</v>
      </c>
      <c r="I12" s="303">
        <f>'část D zaměstnanci'!$J$60</f>
        <v>0</v>
      </c>
      <c r="J12" s="303">
        <f>'část D zaměstnanci'!$J$61</f>
        <v>0</v>
      </c>
      <c r="K12" s="303">
        <f>'část D zaměstnanci'!$J$62</f>
        <v>0</v>
      </c>
      <c r="L12" s="303">
        <f>'část D zaměstnanci'!$J$63</f>
        <v>0</v>
      </c>
      <c r="M12" s="303">
        <f>'část D zaměstnanci'!$J$64</f>
        <v>0</v>
      </c>
      <c r="N12" s="303">
        <f>'část D zaměstnanci'!$J$65</f>
        <v>0</v>
      </c>
      <c r="O12" s="303">
        <f>'část D zaměstnanci'!$J$66</f>
        <v>0</v>
      </c>
      <c r="P12" s="303">
        <f>'část D zaměstnanci'!$J$67</f>
        <v>0</v>
      </c>
      <c r="Q12" s="303">
        <f>'část D zaměstnanci'!$J$68</f>
        <v>0</v>
      </c>
      <c r="R12" s="303">
        <f>'část D zaměstnanci'!$J$69</f>
        <v>0</v>
      </c>
      <c r="S12" s="303">
        <f>'část D zaměstnanci'!$J$70</f>
        <v>0</v>
      </c>
      <c r="T12" s="303">
        <f>'část D zaměstnanci'!$J$71</f>
        <v>0</v>
      </c>
      <c r="U12" s="303">
        <f>'část D zaměstnanci'!$J$72</f>
        <v>0</v>
      </c>
      <c r="V12" s="303">
        <f>'část D zaměstnanci'!$J$73</f>
        <v>0</v>
      </c>
      <c r="W12" s="303">
        <f>'část D zaměstnanci'!$J$74</f>
        <v>0</v>
      </c>
      <c r="X12" s="303">
        <f>'část D zaměstnanci'!$J$75</f>
        <v>0</v>
      </c>
      <c r="Y12" s="303">
        <f>'část D zaměstnanci'!$J$76</f>
        <v>0</v>
      </c>
      <c r="Z12" s="303">
        <f>'část D zaměstnanci'!$J$77</f>
        <v>0</v>
      </c>
      <c r="AA12" s="303">
        <f>'část D zaměstnanci'!$J$78</f>
        <v>0</v>
      </c>
      <c r="AB12" s="303">
        <f>'část D zaměstnanci'!$J$79</f>
        <v>0</v>
      </c>
      <c r="AC12" s="303">
        <f>'část D zaměstnanci'!$J$80</f>
        <v>0</v>
      </c>
      <c r="AD12" s="303">
        <f>'část D zaměstnanci'!$J$81</f>
        <v>0</v>
      </c>
      <c r="AE12" s="303">
        <f>'část D zaměstnanci'!$J$82</f>
        <v>0</v>
      </c>
      <c r="AF12" s="303">
        <f>'část D zaměstnanci'!$J$83</f>
        <v>0</v>
      </c>
      <c r="AG12" s="303">
        <f>'část D zaměstnanci'!$J$84</f>
        <v>0</v>
      </c>
      <c r="AH12" s="303">
        <f>'část D zaměstnanci'!$J$85</f>
        <v>0</v>
      </c>
      <c r="AI12" s="303">
        <f>'část D zaměstnanci'!$J$86</f>
        <v>0</v>
      </c>
      <c r="AJ12" s="303">
        <f>'část D zaměstnanci'!$J$87</f>
        <v>0</v>
      </c>
      <c r="AK12" s="303">
        <f>'část D zaměstnanci'!$J$88</f>
        <v>0</v>
      </c>
      <c r="AL12" s="303">
        <f>'část D zaměstnanci'!$J$89</f>
        <v>0</v>
      </c>
      <c r="AM12" s="303">
        <f>'část D zaměstnanci'!$J$90</f>
        <v>0</v>
      </c>
      <c r="AN12" s="303">
        <f>'část D zaměstnanci'!$J$91</f>
        <v>0</v>
      </c>
      <c r="AO12" s="303">
        <f>'část D zaměstnanci'!$J$92</f>
        <v>0</v>
      </c>
      <c r="AP12" s="303">
        <f>'část D zaměstnanci'!$J$93</f>
        <v>0</v>
      </c>
      <c r="AQ12" s="303">
        <f>'část D zaměstnanci'!$J$94</f>
        <v>0</v>
      </c>
      <c r="AR12" s="303">
        <f>'část D zaměstnanci'!$J$95</f>
        <v>0</v>
      </c>
      <c r="AS12" s="303">
        <f>'část D zaměstnanci'!$J$96</f>
        <v>0</v>
      </c>
      <c r="AT12" s="303">
        <f>'část D zaměstnanci'!$J$97</f>
        <v>0</v>
      </c>
      <c r="AU12" s="303">
        <f>'část D zaměstnanci'!$J$98</f>
        <v>0</v>
      </c>
      <c r="AV12" s="303">
        <f>'část D zaměstnanci'!$J$99</f>
        <v>0</v>
      </c>
      <c r="AW12" s="303">
        <f>'část D zaměstnanci'!$J$100</f>
        <v>0</v>
      </c>
      <c r="AX12" s="303">
        <f>'část D zaměstnanci'!$J$101</f>
        <v>0</v>
      </c>
      <c r="AY12" s="303">
        <f>'část D zaměstnanci'!$J$102</f>
        <v>0</v>
      </c>
      <c r="AZ12" s="303">
        <f>'část D zaměstnanci'!$J$103</f>
        <v>0</v>
      </c>
      <c r="BA12" s="303">
        <f>'část D zaměstnanci'!$J$104</f>
        <v>0</v>
      </c>
      <c r="BB12" s="303">
        <f>'část D zaměstnanci'!$J$105</f>
        <v>0</v>
      </c>
      <c r="BC12" s="303">
        <f>'část D zaměstnanci'!$J$106</f>
        <v>0</v>
      </c>
      <c r="BD12" s="310"/>
      <c r="BE12" s="310"/>
      <c r="BF12" s="310"/>
      <c r="BG12" s="310"/>
      <c r="BH12" s="310"/>
      <c r="BI12" s="310"/>
      <c r="BJ12" s="310"/>
      <c r="BK12" s="310"/>
      <c r="BL12" s="310"/>
      <c r="BM12" s="310"/>
      <c r="BN12" s="310"/>
      <c r="BO12" s="310"/>
      <c r="BP12" s="310"/>
    </row>
    <row r="13" spans="1:68" s="298" customFormat="1" ht="38.25" x14ac:dyDescent="0.25">
      <c r="A13" s="340">
        <v>21</v>
      </c>
      <c r="B13" s="279" t="s">
        <v>537</v>
      </c>
      <c r="C13" s="249">
        <f>'úvodní list'!$E$12</f>
        <v>0</v>
      </c>
      <c r="D13" s="249">
        <f>'úvodní list'!$E$13</f>
        <v>0</v>
      </c>
      <c r="E13" s="249">
        <f>'úvodní list'!$E$14</f>
        <v>0</v>
      </c>
      <c r="F13" s="249">
        <f>'úvodní list'!$E$15</f>
        <v>0</v>
      </c>
      <c r="G13" s="249">
        <f>'úvodní list'!$E$16</f>
        <v>0</v>
      </c>
      <c r="H13" s="303">
        <f>'část E náklady'!$E$28</f>
        <v>0</v>
      </c>
      <c r="I13" s="303">
        <f>'část E náklady'!$E$29</f>
        <v>0</v>
      </c>
      <c r="J13" s="303">
        <f>'část E náklady'!$E$30</f>
        <v>0</v>
      </c>
      <c r="K13" s="303">
        <f>'část E náklady'!$E$31</f>
        <v>0</v>
      </c>
      <c r="L13" s="303">
        <f>'část E náklady'!$E$32</f>
        <v>0</v>
      </c>
      <c r="M13" s="303">
        <f>'část E náklady'!$E$33</f>
        <v>0</v>
      </c>
      <c r="N13" s="303">
        <f>'část E náklady'!$E$34</f>
        <v>0</v>
      </c>
      <c r="O13" s="303">
        <f>'část E náklady'!$E$35</f>
        <v>0</v>
      </c>
      <c r="P13" s="303">
        <f>'část E náklady'!$E$36</f>
        <v>0</v>
      </c>
      <c r="Q13" s="303">
        <f>'část E náklady'!$E$37</f>
        <v>0</v>
      </c>
      <c r="R13" s="303">
        <f>'část E náklady'!$E$38</f>
        <v>0</v>
      </c>
      <c r="S13" s="303">
        <f>'část E náklady'!$E$39</f>
        <v>0</v>
      </c>
      <c r="T13" s="303">
        <f>'část E náklady'!$E$40</f>
        <v>0</v>
      </c>
      <c r="U13" s="303">
        <f>'část E náklady'!$E$41</f>
        <v>0</v>
      </c>
      <c r="V13" s="303">
        <f>'část E náklady'!$E$42</f>
        <v>0</v>
      </c>
      <c r="W13" s="303">
        <f>'část E náklady'!$E$43</f>
        <v>0</v>
      </c>
      <c r="X13" s="303">
        <f>'část E náklady'!$E$44</f>
        <v>0</v>
      </c>
      <c r="Y13" s="303">
        <f>'část E náklady'!$E$45</f>
        <v>0</v>
      </c>
      <c r="Z13" s="303">
        <f>'část E náklady'!$E$46</f>
        <v>0</v>
      </c>
      <c r="AA13" s="303">
        <f>'část E náklady'!$E$47</f>
        <v>0</v>
      </c>
      <c r="AB13" s="303">
        <f>'část E náklady'!$E$48</f>
        <v>0</v>
      </c>
      <c r="AC13" s="303">
        <f>'část E náklady'!$E$49</f>
        <v>0</v>
      </c>
      <c r="AD13" s="303">
        <f>'část E náklady'!$E$50</f>
        <v>0</v>
      </c>
      <c r="AE13" s="303">
        <f>'část E náklady'!$E$51</f>
        <v>0</v>
      </c>
      <c r="AF13" s="303">
        <f>'část E náklady'!$E$52</f>
        <v>0</v>
      </c>
      <c r="AG13" s="303">
        <f>'část E náklady'!$E$53</f>
        <v>0</v>
      </c>
      <c r="AH13" s="303">
        <f>'část E náklady'!$E$54</f>
        <v>0</v>
      </c>
      <c r="AI13" s="303">
        <f>'část E náklady'!$E$55</f>
        <v>0</v>
      </c>
      <c r="AJ13" s="303">
        <f>'část E náklady'!$E$56</f>
        <v>0</v>
      </c>
      <c r="AK13" s="303">
        <f>'část E náklady'!$E$57</f>
        <v>0</v>
      </c>
      <c r="AL13" s="303">
        <f>'část E náklady'!$E$58</f>
        <v>0</v>
      </c>
      <c r="AM13" s="303">
        <f>'část E náklady'!$E$59</f>
        <v>0</v>
      </c>
      <c r="AN13" s="303">
        <f>'část E náklady'!$E$60</f>
        <v>0</v>
      </c>
      <c r="AO13" s="303">
        <f>'část E náklady'!$E$61</f>
        <v>0</v>
      </c>
      <c r="AP13" s="303">
        <f>'část E náklady'!$E$62</f>
        <v>0</v>
      </c>
      <c r="AQ13" s="303">
        <f>'část E náklady'!$E$63</f>
        <v>0</v>
      </c>
      <c r="AR13" s="303">
        <f>'část E náklady'!$E$64</f>
        <v>0</v>
      </c>
      <c r="AS13" s="303">
        <f>'část E náklady'!$E$65</f>
        <v>0</v>
      </c>
      <c r="AT13" s="303">
        <f>'část E náklady'!$E$66</f>
        <v>0</v>
      </c>
      <c r="AU13" s="303">
        <f>'část E náklady'!$E$67</f>
        <v>0</v>
      </c>
      <c r="AV13" s="303">
        <f>'část E náklady'!$E$68</f>
        <v>0</v>
      </c>
      <c r="AW13" s="303">
        <f>'část E náklady'!$E$69</f>
        <v>0</v>
      </c>
      <c r="AX13" s="303">
        <f>'část E náklady'!$E$70</f>
        <v>0</v>
      </c>
      <c r="AY13" s="303">
        <f>'část E náklady'!$E$71</f>
        <v>0</v>
      </c>
      <c r="AZ13" s="303">
        <f>'část E náklady'!$E$72</f>
        <v>0</v>
      </c>
      <c r="BA13" s="303">
        <f>'část E náklady'!$E$73</f>
        <v>0</v>
      </c>
      <c r="BB13" s="303">
        <f>'část E náklady'!$E$74</f>
        <v>0</v>
      </c>
      <c r="BC13" s="303">
        <f>'část E náklady'!$E$75</f>
        <v>0</v>
      </c>
      <c r="BD13" s="303">
        <f>'část E náklady'!$E$76</f>
        <v>0</v>
      </c>
      <c r="BE13" s="303">
        <f>'část E náklady'!$E$77</f>
        <v>0</v>
      </c>
      <c r="BF13" s="303">
        <f>'část E náklady'!$E$78</f>
        <v>0</v>
      </c>
      <c r="BG13" s="303">
        <f>'část E náklady'!$E$79</f>
        <v>0</v>
      </c>
      <c r="BH13" s="303">
        <f>'část E náklady'!$E$80</f>
        <v>0</v>
      </c>
      <c r="BI13" s="303">
        <f>'část E náklady'!$E$81</f>
        <v>0</v>
      </c>
      <c r="BJ13" s="303">
        <f>'část E náklady'!$E$82</f>
        <v>0</v>
      </c>
      <c r="BK13" s="303">
        <f>'část E náklady'!$E$83</f>
        <v>0</v>
      </c>
      <c r="BL13" s="303">
        <f>'část E náklady'!$E$84</f>
        <v>0</v>
      </c>
      <c r="BM13" s="303">
        <f>'část E náklady'!$E$85</f>
        <v>0</v>
      </c>
      <c r="BN13" s="303">
        <f>'část E náklady'!$E$86</f>
        <v>0</v>
      </c>
      <c r="BO13" s="303">
        <f>'část E náklady'!$E$87</f>
        <v>0</v>
      </c>
      <c r="BP13" s="303">
        <f>'část E náklady'!$E$88</f>
        <v>0</v>
      </c>
    </row>
    <row r="14" spans="1:68" s="298" customFormat="1" ht="38.25" x14ac:dyDescent="0.25">
      <c r="A14" s="340">
        <v>22</v>
      </c>
      <c r="B14" s="279" t="s">
        <v>538</v>
      </c>
      <c r="C14" s="249">
        <f>'úvodní list'!$E$12</f>
        <v>0</v>
      </c>
      <c r="D14" s="249">
        <f>'úvodní list'!$E$13</f>
        <v>0</v>
      </c>
      <c r="E14" s="249">
        <f>'úvodní list'!$E$14</f>
        <v>0</v>
      </c>
      <c r="F14" s="249">
        <f>'úvodní list'!$E$15</f>
        <v>0</v>
      </c>
      <c r="G14" s="249">
        <f>'úvodní list'!$E$16</f>
        <v>0</v>
      </c>
      <c r="H14" s="303">
        <f>'část E náklady'!$F$28</f>
        <v>0</v>
      </c>
      <c r="I14" s="303">
        <f>'část E náklady'!$F$29</f>
        <v>0</v>
      </c>
      <c r="J14" s="303">
        <f>'část E náklady'!$F$30</f>
        <v>0</v>
      </c>
      <c r="K14" s="303">
        <f>'část E náklady'!$F$31</f>
        <v>0</v>
      </c>
      <c r="L14" s="303">
        <f>'část E náklady'!$F$32</f>
        <v>0</v>
      </c>
      <c r="M14" s="303">
        <f>'část E náklady'!$F$33</f>
        <v>0</v>
      </c>
      <c r="N14" s="303">
        <f>'část E náklady'!$F$34</f>
        <v>0</v>
      </c>
      <c r="O14" s="303">
        <f>'část E náklady'!$F$35</f>
        <v>0</v>
      </c>
      <c r="P14" s="303">
        <f>'část E náklady'!$F$36</f>
        <v>0</v>
      </c>
      <c r="Q14" s="303">
        <f>'část E náklady'!$F$37</f>
        <v>0</v>
      </c>
      <c r="R14" s="303">
        <f>'část E náklady'!$F$38</f>
        <v>0</v>
      </c>
      <c r="S14" s="303">
        <f>'část E náklady'!$F$39</f>
        <v>0</v>
      </c>
      <c r="T14" s="303">
        <f>'část E náklady'!$F$40</f>
        <v>0</v>
      </c>
      <c r="U14" s="303">
        <f>'část E náklady'!$F$41</f>
        <v>0</v>
      </c>
      <c r="V14" s="303">
        <f>'část E náklady'!$F$42</f>
        <v>0</v>
      </c>
      <c r="W14" s="303">
        <f>'část E náklady'!$F$43</f>
        <v>0</v>
      </c>
      <c r="X14" s="303">
        <f>'část E náklady'!$F$44</f>
        <v>0</v>
      </c>
      <c r="Y14" s="303">
        <f>'část E náklady'!$F$45</f>
        <v>0</v>
      </c>
      <c r="Z14" s="303">
        <f>'část E náklady'!$F$46</f>
        <v>0</v>
      </c>
      <c r="AA14" s="303">
        <f>'část E náklady'!$F$47</f>
        <v>0</v>
      </c>
      <c r="AB14" s="303">
        <f>'část E náklady'!$F$48</f>
        <v>0</v>
      </c>
      <c r="AC14" s="303">
        <f>'část E náklady'!$F$49</f>
        <v>0</v>
      </c>
      <c r="AD14" s="303">
        <f>'část E náklady'!$F$50</f>
        <v>0</v>
      </c>
      <c r="AE14" s="303">
        <f>'část E náklady'!$F$51</f>
        <v>0</v>
      </c>
      <c r="AF14" s="303">
        <f>'část E náklady'!$F$52</f>
        <v>0</v>
      </c>
      <c r="AG14" s="303">
        <f>'část E náklady'!$F$53</f>
        <v>0</v>
      </c>
      <c r="AH14" s="303">
        <f>'část E náklady'!$F$54</f>
        <v>0</v>
      </c>
      <c r="AI14" s="303">
        <f>'část E náklady'!$F$55</f>
        <v>0</v>
      </c>
      <c r="AJ14" s="303">
        <f>'část E náklady'!$F$56</f>
        <v>0</v>
      </c>
      <c r="AK14" s="303">
        <f>'část E náklady'!$F$57</f>
        <v>0</v>
      </c>
      <c r="AL14" s="303">
        <f>'část E náklady'!$F$58</f>
        <v>0</v>
      </c>
      <c r="AM14" s="303">
        <f>'část E náklady'!$F$59</f>
        <v>0</v>
      </c>
      <c r="AN14" s="303">
        <f>'část E náklady'!$F$60</f>
        <v>0</v>
      </c>
      <c r="AO14" s="303">
        <f>'část E náklady'!$F$61</f>
        <v>0</v>
      </c>
      <c r="AP14" s="303">
        <f>'část E náklady'!$F$62</f>
        <v>0</v>
      </c>
      <c r="AQ14" s="303">
        <f>'část E náklady'!$F$63</f>
        <v>0</v>
      </c>
      <c r="AR14" s="303">
        <f>'část E náklady'!$F$64</f>
        <v>0</v>
      </c>
      <c r="AS14" s="303">
        <f>'část E náklady'!$F$65</f>
        <v>0</v>
      </c>
      <c r="AT14" s="303">
        <f>'část E náklady'!$F$66</f>
        <v>0</v>
      </c>
      <c r="AU14" s="303">
        <f>'část E náklady'!$F$67</f>
        <v>0</v>
      </c>
      <c r="AV14" s="303">
        <f>'část E náklady'!$F$68</f>
        <v>0</v>
      </c>
      <c r="AW14" s="303">
        <f>'část E náklady'!$F$69</f>
        <v>0</v>
      </c>
      <c r="AX14" s="303">
        <f>'část E náklady'!$F$70</f>
        <v>0</v>
      </c>
      <c r="AY14" s="303">
        <f>'část E náklady'!$F$71</f>
        <v>0</v>
      </c>
      <c r="AZ14" s="303">
        <f>'část E náklady'!$F$72</f>
        <v>0</v>
      </c>
      <c r="BA14" s="303">
        <f>'část E náklady'!$F$73</f>
        <v>0</v>
      </c>
      <c r="BB14" s="303">
        <f>'část E náklady'!$F$74</f>
        <v>0</v>
      </c>
      <c r="BC14" s="303">
        <f>'část E náklady'!$F$75</f>
        <v>0</v>
      </c>
      <c r="BD14" s="303">
        <f>'část E náklady'!$F$76</f>
        <v>0</v>
      </c>
      <c r="BE14" s="303">
        <f>'část E náklady'!$F$77</f>
        <v>0</v>
      </c>
      <c r="BF14" s="303">
        <f>'část E náklady'!$F$78</f>
        <v>0</v>
      </c>
      <c r="BG14" s="303">
        <f>'část E náklady'!$F$79</f>
        <v>0</v>
      </c>
      <c r="BH14" s="303">
        <f>'část E náklady'!$F$80</f>
        <v>0</v>
      </c>
      <c r="BI14" s="303">
        <f>'část E náklady'!$F$81</f>
        <v>0</v>
      </c>
      <c r="BJ14" s="303">
        <f>'část E náklady'!$F$82</f>
        <v>0</v>
      </c>
      <c r="BK14" s="303">
        <f>'část E náklady'!$F$83</f>
        <v>0</v>
      </c>
      <c r="BL14" s="303">
        <f>'část E náklady'!$F$84</f>
        <v>0</v>
      </c>
      <c r="BM14" s="303">
        <f>'část E náklady'!$F$85</f>
        <v>0</v>
      </c>
      <c r="BN14" s="303">
        <f>'část E náklady'!$F$86</f>
        <v>0</v>
      </c>
      <c r="BO14" s="303">
        <f>'část E náklady'!$F$87</f>
        <v>0</v>
      </c>
      <c r="BP14" s="303">
        <f>'část E náklady'!$F$88</f>
        <v>0</v>
      </c>
    </row>
    <row r="15" spans="1:68" s="298" customFormat="1" ht="30" x14ac:dyDescent="0.25">
      <c r="A15" s="235">
        <v>23</v>
      </c>
      <c r="B15" s="313" t="s">
        <v>371</v>
      </c>
      <c r="C15" s="249">
        <f>'úvodní list'!$E$12</f>
        <v>0</v>
      </c>
      <c r="D15" s="249">
        <f>'úvodní list'!$E$13</f>
        <v>0</v>
      </c>
      <c r="E15" s="249">
        <f>'úvodní list'!$E$14</f>
        <v>0</v>
      </c>
      <c r="F15" s="249">
        <f>'úvodní list'!$E$15</f>
        <v>0</v>
      </c>
      <c r="G15" s="249">
        <f>'úvodní list'!$E$16</f>
        <v>0</v>
      </c>
      <c r="H15" s="303">
        <f>'část E náklady'!$G$28</f>
        <v>0</v>
      </c>
      <c r="I15" s="303">
        <f>'část E náklady'!$G$29</f>
        <v>0</v>
      </c>
      <c r="J15" s="303">
        <f>'část E náklady'!$G$30</f>
        <v>0</v>
      </c>
      <c r="K15" s="303">
        <f>'část E náklady'!$G$31</f>
        <v>0</v>
      </c>
      <c r="L15" s="303">
        <f>'část E náklady'!$G$32</f>
        <v>0</v>
      </c>
      <c r="M15" s="303">
        <f>'část E náklady'!$G$33</f>
        <v>0</v>
      </c>
      <c r="N15" s="303">
        <f>'část E náklady'!$G$34</f>
        <v>0</v>
      </c>
      <c r="O15" s="303">
        <f>'část E náklady'!$G$35</f>
        <v>0</v>
      </c>
      <c r="P15" s="303">
        <f>'část E náklady'!$G$36</f>
        <v>0</v>
      </c>
      <c r="Q15" s="303">
        <f>'část E náklady'!$G$37</f>
        <v>0</v>
      </c>
      <c r="R15" s="303">
        <f>'část E náklady'!$G$38</f>
        <v>0</v>
      </c>
      <c r="S15" s="303">
        <f>'část E náklady'!$G$39</f>
        <v>0</v>
      </c>
      <c r="T15" s="303">
        <f>'část E náklady'!$G$40</f>
        <v>0</v>
      </c>
      <c r="U15" s="303">
        <f>'část E náklady'!$G$41</f>
        <v>0</v>
      </c>
      <c r="V15" s="303">
        <f>'část E náklady'!$G$42</f>
        <v>0</v>
      </c>
      <c r="W15" s="303">
        <f>'část E náklady'!$G$43</f>
        <v>0</v>
      </c>
      <c r="X15" s="303">
        <f>'část E náklady'!$G$44</f>
        <v>0</v>
      </c>
      <c r="Y15" s="303">
        <f>'část E náklady'!$G$45</f>
        <v>0</v>
      </c>
      <c r="Z15" s="303">
        <f>'část E náklady'!$G$46</f>
        <v>0</v>
      </c>
      <c r="AA15" s="303">
        <f>'část E náklady'!$G$47</f>
        <v>0</v>
      </c>
      <c r="AB15" s="303">
        <f>'část E náklady'!$G$48</f>
        <v>0</v>
      </c>
      <c r="AC15" s="303">
        <f>'část E náklady'!$G$49</f>
        <v>0</v>
      </c>
      <c r="AD15" s="303">
        <f>'část E náklady'!$G$50</f>
        <v>0</v>
      </c>
      <c r="AE15" s="303">
        <f>'část E náklady'!$G$51</f>
        <v>0</v>
      </c>
      <c r="AF15" s="303">
        <f>'část E náklady'!$G$52</f>
        <v>0</v>
      </c>
      <c r="AG15" s="303">
        <f>'část E náklady'!$G$53</f>
        <v>0</v>
      </c>
      <c r="AH15" s="303">
        <f>'část E náklady'!$G$54</f>
        <v>0</v>
      </c>
      <c r="AI15" s="303">
        <f>'část E náklady'!$G$55</f>
        <v>0</v>
      </c>
      <c r="AJ15" s="303">
        <f>'část E náklady'!$G$56</f>
        <v>0</v>
      </c>
      <c r="AK15" s="303">
        <f>'část E náklady'!$G$57</f>
        <v>0</v>
      </c>
      <c r="AL15" s="303">
        <f>'část E náklady'!$G$58</f>
        <v>0</v>
      </c>
      <c r="AM15" s="303">
        <f>'část E náklady'!$G$59</f>
        <v>0</v>
      </c>
      <c r="AN15" s="303">
        <f>'část E náklady'!$G$60</f>
        <v>0</v>
      </c>
      <c r="AO15" s="303">
        <f>'část E náklady'!$G$61</f>
        <v>0</v>
      </c>
      <c r="AP15" s="303">
        <f>'část E náklady'!$G$62</f>
        <v>0</v>
      </c>
      <c r="AQ15" s="303">
        <f>'část E náklady'!$G$63</f>
        <v>0</v>
      </c>
      <c r="AR15" s="303">
        <f>'část E náklady'!$G$64</f>
        <v>0</v>
      </c>
      <c r="AS15" s="303">
        <f>'část E náklady'!$G$65</f>
        <v>0</v>
      </c>
      <c r="AT15" s="303">
        <f>'část E náklady'!$G$66</f>
        <v>0</v>
      </c>
      <c r="AU15" s="303">
        <f>'část E náklady'!$G$67</f>
        <v>0</v>
      </c>
      <c r="AV15" s="303">
        <f>'část E náklady'!$G$68</f>
        <v>0</v>
      </c>
      <c r="AW15" s="303">
        <f>'část E náklady'!$G$69</f>
        <v>0</v>
      </c>
      <c r="AX15" s="303">
        <f>'část E náklady'!$G$70</f>
        <v>0</v>
      </c>
      <c r="AY15" s="303">
        <f>'část E náklady'!$G$71</f>
        <v>0</v>
      </c>
      <c r="AZ15" s="303">
        <f>'část E náklady'!$G$72</f>
        <v>0</v>
      </c>
      <c r="BA15" s="303">
        <f>'část E náklady'!$G$73</f>
        <v>0</v>
      </c>
      <c r="BB15" s="303">
        <f>'část E náklady'!$G$74</f>
        <v>0</v>
      </c>
      <c r="BC15" s="303">
        <f>'část E náklady'!$G$75</f>
        <v>0</v>
      </c>
      <c r="BD15" s="303">
        <f>'část E náklady'!$G$76</f>
        <v>0</v>
      </c>
      <c r="BE15" s="303">
        <f>'část E náklady'!$G$77</f>
        <v>0</v>
      </c>
      <c r="BF15" s="303">
        <f>'část E náklady'!$G$78</f>
        <v>0</v>
      </c>
      <c r="BG15" s="303">
        <f>'část E náklady'!$G$79</f>
        <v>0</v>
      </c>
      <c r="BH15" s="303">
        <f>'část E náklady'!$G$80</f>
        <v>0</v>
      </c>
      <c r="BI15" s="303">
        <f>'část E náklady'!$G$81</f>
        <v>0</v>
      </c>
      <c r="BJ15" s="303">
        <f>'část E náklady'!$G$82</f>
        <v>0</v>
      </c>
      <c r="BK15" s="303">
        <f>'část E náklady'!$G$83</f>
        <v>0</v>
      </c>
      <c r="BL15" s="303">
        <f>'část E náklady'!$G$84</f>
        <v>0</v>
      </c>
      <c r="BM15" s="303">
        <f>'část E náklady'!$G$85</f>
        <v>0</v>
      </c>
      <c r="BN15" s="303">
        <f>'část E náklady'!$G$86</f>
        <v>0</v>
      </c>
      <c r="BO15" s="303">
        <f>'část E náklady'!$G$87</f>
        <v>0</v>
      </c>
      <c r="BP15" s="303">
        <f>'část E náklady'!$G$88</f>
        <v>0</v>
      </c>
    </row>
    <row r="16" spans="1:68" s="298" customFormat="1" ht="30" x14ac:dyDescent="0.25">
      <c r="A16" s="340">
        <v>24</v>
      </c>
      <c r="B16" s="313" t="s">
        <v>536</v>
      </c>
      <c r="C16" s="249">
        <f>'úvodní list'!$E$12</f>
        <v>0</v>
      </c>
      <c r="D16" s="249">
        <f>'úvodní list'!$E$13</f>
        <v>0</v>
      </c>
      <c r="E16" s="249">
        <f>'úvodní list'!$E$14</f>
        <v>0</v>
      </c>
      <c r="F16" s="249">
        <f>'úvodní list'!$E$15</f>
        <v>0</v>
      </c>
      <c r="G16" s="249">
        <f>'úvodní list'!$E$16</f>
        <v>0</v>
      </c>
      <c r="H16" s="303">
        <f>'část E náklady'!$I$28</f>
        <v>0</v>
      </c>
      <c r="I16" s="303">
        <f>'část E náklady'!$I$29</f>
        <v>0</v>
      </c>
      <c r="J16" s="303">
        <f>'část E náklady'!$I$30</f>
        <v>0</v>
      </c>
      <c r="K16" s="303">
        <f>'část E náklady'!$I$31</f>
        <v>0</v>
      </c>
      <c r="L16" s="303">
        <f>'část E náklady'!$I$32</f>
        <v>0</v>
      </c>
      <c r="M16" s="303">
        <f>'část E náklady'!$I$33</f>
        <v>0</v>
      </c>
      <c r="N16" s="303">
        <f>'část E náklady'!$I$34</f>
        <v>0</v>
      </c>
      <c r="O16" s="303">
        <f>'část E náklady'!$I$35</f>
        <v>0</v>
      </c>
      <c r="P16" s="303">
        <f>'část E náklady'!$I$36</f>
        <v>0</v>
      </c>
      <c r="Q16" s="303">
        <f>'část E náklady'!$I$37</f>
        <v>0</v>
      </c>
      <c r="R16" s="303">
        <f>'část E náklady'!$I$38</f>
        <v>0</v>
      </c>
      <c r="S16" s="303">
        <f>'část E náklady'!$I$39</f>
        <v>0</v>
      </c>
      <c r="T16" s="303">
        <f>'část E náklady'!$I$40</f>
        <v>0</v>
      </c>
      <c r="U16" s="303">
        <f>'část E náklady'!$I$41</f>
        <v>0</v>
      </c>
      <c r="V16" s="303">
        <f>'část E náklady'!$I$42</f>
        <v>0</v>
      </c>
      <c r="W16" s="303">
        <f>'část E náklady'!$I$43</f>
        <v>0</v>
      </c>
      <c r="X16" s="303">
        <f>'část E náklady'!$I$44</f>
        <v>0</v>
      </c>
      <c r="Y16" s="303">
        <f>'část E náklady'!$I$45</f>
        <v>0</v>
      </c>
      <c r="Z16" s="303">
        <f>'část E náklady'!$I$46</f>
        <v>0</v>
      </c>
      <c r="AA16" s="303">
        <f>'část E náklady'!$I$47</f>
        <v>0</v>
      </c>
      <c r="AB16" s="303">
        <f>'část E náklady'!$I$48</f>
        <v>0</v>
      </c>
      <c r="AC16" s="303">
        <f>'část E náklady'!$I$49</f>
        <v>0</v>
      </c>
      <c r="AD16" s="303">
        <f>'část E náklady'!$I$50</f>
        <v>0</v>
      </c>
      <c r="AE16" s="303">
        <f>'část E náklady'!$I$51</f>
        <v>0</v>
      </c>
      <c r="AF16" s="303">
        <f>'část E náklady'!$I$52</f>
        <v>0</v>
      </c>
      <c r="AG16" s="303">
        <f>'část E náklady'!$I$53</f>
        <v>0</v>
      </c>
      <c r="AH16" s="303">
        <f>'část E náklady'!$I$54</f>
        <v>0</v>
      </c>
      <c r="AI16" s="303">
        <f>'část E náklady'!$I$55</f>
        <v>0</v>
      </c>
      <c r="AJ16" s="303">
        <f>'část E náklady'!$I$56</f>
        <v>0</v>
      </c>
      <c r="AK16" s="303">
        <f>'část E náklady'!$I$57</f>
        <v>0</v>
      </c>
      <c r="AL16" s="303">
        <f>'část E náklady'!$I$58</f>
        <v>0</v>
      </c>
      <c r="AM16" s="303">
        <f>'část E náklady'!$I$59</f>
        <v>0</v>
      </c>
      <c r="AN16" s="303">
        <f>'část E náklady'!$I$60</f>
        <v>0</v>
      </c>
      <c r="AO16" s="303">
        <f>'část E náklady'!$I$61</f>
        <v>0</v>
      </c>
      <c r="AP16" s="303">
        <f>'část E náklady'!$I$62</f>
        <v>0</v>
      </c>
      <c r="AQ16" s="303">
        <f>'část E náklady'!$I$63</f>
        <v>0</v>
      </c>
      <c r="AR16" s="303">
        <f>'část E náklady'!$I$64</f>
        <v>0</v>
      </c>
      <c r="AS16" s="303">
        <f>'část E náklady'!$I$65</f>
        <v>0</v>
      </c>
      <c r="AT16" s="303">
        <f>'část E náklady'!$I$66</f>
        <v>0</v>
      </c>
      <c r="AU16" s="303">
        <f>'část E náklady'!$I$67</f>
        <v>0</v>
      </c>
      <c r="AV16" s="303">
        <f>'část E náklady'!$I$68</f>
        <v>0</v>
      </c>
      <c r="AW16" s="303">
        <f>'část E náklady'!$I$69</f>
        <v>0</v>
      </c>
      <c r="AX16" s="303">
        <f>'část E náklady'!$I$70</f>
        <v>0</v>
      </c>
      <c r="AY16" s="303">
        <f>'část E náklady'!$I$71</f>
        <v>0</v>
      </c>
      <c r="AZ16" s="303">
        <f>'část E náklady'!$I$72</f>
        <v>0</v>
      </c>
      <c r="BA16" s="303">
        <f>'část E náklady'!$I$73</f>
        <v>0</v>
      </c>
      <c r="BB16" s="303">
        <f>'část E náklady'!$I$74</f>
        <v>0</v>
      </c>
      <c r="BC16" s="303">
        <f>'část E náklady'!$I$75</f>
        <v>0</v>
      </c>
      <c r="BD16" s="303">
        <f>'část E náklady'!$I$76</f>
        <v>0</v>
      </c>
      <c r="BE16" s="303">
        <f>'část E náklady'!$I$77</f>
        <v>0</v>
      </c>
      <c r="BF16" s="303">
        <f>'část E náklady'!$I$78</f>
        <v>0</v>
      </c>
      <c r="BG16" s="303">
        <f>'část E náklady'!$I$79</f>
        <v>0</v>
      </c>
      <c r="BH16" s="303">
        <f>'část E náklady'!$I$80</f>
        <v>0</v>
      </c>
      <c r="BI16" s="303">
        <f>'část E náklady'!$I$81</f>
        <v>0</v>
      </c>
      <c r="BJ16" s="303">
        <f>'část E náklady'!$I$82</f>
        <v>0</v>
      </c>
      <c r="BK16" s="303">
        <f>'část E náklady'!$I$83</f>
        <v>0</v>
      </c>
      <c r="BL16" s="303">
        <f>'část E náklady'!$I$84</f>
        <v>0</v>
      </c>
      <c r="BM16" s="303">
        <f>'část E náklady'!$I$85</f>
        <v>0</v>
      </c>
      <c r="BN16" s="303">
        <f>'část E náklady'!$I$86</f>
        <v>0</v>
      </c>
      <c r="BO16" s="303">
        <f>'část E náklady'!$I$87</f>
        <v>0</v>
      </c>
      <c r="BP16" s="303">
        <f>'část E náklady'!$I$88</f>
        <v>0</v>
      </c>
    </row>
    <row r="17" spans="1:68" s="298" customFormat="1" x14ac:dyDescent="0.25">
      <c r="A17" s="235">
        <v>25</v>
      </c>
      <c r="B17" s="313" t="s">
        <v>714</v>
      </c>
      <c r="C17" s="249">
        <f>'úvodní list'!$E$12</f>
        <v>0</v>
      </c>
      <c r="D17" s="249">
        <f>'úvodní list'!$E$13</f>
        <v>0</v>
      </c>
      <c r="E17" s="249">
        <f>'úvodní list'!$E$14</f>
        <v>0</v>
      </c>
      <c r="F17" s="249">
        <f>'úvodní list'!$E$15</f>
        <v>0</v>
      </c>
      <c r="G17" s="249">
        <f>'úvodní list'!$E$16</f>
        <v>0</v>
      </c>
      <c r="H17" s="303">
        <f>'část E náklady'!$J$28</f>
        <v>0</v>
      </c>
      <c r="I17" s="303">
        <f>'část E náklady'!$J$29</f>
        <v>0</v>
      </c>
      <c r="J17" s="303">
        <f>'část E náklady'!$J$30</f>
        <v>0</v>
      </c>
      <c r="K17" s="303">
        <f>'část E náklady'!$J$31</f>
        <v>0</v>
      </c>
      <c r="L17" s="303">
        <f>'část E náklady'!$J$32</f>
        <v>0</v>
      </c>
      <c r="M17" s="303">
        <f>'část E náklady'!$J$33</f>
        <v>0</v>
      </c>
      <c r="N17" s="303">
        <f>'část E náklady'!$J$34</f>
        <v>0</v>
      </c>
      <c r="O17" s="303">
        <f>'část E náklady'!$J$35</f>
        <v>0</v>
      </c>
      <c r="P17" s="303">
        <f>'část E náklady'!$J$36</f>
        <v>0</v>
      </c>
      <c r="Q17" s="303">
        <f>'část E náklady'!$J$37</f>
        <v>0</v>
      </c>
      <c r="R17" s="303">
        <f>'část E náklady'!$J$38</f>
        <v>0</v>
      </c>
      <c r="S17" s="303">
        <f>'část E náklady'!$J$39</f>
        <v>0</v>
      </c>
      <c r="T17" s="303">
        <f>'část E náklady'!$J$40</f>
        <v>0</v>
      </c>
      <c r="U17" s="303">
        <f>'část E náklady'!$J$41</f>
        <v>0</v>
      </c>
      <c r="V17" s="303">
        <f>'část E náklady'!$J$42</f>
        <v>0</v>
      </c>
      <c r="W17" s="303">
        <f>'část E náklady'!$J$43</f>
        <v>0</v>
      </c>
      <c r="X17" s="303">
        <f>'část E náklady'!$J$44</f>
        <v>0</v>
      </c>
      <c r="Y17" s="303">
        <f>'část E náklady'!$J$45</f>
        <v>0</v>
      </c>
      <c r="Z17" s="303">
        <f>'část E náklady'!$J$46</f>
        <v>0</v>
      </c>
      <c r="AA17" s="303">
        <f>'část E náklady'!$J$47</f>
        <v>0</v>
      </c>
      <c r="AB17" s="303">
        <f>'část E náklady'!$J$48</f>
        <v>0</v>
      </c>
      <c r="AC17" s="303">
        <f>'část E náklady'!$J$49</f>
        <v>0</v>
      </c>
      <c r="AD17" s="303">
        <f>'část E náklady'!$J$50</f>
        <v>0</v>
      </c>
      <c r="AE17" s="303">
        <f>'část E náklady'!$J$51</f>
        <v>0</v>
      </c>
      <c r="AF17" s="303">
        <f>'část E náklady'!$J$52</f>
        <v>0</v>
      </c>
      <c r="AG17" s="303">
        <f>'část E náklady'!$J$53</f>
        <v>0</v>
      </c>
      <c r="AH17" s="303">
        <f>'část E náklady'!$J$54</f>
        <v>0</v>
      </c>
      <c r="AI17" s="303">
        <f>'část E náklady'!$J$55</f>
        <v>0</v>
      </c>
      <c r="AJ17" s="303">
        <f>'část E náklady'!$J$56</f>
        <v>0</v>
      </c>
      <c r="AK17" s="303">
        <f>'část E náklady'!$J$57</f>
        <v>0</v>
      </c>
      <c r="AL17" s="303">
        <f>'část E náklady'!$J$58</f>
        <v>0</v>
      </c>
      <c r="AM17" s="303">
        <f>'část E náklady'!$J$59</f>
        <v>0</v>
      </c>
      <c r="AN17" s="303">
        <f>'část E náklady'!$J$60</f>
        <v>0</v>
      </c>
      <c r="AO17" s="303">
        <f>'část E náklady'!$J$61</f>
        <v>0</v>
      </c>
      <c r="AP17" s="303">
        <f>'část E náklady'!$J$62</f>
        <v>0</v>
      </c>
      <c r="AQ17" s="303">
        <f>'část E náklady'!$J$63</f>
        <v>0</v>
      </c>
      <c r="AR17" s="303">
        <f>'část E náklady'!$J$64</f>
        <v>0</v>
      </c>
      <c r="AS17" s="303">
        <f>'část E náklady'!$J$65</f>
        <v>0</v>
      </c>
      <c r="AT17" s="303">
        <f>'část E náklady'!$J$66</f>
        <v>0</v>
      </c>
      <c r="AU17" s="303">
        <f>'část E náklady'!$J$67</f>
        <v>0</v>
      </c>
      <c r="AV17" s="303">
        <f>'část E náklady'!$J$68</f>
        <v>0</v>
      </c>
      <c r="AW17" s="303">
        <f>'část E náklady'!$J$69</f>
        <v>0</v>
      </c>
      <c r="AX17" s="303">
        <f>'část E náklady'!$J$70</f>
        <v>0</v>
      </c>
      <c r="AY17" s="303">
        <f>'část E náklady'!$J$71</f>
        <v>0</v>
      </c>
      <c r="AZ17" s="303">
        <f>'část E náklady'!$J$72</f>
        <v>0</v>
      </c>
      <c r="BA17" s="303">
        <f>'část E náklady'!$J$73</f>
        <v>0</v>
      </c>
      <c r="BB17" s="303">
        <f>'část E náklady'!$J$74</f>
        <v>0</v>
      </c>
      <c r="BC17" s="303">
        <f>'část E náklady'!$J$75</f>
        <v>0</v>
      </c>
      <c r="BD17" s="303">
        <f>'část E náklady'!$J$76</f>
        <v>0</v>
      </c>
      <c r="BE17" s="303">
        <f>'část E náklady'!$J$77</f>
        <v>0</v>
      </c>
      <c r="BF17" s="303">
        <f>'část E náklady'!$J$78</f>
        <v>0</v>
      </c>
      <c r="BG17" s="303">
        <f>'část E náklady'!$J$79</f>
        <v>0</v>
      </c>
      <c r="BH17" s="303">
        <f>'část E náklady'!$J$80</f>
        <v>0</v>
      </c>
      <c r="BI17" s="303">
        <f>'část E náklady'!$J$81</f>
        <v>0</v>
      </c>
      <c r="BJ17" s="303">
        <f>'část E náklady'!$J$82</f>
        <v>0</v>
      </c>
      <c r="BK17" s="303">
        <f>'část E náklady'!$J$83</f>
        <v>0</v>
      </c>
      <c r="BL17" s="303">
        <f>'část E náklady'!$J$84</f>
        <v>0</v>
      </c>
      <c r="BM17" s="303">
        <f>'část E náklady'!$J$85</f>
        <v>0</v>
      </c>
      <c r="BN17" s="303">
        <f>'část E náklady'!$J$86</f>
        <v>0</v>
      </c>
      <c r="BO17" s="303">
        <f>'část E náklady'!$J$87</f>
        <v>0</v>
      </c>
      <c r="BP17" s="303">
        <f>'část E náklady'!$J$88</f>
        <v>0</v>
      </c>
    </row>
    <row r="18" spans="1:68" s="298" customFormat="1" ht="30" x14ac:dyDescent="0.25">
      <c r="A18" s="340">
        <v>26</v>
      </c>
      <c r="B18" s="313" t="s">
        <v>715</v>
      </c>
      <c r="C18" s="249">
        <f>'úvodní list'!$E$12</f>
        <v>0</v>
      </c>
      <c r="D18" s="249">
        <f>'úvodní list'!$E$13</f>
        <v>0</v>
      </c>
      <c r="E18" s="249">
        <f>'úvodní list'!$E$14</f>
        <v>0</v>
      </c>
      <c r="F18" s="249">
        <f>'úvodní list'!$E$15</f>
        <v>0</v>
      </c>
      <c r="G18" s="249">
        <f>'úvodní list'!$E$16</f>
        <v>0</v>
      </c>
      <c r="H18" s="303">
        <f>'část E náklady'!$H$28</f>
        <v>0</v>
      </c>
      <c r="I18" s="303">
        <f>'část E náklady'!$H$29</f>
        <v>0</v>
      </c>
      <c r="J18" s="303">
        <f>'část E náklady'!$H$30</f>
        <v>0</v>
      </c>
      <c r="K18" s="303">
        <f>'část E náklady'!$H$31</f>
        <v>0</v>
      </c>
      <c r="L18" s="303">
        <f>'část E náklady'!$H$32</f>
        <v>0</v>
      </c>
      <c r="M18" s="303">
        <f>'část E náklady'!$H$33</f>
        <v>0</v>
      </c>
      <c r="N18" s="303">
        <f>'část E náklady'!$H$34</f>
        <v>0</v>
      </c>
      <c r="O18" s="303">
        <f>'část E náklady'!$H$35</f>
        <v>0</v>
      </c>
      <c r="P18" s="303">
        <f>'část E náklady'!$H$36</f>
        <v>0</v>
      </c>
      <c r="Q18" s="303">
        <f>'část E náklady'!$H$37</f>
        <v>0</v>
      </c>
      <c r="R18" s="303">
        <f>'část E náklady'!$H$38</f>
        <v>0</v>
      </c>
      <c r="S18" s="303">
        <f>'část E náklady'!$H$39</f>
        <v>0</v>
      </c>
      <c r="T18" s="303">
        <f>'část E náklady'!$H$40</f>
        <v>0</v>
      </c>
      <c r="U18" s="303">
        <f>'část E náklady'!$H$41</f>
        <v>0</v>
      </c>
      <c r="V18" s="303">
        <f>'část E náklady'!$H$42</f>
        <v>0</v>
      </c>
      <c r="W18" s="303">
        <f>'část E náklady'!$H$43</f>
        <v>0</v>
      </c>
      <c r="X18" s="303">
        <f>'část E náklady'!$H$44</f>
        <v>0</v>
      </c>
      <c r="Y18" s="303">
        <f>'část E náklady'!$H$45</f>
        <v>0</v>
      </c>
      <c r="Z18" s="303">
        <f>'část E náklady'!$H$46</f>
        <v>0</v>
      </c>
      <c r="AA18" s="303">
        <f>'část E náklady'!$H$47</f>
        <v>0</v>
      </c>
      <c r="AB18" s="303">
        <f>'část E náklady'!$H$48</f>
        <v>0</v>
      </c>
      <c r="AC18" s="303">
        <f>'část E náklady'!$H$49</f>
        <v>0</v>
      </c>
      <c r="AD18" s="303">
        <f>'část E náklady'!$H$50</f>
        <v>0</v>
      </c>
      <c r="AE18" s="303">
        <f>'část E náklady'!$H$51</f>
        <v>0</v>
      </c>
      <c r="AF18" s="303">
        <f>'část E náklady'!$H$52</f>
        <v>0</v>
      </c>
      <c r="AG18" s="303">
        <f>'část E náklady'!$H$53</f>
        <v>0</v>
      </c>
      <c r="AH18" s="303">
        <f>'část E náklady'!$H$54</f>
        <v>0</v>
      </c>
      <c r="AI18" s="303">
        <f>'část E náklady'!$H$55</f>
        <v>0</v>
      </c>
      <c r="AJ18" s="303">
        <f>'část E náklady'!$H$56</f>
        <v>0</v>
      </c>
      <c r="AK18" s="303">
        <f>'část E náklady'!$H$57</f>
        <v>0</v>
      </c>
      <c r="AL18" s="303">
        <f>'část E náklady'!$H$58</f>
        <v>0</v>
      </c>
      <c r="AM18" s="303">
        <f>'část E náklady'!$H$59</f>
        <v>0</v>
      </c>
      <c r="AN18" s="303">
        <f>'část E náklady'!$H$60</f>
        <v>0</v>
      </c>
      <c r="AO18" s="303">
        <f>'část E náklady'!$H$61</f>
        <v>0</v>
      </c>
      <c r="AP18" s="303">
        <f>'část E náklady'!$H$62</f>
        <v>0</v>
      </c>
      <c r="AQ18" s="303">
        <f>'část E náklady'!$H$63</f>
        <v>0</v>
      </c>
      <c r="AR18" s="303">
        <f>'část E náklady'!$H$64</f>
        <v>0</v>
      </c>
      <c r="AS18" s="303">
        <f>'část E náklady'!$H$65</f>
        <v>0</v>
      </c>
      <c r="AT18" s="303">
        <f>'část E náklady'!$H$66</f>
        <v>0</v>
      </c>
      <c r="AU18" s="303">
        <f>'část E náklady'!$H$67</f>
        <v>0</v>
      </c>
      <c r="AV18" s="303">
        <f>'část E náklady'!$H$68</f>
        <v>0</v>
      </c>
      <c r="AW18" s="303">
        <f>'část E náklady'!$H$69</f>
        <v>0</v>
      </c>
      <c r="AX18" s="303">
        <f>'část E náklady'!$H$70</f>
        <v>0</v>
      </c>
      <c r="AY18" s="303">
        <f>'část E náklady'!$H$71</f>
        <v>0</v>
      </c>
      <c r="AZ18" s="303">
        <f>'část E náklady'!$H$72</f>
        <v>0</v>
      </c>
      <c r="BA18" s="303">
        <f>'část E náklady'!$H$73</f>
        <v>0</v>
      </c>
      <c r="BB18" s="303">
        <f>'část E náklady'!$H$74</f>
        <v>0</v>
      </c>
      <c r="BC18" s="303">
        <f>'část E náklady'!$H$75</f>
        <v>0</v>
      </c>
      <c r="BD18" s="303">
        <f>'část E náklady'!$H$76</f>
        <v>0</v>
      </c>
      <c r="BE18" s="303">
        <f>'část E náklady'!$H$77</f>
        <v>0</v>
      </c>
      <c r="BF18" s="303">
        <f>'část E náklady'!$H$78</f>
        <v>0</v>
      </c>
      <c r="BG18" s="303">
        <f>'část E náklady'!$H$79</f>
        <v>0</v>
      </c>
      <c r="BH18" s="303">
        <f>'část E náklady'!$H$80</f>
        <v>0</v>
      </c>
      <c r="BI18" s="303">
        <f>'část E náklady'!$H$81</f>
        <v>0</v>
      </c>
      <c r="BJ18" s="303">
        <f>'část E náklady'!$H$82</f>
        <v>0</v>
      </c>
      <c r="BK18" s="303">
        <f>'část E náklady'!$H$83</f>
        <v>0</v>
      </c>
      <c r="BL18" s="303">
        <f>'část E náklady'!$H$84</f>
        <v>0</v>
      </c>
      <c r="BM18" s="303">
        <f>'část E náklady'!$H$85</f>
        <v>0</v>
      </c>
      <c r="BN18" s="303">
        <f>'část E náklady'!$H$86</f>
        <v>0</v>
      </c>
      <c r="BO18" s="303">
        <f>'část E náklady'!$H$87</f>
        <v>0</v>
      </c>
      <c r="BP18" s="303">
        <f>'část E náklady'!$H$88</f>
        <v>0</v>
      </c>
    </row>
    <row r="19" spans="1:68" s="298" customFormat="1" ht="30" x14ac:dyDescent="0.25">
      <c r="A19" s="275" t="s">
        <v>756</v>
      </c>
      <c r="B19" s="313" t="s">
        <v>732</v>
      </c>
      <c r="C19" s="249">
        <f>'úvodní list'!$E$12</f>
        <v>0</v>
      </c>
      <c r="D19" s="249">
        <f>'úvodní list'!$E$13</f>
        <v>0</v>
      </c>
      <c r="E19" s="249">
        <f>'úvodní list'!$E$14</f>
        <v>0</v>
      </c>
      <c r="F19" s="249">
        <f>'úvodní list'!$E$15</f>
        <v>0</v>
      </c>
      <c r="G19" s="249">
        <f>'úvodní list'!$E$16</f>
        <v>0</v>
      </c>
      <c r="H19" s="274" t="s">
        <v>755</v>
      </c>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row>
    <row r="20" spans="1:68" s="298" customFormat="1" x14ac:dyDescent="0.25">
      <c r="A20" s="340">
        <v>35</v>
      </c>
      <c r="B20" s="53" t="s">
        <v>754</v>
      </c>
      <c r="C20" s="249">
        <f>'úvodní list'!$E$12</f>
        <v>0</v>
      </c>
      <c r="D20" s="249">
        <f>'úvodní list'!$E$13</f>
        <v>0</v>
      </c>
      <c r="E20" s="249">
        <f>'úvodní list'!$E$14</f>
        <v>0</v>
      </c>
      <c r="F20" s="249">
        <f>'úvodní list'!$E$15</f>
        <v>0</v>
      </c>
      <c r="G20" s="249">
        <f>'úvodní list'!$E$16</f>
        <v>0</v>
      </c>
      <c r="H20" s="303">
        <f>'část E náklady'!$E$4</f>
        <v>0</v>
      </c>
      <c r="I20" s="303">
        <f>'část E náklady'!$E$5</f>
        <v>0</v>
      </c>
      <c r="J20" s="303">
        <f>'část E náklady'!$E$6</f>
        <v>0</v>
      </c>
      <c r="K20" s="303">
        <f>'část E náklady'!$E$7</f>
        <v>0</v>
      </c>
      <c r="L20" s="303">
        <f>'část E náklady'!$E$8</f>
        <v>0</v>
      </c>
      <c r="M20" s="303">
        <f>'část E náklady'!$E$14</f>
        <v>0</v>
      </c>
      <c r="N20" s="303">
        <f>'část E náklady'!$E$15</f>
        <v>0</v>
      </c>
      <c r="O20" s="303">
        <f>'část E náklady'!$E$16</f>
        <v>0</v>
      </c>
      <c r="P20" s="303">
        <f>'část E náklady'!$E$17</f>
        <v>0</v>
      </c>
      <c r="Q20" s="303">
        <f>'část E náklady'!$E$19</f>
        <v>0</v>
      </c>
      <c r="R20" s="303">
        <f>'část E náklady'!$E$20</f>
        <v>0</v>
      </c>
      <c r="S20" s="303">
        <f>'část E náklady'!$E$21</f>
        <v>0</v>
      </c>
      <c r="T20" s="303">
        <f>'část E náklady'!$E$22</f>
        <v>0</v>
      </c>
      <c r="U20" s="303">
        <f>'část E náklady'!$E$10</f>
        <v>0</v>
      </c>
      <c r="V20" s="303">
        <f>'část E náklady'!$E$11</f>
        <v>0</v>
      </c>
      <c r="W20" s="303">
        <f>'část E náklady'!$E$12</f>
        <v>0</v>
      </c>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row>
    <row r="21" spans="1:68" s="307" customFormat="1" ht="30" x14ac:dyDescent="0.25">
      <c r="A21" s="340">
        <v>41</v>
      </c>
      <c r="B21" s="311" t="s">
        <v>752</v>
      </c>
      <c r="C21" s="249">
        <f>'úvodní list'!$E$12</f>
        <v>0</v>
      </c>
      <c r="D21" s="249">
        <f>'úvodní list'!$E$13</f>
        <v>0</v>
      </c>
      <c r="E21" s="249">
        <f>'úvodní list'!$E$14</f>
        <v>0</v>
      </c>
      <c r="F21" s="249">
        <f>'úvodní list'!$E$15</f>
        <v>0</v>
      </c>
      <c r="G21" s="249">
        <f>'úvodní list'!$E$16</f>
        <v>0</v>
      </c>
      <c r="H21" s="303">
        <f>'část F zdroje'!$E$6</f>
        <v>0</v>
      </c>
      <c r="I21" s="303">
        <f>'část F zdroje'!$E$7</f>
        <v>0</v>
      </c>
      <c r="J21" s="303">
        <f>'část F zdroje'!$E$8</f>
        <v>0</v>
      </c>
      <c r="K21" s="303">
        <f>'část F zdroje'!$E$9</f>
        <v>0</v>
      </c>
      <c r="L21" s="303">
        <f>'část F zdroje'!$E$10</f>
        <v>0</v>
      </c>
      <c r="M21" s="303">
        <f>'část F zdroje'!$E$11</f>
        <v>0</v>
      </c>
      <c r="N21" s="303">
        <f>'část F zdroje'!$E$12</f>
        <v>0</v>
      </c>
      <c r="O21" s="303">
        <f>'část F zdroje'!$E$13</f>
        <v>0</v>
      </c>
      <c r="P21" s="303">
        <f>'část F zdroje'!$E$14</f>
        <v>0</v>
      </c>
      <c r="Q21" s="303">
        <f>'část F zdroje'!$E$15</f>
        <v>0</v>
      </c>
      <c r="R21" s="303">
        <f>'část F zdroje'!$E$16</f>
        <v>0</v>
      </c>
      <c r="S21" s="303">
        <f>'část F zdroje'!$E$17</f>
        <v>0</v>
      </c>
      <c r="T21" s="303">
        <f>'část F zdroje'!$E$18</f>
        <v>0</v>
      </c>
      <c r="U21" s="303">
        <f>'část F zdroje'!$E$19</f>
        <v>0</v>
      </c>
      <c r="V21" s="303">
        <f>'část F zdroje'!$E$20</f>
        <v>0</v>
      </c>
      <c r="W21" s="303">
        <f>'část F zdroje'!$E$21</f>
        <v>0</v>
      </c>
      <c r="X21" s="303">
        <f>'část F zdroje'!$E$22</f>
        <v>0</v>
      </c>
      <c r="Y21" s="303">
        <f>'část F zdroje'!$E$23</f>
        <v>0</v>
      </c>
      <c r="Z21" s="303">
        <f>'část F zdroje'!$E$24</f>
        <v>0</v>
      </c>
      <c r="AA21" s="303">
        <f>'část F zdroje'!$E$25</f>
        <v>0</v>
      </c>
      <c r="AB21" s="303">
        <f>'část F zdroje'!$E$26</f>
        <v>0</v>
      </c>
      <c r="AC21" s="303">
        <f>'část F zdroje'!$E$27</f>
        <v>0</v>
      </c>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row>
    <row r="22" spans="1:68" s="298" customFormat="1" ht="60" x14ac:dyDescent="0.25">
      <c r="A22" s="340">
        <v>42</v>
      </c>
      <c r="B22" s="53" t="s">
        <v>753</v>
      </c>
      <c r="C22" s="249">
        <f>'úvodní list'!$E$12</f>
        <v>0</v>
      </c>
      <c r="D22" s="249">
        <f>'úvodní list'!$E$13</f>
        <v>0</v>
      </c>
      <c r="E22" s="249">
        <f>'úvodní list'!$E$14</f>
        <v>0</v>
      </c>
      <c r="F22" s="249">
        <f>'úvodní list'!$E$15</f>
        <v>0</v>
      </c>
      <c r="G22" s="249">
        <f>'úvodní list'!$E$16</f>
        <v>0</v>
      </c>
      <c r="H22" s="303">
        <f>'část F zdroje'!$F$6</f>
        <v>0</v>
      </c>
      <c r="I22" s="303">
        <f>'část F zdroje'!$F$7</f>
        <v>0</v>
      </c>
      <c r="J22" s="303">
        <f>'část F zdroje'!$F$8</f>
        <v>0</v>
      </c>
      <c r="K22" s="303">
        <f>'část F zdroje'!$F$9</f>
        <v>0</v>
      </c>
      <c r="L22" s="303">
        <f>'část F zdroje'!$F$10</f>
        <v>0</v>
      </c>
      <c r="M22" s="303">
        <f>'část F zdroje'!$F$11</f>
        <v>0</v>
      </c>
      <c r="N22" s="303">
        <f>'část F zdroje'!$F$12</f>
        <v>0</v>
      </c>
      <c r="O22" s="303">
        <f>'část F zdroje'!$F$13</f>
        <v>0</v>
      </c>
      <c r="P22" s="303">
        <f>'část F zdroje'!$F$14</f>
        <v>0</v>
      </c>
      <c r="Q22" s="303">
        <f>'část F zdroje'!$F$15</f>
        <v>0</v>
      </c>
      <c r="R22" s="303">
        <f>'část F zdroje'!$F$16</f>
        <v>0</v>
      </c>
      <c r="S22" s="303">
        <f>'část F zdroje'!$F$17</f>
        <v>0</v>
      </c>
      <c r="T22" s="303">
        <f>'část F zdroje'!$F$18</f>
        <v>0</v>
      </c>
      <c r="U22" s="303">
        <f>'část F zdroje'!$F$19</f>
        <v>0</v>
      </c>
      <c r="V22" s="303">
        <f>'část F zdroje'!$F$20</f>
        <v>0</v>
      </c>
      <c r="W22" s="303">
        <f>'část F zdroje'!$F$21</f>
        <v>0</v>
      </c>
      <c r="X22" s="303">
        <f>'část F zdroje'!$F$22</f>
        <v>0</v>
      </c>
      <c r="Y22" s="303">
        <f>'část F zdroje'!$F$23</f>
        <v>0</v>
      </c>
      <c r="Z22" s="303">
        <f>'část F zdroje'!$F$24</f>
        <v>0</v>
      </c>
      <c r="AA22" s="303">
        <f>'část F zdroje'!$F$25</f>
        <v>0</v>
      </c>
      <c r="AB22" s="303">
        <f>'část F zdroje'!$F$26</f>
        <v>0</v>
      </c>
      <c r="AC22" s="303">
        <f>'část F zdroje'!$F$27</f>
        <v>0</v>
      </c>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row>
    <row r="23" spans="1:68" s="298" customFormat="1" ht="30.75" customHeight="1" x14ac:dyDescent="0.25">
      <c r="A23" s="235">
        <v>51</v>
      </c>
      <c r="B23" s="308" t="s">
        <v>547</v>
      </c>
      <c r="C23" s="249">
        <f>'úvodní list'!$E$12</f>
        <v>0</v>
      </c>
      <c r="D23" s="249">
        <f>'úvodní list'!$E$13</f>
        <v>0</v>
      </c>
      <c r="E23" s="249">
        <f>'úvodní list'!$E$14</f>
        <v>0</v>
      </c>
      <c r="F23" s="249">
        <f>'úvodní list'!$E$15</f>
        <v>0</v>
      </c>
      <c r="G23" s="249">
        <f>'úvodní list'!$E$16</f>
        <v>0</v>
      </c>
      <c r="H23" s="303">
        <f>'část B ind_AT_péče'!$E$6</f>
        <v>0</v>
      </c>
      <c r="I23" s="303">
        <f>'část B ind_AT_péče'!$E$7</f>
        <v>0</v>
      </c>
      <c r="J23" s="303">
        <f>'část B ind_AT_péče'!$E$8</f>
        <v>0</v>
      </c>
      <c r="K23" s="303">
        <f>'část B ind_AT_péče'!$E$9</f>
        <v>0</v>
      </c>
      <c r="L23" s="303">
        <f>'část B ind_AT_péče'!$E$10</f>
        <v>0</v>
      </c>
      <c r="M23" s="303">
        <f>'část B ind_AT_péče'!$E$11</f>
        <v>0</v>
      </c>
      <c r="N23" s="309">
        <f>'část B ind_AT_péče'!$E$12</f>
        <v>0</v>
      </c>
      <c r="O23" s="303">
        <f>'část B ind_AT_péče'!$E$13</f>
        <v>0</v>
      </c>
      <c r="P23" s="303">
        <f>'část B ind_AT_péče'!E14</f>
        <v>0</v>
      </c>
      <c r="Q23" s="303">
        <f>'část B ind_AT_péče'!$F$6</f>
        <v>0</v>
      </c>
      <c r="R23" s="303">
        <f>'část B ind_AT_péče'!$F$7</f>
        <v>0</v>
      </c>
      <c r="S23" s="303">
        <f>'část B ind_AT_péče'!$F$8</f>
        <v>0</v>
      </c>
      <c r="T23" s="303">
        <f>'část B ind_AT_péče'!$F$9</f>
        <v>0</v>
      </c>
      <c r="U23" s="303">
        <f>'část B ind_AT_péče'!$F$10</f>
        <v>0</v>
      </c>
      <c r="V23" s="303">
        <f>'část B ind_AT_péče'!$F$11</f>
        <v>0</v>
      </c>
      <c r="W23" s="309">
        <f>'část B ind_AT_péče'!$F$12</f>
        <v>0</v>
      </c>
      <c r="X23" s="303">
        <f>'část B ind_AT_péče'!$F$13</f>
        <v>0</v>
      </c>
      <c r="Y23" s="303">
        <f>'část B ind_AT_péče'!$F$14</f>
        <v>0</v>
      </c>
      <c r="Z23" s="303">
        <f>'část B ind_AT_péče'!$G$6</f>
        <v>0</v>
      </c>
      <c r="AA23" s="303">
        <f>'část B ind_AT_péče'!$G$7</f>
        <v>0</v>
      </c>
      <c r="AB23" s="303">
        <f>'část B ind_AT_péče'!$G$8</f>
        <v>0</v>
      </c>
      <c r="AC23" s="303">
        <f>'část B ind_AT_péče'!$G$9</f>
        <v>0</v>
      </c>
      <c r="AD23" s="303">
        <f>'část B ind_AT_péče'!$G$10</f>
        <v>0</v>
      </c>
      <c r="AE23" s="303">
        <f>'část B ind_AT_péče'!$G$11</f>
        <v>0</v>
      </c>
      <c r="AF23" s="309">
        <f>'část B ind_AT_péče'!$G$12</f>
        <v>0</v>
      </c>
      <c r="AG23" s="303">
        <f>'část B ind_AT_péče'!$G$13</f>
        <v>0</v>
      </c>
      <c r="AH23" s="303">
        <f>'část B ind_AT_péče'!$G$14</f>
        <v>0</v>
      </c>
      <c r="AI23" s="303">
        <f>'část B ind_AT_péče'!$H$6</f>
        <v>0</v>
      </c>
      <c r="AJ23" s="303">
        <f>'část B ind_AT_péče'!$H$7</f>
        <v>0</v>
      </c>
      <c r="AK23" s="303">
        <f>'část B ind_AT_péče'!$H$8</f>
        <v>0</v>
      </c>
      <c r="AL23" s="303">
        <f>'část B ind_AT_péče'!$H$9</f>
        <v>0</v>
      </c>
      <c r="AM23" s="303">
        <f>'část B ind_AT_péče'!$H$10</f>
        <v>0</v>
      </c>
      <c r="AN23" s="303">
        <f>'část B ind_AT_péče'!$H$11</f>
        <v>0</v>
      </c>
      <c r="AO23" s="309">
        <f>'část B ind_AT_péče'!$H$12</f>
        <v>0</v>
      </c>
      <c r="AP23" s="303">
        <f>'část B ind_AT_péče'!$H$13</f>
        <v>0</v>
      </c>
      <c r="AQ23" s="303">
        <f>'část B ind_AT_péče'!$H$14</f>
        <v>0</v>
      </c>
      <c r="AR23" s="303">
        <f>'část B ind_AT_péče'!$I$6</f>
        <v>0</v>
      </c>
      <c r="AS23" s="303">
        <f>'část B ind_AT_péče'!$I$7</f>
        <v>0</v>
      </c>
      <c r="AT23" s="303">
        <f>'část B ind_AT_péče'!$I$8</f>
        <v>0</v>
      </c>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row>
    <row r="24" spans="1:68" s="298" customFormat="1" ht="30" x14ac:dyDescent="0.25">
      <c r="A24" s="235" t="s">
        <v>733</v>
      </c>
      <c r="B24" s="305" t="s">
        <v>751</v>
      </c>
      <c r="C24" s="249">
        <f>'úvodní list'!$E$12</f>
        <v>0</v>
      </c>
      <c r="D24" s="249">
        <f>'úvodní list'!$E$13</f>
        <v>0</v>
      </c>
      <c r="E24" s="249">
        <f>'úvodní list'!$E$14</f>
        <v>0</v>
      </c>
      <c r="F24" s="249">
        <f>'úvodní list'!$E$15</f>
        <v>0</v>
      </c>
      <c r="G24" s="249">
        <f>'úvodní list'!$E$16</f>
        <v>0</v>
      </c>
      <c r="H24" s="335">
        <f>'část B ind_AT_péče'!$E$34</f>
        <v>0</v>
      </c>
      <c r="I24" s="335">
        <f>'část B ind_AT_péče'!$E$35</f>
        <v>0</v>
      </c>
      <c r="J24" s="335">
        <f>'část B ind_AT_péče'!$E$36</f>
        <v>0</v>
      </c>
      <c r="K24" s="335">
        <f>'část B ind_AT_péče'!$E$37</f>
        <v>0</v>
      </c>
      <c r="L24" s="335">
        <f>'část B ind_AT_péče'!$E$38</f>
        <v>0</v>
      </c>
      <c r="M24" s="303"/>
      <c r="N24" s="303"/>
      <c r="O24" s="336"/>
      <c r="P24" s="336"/>
      <c r="Q24" s="335">
        <f>'část B ind_AT_péče'!$F$34</f>
        <v>0</v>
      </c>
      <c r="R24" s="335">
        <f>'část B ind_AT_péče'!$F$35</f>
        <v>0</v>
      </c>
      <c r="S24" s="335">
        <f>'část B ind_AT_péče'!$F$36</f>
        <v>0</v>
      </c>
      <c r="T24" s="335">
        <f>'část B ind_AT_péče'!$F$37</f>
        <v>0</v>
      </c>
      <c r="U24" s="335">
        <f>'část B ind_AT_péče'!$F$38</f>
        <v>0</v>
      </c>
      <c r="V24" s="303"/>
      <c r="W24" s="303"/>
      <c r="X24" s="303"/>
      <c r="Y24" s="303"/>
      <c r="Z24" s="303"/>
      <c r="AA24" s="303"/>
      <c r="AB24" s="303"/>
      <c r="AC24" s="303"/>
      <c r="AD24" s="303"/>
      <c r="AE24" s="303"/>
      <c r="AF24" s="303"/>
      <c r="AG24" s="336"/>
      <c r="AH24" s="336"/>
      <c r="AI24" s="335">
        <f>'část B ind_AT_péče'!$H$34</f>
        <v>0</v>
      </c>
      <c r="AJ24" s="335">
        <f>'část B ind_AT_péče'!$H$35</f>
        <v>0</v>
      </c>
      <c r="AK24" s="335">
        <f>'část B ind_AT_péče'!$H$36</f>
        <v>0</v>
      </c>
      <c r="AL24" s="335">
        <f>'část B ind_AT_péče'!$H$37</f>
        <v>0</v>
      </c>
      <c r="AM24" s="335">
        <f>'část B ind_AT_péče'!$H$38</f>
        <v>0</v>
      </c>
      <c r="AN24" s="303"/>
      <c r="AO24" s="303"/>
      <c r="AP24" s="303"/>
      <c r="AQ24" s="303"/>
      <c r="AR24" s="335">
        <f>'část B ind_AT_péče'!$I$34</f>
        <v>0</v>
      </c>
      <c r="AS24" s="335">
        <f>'část B ind_AT_péče'!$I$35</f>
        <v>0</v>
      </c>
      <c r="AT24" s="335">
        <f>'část B ind_AT_péče'!$I$36</f>
        <v>0</v>
      </c>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row>
    <row r="25" spans="1:68" s="298" customFormat="1" ht="33" customHeight="1" x14ac:dyDescent="0.25">
      <c r="A25" s="235">
        <v>56</v>
      </c>
      <c r="B25" s="304" t="s">
        <v>547</v>
      </c>
      <c r="C25" s="249">
        <f>'úvodní list'!$E$12</f>
        <v>0</v>
      </c>
      <c r="D25" s="249">
        <f>'úvodní list'!$E$13</f>
        <v>0</v>
      </c>
      <c r="E25" s="249">
        <f>'úvodní list'!$E$14</f>
        <v>0</v>
      </c>
      <c r="F25" s="249">
        <f>'úvodní list'!$E$15</f>
        <v>0</v>
      </c>
      <c r="G25" s="249">
        <f>'úvodní list'!$E$16</f>
        <v>0</v>
      </c>
      <c r="H25" s="303">
        <f>'část B ind_AT_péče'!$E$19</f>
        <v>0</v>
      </c>
      <c r="I25" s="303">
        <f>'část B ind_AT_péče'!$E$20</f>
        <v>0</v>
      </c>
      <c r="J25" s="303">
        <f>'část B ind_AT_péče'!$E$21</f>
        <v>0</v>
      </c>
      <c r="K25" s="303">
        <f>'část B ind_AT_péče'!$E$22</f>
        <v>0</v>
      </c>
      <c r="L25" s="303">
        <f>'část B ind_AT_péče'!$E$23</f>
        <v>0</v>
      </c>
      <c r="M25" s="303">
        <f>'část B ind_AT_péče'!$E$24</f>
        <v>0</v>
      </c>
      <c r="N25" s="303">
        <f>'část B ind_AT_péče'!$F$19</f>
        <v>0</v>
      </c>
      <c r="O25" s="303">
        <f>'část B ind_AT_péče'!$F$20</f>
        <v>0</v>
      </c>
      <c r="P25" s="303">
        <f>'část B ind_AT_péče'!$F$21</f>
        <v>0</v>
      </c>
      <c r="Q25" s="303">
        <f>'část B ind_AT_péče'!$F$22</f>
        <v>0</v>
      </c>
      <c r="R25" s="303">
        <f>'část B ind_AT_péče'!$F$23</f>
        <v>0</v>
      </c>
      <c r="S25" s="303">
        <f>'část B ind_AT_péče'!$F$24</f>
        <v>0</v>
      </c>
      <c r="T25" s="303">
        <f>'část B ind_AT_péče'!$G$19</f>
        <v>0</v>
      </c>
      <c r="U25" s="303">
        <f>'část B ind_AT_péče'!$G$20</f>
        <v>0</v>
      </c>
      <c r="V25" s="303">
        <f>'část B ind_AT_péče'!$G$21</f>
        <v>0</v>
      </c>
      <c r="W25" s="303">
        <f>'část B ind_AT_péče'!$G$22</f>
        <v>0</v>
      </c>
      <c r="X25" s="303">
        <f>'část B ind_AT_péče'!$G$23</f>
        <v>0</v>
      </c>
      <c r="Y25" s="303">
        <f>'část B ind_AT_péče'!$G$24</f>
        <v>0</v>
      </c>
      <c r="Z25" s="303">
        <f>'část B ind_AT_péče'!$H$19</f>
        <v>0</v>
      </c>
      <c r="AA25" s="303">
        <f>'část B ind_AT_péče'!$H$20</f>
        <v>0</v>
      </c>
      <c r="AB25" s="303">
        <f>'část B ind_AT_péče'!$H$21</f>
        <v>0</v>
      </c>
      <c r="AC25" s="303">
        <f>'část B ind_AT_péče'!$H$22</f>
        <v>0</v>
      </c>
      <c r="AD25" s="303">
        <f>'část B ind_AT_péče'!$H$23</f>
        <v>0</v>
      </c>
      <c r="AE25" s="303">
        <f>'část B ind_AT_péče'!$H$24</f>
        <v>0</v>
      </c>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row>
    <row r="26" spans="1:68" s="298" customFormat="1" ht="33" customHeight="1" x14ac:dyDescent="0.25">
      <c r="A26" s="235">
        <v>56</v>
      </c>
      <c r="B26" s="304" t="s">
        <v>747</v>
      </c>
      <c r="C26" s="249">
        <f>'úvodní list'!$E$12</f>
        <v>0</v>
      </c>
      <c r="D26" s="249">
        <f>'úvodní list'!$E$13</f>
        <v>0</v>
      </c>
      <c r="E26" s="249">
        <f>'úvodní list'!$E$14</f>
        <v>0</v>
      </c>
      <c r="F26" s="249">
        <f>'úvodní list'!$E$15</f>
        <v>0</v>
      </c>
      <c r="G26" s="249">
        <f>'úvodní list'!$E$16</f>
        <v>0</v>
      </c>
      <c r="H26" s="303">
        <f>'část B ind_AT_prev'!$E$18</f>
        <v>0</v>
      </c>
      <c r="I26" s="303">
        <f>'část B ind_AT_prev'!$E$19</f>
        <v>0</v>
      </c>
      <c r="J26" s="303">
        <f>'část B ind_AT_prev'!$E$20</f>
        <v>0</v>
      </c>
      <c r="K26" s="303">
        <f>'část B ind_AT_prev'!$E$21</f>
        <v>0</v>
      </c>
      <c r="L26" s="303">
        <f>'část B ind_AT_prev'!$E$22</f>
        <v>0</v>
      </c>
      <c r="M26" s="303">
        <f>'část B ind_AT_prev'!$E$23</f>
        <v>0</v>
      </c>
      <c r="N26" s="303">
        <f>'část B ind_AT_prev'!$F$18</f>
        <v>0</v>
      </c>
      <c r="O26" s="303">
        <f>'část B ind_AT_prev'!$F$19</f>
        <v>0</v>
      </c>
      <c r="P26" s="303">
        <f>'část B ind_AT_prev'!$F$20</f>
        <v>0</v>
      </c>
      <c r="Q26" s="303">
        <f>'část B ind_AT_prev'!$F$21</f>
        <v>0</v>
      </c>
      <c r="R26" s="303">
        <f>'část B ind_AT_prev'!$F$22</f>
        <v>0</v>
      </c>
      <c r="S26" s="303">
        <f>'část B ind_AT_prev'!$F$23</f>
        <v>0</v>
      </c>
      <c r="T26" s="303">
        <f>'část B ind_AT_prev'!$G$18</f>
        <v>0</v>
      </c>
      <c r="U26" s="303">
        <f>'část B ind_AT_prev'!$G$19</f>
        <v>0</v>
      </c>
      <c r="V26" s="303">
        <f>'část B ind_AT_prev'!$G$20</f>
        <v>0</v>
      </c>
      <c r="W26" s="303">
        <f>'část B ind_AT_prev'!$G$21</f>
        <v>0</v>
      </c>
      <c r="X26" s="303">
        <f>'část B ind_AT_prev'!$G$22</f>
        <v>0</v>
      </c>
      <c r="Y26" s="303">
        <f>'část B ind_AT_prev'!$G$23</f>
        <v>0</v>
      </c>
      <c r="Z26" s="303">
        <f>'část B ind_AT_prev'!$H$18</f>
        <v>0</v>
      </c>
      <c r="AA26" s="303">
        <f>'část B ind_AT_prev'!$H$19</f>
        <v>0</v>
      </c>
      <c r="AB26" s="303">
        <f>'část B ind_AT_prev'!$H$20</f>
        <v>0</v>
      </c>
      <c r="AC26" s="303">
        <f>'část B ind_AT_prev'!$H$21</f>
        <v>0</v>
      </c>
      <c r="AD26" s="303">
        <f>'část B ind_AT_prev'!$H$22</f>
        <v>0</v>
      </c>
      <c r="AE26" s="303">
        <f>'část B ind_AT_prev'!$H$23</f>
        <v>0</v>
      </c>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row>
    <row r="27" spans="1:68" s="298" customFormat="1" ht="33" customHeight="1" x14ac:dyDescent="0.25">
      <c r="A27" s="235">
        <v>56</v>
      </c>
      <c r="B27" s="306" t="s">
        <v>771</v>
      </c>
      <c r="C27" s="249">
        <f>'úvodní list'!$E$12</f>
        <v>0</v>
      </c>
      <c r="D27" s="249">
        <f>'úvodní list'!$E$13</f>
        <v>0</v>
      </c>
      <c r="E27" s="249">
        <f>'úvodní list'!$E$14</f>
        <v>0</v>
      </c>
      <c r="F27" s="249">
        <f>'úvodní list'!$E$15</f>
        <v>0</v>
      </c>
      <c r="G27" s="249">
        <f>'úvodní list'!$E$16</f>
        <v>0</v>
      </c>
      <c r="H27" s="303">
        <f>'část B ind_P_péče'!$E$16</f>
        <v>0</v>
      </c>
      <c r="I27" s="303">
        <f>'část B ind_P_péče'!$E$17</f>
        <v>0</v>
      </c>
      <c r="J27" s="303">
        <f>'část B ind_P_péče'!$E$18</f>
        <v>0</v>
      </c>
      <c r="K27" s="303">
        <f>'část B ind_P_péče'!$E$19</f>
        <v>0</v>
      </c>
      <c r="L27" s="303">
        <f>'část B ind_P_péče'!$E$20</f>
        <v>0</v>
      </c>
      <c r="M27" s="303">
        <f>'část B ind_P_péče'!$E$21</f>
        <v>0</v>
      </c>
      <c r="N27" s="303">
        <f>'část B ind_P_péče'!$F$16</f>
        <v>0</v>
      </c>
      <c r="O27" s="303">
        <f>'část B ind_P_péče'!$F$17</f>
        <v>0</v>
      </c>
      <c r="P27" s="303">
        <f>'část B ind_P_péče'!$F$18</f>
        <v>0</v>
      </c>
      <c r="Q27" s="303">
        <f>'část B ind_P_péče'!$F$19</f>
        <v>0</v>
      </c>
      <c r="R27" s="303">
        <f>'část B ind_P_péče'!$F$20</f>
        <v>0</v>
      </c>
      <c r="S27" s="303">
        <f>'část B ind_P_péče'!$F$21</f>
        <v>0</v>
      </c>
      <c r="T27" s="303">
        <f>'část B ind_P_péče'!$G$16</f>
        <v>0</v>
      </c>
      <c r="U27" s="303">
        <f>'část B ind_P_péče'!$G$17</f>
        <v>0</v>
      </c>
      <c r="V27" s="303">
        <f>'část B ind_P_péče'!$G$18</f>
        <v>0</v>
      </c>
      <c r="W27" s="303">
        <f>'část B ind_P_péče'!$G$19</f>
        <v>0</v>
      </c>
      <c r="X27" s="303">
        <f>'část B ind_P_péče'!$G$20</f>
        <v>0</v>
      </c>
      <c r="Y27" s="303">
        <f>'část B ind_P_péče'!$G$21</f>
        <v>0</v>
      </c>
      <c r="Z27" s="303">
        <f>'část B ind_P_péče'!$H$16</f>
        <v>0</v>
      </c>
      <c r="AA27" s="303">
        <f>'část B ind_P_péče'!$H$17</f>
        <v>0</v>
      </c>
      <c r="AB27" s="303">
        <f>'část B ind_P_péče'!$H$18</f>
        <v>0</v>
      </c>
      <c r="AC27" s="303">
        <f>'část B ind_P_péče'!$H$19</f>
        <v>0</v>
      </c>
      <c r="AD27" s="303">
        <f>'část B ind_P_péče'!$H$20</f>
        <v>0</v>
      </c>
      <c r="AE27" s="303">
        <f>'část B ind_P_péče'!$H$21</f>
        <v>0</v>
      </c>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row>
    <row r="28" spans="1:68" s="298" customFormat="1" ht="30" x14ac:dyDescent="0.25">
      <c r="A28" s="235" t="s">
        <v>734</v>
      </c>
      <c r="B28" s="305" t="s">
        <v>751</v>
      </c>
      <c r="C28" s="249">
        <f>'úvodní list'!$E$12</f>
        <v>0</v>
      </c>
      <c r="D28" s="249">
        <f>'úvodní list'!$E$13</f>
        <v>0</v>
      </c>
      <c r="E28" s="249">
        <f>'úvodní list'!$E$14</f>
        <v>0</v>
      </c>
      <c r="F28" s="249">
        <f>'úvodní list'!$E$15</f>
        <v>0</v>
      </c>
      <c r="G28" s="249">
        <f>'úvodní list'!$E$16</f>
        <v>0</v>
      </c>
      <c r="H28" s="303">
        <f>'část B ind_AT_péče'!$E$43</f>
        <v>0</v>
      </c>
      <c r="I28" s="303">
        <f>'část B ind_AT_péče'!$E$44</f>
        <v>0</v>
      </c>
      <c r="J28" s="303">
        <f>'část B ind_AT_péče'!$E$45</f>
        <v>0</v>
      </c>
      <c r="K28" s="303">
        <f>'část B ind_AT_péče'!$E$46</f>
        <v>0</v>
      </c>
      <c r="L28" s="303">
        <f>'část B ind_AT_péče'!$E$47</f>
        <v>0</v>
      </c>
      <c r="M28" s="303">
        <f>'část B ind_AT_péče'!$E$48</f>
        <v>0</v>
      </c>
      <c r="N28" s="303">
        <f>'část B ind_AT_péče'!$F$43</f>
        <v>0</v>
      </c>
      <c r="O28" s="303">
        <f>'část B ind_AT_péče'!$F$44</f>
        <v>0</v>
      </c>
      <c r="P28" s="303">
        <f>'část B ind_AT_péče'!$F$45</f>
        <v>0</v>
      </c>
      <c r="Q28" s="303">
        <f>'část B ind_AT_péče'!$F$46</f>
        <v>0</v>
      </c>
      <c r="R28" s="303">
        <f>'část B ind_AT_péče'!$F$47</f>
        <v>0</v>
      </c>
      <c r="S28" s="303">
        <f>'část B ind_AT_péče'!$F$48</f>
        <v>0</v>
      </c>
      <c r="T28" s="303">
        <f>'část B ind_AT_péče'!$G$43</f>
        <v>0</v>
      </c>
      <c r="U28" s="303">
        <f>'část B ind_AT_péče'!$G$44</f>
        <v>0</v>
      </c>
      <c r="V28" s="303">
        <f>'část B ind_AT_péče'!$G$45</f>
        <v>0</v>
      </c>
      <c r="W28" s="303">
        <f>'část B ind_AT_péče'!$G$46</f>
        <v>0</v>
      </c>
      <c r="X28" s="303">
        <f>'část B ind_AT_péče'!$G$47</f>
        <v>0</v>
      </c>
      <c r="Y28" s="303">
        <f>'část B ind_AT_péče'!$G$48</f>
        <v>0</v>
      </c>
      <c r="Z28" s="303">
        <f>'část B ind_AT_péče'!$H$43</f>
        <v>0</v>
      </c>
      <c r="AA28" s="303">
        <f>'část B ind_AT_péče'!$H$44</f>
        <v>0</v>
      </c>
      <c r="AB28" s="303">
        <f>'část B ind_AT_péče'!$H$45</f>
        <v>0</v>
      </c>
      <c r="AC28" s="303">
        <f>'část B ind_AT_péče'!$H$46</f>
        <v>0</v>
      </c>
      <c r="AD28" s="303">
        <f>'část B ind_AT_péče'!$H$47</f>
        <v>0</v>
      </c>
      <c r="AE28" s="303">
        <f>'část B ind_AT_péče'!$H$48</f>
        <v>0</v>
      </c>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row>
    <row r="29" spans="1:68" s="298" customFormat="1" ht="30" x14ac:dyDescent="0.25">
      <c r="A29" s="235" t="s">
        <v>757</v>
      </c>
      <c r="B29" s="305" t="s">
        <v>750</v>
      </c>
      <c r="C29" s="249">
        <f>'úvodní list'!$E$12</f>
        <v>0</v>
      </c>
      <c r="D29" s="249">
        <f>'úvodní list'!$E$13</f>
        <v>0</v>
      </c>
      <c r="E29" s="249">
        <f>'úvodní list'!$E$14</f>
        <v>0</v>
      </c>
      <c r="F29" s="249">
        <f>'úvodní list'!$E$15</f>
        <v>0</v>
      </c>
      <c r="G29" s="249">
        <f>'úvodní list'!$E$16</f>
        <v>0</v>
      </c>
      <c r="H29" s="303">
        <f>'část B ind_AT_prev'!$E$43</f>
        <v>0</v>
      </c>
      <c r="I29" s="303">
        <f>'část B ind_AT_prev'!$E$44</f>
        <v>0</v>
      </c>
      <c r="J29" s="303">
        <f>'část B ind_AT_prev'!$E$45</f>
        <v>0</v>
      </c>
      <c r="K29" s="303">
        <f>'část B ind_AT_prev'!$E$46</f>
        <v>0</v>
      </c>
      <c r="L29" s="303">
        <f>'část B ind_AT_prev'!$E$47</f>
        <v>0</v>
      </c>
      <c r="M29" s="303">
        <f>'část B ind_AT_prev'!$E$48</f>
        <v>0</v>
      </c>
      <c r="N29" s="303">
        <f>'část B ind_AT_prev'!$F$43</f>
        <v>0</v>
      </c>
      <c r="O29" s="303">
        <f>'část B ind_AT_prev'!$F$44</f>
        <v>0</v>
      </c>
      <c r="P29" s="303">
        <f>'část B ind_AT_prev'!$F$45</f>
        <v>0</v>
      </c>
      <c r="Q29" s="303">
        <f>'část B ind_AT_prev'!$F$46</f>
        <v>0</v>
      </c>
      <c r="R29" s="303">
        <f>'část B ind_AT_prev'!$F$47</f>
        <v>0</v>
      </c>
      <c r="S29" s="303">
        <f>'část B ind_AT_prev'!$F$48</f>
        <v>0</v>
      </c>
      <c r="T29" s="303">
        <f>'část B ind_AT_prev'!$G$43</f>
        <v>0</v>
      </c>
      <c r="U29" s="303">
        <f>'část B ind_AT_prev'!$G$44</f>
        <v>0</v>
      </c>
      <c r="V29" s="303">
        <f>'část B ind_AT_prev'!$G$45</f>
        <v>0</v>
      </c>
      <c r="W29" s="303">
        <f>'část B ind_AT_prev'!$G$46</f>
        <v>0</v>
      </c>
      <c r="X29" s="303">
        <f>'část B ind_AT_prev'!$G$47</f>
        <v>0</v>
      </c>
      <c r="Y29" s="303">
        <f>'část B ind_AT_prev'!$G$48</f>
        <v>0</v>
      </c>
      <c r="Z29" s="303">
        <f>'část B ind_AT_prev'!$H$43</f>
        <v>0</v>
      </c>
      <c r="AA29" s="303">
        <f>'část B ind_AT_prev'!$H$44</f>
        <v>0</v>
      </c>
      <c r="AB29" s="303">
        <f>'část B ind_AT_prev'!$H$45</f>
        <v>0</v>
      </c>
      <c r="AC29" s="303">
        <f>'část B ind_AT_prev'!$H$46</f>
        <v>0</v>
      </c>
      <c r="AD29" s="303">
        <f>'část B ind_AT_prev'!$H$47</f>
        <v>0</v>
      </c>
      <c r="AE29" s="303">
        <f>'část B ind_AT_prev'!$H$48</f>
        <v>0</v>
      </c>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c r="BP29" s="310"/>
    </row>
    <row r="30" spans="1:68" s="298" customFormat="1" ht="34.5" customHeight="1" x14ac:dyDescent="0.25">
      <c r="A30" s="273">
        <v>61</v>
      </c>
      <c r="B30" s="304" t="s">
        <v>747</v>
      </c>
      <c r="C30" s="249">
        <f>'úvodní list'!$E$12</f>
        <v>0</v>
      </c>
      <c r="D30" s="249">
        <f>'úvodní list'!$E$13</f>
        <v>0</v>
      </c>
      <c r="E30" s="249">
        <f>'úvodní list'!$E$14</f>
        <v>0</v>
      </c>
      <c r="F30" s="249">
        <f>'úvodní list'!$E$15</f>
        <v>0</v>
      </c>
      <c r="G30" s="249">
        <f>'úvodní list'!$E$16</f>
        <v>0</v>
      </c>
      <c r="H30" s="303">
        <f>'část B ind_AT_prev'!$E$6</f>
        <v>0</v>
      </c>
      <c r="I30" s="303">
        <f>'část B ind_AT_prev'!$E$7</f>
        <v>0</v>
      </c>
      <c r="J30" s="303">
        <f>'část B ind_AT_prev'!$E$8</f>
        <v>0</v>
      </c>
      <c r="K30" s="303">
        <f>'část B ind_AT_prev'!$E$9</f>
        <v>0</v>
      </c>
      <c r="L30" s="303">
        <f>'část B ind_AT_prev'!$E$10</f>
        <v>0</v>
      </c>
      <c r="M30" s="336"/>
      <c r="N30" s="303">
        <f>'část B ind_AT_prev'!$E$11</f>
        <v>0</v>
      </c>
      <c r="O30" s="303">
        <f>'část B ind_AT_prev'!$E$12</f>
        <v>0</v>
      </c>
      <c r="P30" s="303">
        <f>'část B ind_AT_prev'!$E$13</f>
        <v>0</v>
      </c>
      <c r="Q30" s="303">
        <f>'část B ind_AT_prev'!$F$6</f>
        <v>0</v>
      </c>
      <c r="R30" s="303">
        <f>'část B ind_AT_prev'!$F$7</f>
        <v>0</v>
      </c>
      <c r="S30" s="303">
        <f>'část B ind_AT_prev'!$F$8</f>
        <v>0</v>
      </c>
      <c r="T30" s="303">
        <f>'část B ind_AT_prev'!$F$9</f>
        <v>0</v>
      </c>
      <c r="U30" s="303">
        <f>'část B ind_AT_prev'!$F$10</f>
        <v>0</v>
      </c>
      <c r="V30" s="336"/>
      <c r="W30" s="303">
        <f>'část B ind_AT_prev'!$F$11</f>
        <v>0</v>
      </c>
      <c r="X30" s="303">
        <f>'část B ind_AT_prev'!$F$12</f>
        <v>0</v>
      </c>
      <c r="Y30" s="303">
        <f>'část B ind_AT_prev'!$F$13</f>
        <v>0</v>
      </c>
      <c r="Z30" s="303">
        <f>'část B ind_AT_prev'!$G$6</f>
        <v>0</v>
      </c>
      <c r="AA30" s="303">
        <f>'část B ind_AT_prev'!$G$7</f>
        <v>0</v>
      </c>
      <c r="AB30" s="303">
        <f>'část B ind_AT_prev'!$G$8</f>
        <v>0</v>
      </c>
      <c r="AC30" s="303">
        <f>'část B ind_AT_prev'!$G$9</f>
        <v>0</v>
      </c>
      <c r="AD30" s="303">
        <f>'část B ind_AT_prev'!$G$10</f>
        <v>0</v>
      </c>
      <c r="AE30" s="336"/>
      <c r="AF30" s="303">
        <f>'část B ind_AT_prev'!$G$11</f>
        <v>0</v>
      </c>
      <c r="AG30" s="303">
        <f>'část B ind_AT_prev'!$G$12</f>
        <v>0</v>
      </c>
      <c r="AH30" s="303">
        <f>'část B ind_AT_prev'!$G$13</f>
        <v>0</v>
      </c>
      <c r="AI30" s="303">
        <f>'část B ind_AT_prev'!$H$6</f>
        <v>0</v>
      </c>
      <c r="AJ30" s="303">
        <f>'část B ind_AT_prev'!$H$7</f>
        <v>0</v>
      </c>
      <c r="AK30" s="303">
        <f>'část B ind_AT_prev'!$H$8</f>
        <v>0</v>
      </c>
      <c r="AL30" s="303">
        <f>'část B ind_AT_prev'!$H$9</f>
        <v>0</v>
      </c>
      <c r="AM30" s="303">
        <f>'část B ind_AT_prev'!$H$10</f>
        <v>0</v>
      </c>
      <c r="AN30" s="336"/>
      <c r="AO30" s="303">
        <f>'část B ind_AT_prev'!$H$11</f>
        <v>0</v>
      </c>
      <c r="AP30" s="303">
        <f>'část B ind_AT_prev'!$H$12</f>
        <v>0</v>
      </c>
      <c r="AQ30" s="303">
        <f>'část B ind_AT_prev'!$H$13</f>
        <v>0</v>
      </c>
      <c r="AR30" s="303">
        <f>'část B ind_AT_prev'!$I$6</f>
        <v>0</v>
      </c>
      <c r="AS30" s="303">
        <f>'část B ind_AT_prev'!$I$7</f>
        <v>0</v>
      </c>
      <c r="AT30" s="303">
        <f>'část B ind_AT_prev'!$I$8</f>
        <v>0</v>
      </c>
      <c r="AU30" s="303">
        <f>'část B ind_AT_prev'!$I$9</f>
        <v>0</v>
      </c>
      <c r="AV30" s="303">
        <f>'část B ind_AT_prev'!$I$10</f>
        <v>0</v>
      </c>
      <c r="AW30" s="310"/>
      <c r="AX30" s="310"/>
      <c r="AY30" s="310"/>
      <c r="AZ30" s="310"/>
      <c r="BA30" s="310"/>
      <c r="BB30" s="310"/>
      <c r="BC30" s="310"/>
      <c r="BD30" s="310"/>
      <c r="BE30" s="310"/>
      <c r="BF30" s="310"/>
      <c r="BG30" s="310"/>
      <c r="BH30" s="310"/>
      <c r="BI30" s="310"/>
      <c r="BJ30" s="310"/>
      <c r="BK30" s="310"/>
      <c r="BL30" s="310"/>
      <c r="BM30" s="310"/>
      <c r="BN30" s="310"/>
      <c r="BO30" s="310"/>
      <c r="BP30" s="310"/>
    </row>
    <row r="31" spans="1:68" s="298" customFormat="1" ht="30" x14ac:dyDescent="0.25">
      <c r="A31" s="273" t="s">
        <v>748</v>
      </c>
      <c r="B31" s="305" t="s">
        <v>750</v>
      </c>
      <c r="C31" s="249">
        <f>'úvodní list'!$E$12</f>
        <v>0</v>
      </c>
      <c r="D31" s="249">
        <f>'úvodní list'!$E$13</f>
        <v>0</v>
      </c>
      <c r="E31" s="249">
        <f>'úvodní list'!$E$14</f>
        <v>0</v>
      </c>
      <c r="F31" s="249">
        <f>'úvodní list'!$E$15</f>
        <v>0</v>
      </c>
      <c r="G31" s="249">
        <f>'úvodní list'!$E$16</f>
        <v>0</v>
      </c>
      <c r="H31" s="303">
        <f>'část B ind_AT_prev'!$E$32</f>
        <v>0</v>
      </c>
      <c r="I31" s="303">
        <f>'část B ind_AT_prev'!$E$33</f>
        <v>0</v>
      </c>
      <c r="J31" s="303">
        <f>'část B ind_AT_prev'!$E$34</f>
        <v>0</v>
      </c>
      <c r="K31" s="336"/>
      <c r="L31" s="336"/>
      <c r="M31" s="303">
        <f>'část B ind_AT_prev'!$E$35</f>
        <v>0</v>
      </c>
      <c r="N31" s="303">
        <f>'část B ind_AT_prev'!$E$36</f>
        <v>0</v>
      </c>
      <c r="O31" s="303">
        <f>'část B ind_AT_prev'!$E$37</f>
        <v>0</v>
      </c>
      <c r="P31" s="303">
        <f>'část B ind_AT_prev'!$E$38</f>
        <v>0</v>
      </c>
      <c r="Q31" s="303">
        <f>'část B ind_AT_prev'!$F$32</f>
        <v>0</v>
      </c>
      <c r="R31" s="303">
        <f>'část B ind_AT_prev'!$F$33</f>
        <v>0</v>
      </c>
      <c r="S31" s="303">
        <f>'část B ind_AT_prev'!$F$34</f>
        <v>0</v>
      </c>
      <c r="T31" s="336"/>
      <c r="U31" s="336"/>
      <c r="V31" s="303">
        <f>'část B ind_AT_prev'!$F$35</f>
        <v>0</v>
      </c>
      <c r="W31" s="303">
        <f>'část B ind_AT_prev'!$F$36</f>
        <v>0</v>
      </c>
      <c r="X31" s="303">
        <f>'část B ind_AT_prev'!$F$37</f>
        <v>0</v>
      </c>
      <c r="Y31" s="303">
        <f>'část B ind_AT_prev'!$F$38</f>
        <v>0</v>
      </c>
      <c r="Z31" s="336"/>
      <c r="AA31" s="336"/>
      <c r="AB31" s="336"/>
      <c r="AC31" s="336"/>
      <c r="AD31" s="336"/>
      <c r="AE31" s="336"/>
      <c r="AF31" s="336"/>
      <c r="AG31" s="336"/>
      <c r="AH31" s="336"/>
      <c r="AI31" s="303">
        <f>'část B ind_AT_prev'!$H$32</f>
        <v>0</v>
      </c>
      <c r="AJ31" s="303">
        <f>'část B ind_AT_prev'!$H$33</f>
        <v>0</v>
      </c>
      <c r="AK31" s="303">
        <f>'část B ind_AT_prev'!$H$34</f>
        <v>0</v>
      </c>
      <c r="AL31" s="336"/>
      <c r="AM31" s="336"/>
      <c r="AN31" s="303">
        <f>'část B ind_AT_prev'!$H$35</f>
        <v>0</v>
      </c>
      <c r="AO31" s="303">
        <f>'část B ind_AT_prev'!$H$36</f>
        <v>0</v>
      </c>
      <c r="AP31" s="303">
        <f>'část B ind_AT_prev'!$H$37</f>
        <v>0</v>
      </c>
      <c r="AQ31" s="303">
        <f>'část B ind_AT_prev'!$H$38</f>
        <v>0</v>
      </c>
      <c r="AR31" s="336">
        <f>'část B ind_AT_prev'!$I$32</f>
        <v>0</v>
      </c>
      <c r="AS31" s="336">
        <f>'část B ind_AT_prev'!$I$33</f>
        <v>0</v>
      </c>
      <c r="AT31" s="336">
        <f>'část B ind_AT_prev'!$I$34</f>
        <v>0</v>
      </c>
      <c r="AU31" s="336"/>
      <c r="AV31" s="336"/>
      <c r="AW31" s="310"/>
      <c r="AX31" s="310"/>
      <c r="AY31" s="310"/>
      <c r="AZ31" s="310"/>
      <c r="BA31" s="310"/>
      <c r="BB31" s="310"/>
      <c r="BC31" s="310"/>
      <c r="BD31" s="310"/>
      <c r="BE31" s="310"/>
      <c r="BF31" s="310"/>
      <c r="BG31" s="310"/>
      <c r="BH31" s="310"/>
      <c r="BI31" s="310"/>
      <c r="BJ31" s="310"/>
      <c r="BK31" s="310"/>
      <c r="BL31" s="310"/>
      <c r="BM31" s="310"/>
      <c r="BN31" s="310"/>
      <c r="BO31" s="310"/>
      <c r="BP31" s="310"/>
    </row>
    <row r="32" spans="1:68" s="298" customFormat="1" ht="30.75" customHeight="1" x14ac:dyDescent="0.25">
      <c r="A32" s="235">
        <v>66</v>
      </c>
      <c r="B32" s="306" t="s">
        <v>771</v>
      </c>
      <c r="C32" s="249">
        <f>'úvodní list'!$E$12</f>
        <v>0</v>
      </c>
      <c r="D32" s="249">
        <f>'úvodní list'!$E$13</f>
        <v>0</v>
      </c>
      <c r="E32" s="249">
        <f>'úvodní list'!$E$14</f>
        <v>0</v>
      </c>
      <c r="F32" s="249">
        <f>'úvodní list'!$E$15</f>
        <v>0</v>
      </c>
      <c r="G32" s="249">
        <f>'úvodní list'!$E$16</f>
        <v>0</v>
      </c>
      <c r="H32" s="303">
        <f>'část B ind_P_péče'!$E$6</f>
        <v>0</v>
      </c>
      <c r="I32" s="303">
        <f>'část B ind_P_péče'!$E$7</f>
        <v>0</v>
      </c>
      <c r="J32" s="303">
        <f>'část B ind_P_péče'!$E$8</f>
        <v>0</v>
      </c>
      <c r="K32" s="303">
        <f>'část B ind_P_péče'!$E$9</f>
        <v>0</v>
      </c>
      <c r="L32" s="303">
        <f>'část B ind_P_péče'!$E$10</f>
        <v>0</v>
      </c>
      <c r="M32" s="303">
        <f>'část B ind_P_péče'!$E$11</f>
        <v>0</v>
      </c>
      <c r="N32" s="303">
        <f>'část B ind_P_péče'!$F$6</f>
        <v>0</v>
      </c>
      <c r="O32" s="303">
        <f>'část B ind_P_péče'!$F$7</f>
        <v>0</v>
      </c>
      <c r="P32" s="303">
        <f>'část B ind_P_péče'!$F$8</f>
        <v>0</v>
      </c>
      <c r="Q32" s="303">
        <f>'část B ind_P_péče'!$F$9</f>
        <v>0</v>
      </c>
      <c r="R32" s="303">
        <f>'část B ind_P_péče'!$F$10</f>
        <v>0</v>
      </c>
      <c r="S32" s="303">
        <f>'část B ind_P_péče'!$F$11</f>
        <v>0</v>
      </c>
      <c r="T32" s="303">
        <f>'část B ind_P_péče'!$G$6</f>
        <v>0</v>
      </c>
      <c r="U32" s="303">
        <f>'část B ind_P_péče'!$G$7</f>
        <v>0</v>
      </c>
      <c r="V32" s="303">
        <f>'část B ind_P_péče'!$G$8</f>
        <v>0</v>
      </c>
      <c r="W32" s="303">
        <f>'část B ind_P_péče'!$G$9</f>
        <v>0</v>
      </c>
      <c r="X32" s="303">
        <f>'část B ind_P_péče'!$G$10</f>
        <v>0</v>
      </c>
      <c r="Y32" s="303">
        <f>'část B ind_P_péče'!$G$11</f>
        <v>0</v>
      </c>
      <c r="Z32" s="336">
        <f>'část B ind_P_péče'!$H$6</f>
        <v>0</v>
      </c>
      <c r="AA32" s="336">
        <f>'část B ind_P_péče'!$H$7</f>
        <v>0</v>
      </c>
      <c r="AB32" s="336">
        <f>'část B ind_P_péče'!$H$8</f>
        <v>0</v>
      </c>
      <c r="AC32" s="303">
        <f>'část B ind_P_péče'!$H$9</f>
        <v>0</v>
      </c>
      <c r="AD32" s="303">
        <f>'část B ind_P_péče'!$H$10</f>
        <v>0</v>
      </c>
      <c r="AE32" s="303">
        <f>'část B ind_P_péče'!$H$11</f>
        <v>0</v>
      </c>
      <c r="AF32" s="303">
        <f>'část B ind_P_péče'!$I$6</f>
        <v>0</v>
      </c>
      <c r="AG32" s="303">
        <f>'část B ind_P_péče'!$I$7</f>
        <v>0</v>
      </c>
      <c r="AH32" s="303">
        <f>'část B ind_P_péče'!$I$8</f>
        <v>0</v>
      </c>
      <c r="AI32" s="303">
        <f>'část B ind_P_péče'!$I$9</f>
        <v>0</v>
      </c>
      <c r="AJ32" s="303">
        <f>'část B ind_P_péče'!$I$10</f>
        <v>0</v>
      </c>
      <c r="AK32" s="303">
        <f>'část B ind_P_péče'!$I$11</f>
        <v>0</v>
      </c>
      <c r="AL32" s="310"/>
      <c r="AM32" s="310"/>
      <c r="AN32" s="310"/>
      <c r="AO32" s="310"/>
      <c r="AP32" s="312"/>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row>
    <row r="33" spans="1:142" s="298" customFormat="1" ht="31.5" customHeight="1" x14ac:dyDescent="0.25">
      <c r="A33" s="235">
        <v>71</v>
      </c>
      <c r="B33" s="304" t="s">
        <v>776</v>
      </c>
      <c r="C33" s="249">
        <f>'úvodní list'!$E$12</f>
        <v>0</v>
      </c>
      <c r="D33" s="249">
        <f>'úvodní list'!$E$13</f>
        <v>0</v>
      </c>
      <c r="E33" s="249">
        <f>'úvodní list'!$E$14</f>
        <v>0</v>
      </c>
      <c r="F33" s="249">
        <f>'úvodní list'!$E$15</f>
        <v>0</v>
      </c>
      <c r="G33" s="249">
        <f>'úvodní list'!$E$16</f>
        <v>0</v>
      </c>
      <c r="H33" s="303">
        <f>'část B ind_P_prev'!$E$6</f>
        <v>0</v>
      </c>
      <c r="I33" s="303">
        <f>'část B ind_P_prev'!$E$7</f>
        <v>0</v>
      </c>
      <c r="J33" s="303">
        <f>'část B ind_P_prev'!$E$8</f>
        <v>0</v>
      </c>
      <c r="K33" s="303">
        <f>'část B ind_P_prev'!$E$9</f>
        <v>0</v>
      </c>
      <c r="L33" s="303">
        <f>'část B ind_P_prev'!$E$10</f>
        <v>0</v>
      </c>
      <c r="M33" s="303">
        <f>'část B ind_P_prev'!$E$11</f>
        <v>0</v>
      </c>
      <c r="N33" s="303">
        <f>'část B ind_P_prev'!$E$12</f>
        <v>0</v>
      </c>
      <c r="O33" s="303">
        <f>'část B ind_P_prev'!$F$6</f>
        <v>0</v>
      </c>
      <c r="P33" s="303">
        <f>'část B ind_P_prev'!$F$7</f>
        <v>0</v>
      </c>
      <c r="Q33" s="303">
        <f>'část B ind_P_prev'!$F$8</f>
        <v>0</v>
      </c>
      <c r="R33" s="303">
        <f>'část B ind_P_prev'!$F$9</f>
        <v>0</v>
      </c>
      <c r="S33" s="303">
        <f>'část B ind_P_prev'!$F$10</f>
        <v>0</v>
      </c>
      <c r="T33" s="303">
        <f>'část B ind_P_prev'!$F$11</f>
        <v>0</v>
      </c>
      <c r="U33" s="303">
        <f>'část B ind_P_prev'!$F$12</f>
        <v>0</v>
      </c>
      <c r="V33" s="303">
        <f>'část B ind_P_prev'!$G$6</f>
        <v>0</v>
      </c>
      <c r="W33" s="303">
        <f>'část B ind_P_prev'!$G$7</f>
        <v>0</v>
      </c>
      <c r="X33" s="303">
        <f>'část B ind_P_prev'!$G$8</f>
        <v>0</v>
      </c>
      <c r="Y33" s="303">
        <f>'část B ind_P_prev'!$G$9</f>
        <v>0</v>
      </c>
      <c r="Z33" s="303">
        <f>'část B ind_P_prev'!$G$10</f>
        <v>0</v>
      </c>
      <c r="AA33" s="303">
        <f>'část B ind_P_prev'!$G$11</f>
        <v>0</v>
      </c>
      <c r="AB33" s="303">
        <f>'část B ind_P_prev'!$G$12</f>
        <v>0</v>
      </c>
      <c r="AC33" s="303">
        <f>'část B ind_P_prev'!$H$6</f>
        <v>0</v>
      </c>
      <c r="AD33" s="303">
        <f>'část B ind_P_prev'!$H$7</f>
        <v>0</v>
      </c>
      <c r="AE33" s="303">
        <f>'část B ind_P_prev'!$H$8</f>
        <v>0</v>
      </c>
      <c r="AF33" s="303">
        <f>'část B ind_P_prev'!$H$9</f>
        <v>0</v>
      </c>
      <c r="AG33" s="303">
        <f>'část B ind_P_prev'!$H$10</f>
        <v>0</v>
      </c>
      <c r="AH33" s="303">
        <f>'část B ind_P_prev'!$H$11</f>
        <v>0</v>
      </c>
      <c r="AI33" s="303">
        <f>'část B ind_P_prev'!$H$12</f>
        <v>0</v>
      </c>
      <c r="AJ33" s="303">
        <f>'část B ind_P_prev'!$I$6</f>
        <v>0</v>
      </c>
      <c r="AK33" s="303">
        <f>'část B ind_P_prev'!$I$7</f>
        <v>0</v>
      </c>
      <c r="AL33" s="303">
        <f>'část B ind_P_prev'!$I$8</f>
        <v>0</v>
      </c>
      <c r="AM33" s="303">
        <f>'část B ind_P_prev'!$I$9</f>
        <v>0</v>
      </c>
      <c r="AN33" s="303">
        <f>'část B ind_P_prev'!$I$10</f>
        <v>0</v>
      </c>
      <c r="AO33" s="303">
        <f>'část B ind_P_prev'!$I$11</f>
        <v>0</v>
      </c>
      <c r="AP33" s="303">
        <f>'část B ind_P_prev'!$I$12</f>
        <v>0</v>
      </c>
      <c r="AQ33" s="310"/>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row>
    <row r="34" spans="1:142" s="298" customFormat="1" ht="31.5" customHeight="1" x14ac:dyDescent="0.25">
      <c r="A34" s="340" t="s">
        <v>778</v>
      </c>
      <c r="B34" s="341" t="s">
        <v>777</v>
      </c>
      <c r="C34" s="249">
        <f>'úvodní list'!$E$12</f>
        <v>0</v>
      </c>
      <c r="D34" s="249">
        <f>'úvodní list'!$E$13</f>
        <v>0</v>
      </c>
      <c r="E34" s="249">
        <f>'úvodní list'!$E$14</f>
        <v>0</v>
      </c>
      <c r="F34" s="249">
        <f>'úvodní list'!$E$15</f>
        <v>0</v>
      </c>
      <c r="G34" s="249">
        <f>'úvodní list'!$E$16</f>
        <v>0</v>
      </c>
      <c r="H34" s="303">
        <f>'část B ind_P_prev'!$E$22</f>
        <v>0</v>
      </c>
      <c r="I34" s="303">
        <f>'část B ind_P_prev'!$E$23</f>
        <v>0</v>
      </c>
      <c r="J34" s="303">
        <f>'část B ind_P_prev'!$E$24</f>
        <v>0</v>
      </c>
      <c r="K34" s="303">
        <f>'část B ind_P_prev'!$E$25</f>
        <v>0</v>
      </c>
      <c r="L34" s="303">
        <f>'část B ind_P_prev'!$E$26</f>
        <v>0</v>
      </c>
      <c r="M34" s="303">
        <f>'část B ind_P_prev'!$E$27</f>
        <v>0</v>
      </c>
      <c r="N34" s="303">
        <f>'část B ind_P_prev'!$E$28</f>
        <v>0</v>
      </c>
      <c r="O34" s="303">
        <f>'část B ind_P_prev'!$F$22</f>
        <v>0</v>
      </c>
      <c r="P34" s="303">
        <f>'část B ind_P_prev'!$F$23</f>
        <v>0</v>
      </c>
      <c r="Q34" s="303">
        <f>'část B ind_P_prev'!$F$24</f>
        <v>0</v>
      </c>
      <c r="R34" s="303">
        <f>'část B ind_P_prev'!$F$25</f>
        <v>0</v>
      </c>
      <c r="S34" s="303">
        <f>'část B ind_P_prev'!$F$26</f>
        <v>0</v>
      </c>
      <c r="T34" s="303">
        <f>'část B ind_P_prev'!$F$27</f>
        <v>0</v>
      </c>
      <c r="U34" s="303">
        <f>'část B ind_P_prev'!$F$28</f>
        <v>0</v>
      </c>
      <c r="V34" s="303"/>
      <c r="W34" s="303"/>
      <c r="X34" s="303"/>
      <c r="Y34" s="303"/>
      <c r="Z34" s="303"/>
      <c r="AA34" s="303"/>
      <c r="AB34" s="303"/>
      <c r="AC34" s="303">
        <f>'část B ind_P_prev'!$H$22</f>
        <v>0</v>
      </c>
      <c r="AD34" s="303">
        <f>'část B ind_P_prev'!$H$23</f>
        <v>0</v>
      </c>
      <c r="AE34" s="303">
        <f>'část B ind_P_prev'!$H$24</f>
        <v>0</v>
      </c>
      <c r="AF34" s="303">
        <f>'část B ind_P_prev'!$H$25</f>
        <v>0</v>
      </c>
      <c r="AG34" s="303">
        <f>'část B ind_P_prev'!$H$26</f>
        <v>0</v>
      </c>
      <c r="AH34" s="303">
        <f>'část B ind_P_prev'!$H$27</f>
        <v>0</v>
      </c>
      <c r="AI34" s="303">
        <f>'část B ind_P_prev'!$H$28</f>
        <v>0</v>
      </c>
      <c r="AJ34" s="303">
        <f>'část B ind_P_prev'!$I$22</f>
        <v>0</v>
      </c>
      <c r="AK34" s="303">
        <f>'část B ind_P_prev'!$I$23</f>
        <v>0</v>
      </c>
      <c r="AL34" s="303">
        <f>'část B ind_P_prev'!$I$24</f>
        <v>0</v>
      </c>
      <c r="AM34" s="303">
        <f>'část B ind_P_prev'!$I$25</f>
        <v>0</v>
      </c>
      <c r="AN34" s="303">
        <f>'část B ind_P_prev'!$I$26</f>
        <v>0</v>
      </c>
      <c r="AO34" s="303">
        <f>'část B ind_P_prev'!$I$27</f>
        <v>0</v>
      </c>
      <c r="AP34" s="303">
        <f>'část B ind_P_prev'!$I$28</f>
        <v>0</v>
      </c>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row>
    <row r="35" spans="1:142" s="248" customFormat="1" ht="105.75" customHeight="1" x14ac:dyDescent="0.25">
      <c r="A35" s="339">
        <v>80</v>
      </c>
      <c r="B35" s="311" t="s">
        <v>570</v>
      </c>
      <c r="C35" s="337"/>
      <c r="D35" s="337"/>
      <c r="E35" s="337"/>
      <c r="F35" s="337"/>
      <c r="G35" s="337"/>
      <c r="H35" s="250" t="str">
        <f>'část G obce'!$B$6</f>
        <v xml:space="preserve">       </v>
      </c>
      <c r="I35" s="250" t="str">
        <f>'část G obce'!$B$7</f>
        <v xml:space="preserve">       </v>
      </c>
      <c r="J35" s="250" t="str">
        <f>'část G obce'!$B$8</f>
        <v xml:space="preserve">       </v>
      </c>
      <c r="K35" s="250" t="str">
        <f>'část G obce'!$B$9</f>
        <v xml:space="preserve">       </v>
      </c>
      <c r="L35" s="250" t="str">
        <f>'část G obce'!$B$10</f>
        <v xml:space="preserve">       </v>
      </c>
      <c r="M35" s="250" t="str">
        <f>'část G obce'!$B$11</f>
        <v xml:space="preserve">       </v>
      </c>
      <c r="N35" s="250" t="str">
        <f>'část G obce'!$B$12</f>
        <v xml:space="preserve">       </v>
      </c>
      <c r="O35" s="250" t="str">
        <f>'část G obce'!$B$13</f>
        <v xml:space="preserve">       </v>
      </c>
      <c r="P35" s="250" t="str">
        <f>'část G obce'!$B$14</f>
        <v xml:space="preserve">       </v>
      </c>
      <c r="Q35" s="250" t="str">
        <f>'část G obce'!$B$15</f>
        <v xml:space="preserve">       </v>
      </c>
      <c r="R35" s="250" t="str">
        <f>'část G obce'!$B$16</f>
        <v xml:space="preserve">       </v>
      </c>
      <c r="S35" s="250" t="str">
        <f>'část G obce'!$B$17</f>
        <v xml:space="preserve">       </v>
      </c>
      <c r="T35" s="250" t="str">
        <f>'část G obce'!$B$18</f>
        <v xml:space="preserve">       </v>
      </c>
      <c r="U35" s="250" t="str">
        <f>'část G obce'!$B$19</f>
        <v xml:space="preserve">       </v>
      </c>
      <c r="V35" s="250" t="str">
        <f>'část G obce'!$B$20</f>
        <v xml:space="preserve">       </v>
      </c>
      <c r="W35" s="250" t="str">
        <f>'část G obce'!$B$21</f>
        <v xml:space="preserve">       </v>
      </c>
      <c r="X35" s="250" t="str">
        <f>'část G obce'!$B$22</f>
        <v xml:space="preserve">       </v>
      </c>
      <c r="Y35" s="250" t="str">
        <f>'část G obce'!$B$23</f>
        <v xml:space="preserve">       </v>
      </c>
      <c r="Z35" s="250" t="str">
        <f>'část G obce'!$B$24</f>
        <v xml:space="preserve">       </v>
      </c>
      <c r="AA35" s="250" t="str">
        <f>'část G obce'!$B$25</f>
        <v xml:space="preserve">       </v>
      </c>
      <c r="AB35" s="250" t="str">
        <f>'část G obce'!$B$26</f>
        <v xml:space="preserve">       </v>
      </c>
      <c r="AC35" s="250" t="str">
        <f>'část G obce'!$B$27</f>
        <v xml:space="preserve">       </v>
      </c>
      <c r="AD35" s="250" t="str">
        <f>'část G obce'!$B$28</f>
        <v xml:space="preserve">       </v>
      </c>
      <c r="AE35" s="250" t="str">
        <f>'část G obce'!$B$29</f>
        <v xml:space="preserve">       </v>
      </c>
      <c r="AF35" s="250" t="str">
        <f>T('část G obce'!$B$30)</f>
        <v/>
      </c>
      <c r="AG35" s="250" t="str">
        <f>T('část G obce'!$B$31)</f>
        <v/>
      </c>
      <c r="AH35" s="250" t="str">
        <f>T('část G obce'!$B$32)</f>
        <v/>
      </c>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6"/>
      <c r="DI35" s="246"/>
      <c r="DJ35" s="246"/>
      <c r="DK35" s="246"/>
      <c r="DL35" s="246"/>
      <c r="DM35" s="246"/>
      <c r="DN35" s="246"/>
      <c r="DO35" s="246"/>
      <c r="DP35" s="246"/>
      <c r="DQ35" s="246"/>
      <c r="DR35" s="246"/>
      <c r="DS35" s="246"/>
      <c r="DT35" s="246"/>
      <c r="DU35" s="246"/>
      <c r="DV35" s="246"/>
      <c r="DW35" s="246"/>
      <c r="DX35" s="246"/>
      <c r="DY35" s="246"/>
      <c r="DZ35" s="246"/>
      <c r="EA35" s="246"/>
      <c r="EB35" s="246"/>
      <c r="EC35" s="246"/>
      <c r="ED35" s="246"/>
      <c r="EE35" s="246"/>
      <c r="EF35" s="246"/>
      <c r="EG35" s="246"/>
      <c r="EH35" s="246"/>
      <c r="EI35" s="246"/>
      <c r="EJ35" s="246"/>
      <c r="EK35" s="246"/>
      <c r="EL35" s="247"/>
    </row>
    <row r="36" spans="1:142" s="298" customFormat="1" x14ac:dyDescent="0.25">
      <c r="A36" s="340">
        <v>81</v>
      </c>
      <c r="B36" s="282" t="s">
        <v>571</v>
      </c>
      <c r="C36" s="249">
        <f>'úvodní list'!$E$12</f>
        <v>0</v>
      </c>
      <c r="D36" s="249">
        <f>'úvodní list'!$E$13</f>
        <v>0</v>
      </c>
      <c r="E36" s="249">
        <f>'úvodní list'!$E$14</f>
        <v>0</v>
      </c>
      <c r="F36" s="249">
        <f>'úvodní list'!$E$15</f>
        <v>0</v>
      </c>
      <c r="G36" s="249">
        <f>'úvodní list'!$E$16</f>
        <v>0</v>
      </c>
      <c r="H36" s="249">
        <f>'část G obce'!$C$6</f>
        <v>0</v>
      </c>
      <c r="I36" s="249">
        <f>'část G obce'!$C$7</f>
        <v>0</v>
      </c>
      <c r="J36" s="249">
        <f>'část G obce'!$C$8</f>
        <v>0</v>
      </c>
      <c r="K36" s="249">
        <f>'část G obce'!$C$9</f>
        <v>0</v>
      </c>
      <c r="L36" s="249">
        <f>'část G obce'!$C$10</f>
        <v>0</v>
      </c>
      <c r="M36" s="249">
        <f>'část G obce'!$C$11</f>
        <v>0</v>
      </c>
      <c r="N36" s="249">
        <f>'část G obce'!$C$12</f>
        <v>0</v>
      </c>
      <c r="O36" s="249">
        <f>'část G obce'!$C$13</f>
        <v>0</v>
      </c>
      <c r="P36" s="249">
        <f>'část G obce'!$C$14</f>
        <v>0</v>
      </c>
      <c r="Q36" s="249">
        <f>'část G obce'!$C$15</f>
        <v>0</v>
      </c>
      <c r="R36" s="249">
        <f>'část G obce'!$C$16</f>
        <v>0</v>
      </c>
      <c r="S36" s="249">
        <f>'část G obce'!$C$17</f>
        <v>0</v>
      </c>
      <c r="T36" s="249">
        <f>'část G obce'!$C$18</f>
        <v>0</v>
      </c>
      <c r="U36" s="249">
        <f>'část G obce'!$C$19</f>
        <v>0</v>
      </c>
      <c r="V36" s="249">
        <f>'část G obce'!$C$20</f>
        <v>0</v>
      </c>
      <c r="W36" s="249">
        <f>'část G obce'!$C$21</f>
        <v>0</v>
      </c>
      <c r="X36" s="249">
        <f>'část G obce'!$C$22</f>
        <v>0</v>
      </c>
      <c r="Y36" s="249">
        <f>'část G obce'!$C$23</f>
        <v>0</v>
      </c>
      <c r="Z36" s="249">
        <f>'část G obce'!$C$24</f>
        <v>0</v>
      </c>
      <c r="AA36" s="249">
        <f>'část G obce'!$C$25</f>
        <v>0</v>
      </c>
      <c r="AB36" s="249">
        <f>'část G obce'!$C$26</f>
        <v>0</v>
      </c>
      <c r="AC36" s="249">
        <f>'část G obce'!$C$27</f>
        <v>0</v>
      </c>
      <c r="AD36" s="249">
        <f>'část G obce'!$C$28</f>
        <v>0</v>
      </c>
      <c r="AE36" s="249">
        <f>'část G obce'!$C$29</f>
        <v>0</v>
      </c>
      <c r="AF36" s="249">
        <f>'část G obce'!$C$30</f>
        <v>0</v>
      </c>
      <c r="AG36" s="249">
        <f>'část G obce'!$C$31</f>
        <v>0</v>
      </c>
      <c r="AH36" s="249">
        <f>'část G obce'!$C$32</f>
        <v>0</v>
      </c>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row>
    <row r="37" spans="1:142" s="298" customFormat="1" x14ac:dyDescent="0.25">
      <c r="A37" s="340">
        <v>82</v>
      </c>
      <c r="B37" s="282" t="s">
        <v>572</v>
      </c>
      <c r="C37" s="249">
        <f>'úvodní list'!$E$12</f>
        <v>0</v>
      </c>
      <c r="D37" s="249">
        <f>'úvodní list'!$E$13</f>
        <v>0</v>
      </c>
      <c r="E37" s="249">
        <f>'úvodní list'!$E$14</f>
        <v>0</v>
      </c>
      <c r="F37" s="249">
        <f>'úvodní list'!$E$15</f>
        <v>0</v>
      </c>
      <c r="G37" s="249">
        <f>'úvodní list'!$E$16</f>
        <v>0</v>
      </c>
      <c r="H37" s="303">
        <f>'část G obce'!$D$6</f>
        <v>0</v>
      </c>
      <c r="I37" s="303">
        <f>'část G obce'!$D$7</f>
        <v>0</v>
      </c>
      <c r="J37" s="303">
        <f>'část G obce'!$D$8</f>
        <v>0</v>
      </c>
      <c r="K37" s="303">
        <f>'část G obce'!$D$9</f>
        <v>0</v>
      </c>
      <c r="L37" s="303">
        <f>'část G obce'!$D$10</f>
        <v>0</v>
      </c>
      <c r="M37" s="303">
        <f>'část G obce'!$D$11</f>
        <v>0</v>
      </c>
      <c r="N37" s="303">
        <f>'část G obce'!$D$12</f>
        <v>0</v>
      </c>
      <c r="O37" s="303">
        <f>'část G obce'!$D$13</f>
        <v>0</v>
      </c>
      <c r="P37" s="303">
        <f>'část G obce'!$D$14</f>
        <v>0</v>
      </c>
      <c r="Q37" s="303">
        <f>'část G obce'!$D$15</f>
        <v>0</v>
      </c>
      <c r="R37" s="303">
        <f>'část G obce'!$D$16</f>
        <v>0</v>
      </c>
      <c r="S37" s="303">
        <f>'část G obce'!$D$17</f>
        <v>0</v>
      </c>
      <c r="T37" s="303">
        <f>'část G obce'!$D$18</f>
        <v>0</v>
      </c>
      <c r="U37" s="303">
        <f>'část G obce'!$D$19</f>
        <v>0</v>
      </c>
      <c r="V37" s="303">
        <f>'část G obce'!$D$20</f>
        <v>0</v>
      </c>
      <c r="W37" s="303">
        <f>'část G obce'!$D$21</f>
        <v>0</v>
      </c>
      <c r="X37" s="303">
        <f>'část G obce'!$D$22</f>
        <v>0</v>
      </c>
      <c r="Y37" s="303">
        <f>'část G obce'!$D$23</f>
        <v>0</v>
      </c>
      <c r="Z37" s="303">
        <f>'část G obce'!$D$24</f>
        <v>0</v>
      </c>
      <c r="AA37" s="303">
        <f>'část G obce'!$D$25</f>
        <v>0</v>
      </c>
      <c r="AB37" s="303">
        <f>'část G obce'!$D$26</f>
        <v>0</v>
      </c>
      <c r="AC37" s="303">
        <f>'část G obce'!$D$27</f>
        <v>0</v>
      </c>
      <c r="AD37" s="303">
        <f>'část G obce'!$D$28</f>
        <v>0</v>
      </c>
      <c r="AE37" s="303">
        <f>'část G obce'!$D$29</f>
        <v>0</v>
      </c>
      <c r="AF37" s="303">
        <f>'část G obce'!$D$30</f>
        <v>0</v>
      </c>
      <c r="AG37" s="303">
        <f>'část G obce'!$D$31</f>
        <v>0</v>
      </c>
      <c r="AH37" s="303">
        <f>'část G obce'!$D$32</f>
        <v>0</v>
      </c>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row>
  </sheetData>
  <sheetProtection algorithmName="SHA-512" hashValue="diCowt++StKJsPvXGiA7U+P0pTbe1JuMg/XzdBMGlR253smZ7Q5DS1ZavJ2N+ZW/LFS3i5O4Wgv5F+0w8cX3Gw==" saltValue="a9kguXb4apX7pLiO4eFa7g==" spinCount="100000" sheet="1" objects="1" scenarios="1"/>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J45"/>
  <sheetViews>
    <sheetView topLeftCell="A4" workbookViewId="0">
      <selection activeCell="V29" sqref="V29"/>
    </sheetView>
  </sheetViews>
  <sheetFormatPr defaultRowHeight="14.25" x14ac:dyDescent="0.2"/>
  <cols>
    <col min="1" max="16384" width="9.140625" style="1"/>
  </cols>
  <sheetData>
    <row r="1" spans="1:10" ht="54.75" customHeight="1" x14ac:dyDescent="0.25">
      <c r="A1" s="471" t="s">
        <v>364</v>
      </c>
      <c r="B1" s="471"/>
      <c r="C1" s="471"/>
      <c r="D1" s="471"/>
      <c r="E1" s="471"/>
      <c r="F1" s="471"/>
      <c r="G1" s="471"/>
      <c r="H1" s="471"/>
      <c r="I1" s="471"/>
      <c r="J1" s="14"/>
    </row>
    <row r="3" spans="1:10" x14ac:dyDescent="0.2">
      <c r="A3" s="472"/>
      <c r="B3" s="472"/>
      <c r="C3" s="472"/>
      <c r="D3" s="472"/>
      <c r="E3" s="472"/>
      <c r="F3" s="472"/>
      <c r="G3" s="472"/>
      <c r="H3" s="472"/>
      <c r="I3" s="472"/>
      <c r="J3" s="10"/>
    </row>
    <row r="4" spans="1:10" x14ac:dyDescent="0.2">
      <c r="A4" s="472"/>
      <c r="B4" s="472"/>
      <c r="C4" s="472"/>
      <c r="D4" s="472"/>
      <c r="E4" s="472"/>
      <c r="F4" s="472"/>
      <c r="G4" s="472"/>
      <c r="H4" s="472"/>
      <c r="I4" s="472"/>
      <c r="J4" s="10"/>
    </row>
    <row r="5" spans="1:10" x14ac:dyDescent="0.2">
      <c r="A5" s="472"/>
      <c r="B5" s="472"/>
      <c r="C5" s="472"/>
      <c r="D5" s="472"/>
      <c r="E5" s="472"/>
      <c r="F5" s="472"/>
      <c r="G5" s="472"/>
      <c r="H5" s="472"/>
      <c r="I5" s="472"/>
      <c r="J5" s="10"/>
    </row>
    <row r="6" spans="1:10" x14ac:dyDescent="0.2">
      <c r="A6" s="472"/>
      <c r="B6" s="472"/>
      <c r="C6" s="472"/>
      <c r="D6" s="472"/>
      <c r="E6" s="472"/>
      <c r="F6" s="472"/>
      <c r="G6" s="472"/>
      <c r="H6" s="472"/>
      <c r="I6" s="472"/>
      <c r="J6" s="10"/>
    </row>
    <row r="7" spans="1:10" x14ac:dyDescent="0.2">
      <c r="A7" s="472"/>
      <c r="B7" s="472"/>
      <c r="C7" s="472"/>
      <c r="D7" s="472"/>
      <c r="E7" s="472"/>
      <c r="F7" s="472"/>
      <c r="G7" s="472"/>
      <c r="H7" s="472"/>
      <c r="I7" s="472"/>
      <c r="J7" s="10"/>
    </row>
    <row r="8" spans="1:10" x14ac:dyDescent="0.2">
      <c r="A8" s="472"/>
      <c r="B8" s="472"/>
      <c r="C8" s="472"/>
      <c r="D8" s="472"/>
      <c r="E8" s="472"/>
      <c r="F8" s="472"/>
      <c r="G8" s="472"/>
      <c r="H8" s="472"/>
      <c r="I8" s="472"/>
      <c r="J8" s="10"/>
    </row>
    <row r="9" spans="1:10" x14ac:dyDescent="0.2">
      <c r="A9" s="472"/>
      <c r="B9" s="472"/>
      <c r="C9" s="472"/>
      <c r="D9" s="472"/>
      <c r="E9" s="472"/>
      <c r="F9" s="472"/>
      <c r="G9" s="472"/>
      <c r="H9" s="472"/>
      <c r="I9" s="472"/>
      <c r="J9" s="10"/>
    </row>
    <row r="10" spans="1:10" x14ac:dyDescent="0.2">
      <c r="A10" s="472"/>
      <c r="B10" s="472"/>
      <c r="C10" s="472"/>
      <c r="D10" s="472"/>
      <c r="E10" s="472"/>
      <c r="F10" s="472"/>
      <c r="G10" s="472"/>
      <c r="H10" s="472"/>
      <c r="I10" s="472"/>
      <c r="J10" s="10"/>
    </row>
    <row r="11" spans="1:10" x14ac:dyDescent="0.2">
      <c r="A11" s="472"/>
      <c r="B11" s="472"/>
      <c r="C11" s="472"/>
      <c r="D11" s="472"/>
      <c r="E11" s="472"/>
      <c r="F11" s="472"/>
      <c r="G11" s="472"/>
      <c r="H11" s="472"/>
      <c r="I11" s="472"/>
      <c r="J11" s="10"/>
    </row>
    <row r="12" spans="1:10" x14ac:dyDescent="0.2">
      <c r="A12" s="472"/>
      <c r="B12" s="472"/>
      <c r="C12" s="472"/>
      <c r="D12" s="472"/>
      <c r="E12" s="472"/>
      <c r="F12" s="472"/>
      <c r="G12" s="472"/>
      <c r="H12" s="472"/>
      <c r="I12" s="472"/>
      <c r="J12" s="10"/>
    </row>
    <row r="13" spans="1:10" x14ac:dyDescent="0.2">
      <c r="A13" s="472"/>
      <c r="B13" s="472"/>
      <c r="C13" s="472"/>
      <c r="D13" s="472"/>
      <c r="E13" s="472"/>
      <c r="F13" s="472"/>
      <c r="G13" s="472"/>
      <c r="H13" s="472"/>
      <c r="I13" s="472"/>
      <c r="J13" s="10"/>
    </row>
    <row r="14" spans="1:10" x14ac:dyDescent="0.2">
      <c r="A14" s="472"/>
      <c r="B14" s="472"/>
      <c r="C14" s="472"/>
      <c r="D14" s="472"/>
      <c r="E14" s="472"/>
      <c r="F14" s="472"/>
      <c r="G14" s="472"/>
      <c r="H14" s="472"/>
      <c r="I14" s="472"/>
      <c r="J14" s="10"/>
    </row>
    <row r="15" spans="1:10" x14ac:dyDescent="0.2">
      <c r="A15" s="472"/>
      <c r="B15" s="472"/>
      <c r="C15" s="472"/>
      <c r="D15" s="472"/>
      <c r="E15" s="472"/>
      <c r="F15" s="472"/>
      <c r="G15" s="472"/>
      <c r="H15" s="472"/>
      <c r="I15" s="472"/>
      <c r="J15" s="10"/>
    </row>
    <row r="16" spans="1:10" x14ac:dyDescent="0.2">
      <c r="A16" s="472"/>
      <c r="B16" s="472"/>
      <c r="C16" s="472"/>
      <c r="D16" s="472"/>
      <c r="E16" s="472"/>
      <c r="F16" s="472"/>
      <c r="G16" s="472"/>
      <c r="H16" s="472"/>
      <c r="I16" s="472"/>
      <c r="J16" s="10"/>
    </row>
    <row r="17" spans="1:10" x14ac:dyDescent="0.2">
      <c r="A17" s="472"/>
      <c r="B17" s="472"/>
      <c r="C17" s="472"/>
      <c r="D17" s="472"/>
      <c r="E17" s="472"/>
      <c r="F17" s="472"/>
      <c r="G17" s="472"/>
      <c r="H17" s="472"/>
      <c r="I17" s="472"/>
      <c r="J17" s="10"/>
    </row>
    <row r="18" spans="1:10" x14ac:dyDescent="0.2">
      <c r="A18" s="472"/>
      <c r="B18" s="472"/>
      <c r="C18" s="472"/>
      <c r="D18" s="472"/>
      <c r="E18" s="472"/>
      <c r="F18" s="472"/>
      <c r="G18" s="472"/>
      <c r="H18" s="472"/>
      <c r="I18" s="472"/>
      <c r="J18" s="10"/>
    </row>
    <row r="19" spans="1:10" x14ac:dyDescent="0.2">
      <c r="A19" s="472"/>
      <c r="B19" s="472"/>
      <c r="C19" s="472"/>
      <c r="D19" s="472"/>
      <c r="E19" s="472"/>
      <c r="F19" s="472"/>
      <c r="G19" s="472"/>
      <c r="H19" s="472"/>
      <c r="I19" s="472"/>
      <c r="J19" s="10"/>
    </row>
    <row r="20" spans="1:10" x14ac:dyDescent="0.2">
      <c r="A20" s="472"/>
      <c r="B20" s="472"/>
      <c r="C20" s="472"/>
      <c r="D20" s="472"/>
      <c r="E20" s="472"/>
      <c r="F20" s="472"/>
      <c r="G20" s="472"/>
      <c r="H20" s="472"/>
      <c r="I20" s="472"/>
      <c r="J20" s="10"/>
    </row>
    <row r="21" spans="1:10" x14ac:dyDescent="0.2">
      <c r="A21" s="472"/>
      <c r="B21" s="472"/>
      <c r="C21" s="472"/>
      <c r="D21" s="472"/>
      <c r="E21" s="472"/>
      <c r="F21" s="472"/>
      <c r="G21" s="472"/>
      <c r="H21" s="472"/>
      <c r="I21" s="472"/>
      <c r="J21" s="10"/>
    </row>
    <row r="22" spans="1:10" x14ac:dyDescent="0.2">
      <c r="A22" s="472"/>
      <c r="B22" s="472"/>
      <c r="C22" s="472"/>
      <c r="D22" s="472"/>
      <c r="E22" s="472"/>
      <c r="F22" s="472"/>
      <c r="G22" s="472"/>
      <c r="H22" s="472"/>
      <c r="I22" s="472"/>
      <c r="J22" s="10"/>
    </row>
    <row r="23" spans="1:10" x14ac:dyDescent="0.2">
      <c r="A23" s="472"/>
      <c r="B23" s="472"/>
      <c r="C23" s="472"/>
      <c r="D23" s="472"/>
      <c r="E23" s="472"/>
      <c r="F23" s="472"/>
      <c r="G23" s="472"/>
      <c r="H23" s="472"/>
      <c r="I23" s="472"/>
      <c r="J23" s="10"/>
    </row>
    <row r="24" spans="1:10" x14ac:dyDescent="0.2">
      <c r="A24" s="472"/>
      <c r="B24" s="472"/>
      <c r="C24" s="472"/>
      <c r="D24" s="472"/>
      <c r="E24" s="472"/>
      <c r="F24" s="472"/>
      <c r="G24" s="472"/>
      <c r="H24" s="472"/>
      <c r="I24" s="472"/>
      <c r="J24" s="10"/>
    </row>
    <row r="25" spans="1:10" x14ac:dyDescent="0.2">
      <c r="A25" s="472"/>
      <c r="B25" s="472"/>
      <c r="C25" s="472"/>
      <c r="D25" s="472"/>
      <c r="E25" s="472"/>
      <c r="F25" s="472"/>
      <c r="G25" s="472"/>
      <c r="H25" s="472"/>
      <c r="I25" s="472"/>
      <c r="J25" s="10"/>
    </row>
    <row r="26" spans="1:10" x14ac:dyDescent="0.2">
      <c r="A26" s="472"/>
      <c r="B26" s="472"/>
      <c r="C26" s="472"/>
      <c r="D26" s="472"/>
      <c r="E26" s="472"/>
      <c r="F26" s="472"/>
      <c r="G26" s="472"/>
      <c r="H26" s="472"/>
      <c r="I26" s="472"/>
      <c r="J26" s="10"/>
    </row>
    <row r="27" spans="1:10" x14ac:dyDescent="0.2">
      <c r="A27" s="472"/>
      <c r="B27" s="472"/>
      <c r="C27" s="472"/>
      <c r="D27" s="472"/>
      <c r="E27" s="472"/>
      <c r="F27" s="472"/>
      <c r="G27" s="472"/>
      <c r="H27" s="472"/>
      <c r="I27" s="472"/>
      <c r="J27" s="10"/>
    </row>
    <row r="28" spans="1:10" x14ac:dyDescent="0.2">
      <c r="A28" s="472"/>
      <c r="B28" s="472"/>
      <c r="C28" s="472"/>
      <c r="D28" s="472"/>
      <c r="E28" s="472"/>
      <c r="F28" s="472"/>
      <c r="G28" s="472"/>
      <c r="H28" s="472"/>
      <c r="I28" s="472"/>
      <c r="J28" s="10"/>
    </row>
    <row r="29" spans="1:10" x14ac:dyDescent="0.2">
      <c r="A29" s="472"/>
      <c r="B29" s="472"/>
      <c r="C29" s="472"/>
      <c r="D29" s="472"/>
      <c r="E29" s="472"/>
      <c r="F29" s="472"/>
      <c r="G29" s="472"/>
      <c r="H29" s="472"/>
      <c r="I29" s="472"/>
      <c r="J29" s="10"/>
    </row>
    <row r="30" spans="1:10" x14ac:dyDescent="0.2">
      <c r="A30" s="472"/>
      <c r="B30" s="472"/>
      <c r="C30" s="472"/>
      <c r="D30" s="472"/>
      <c r="E30" s="472"/>
      <c r="F30" s="472"/>
      <c r="G30" s="472"/>
      <c r="H30" s="472"/>
      <c r="I30" s="472"/>
      <c r="J30" s="10"/>
    </row>
    <row r="31" spans="1:10" x14ac:dyDescent="0.2">
      <c r="A31" s="472"/>
      <c r="B31" s="472"/>
      <c r="C31" s="472"/>
      <c r="D31" s="472"/>
      <c r="E31" s="472"/>
      <c r="F31" s="472"/>
      <c r="G31" s="472"/>
      <c r="H31" s="472"/>
      <c r="I31" s="472"/>
      <c r="J31" s="10"/>
    </row>
    <row r="32" spans="1:10" x14ac:dyDescent="0.2">
      <c r="A32" s="472"/>
      <c r="B32" s="472"/>
      <c r="C32" s="472"/>
      <c r="D32" s="472"/>
      <c r="E32" s="472"/>
      <c r="F32" s="472"/>
      <c r="G32" s="472"/>
      <c r="H32" s="472"/>
      <c r="I32" s="472"/>
      <c r="J32" s="10"/>
    </row>
    <row r="33" spans="1:10" x14ac:dyDescent="0.2">
      <c r="A33" s="472"/>
      <c r="B33" s="472"/>
      <c r="C33" s="472"/>
      <c r="D33" s="472"/>
      <c r="E33" s="472"/>
      <c r="F33" s="472"/>
      <c r="G33" s="472"/>
      <c r="H33" s="472"/>
      <c r="I33" s="472"/>
      <c r="J33" s="10"/>
    </row>
    <row r="34" spans="1:10" x14ac:dyDescent="0.2">
      <c r="A34" s="472"/>
      <c r="B34" s="472"/>
      <c r="C34" s="472"/>
      <c r="D34" s="472"/>
      <c r="E34" s="472"/>
      <c r="F34" s="472"/>
      <c r="G34" s="472"/>
      <c r="H34" s="472"/>
      <c r="I34" s="472"/>
      <c r="J34" s="10"/>
    </row>
    <row r="35" spans="1:10" x14ac:dyDescent="0.2">
      <c r="A35" s="472"/>
      <c r="B35" s="472"/>
      <c r="C35" s="472"/>
      <c r="D35" s="472"/>
      <c r="E35" s="472"/>
      <c r="F35" s="472"/>
      <c r="G35" s="472"/>
      <c r="H35" s="472"/>
      <c r="I35" s="472"/>
      <c r="J35" s="10"/>
    </row>
    <row r="36" spans="1:10" x14ac:dyDescent="0.2">
      <c r="A36" s="472"/>
      <c r="B36" s="472"/>
      <c r="C36" s="472"/>
      <c r="D36" s="472"/>
      <c r="E36" s="472"/>
      <c r="F36" s="472"/>
      <c r="G36" s="472"/>
      <c r="H36" s="472"/>
      <c r="I36" s="472"/>
      <c r="J36" s="10"/>
    </row>
    <row r="37" spans="1:10" x14ac:dyDescent="0.2">
      <c r="A37" s="472"/>
      <c r="B37" s="472"/>
      <c r="C37" s="472"/>
      <c r="D37" s="472"/>
      <c r="E37" s="472"/>
      <c r="F37" s="472"/>
      <c r="G37" s="472"/>
      <c r="H37" s="472"/>
      <c r="I37" s="472"/>
      <c r="J37" s="10"/>
    </row>
    <row r="38" spans="1:10" x14ac:dyDescent="0.2">
      <c r="A38" s="472"/>
      <c r="B38" s="472"/>
      <c r="C38" s="472"/>
      <c r="D38" s="472"/>
      <c r="E38" s="472"/>
      <c r="F38" s="472"/>
      <c r="G38" s="472"/>
      <c r="H38" s="472"/>
      <c r="I38" s="472"/>
      <c r="J38" s="10"/>
    </row>
    <row r="39" spans="1:10" x14ac:dyDescent="0.2">
      <c r="A39" s="472"/>
      <c r="B39" s="472"/>
      <c r="C39" s="472"/>
      <c r="D39" s="472"/>
      <c r="E39" s="472"/>
      <c r="F39" s="472"/>
      <c r="G39" s="472"/>
      <c r="H39" s="472"/>
      <c r="I39" s="472"/>
      <c r="J39" s="10"/>
    </row>
    <row r="40" spans="1:10" x14ac:dyDescent="0.2">
      <c r="A40" s="472"/>
      <c r="B40" s="472"/>
      <c r="C40" s="472"/>
      <c r="D40" s="472"/>
      <c r="E40" s="472"/>
      <c r="F40" s="472"/>
      <c r="G40" s="472"/>
      <c r="H40" s="472"/>
      <c r="I40" s="472"/>
      <c r="J40" s="10"/>
    </row>
    <row r="41" spans="1:10" x14ac:dyDescent="0.2">
      <c r="A41" s="472"/>
      <c r="B41" s="472"/>
      <c r="C41" s="472"/>
      <c r="D41" s="472"/>
      <c r="E41" s="472"/>
      <c r="F41" s="472"/>
      <c r="G41" s="472"/>
      <c r="H41" s="472"/>
      <c r="I41" s="472"/>
      <c r="J41" s="10"/>
    </row>
    <row r="42" spans="1:10" x14ac:dyDescent="0.2">
      <c r="A42" s="472"/>
      <c r="B42" s="472"/>
      <c r="C42" s="472"/>
      <c r="D42" s="472"/>
      <c r="E42" s="472"/>
      <c r="F42" s="472"/>
      <c r="G42" s="472"/>
      <c r="H42" s="472"/>
      <c r="I42" s="472"/>
      <c r="J42" s="10"/>
    </row>
    <row r="43" spans="1:10" x14ac:dyDescent="0.2">
      <c r="A43" s="472"/>
      <c r="B43" s="472"/>
      <c r="C43" s="472"/>
      <c r="D43" s="472"/>
      <c r="E43" s="472"/>
      <c r="F43" s="472"/>
      <c r="G43" s="472"/>
      <c r="H43" s="472"/>
      <c r="I43" s="472"/>
      <c r="J43" s="10"/>
    </row>
    <row r="44" spans="1:10" x14ac:dyDescent="0.2">
      <c r="A44" s="472"/>
      <c r="B44" s="472"/>
      <c r="C44" s="472"/>
      <c r="D44" s="472"/>
      <c r="E44" s="472"/>
      <c r="F44" s="472"/>
      <c r="G44" s="472"/>
      <c r="H44" s="472"/>
      <c r="I44" s="472"/>
      <c r="J44" s="10"/>
    </row>
    <row r="45" spans="1:10" x14ac:dyDescent="0.2">
      <c r="A45" s="472"/>
      <c r="B45" s="472"/>
      <c r="C45" s="472"/>
      <c r="D45" s="472"/>
      <c r="E45" s="472"/>
      <c r="F45" s="472"/>
      <c r="G45" s="472"/>
      <c r="H45" s="472"/>
      <c r="I45" s="472"/>
      <c r="J45" s="10"/>
    </row>
  </sheetData>
  <sheetProtection password="8D29" sheet="1" objects="1" scenarios="1"/>
  <mergeCells count="2">
    <mergeCell ref="A1:I1"/>
    <mergeCell ref="A3:I4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U52"/>
  <sheetViews>
    <sheetView topLeftCell="A29" workbookViewId="0">
      <selection activeCell="I48" sqref="I48"/>
    </sheetView>
  </sheetViews>
  <sheetFormatPr defaultRowHeight="14.25" x14ac:dyDescent="0.2"/>
  <cols>
    <col min="1" max="4" width="10.28515625" style="15" customWidth="1"/>
    <col min="5" max="9" width="11.7109375" style="15" customWidth="1"/>
    <col min="10" max="10" width="4.7109375" style="15" customWidth="1"/>
    <col min="11" max="11" width="9.140625" style="15" customWidth="1"/>
    <col min="12" max="16384" width="9.140625" style="15"/>
  </cols>
  <sheetData>
    <row r="1" spans="1:21" ht="60" hidden="1" customHeight="1" x14ac:dyDescent="0.25">
      <c r="A1" s="475" t="s">
        <v>557</v>
      </c>
      <c r="B1" s="476"/>
      <c r="C1" s="476"/>
      <c r="D1" s="476"/>
      <c r="E1" s="476"/>
      <c r="F1" s="476"/>
      <c r="G1" s="476"/>
      <c r="H1" s="477"/>
      <c r="I1" s="477"/>
      <c r="J1" s="347"/>
    </row>
    <row r="2" spans="1:21" ht="13.5" hidden="1" customHeight="1" x14ac:dyDescent="0.25">
      <c r="A2" s="231"/>
      <c r="B2" s="232"/>
      <c r="C2" s="232"/>
      <c r="D2" s="232"/>
      <c r="E2" s="232"/>
      <c r="F2" s="232"/>
      <c r="G2" s="232"/>
      <c r="H2" s="233"/>
      <c r="I2" s="233"/>
      <c r="J2" s="347"/>
    </row>
    <row r="3" spans="1:21" ht="43.5" hidden="1" customHeight="1" x14ac:dyDescent="0.25">
      <c r="A3" s="478" t="s">
        <v>558</v>
      </c>
      <c r="B3" s="477"/>
      <c r="C3" s="477"/>
      <c r="D3" s="477"/>
      <c r="E3" s="477"/>
      <c r="F3" s="477"/>
      <c r="G3" s="477"/>
      <c r="H3" s="477"/>
      <c r="I3" s="477"/>
      <c r="J3" s="347"/>
    </row>
    <row r="4" spans="1:21" ht="14.25" hidden="1" customHeight="1" x14ac:dyDescent="0.2"/>
    <row r="5" spans="1:21" ht="89.25" hidden="1" customHeight="1" x14ac:dyDescent="0.2">
      <c r="A5" s="487" t="s">
        <v>39</v>
      </c>
      <c r="B5" s="487"/>
      <c r="C5" s="487"/>
      <c r="D5" s="487"/>
      <c r="E5" s="163" t="s">
        <v>559</v>
      </c>
      <c r="F5" s="163" t="s">
        <v>560</v>
      </c>
      <c r="G5" s="163" t="s">
        <v>561</v>
      </c>
      <c r="H5" s="163" t="s">
        <v>562</v>
      </c>
      <c r="I5" s="154" t="s">
        <v>563</v>
      </c>
      <c r="J5" s="383"/>
      <c r="K5" s="392" t="s">
        <v>803</v>
      </c>
      <c r="L5" s="473" t="s">
        <v>807</v>
      </c>
      <c r="M5" s="474"/>
      <c r="N5" s="474"/>
      <c r="O5" s="474"/>
      <c r="P5" s="474"/>
      <c r="Q5" s="474"/>
      <c r="R5" s="474"/>
      <c r="S5" s="474"/>
      <c r="T5" s="474"/>
      <c r="U5" s="474"/>
    </row>
    <row r="6" spans="1:21" ht="14.25" hidden="1" customHeight="1" x14ac:dyDescent="0.2">
      <c r="A6" s="479" t="s">
        <v>49</v>
      </c>
      <c r="B6" s="479"/>
      <c r="C6" s="479"/>
      <c r="D6" s="479"/>
      <c r="E6" s="254"/>
      <c r="F6" s="255"/>
      <c r="G6" s="254"/>
      <c r="H6" s="256">
        <f>E6+F6+G6</f>
        <v>0</v>
      </c>
      <c r="I6" s="263"/>
      <c r="J6" s="381"/>
      <c r="K6" s="387">
        <f t="shared" ref="K6:K8" si="0">H6</f>
        <v>0</v>
      </c>
      <c r="L6" s="380"/>
    </row>
    <row r="7" spans="1:21" ht="14.25" hidden="1" customHeight="1" x14ac:dyDescent="0.2">
      <c r="A7" s="479" t="s">
        <v>50</v>
      </c>
      <c r="B7" s="420"/>
      <c r="C7" s="420"/>
      <c r="D7" s="420"/>
      <c r="E7" s="254"/>
      <c r="F7" s="255"/>
      <c r="G7" s="254"/>
      <c r="H7" s="256">
        <f>E7+F7+G7</f>
        <v>0</v>
      </c>
      <c r="I7" s="263"/>
      <c r="J7" s="381"/>
      <c r="K7" s="387">
        <f t="shared" si="0"/>
        <v>0</v>
      </c>
    </row>
    <row r="8" spans="1:21" ht="14.25" hidden="1" customHeight="1" x14ac:dyDescent="0.2">
      <c r="A8" s="479" t="s">
        <v>40</v>
      </c>
      <c r="B8" s="479"/>
      <c r="C8" s="479"/>
      <c r="D8" s="479"/>
      <c r="E8" s="254"/>
      <c r="F8" s="255"/>
      <c r="G8" s="254"/>
      <c r="H8" s="386">
        <f>G24</f>
        <v>0</v>
      </c>
      <c r="I8" s="263"/>
      <c r="J8" s="381"/>
      <c r="K8" s="388">
        <f t="shared" si="0"/>
        <v>0</v>
      </c>
    </row>
    <row r="9" spans="1:21" ht="29.25" hidden="1" customHeight="1" x14ac:dyDescent="0.2">
      <c r="A9" s="479" t="s">
        <v>410</v>
      </c>
      <c r="B9" s="479"/>
      <c r="C9" s="479"/>
      <c r="D9" s="479"/>
      <c r="E9" s="254"/>
      <c r="F9" s="255"/>
      <c r="G9" s="254"/>
      <c r="H9" s="256">
        <f t="shared" ref="H9:H14" si="1">E9+F9+G9</f>
        <v>0</v>
      </c>
      <c r="I9" s="264"/>
      <c r="J9" s="385"/>
    </row>
    <row r="10" spans="1:21" ht="30" hidden="1" customHeight="1" x14ac:dyDescent="0.2">
      <c r="A10" s="479" t="s">
        <v>411</v>
      </c>
      <c r="B10" s="479"/>
      <c r="C10" s="479"/>
      <c r="D10" s="479"/>
      <c r="E10" s="254"/>
      <c r="F10" s="255"/>
      <c r="G10" s="254"/>
      <c r="H10" s="256">
        <f t="shared" si="1"/>
        <v>0</v>
      </c>
      <c r="I10" s="264"/>
      <c r="J10" s="385"/>
    </row>
    <row r="11" spans="1:21" ht="28.5" hidden="1" customHeight="1" x14ac:dyDescent="0.2">
      <c r="A11" s="479" t="s">
        <v>405</v>
      </c>
      <c r="B11" s="479"/>
      <c r="C11" s="479"/>
      <c r="D11" s="479"/>
      <c r="E11" s="254"/>
      <c r="F11" s="255"/>
      <c r="G11" s="254"/>
      <c r="H11" s="256">
        <f t="shared" si="1"/>
        <v>0</v>
      </c>
      <c r="I11" s="264"/>
      <c r="J11" s="385"/>
    </row>
    <row r="12" spans="1:21" ht="28.5" hidden="1" customHeight="1" x14ac:dyDescent="0.2">
      <c r="A12" s="479" t="s">
        <v>564</v>
      </c>
      <c r="B12" s="479"/>
      <c r="C12" s="479"/>
      <c r="D12" s="479"/>
      <c r="E12" s="255"/>
      <c r="F12" s="255"/>
      <c r="G12" s="255"/>
      <c r="H12" s="256">
        <f t="shared" si="1"/>
        <v>0</v>
      </c>
      <c r="I12" s="264"/>
      <c r="J12" s="385"/>
    </row>
    <row r="13" spans="1:21" ht="28.5" hidden="1" customHeight="1" x14ac:dyDescent="0.25">
      <c r="A13" s="479" t="s">
        <v>408</v>
      </c>
      <c r="B13" s="486"/>
      <c r="C13" s="486"/>
      <c r="D13" s="486"/>
      <c r="E13" s="254"/>
      <c r="F13" s="255"/>
      <c r="G13" s="254"/>
      <c r="H13" s="256">
        <f t="shared" si="1"/>
        <v>0</v>
      </c>
      <c r="I13" s="264"/>
      <c r="J13" s="385"/>
    </row>
    <row r="14" spans="1:21" ht="28.5" hidden="1" customHeight="1" x14ac:dyDescent="0.25">
      <c r="A14" s="479" t="s">
        <v>412</v>
      </c>
      <c r="B14" s="486"/>
      <c r="C14" s="486"/>
      <c r="D14" s="486"/>
      <c r="E14" s="255"/>
      <c r="F14" s="255"/>
      <c r="G14" s="255"/>
      <c r="H14" s="256">
        <f t="shared" si="1"/>
        <v>0</v>
      </c>
      <c r="I14" s="264"/>
      <c r="J14" s="385"/>
    </row>
    <row r="15" spans="1:21" ht="14.25" hidden="1" customHeight="1" x14ac:dyDescent="0.2"/>
    <row r="16" spans="1:21" ht="35.25" hidden="1" customHeight="1" x14ac:dyDescent="0.25">
      <c r="A16" s="484" t="s">
        <v>41</v>
      </c>
      <c r="B16" s="485"/>
      <c r="C16" s="485"/>
      <c r="D16" s="485"/>
      <c r="E16" s="469"/>
      <c r="F16" s="469"/>
      <c r="G16" s="483"/>
      <c r="H16" s="483"/>
      <c r="I16" s="483"/>
      <c r="J16" s="277"/>
    </row>
    <row r="17" spans="1:12" ht="14.25" hidden="1" customHeight="1" x14ac:dyDescent="0.2"/>
    <row r="18" spans="1:12" ht="38.25" hidden="1" customHeight="1" x14ac:dyDescent="0.2">
      <c r="A18" s="480" t="s">
        <v>365</v>
      </c>
      <c r="B18" s="481"/>
      <c r="C18" s="481"/>
      <c r="D18" s="482"/>
      <c r="E18" s="163" t="s">
        <v>450</v>
      </c>
      <c r="F18" s="163" t="s">
        <v>42</v>
      </c>
      <c r="G18" s="163" t="s">
        <v>43</v>
      </c>
      <c r="H18" s="163" t="s">
        <v>44</v>
      </c>
    </row>
    <row r="19" spans="1:12" ht="14.25" hidden="1" customHeight="1" x14ac:dyDescent="0.2">
      <c r="A19" s="489" t="s">
        <v>45</v>
      </c>
      <c r="B19" s="490"/>
      <c r="C19" s="490"/>
      <c r="D19" s="491"/>
      <c r="E19" s="259"/>
      <c r="F19" s="260"/>
      <c r="G19" s="261">
        <f>E19+F19</f>
        <v>0</v>
      </c>
      <c r="H19" s="262">
        <f>IF($G$24=0,0,G19/$G$24)</f>
        <v>0</v>
      </c>
    </row>
    <row r="20" spans="1:12" ht="14.25" hidden="1" customHeight="1" x14ac:dyDescent="0.2">
      <c r="A20" s="489" t="s">
        <v>46</v>
      </c>
      <c r="B20" s="490"/>
      <c r="C20" s="490"/>
      <c r="D20" s="491"/>
      <c r="E20" s="259"/>
      <c r="F20" s="260"/>
      <c r="G20" s="261">
        <f>E20+F20</f>
        <v>0</v>
      </c>
      <c r="H20" s="262">
        <f>IF($G$24=0,0,G20/$G$24)</f>
        <v>0</v>
      </c>
    </row>
    <row r="21" spans="1:12" ht="14.25" hidden="1" customHeight="1" x14ac:dyDescent="0.2">
      <c r="A21" s="489" t="s">
        <v>47</v>
      </c>
      <c r="B21" s="490"/>
      <c r="C21" s="490"/>
      <c r="D21" s="491"/>
      <c r="E21" s="259"/>
      <c r="F21" s="260"/>
      <c r="G21" s="261">
        <f>E21+F21</f>
        <v>0</v>
      </c>
      <c r="H21" s="262">
        <f>IF($G$24=0,0,G21/$G$24)</f>
        <v>0</v>
      </c>
    </row>
    <row r="22" spans="1:12" ht="14.25" hidden="1" customHeight="1" x14ac:dyDescent="0.2">
      <c r="A22" s="489" t="s">
        <v>48</v>
      </c>
      <c r="B22" s="490"/>
      <c r="C22" s="490"/>
      <c r="D22" s="491"/>
      <c r="E22" s="259"/>
      <c r="F22" s="260"/>
      <c r="G22" s="261">
        <f>E22+F22</f>
        <v>0</v>
      </c>
      <c r="H22" s="262">
        <f>IF($G$24=0,0,G22/$G$24)</f>
        <v>0</v>
      </c>
    </row>
    <row r="23" spans="1:12" ht="14.25" hidden="1" customHeight="1" x14ac:dyDescent="0.2">
      <c r="A23" s="489" t="s">
        <v>366</v>
      </c>
      <c r="B23" s="490"/>
      <c r="C23" s="490"/>
      <c r="D23" s="491"/>
      <c r="E23" s="259"/>
      <c r="F23" s="260"/>
      <c r="G23" s="261">
        <f>E23+F23</f>
        <v>0</v>
      </c>
      <c r="H23" s="262">
        <f>IF($G$24=0,0,G23/$G$24)</f>
        <v>0</v>
      </c>
    </row>
    <row r="24" spans="1:12" ht="14.25" hidden="1" customHeight="1" x14ac:dyDescent="0.2">
      <c r="A24" s="492" t="s">
        <v>43</v>
      </c>
      <c r="B24" s="493"/>
      <c r="C24" s="493"/>
      <c r="D24" s="494"/>
      <c r="E24" s="261">
        <f>SUM(E19:E23)</f>
        <v>0</v>
      </c>
      <c r="F24" s="261">
        <f>SUM(F19:F23)</f>
        <v>0</v>
      </c>
      <c r="G24" s="261">
        <f>SUM(G19:G23)</f>
        <v>0</v>
      </c>
      <c r="H24" s="262">
        <f>SUM(H19:H23)</f>
        <v>0</v>
      </c>
    </row>
    <row r="25" spans="1:12" ht="14.25" hidden="1" customHeight="1" x14ac:dyDescent="0.2"/>
    <row r="26" spans="1:12" ht="35.25" hidden="1" customHeight="1" x14ac:dyDescent="0.2">
      <c r="A26" s="484" t="s">
        <v>41</v>
      </c>
      <c r="B26" s="485"/>
      <c r="C26" s="485"/>
      <c r="D26" s="485"/>
      <c r="E26" s="468"/>
      <c r="F26" s="468"/>
      <c r="G26" s="468"/>
      <c r="H26" s="488"/>
    </row>
    <row r="27" spans="1:12" ht="14.25" hidden="1" customHeight="1" x14ac:dyDescent="0.2"/>
    <row r="28" spans="1:12" ht="14.25" hidden="1" customHeight="1" x14ac:dyDescent="0.2"/>
    <row r="29" spans="1:12" ht="88.5" customHeight="1" x14ac:dyDescent="0.25">
      <c r="A29" s="475" t="s">
        <v>766</v>
      </c>
      <c r="B29" s="476"/>
      <c r="C29" s="476"/>
      <c r="D29" s="476"/>
      <c r="E29" s="476"/>
      <c r="F29" s="476"/>
      <c r="G29" s="476"/>
      <c r="H29" s="477"/>
      <c r="I29" s="219"/>
      <c r="J29" s="219"/>
      <c r="K29" s="219"/>
      <c r="L29" s="219"/>
    </row>
    <row r="30" spans="1:12" x14ac:dyDescent="0.2">
      <c r="L30" s="219"/>
    </row>
    <row r="31" spans="1:12" ht="30" customHeight="1" x14ac:dyDescent="0.25">
      <c r="A31" s="478" t="s">
        <v>722</v>
      </c>
      <c r="B31" s="477"/>
      <c r="C31" s="477"/>
      <c r="D31" s="477"/>
      <c r="E31" s="477"/>
      <c r="F31" s="477"/>
      <c r="G31" s="477"/>
      <c r="L31" s="219"/>
    </row>
    <row r="32" spans="1:12" x14ac:dyDescent="0.2">
      <c r="L32" s="219"/>
    </row>
    <row r="33" spans="1:21" ht="102" x14ac:dyDescent="0.2">
      <c r="A33" s="487" t="s">
        <v>39</v>
      </c>
      <c r="B33" s="487"/>
      <c r="C33" s="487"/>
      <c r="D33" s="487"/>
      <c r="E33" s="234" t="s">
        <v>559</v>
      </c>
      <c r="F33" s="234" t="s">
        <v>723</v>
      </c>
      <c r="G33" s="244"/>
      <c r="H33" s="234" t="s">
        <v>743</v>
      </c>
      <c r="I33" s="348" t="s">
        <v>724</v>
      </c>
      <c r="J33" s="383"/>
      <c r="K33" s="392" t="s">
        <v>803</v>
      </c>
      <c r="L33" s="473" t="s">
        <v>807</v>
      </c>
      <c r="M33" s="474"/>
      <c r="N33" s="474"/>
      <c r="O33" s="474"/>
      <c r="P33" s="474"/>
      <c r="Q33" s="474"/>
      <c r="R33" s="474"/>
      <c r="S33" s="474"/>
      <c r="T33" s="474"/>
      <c r="U33" s="474"/>
    </row>
    <row r="34" spans="1:21" x14ac:dyDescent="0.2">
      <c r="A34" s="479" t="s">
        <v>49</v>
      </c>
      <c r="B34" s="479"/>
      <c r="C34" s="479"/>
      <c r="D34" s="479"/>
      <c r="E34" s="254"/>
      <c r="F34" s="255"/>
      <c r="G34" s="256"/>
      <c r="H34" s="256">
        <f>E34+F34</f>
        <v>0</v>
      </c>
      <c r="I34" s="255"/>
      <c r="J34" s="384"/>
      <c r="K34" s="387">
        <f t="shared" ref="K34:K36" si="2">H34</f>
        <v>0</v>
      </c>
      <c r="L34" s="219"/>
    </row>
    <row r="35" spans="1:21" x14ac:dyDescent="0.2">
      <c r="A35" s="479" t="s">
        <v>50</v>
      </c>
      <c r="B35" s="420"/>
      <c r="C35" s="420"/>
      <c r="D35" s="420"/>
      <c r="E35" s="254"/>
      <c r="F35" s="255"/>
      <c r="G35" s="256"/>
      <c r="H35" s="256">
        <f>E35+F35</f>
        <v>0</v>
      </c>
      <c r="I35" s="255"/>
      <c r="J35" s="384"/>
      <c r="K35" s="387">
        <f t="shared" si="2"/>
        <v>0</v>
      </c>
      <c r="L35" s="219"/>
    </row>
    <row r="36" spans="1:21" x14ac:dyDescent="0.2">
      <c r="A36" s="479" t="s">
        <v>40</v>
      </c>
      <c r="B36" s="479"/>
      <c r="C36" s="479"/>
      <c r="D36" s="479"/>
      <c r="E36" s="254"/>
      <c r="F36" s="255"/>
      <c r="G36" s="256"/>
      <c r="H36" s="256">
        <f>G48</f>
        <v>0</v>
      </c>
      <c r="I36" s="255"/>
      <c r="J36" s="384"/>
      <c r="K36" s="387">
        <f t="shared" si="2"/>
        <v>0</v>
      </c>
      <c r="L36" s="219"/>
    </row>
    <row r="37" spans="1:21" x14ac:dyDescent="0.2">
      <c r="A37" s="479" t="s">
        <v>721</v>
      </c>
      <c r="B37" s="479"/>
      <c r="C37" s="479"/>
      <c r="D37" s="479"/>
      <c r="E37" s="254"/>
      <c r="F37" s="255"/>
      <c r="G37" s="256"/>
      <c r="H37" s="256">
        <f>E37+F37</f>
        <v>0</v>
      </c>
      <c r="I37" s="256"/>
      <c r="J37" s="382"/>
      <c r="L37" s="219"/>
    </row>
    <row r="38" spans="1:21" x14ac:dyDescent="0.2">
      <c r="A38" s="479" t="s">
        <v>725</v>
      </c>
      <c r="B38" s="479"/>
      <c r="C38" s="479"/>
      <c r="D38" s="479"/>
      <c r="E38" s="254"/>
      <c r="F38" s="255"/>
      <c r="G38" s="256"/>
      <c r="H38" s="256">
        <f>E38+F38</f>
        <v>0</v>
      </c>
      <c r="I38" s="256"/>
      <c r="J38" s="382"/>
      <c r="L38" s="219"/>
    </row>
    <row r="39" spans="1:21" x14ac:dyDescent="0.2">
      <c r="L39" s="219"/>
    </row>
    <row r="40" spans="1:21" ht="29.25" customHeight="1" x14ac:dyDescent="0.25">
      <c r="A40" s="484" t="s">
        <v>41</v>
      </c>
      <c r="B40" s="485"/>
      <c r="C40" s="485"/>
      <c r="D40" s="485"/>
      <c r="E40" s="469"/>
      <c r="F40" s="469"/>
      <c r="G40" s="483"/>
      <c r="H40" s="483"/>
      <c r="L40" s="219"/>
    </row>
    <row r="41" spans="1:21" x14ac:dyDescent="0.2">
      <c r="L41" s="219"/>
    </row>
    <row r="42" spans="1:21" ht="38.25" x14ac:dyDescent="0.2">
      <c r="A42" s="480" t="s">
        <v>365</v>
      </c>
      <c r="B42" s="481"/>
      <c r="C42" s="481"/>
      <c r="D42" s="482"/>
      <c r="E42" s="271" t="s">
        <v>450</v>
      </c>
      <c r="F42" s="271" t="s">
        <v>42</v>
      </c>
      <c r="G42" s="271" t="s">
        <v>43</v>
      </c>
      <c r="H42" s="271" t="s">
        <v>44</v>
      </c>
      <c r="L42" s="219"/>
    </row>
    <row r="43" spans="1:21" x14ac:dyDescent="0.2">
      <c r="A43" s="489" t="s">
        <v>45</v>
      </c>
      <c r="B43" s="490"/>
      <c r="C43" s="490"/>
      <c r="D43" s="491"/>
      <c r="E43" s="257"/>
      <c r="F43" s="257"/>
      <c r="G43" s="258">
        <f>SUM(E43:F43)</f>
        <v>0</v>
      </c>
      <c r="H43" s="18">
        <f>IF($G$48=0,0,G43/$G$48)</f>
        <v>0</v>
      </c>
      <c r="L43" s="219"/>
    </row>
    <row r="44" spans="1:21" x14ac:dyDescent="0.2">
      <c r="A44" s="489" t="s">
        <v>46</v>
      </c>
      <c r="B44" s="490"/>
      <c r="C44" s="490"/>
      <c r="D44" s="491"/>
      <c r="E44" s="257"/>
      <c r="F44" s="257"/>
      <c r="G44" s="258">
        <f>SUM(E44:F44)</f>
        <v>0</v>
      </c>
      <c r="H44" s="18">
        <f>IF($G$48=0,0,G44/$G$48)</f>
        <v>0</v>
      </c>
      <c r="L44" s="219"/>
    </row>
    <row r="45" spans="1:21" x14ac:dyDescent="0.2">
      <c r="A45" s="489" t="s">
        <v>47</v>
      </c>
      <c r="B45" s="490"/>
      <c r="C45" s="490"/>
      <c r="D45" s="491"/>
      <c r="E45" s="257"/>
      <c r="F45" s="257"/>
      <c r="G45" s="258">
        <f>SUM(E45:F45)</f>
        <v>0</v>
      </c>
      <c r="H45" s="18">
        <f>IF($G$48=0,0,G45/$G$48)</f>
        <v>0</v>
      </c>
      <c r="L45" s="219"/>
    </row>
    <row r="46" spans="1:21" x14ac:dyDescent="0.2">
      <c r="A46" s="489" t="s">
        <v>48</v>
      </c>
      <c r="B46" s="490"/>
      <c r="C46" s="490"/>
      <c r="D46" s="491"/>
      <c r="E46" s="257"/>
      <c r="F46" s="257"/>
      <c r="G46" s="258">
        <f>SUM(E46:F46)</f>
        <v>0</v>
      </c>
      <c r="H46" s="18">
        <f>IF($G$48=0,0,G46/$G$48)</f>
        <v>0</v>
      </c>
      <c r="L46" s="219"/>
    </row>
    <row r="47" spans="1:21" x14ac:dyDescent="0.2">
      <c r="A47" s="489" t="s">
        <v>366</v>
      </c>
      <c r="B47" s="490"/>
      <c r="C47" s="490"/>
      <c r="D47" s="491"/>
      <c r="E47" s="257"/>
      <c r="F47" s="257"/>
      <c r="G47" s="258">
        <f>SUM(E47:F47)</f>
        <v>0</v>
      </c>
      <c r="H47" s="18">
        <f>IF($G$48=0,0,G47/$G$48)</f>
        <v>0</v>
      </c>
      <c r="L47" s="219"/>
    </row>
    <row r="48" spans="1:21" x14ac:dyDescent="0.2">
      <c r="A48" s="492" t="s">
        <v>43</v>
      </c>
      <c r="B48" s="493"/>
      <c r="C48" s="493"/>
      <c r="D48" s="494"/>
      <c r="E48" s="258">
        <f>SUM(E43:E47)</f>
        <v>0</v>
      </c>
      <c r="F48" s="258">
        <f>SUM(F43:F47)</f>
        <v>0</v>
      </c>
      <c r="G48" s="258">
        <f>SUM(G43:G47)</f>
        <v>0</v>
      </c>
      <c r="H48" s="18">
        <f>SUM(H43:H47)</f>
        <v>0</v>
      </c>
      <c r="L48" s="219"/>
    </row>
    <row r="49" spans="1:12" x14ac:dyDescent="0.2">
      <c r="L49" s="219"/>
    </row>
    <row r="50" spans="1:12" ht="27.75" customHeight="1" x14ac:dyDescent="0.2">
      <c r="A50" s="484" t="s">
        <v>41</v>
      </c>
      <c r="B50" s="485"/>
      <c r="C50" s="485"/>
      <c r="D50" s="485"/>
      <c r="E50" s="495"/>
      <c r="F50" s="496"/>
      <c r="G50" s="496"/>
      <c r="H50" s="497"/>
      <c r="L50" s="219"/>
    </row>
    <row r="51" spans="1:12" x14ac:dyDescent="0.2">
      <c r="L51" s="219"/>
    </row>
    <row r="52" spans="1:12" x14ac:dyDescent="0.2">
      <c r="L52" s="219"/>
    </row>
  </sheetData>
  <sheetProtection algorithmName="SHA-512" hashValue="WwOFeLR1r5SxxZ6TisqqHi3EUwTvauZ/dxJRm1WsIvqj6pHIy1qvqucJ7WyCAFRbBXDfJiuJaF+17SvaGub3Yw==" saltValue="t3f7hrFsXQLfMFNqYj9W+g==" spinCount="100000" sheet="1" objects="1" scenarios="1"/>
  <mergeCells count="44">
    <mergeCell ref="A48:D48"/>
    <mergeCell ref="A50:D50"/>
    <mergeCell ref="E50:H50"/>
    <mergeCell ref="A42:D42"/>
    <mergeCell ref="A43:D43"/>
    <mergeCell ref="A44:D44"/>
    <mergeCell ref="A45:D45"/>
    <mergeCell ref="A46:D46"/>
    <mergeCell ref="A37:D37"/>
    <mergeCell ref="A38:D38"/>
    <mergeCell ref="A40:D40"/>
    <mergeCell ref="E40:H40"/>
    <mergeCell ref="A47:D47"/>
    <mergeCell ref="A31:G31"/>
    <mergeCell ref="A33:D33"/>
    <mergeCell ref="A34:D34"/>
    <mergeCell ref="A35:D35"/>
    <mergeCell ref="A36:D36"/>
    <mergeCell ref="A6:D6"/>
    <mergeCell ref="A14:D14"/>
    <mergeCell ref="E26:H26"/>
    <mergeCell ref="A22:D22"/>
    <mergeCell ref="A23:D23"/>
    <mergeCell ref="A24:D24"/>
    <mergeCell ref="A19:D19"/>
    <mergeCell ref="A26:D26"/>
    <mergeCell ref="A20:D20"/>
    <mergeCell ref="A21:D21"/>
    <mergeCell ref="L5:U5"/>
    <mergeCell ref="L33:U33"/>
    <mergeCell ref="A29:H29"/>
    <mergeCell ref="A1:I1"/>
    <mergeCell ref="A3:I3"/>
    <mergeCell ref="A12:D12"/>
    <mergeCell ref="A7:D7"/>
    <mergeCell ref="A18:D18"/>
    <mergeCell ref="E16:I16"/>
    <mergeCell ref="A16:D16"/>
    <mergeCell ref="A10:D10"/>
    <mergeCell ref="A11:D11"/>
    <mergeCell ref="A8:D8"/>
    <mergeCell ref="A9:D9"/>
    <mergeCell ref="A13:D13"/>
    <mergeCell ref="A5:D5"/>
  </mergeCells>
  <conditionalFormatting sqref="K34">
    <cfRule type="cellIs" dxfId="694" priority="11" operator="greaterThan">
      <formula>$I$34</formula>
    </cfRule>
  </conditionalFormatting>
  <conditionalFormatting sqref="K35">
    <cfRule type="cellIs" dxfId="693" priority="10" operator="greaterThan">
      <formula>$I$35</formula>
    </cfRule>
  </conditionalFormatting>
  <conditionalFormatting sqref="K36">
    <cfRule type="cellIs" dxfId="692" priority="7" operator="lessThan">
      <formula>$E$36</formula>
    </cfRule>
    <cfRule type="cellIs" dxfId="691" priority="8" operator="lessThan">
      <formula>$F$36</formula>
    </cfRule>
    <cfRule type="cellIs" dxfId="690" priority="9" operator="greaterThan">
      <formula>$I$36</formula>
    </cfRule>
  </conditionalFormatting>
  <conditionalFormatting sqref="K6">
    <cfRule type="cellIs" dxfId="689" priority="6" operator="greaterThan">
      <formula>$I$6</formula>
    </cfRule>
  </conditionalFormatting>
  <conditionalFormatting sqref="K7">
    <cfRule type="cellIs" dxfId="688" priority="5" operator="greaterThan">
      <formula>$I$7</formula>
    </cfRule>
  </conditionalFormatting>
  <conditionalFormatting sqref="K8">
    <cfRule type="cellIs" dxfId="687" priority="1" operator="lessThan">
      <formula>$G$8</formula>
    </cfRule>
    <cfRule type="cellIs" dxfId="686" priority="2" operator="lessThan">
      <formula>$F$8</formula>
    </cfRule>
    <cfRule type="cellIs" dxfId="685" priority="3" operator="lessThan">
      <formula>$E$8</formula>
    </cfRule>
    <cfRule type="cellIs" dxfId="684" priority="4" operator="greaterThan">
      <formula>$I$8</formula>
    </cfRule>
  </conditionalFormatting>
  <dataValidations count="2">
    <dataValidation type="whole" operator="greaterThanOrEqual" allowBlank="1" showInputMessage="1" showErrorMessage="1" error="zadejte celé číslo větší nebo rovné 0" prompt="zadejte celé číslo větší nebo rovné 0" sqref="E43:F47 E36:F36 I36:J36 E8:G8 I8:J8 E11:G11 E14:G14 E19:F23">
      <formula1>0</formula1>
    </dataValidation>
    <dataValidation type="decimal" operator="greaterThanOrEqual" allowBlank="1" showInputMessage="1" showErrorMessage="1" error="zadejte číslo větší nebo rovné 0" prompt="zadejte číslo větší nebo rovné 0" sqref="I6:J7 E37:F38 E34:F35 I34:J35 E6:G7 E9:G10 E12:G13">
      <formula1>0</formula1>
    </dataValidation>
  </dataValidations>
  <pageMargins left="0.70866141732283472" right="0.70866141732283472" top="0.78740157480314965" bottom="0.78740157480314965" header="0.31496062992125984" footer="0.31496062992125984"/>
  <pageSetup paperSize="9" orientation="landscape" r:id="rId1"/>
  <ignoredErrors>
    <ignoredError sqref="H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00B050"/>
  </sheetPr>
  <dimension ref="A1:U50"/>
  <sheetViews>
    <sheetView topLeftCell="A30" workbookViewId="0">
      <selection activeCell="G34" sqref="G34"/>
    </sheetView>
  </sheetViews>
  <sheetFormatPr defaultRowHeight="15" x14ac:dyDescent="0.25"/>
  <cols>
    <col min="1" max="4" width="9" customWidth="1"/>
    <col min="5" max="9" width="11.7109375" customWidth="1"/>
    <col min="10" max="10" width="4.7109375" style="50" customWidth="1"/>
    <col min="11" max="11" width="11.7109375" style="394" customWidth="1"/>
    <col min="12" max="21" width="11.7109375" customWidth="1"/>
  </cols>
  <sheetData>
    <row r="1" spans="1:19" ht="74.25" hidden="1" customHeight="1" x14ac:dyDescent="0.25">
      <c r="A1" s="475" t="s">
        <v>557</v>
      </c>
      <c r="B1" s="476"/>
      <c r="C1" s="476"/>
      <c r="D1" s="476"/>
      <c r="E1" s="476"/>
      <c r="F1" s="476"/>
      <c r="G1" s="476"/>
      <c r="H1" s="477"/>
      <c r="I1" s="477"/>
      <c r="J1" s="351"/>
    </row>
    <row r="2" spans="1:19" hidden="1" x14ac:dyDescent="0.25">
      <c r="A2" s="15"/>
      <c r="B2" s="15"/>
      <c r="C2" s="15"/>
      <c r="D2" s="15"/>
      <c r="E2" s="15"/>
      <c r="F2" s="15"/>
      <c r="G2" s="15"/>
      <c r="H2" s="15"/>
      <c r="I2" s="15"/>
      <c r="J2" s="219"/>
    </row>
    <row r="3" spans="1:19" ht="89.25" hidden="1" customHeight="1" x14ac:dyDescent="0.25">
      <c r="A3" s="478" t="s">
        <v>735</v>
      </c>
      <c r="B3" s="501"/>
      <c r="C3" s="501"/>
      <c r="D3" s="501"/>
      <c r="E3" s="501"/>
      <c r="F3" s="501"/>
      <c r="G3" s="501"/>
      <c r="H3" s="477"/>
      <c r="I3" s="477"/>
      <c r="J3" s="351"/>
    </row>
    <row r="4" spans="1:19" hidden="1" x14ac:dyDescent="0.25">
      <c r="A4" s="15"/>
      <c r="B4" s="15"/>
      <c r="C4" s="15"/>
      <c r="D4" s="15"/>
      <c r="E4" s="15"/>
      <c r="F4" s="15"/>
      <c r="G4" s="15"/>
      <c r="H4" s="15"/>
      <c r="I4" s="15"/>
      <c r="J4" s="219"/>
    </row>
    <row r="5" spans="1:19" ht="89.25" hidden="1" x14ac:dyDescent="0.25">
      <c r="A5" s="487" t="s">
        <v>39</v>
      </c>
      <c r="B5" s="487"/>
      <c r="C5" s="487"/>
      <c r="D5" s="487"/>
      <c r="E5" s="328" t="s">
        <v>559</v>
      </c>
      <c r="F5" s="328" t="s">
        <v>560</v>
      </c>
      <c r="G5" s="328" t="s">
        <v>561</v>
      </c>
      <c r="H5" s="328" t="s">
        <v>562</v>
      </c>
      <c r="I5" s="329" t="s">
        <v>563</v>
      </c>
      <c r="J5" s="383"/>
      <c r="K5" s="392" t="s">
        <v>803</v>
      </c>
      <c r="L5" s="498" t="s">
        <v>806</v>
      </c>
      <c r="M5" s="499"/>
      <c r="N5" s="499"/>
      <c r="O5" s="499"/>
      <c r="P5" s="499"/>
      <c r="Q5" s="499"/>
      <c r="R5" s="499"/>
      <c r="S5" s="499"/>
    </row>
    <row r="6" spans="1:19" ht="29.25" hidden="1" customHeight="1" x14ac:dyDescent="0.25">
      <c r="A6" s="479" t="s">
        <v>50</v>
      </c>
      <c r="B6" s="479"/>
      <c r="C6" s="479"/>
      <c r="D6" s="479"/>
      <c r="E6" s="267"/>
      <c r="F6" s="267"/>
      <c r="G6" s="265"/>
      <c r="H6" s="266">
        <f>E6+F6+G6</f>
        <v>0</v>
      </c>
      <c r="I6" s="216"/>
      <c r="J6" s="390"/>
      <c r="K6" s="393">
        <f t="shared" ref="K6:K10" si="0">H6</f>
        <v>0</v>
      </c>
    </row>
    <row r="7" spans="1:19" hidden="1" x14ac:dyDescent="0.25">
      <c r="A7" s="479" t="s">
        <v>49</v>
      </c>
      <c r="B7" s="479"/>
      <c r="C7" s="479"/>
      <c r="D7" s="479"/>
      <c r="E7" s="267"/>
      <c r="F7" s="267"/>
      <c r="G7" s="265"/>
      <c r="H7" s="266">
        <f>E7+F7+G7</f>
        <v>0</v>
      </c>
      <c r="I7" s="216"/>
      <c r="J7" s="390"/>
      <c r="K7" s="393">
        <f t="shared" si="0"/>
        <v>0</v>
      </c>
    </row>
    <row r="8" spans="1:19" ht="45" hidden="1" customHeight="1" x14ac:dyDescent="0.25">
      <c r="A8" s="479" t="s">
        <v>736</v>
      </c>
      <c r="B8" s="479"/>
      <c r="C8" s="479"/>
      <c r="D8" s="479"/>
      <c r="E8" s="267"/>
      <c r="F8" s="267"/>
      <c r="G8" s="265"/>
      <c r="H8" s="265"/>
      <c r="I8" s="216"/>
      <c r="J8" s="390"/>
      <c r="K8" s="393">
        <f t="shared" si="0"/>
        <v>0</v>
      </c>
    </row>
    <row r="9" spans="1:19" ht="30" hidden="1" customHeight="1" x14ac:dyDescent="0.25">
      <c r="A9" s="479" t="s">
        <v>737</v>
      </c>
      <c r="B9" s="479"/>
      <c r="C9" s="479"/>
      <c r="D9" s="479"/>
      <c r="E9" s="267"/>
      <c r="F9" s="267"/>
      <c r="G9" s="265"/>
      <c r="H9" s="266">
        <f>E9+F9+G9</f>
        <v>0</v>
      </c>
      <c r="I9" s="216"/>
      <c r="J9" s="390"/>
      <c r="K9" s="393">
        <f t="shared" si="0"/>
        <v>0</v>
      </c>
    </row>
    <row r="10" spans="1:19" hidden="1" x14ac:dyDescent="0.25">
      <c r="A10" s="479" t="s">
        <v>738</v>
      </c>
      <c r="B10" s="479"/>
      <c r="C10" s="479"/>
      <c r="D10" s="479"/>
      <c r="E10" s="267"/>
      <c r="F10" s="267"/>
      <c r="G10" s="265"/>
      <c r="H10" s="265"/>
      <c r="I10" s="216"/>
      <c r="J10" s="390"/>
      <c r="K10" s="393">
        <f t="shared" si="0"/>
        <v>0</v>
      </c>
    </row>
    <row r="11" spans="1:19" hidden="1" x14ac:dyDescent="0.25">
      <c r="A11" s="479" t="s">
        <v>721</v>
      </c>
      <c r="B11" s="479"/>
      <c r="C11" s="479"/>
      <c r="D11" s="479"/>
      <c r="E11" s="216"/>
      <c r="F11" s="216"/>
      <c r="G11" s="216"/>
      <c r="H11" s="268">
        <f>E11+F11+G11</f>
        <v>0</v>
      </c>
      <c r="I11" s="268"/>
      <c r="J11" s="391"/>
    </row>
    <row r="12" spans="1:19" hidden="1" x14ac:dyDescent="0.25">
      <c r="A12" s="479" t="s">
        <v>739</v>
      </c>
      <c r="B12" s="479"/>
      <c r="C12" s="479"/>
      <c r="D12" s="479"/>
      <c r="E12" s="216"/>
      <c r="F12" s="216"/>
      <c r="G12" s="216"/>
      <c r="H12" s="268">
        <f>E12+F12+G12</f>
        <v>0</v>
      </c>
      <c r="I12" s="268"/>
      <c r="J12" s="391"/>
    </row>
    <row r="13" spans="1:19" hidden="1" x14ac:dyDescent="0.25">
      <c r="A13" s="479" t="s">
        <v>740</v>
      </c>
      <c r="B13" s="479"/>
      <c r="C13" s="479"/>
      <c r="D13" s="479"/>
      <c r="E13" s="216"/>
      <c r="F13" s="216"/>
      <c r="G13" s="216"/>
      <c r="H13" s="268">
        <f>E13+F13+G13</f>
        <v>0</v>
      </c>
      <c r="I13" s="268"/>
      <c r="J13" s="391"/>
    </row>
    <row r="14" spans="1:19" hidden="1" x14ac:dyDescent="0.25">
      <c r="A14" s="15"/>
      <c r="B14" s="15"/>
      <c r="C14" s="15"/>
      <c r="D14" s="15"/>
      <c r="E14" s="15"/>
      <c r="F14" s="15"/>
      <c r="G14" s="15"/>
      <c r="H14" s="15"/>
      <c r="I14" s="15"/>
      <c r="J14" s="219"/>
    </row>
    <row r="15" spans="1:19" hidden="1" x14ac:dyDescent="0.25">
      <c r="A15" s="418" t="s">
        <v>41</v>
      </c>
      <c r="B15" s="419"/>
      <c r="C15" s="419"/>
      <c r="D15" s="419"/>
      <c r="E15" s="469"/>
      <c r="F15" s="469"/>
      <c r="G15" s="483"/>
      <c r="H15" s="483"/>
      <c r="I15" s="483"/>
      <c r="J15" s="284"/>
    </row>
    <row r="16" spans="1:19" hidden="1" x14ac:dyDescent="0.25">
      <c r="A16" s="24"/>
      <c r="B16" s="25"/>
      <c r="C16" s="25"/>
      <c r="D16" s="25"/>
      <c r="E16" s="276"/>
      <c r="F16" s="276"/>
      <c r="G16" s="277"/>
      <c r="H16" s="277"/>
      <c r="I16" s="277"/>
      <c r="J16" s="284"/>
    </row>
    <row r="17" spans="1:21" ht="38.25" hidden="1" x14ac:dyDescent="0.25">
      <c r="A17" s="502" t="s">
        <v>741</v>
      </c>
      <c r="B17" s="503"/>
      <c r="C17" s="503"/>
      <c r="D17" s="504"/>
      <c r="E17" s="328" t="s">
        <v>450</v>
      </c>
      <c r="F17" s="328" t="s">
        <v>42</v>
      </c>
      <c r="G17" s="328" t="s">
        <v>43</v>
      </c>
      <c r="H17" s="328" t="s">
        <v>44</v>
      </c>
    </row>
    <row r="18" spans="1:21" hidden="1" x14ac:dyDescent="0.25">
      <c r="A18" s="489" t="s">
        <v>45</v>
      </c>
      <c r="B18" s="490"/>
      <c r="C18" s="490"/>
      <c r="D18" s="491"/>
      <c r="E18" s="216"/>
      <c r="F18" s="216"/>
      <c r="G18" s="17">
        <f>SUM(E18:F18)</f>
        <v>0</v>
      </c>
      <c r="H18" s="18">
        <f>IF($G$23=0,0,G18/$G$23)</f>
        <v>0</v>
      </c>
    </row>
    <row r="19" spans="1:21" hidden="1" x14ac:dyDescent="0.25">
      <c r="A19" s="489" t="s">
        <v>46</v>
      </c>
      <c r="B19" s="490"/>
      <c r="C19" s="490"/>
      <c r="D19" s="491"/>
      <c r="E19" s="216"/>
      <c r="F19" s="216"/>
      <c r="G19" s="17">
        <f>SUM(E19:F19)</f>
        <v>0</v>
      </c>
      <c r="H19" s="18">
        <f>IF($G$23=0,0,G19/$G$23)</f>
        <v>0</v>
      </c>
    </row>
    <row r="20" spans="1:21" hidden="1" x14ac:dyDescent="0.25">
      <c r="A20" s="489" t="s">
        <v>47</v>
      </c>
      <c r="B20" s="490"/>
      <c r="C20" s="490"/>
      <c r="D20" s="491"/>
      <c r="E20" s="216"/>
      <c r="F20" s="216"/>
      <c r="G20" s="17">
        <f>SUM(E20:F20)</f>
        <v>0</v>
      </c>
      <c r="H20" s="18">
        <f>IF($G$23=0,0,G20/$G$23)</f>
        <v>0</v>
      </c>
    </row>
    <row r="21" spans="1:21" hidden="1" x14ac:dyDescent="0.25">
      <c r="A21" s="489" t="s">
        <v>48</v>
      </c>
      <c r="B21" s="490"/>
      <c r="C21" s="490"/>
      <c r="D21" s="491"/>
      <c r="E21" s="216"/>
      <c r="F21" s="216"/>
      <c r="G21" s="17">
        <f>SUM(E21:F21)</f>
        <v>0</v>
      </c>
      <c r="H21" s="18">
        <f>IF($G$23=0,0,G21/$G$23)</f>
        <v>0</v>
      </c>
    </row>
    <row r="22" spans="1:21" hidden="1" x14ac:dyDescent="0.25">
      <c r="A22" s="489" t="s">
        <v>366</v>
      </c>
      <c r="B22" s="490"/>
      <c r="C22" s="490"/>
      <c r="D22" s="491"/>
      <c r="E22" s="216"/>
      <c r="F22" s="216"/>
      <c r="G22" s="17">
        <f>SUM(E22:F22)</f>
        <v>0</v>
      </c>
      <c r="H22" s="18">
        <f>IF($G$23=0,0,G22/$G$23)</f>
        <v>0</v>
      </c>
    </row>
    <row r="23" spans="1:21" hidden="1" x14ac:dyDescent="0.25">
      <c r="A23" s="492" t="s">
        <v>43</v>
      </c>
      <c r="B23" s="493"/>
      <c r="C23" s="493"/>
      <c r="D23" s="494"/>
      <c r="E23" s="17">
        <f>SUM(E18:E22)</f>
        <v>0</v>
      </c>
      <c r="F23" s="17">
        <f>SUM(F18:F22)</f>
        <v>0</v>
      </c>
      <c r="G23" s="17">
        <f>SUM(G18:G22)</f>
        <v>0</v>
      </c>
      <c r="H23" s="18">
        <f>SUM(H18:H22)</f>
        <v>0</v>
      </c>
    </row>
    <row r="24" spans="1:21" hidden="1" x14ac:dyDescent="0.25">
      <c r="A24" s="15"/>
      <c r="B24" s="15"/>
      <c r="C24" s="15"/>
      <c r="D24" s="15"/>
      <c r="E24" s="15"/>
      <c r="F24" s="15"/>
      <c r="G24" s="15"/>
      <c r="H24" s="15"/>
    </row>
    <row r="25" spans="1:21" hidden="1" x14ac:dyDescent="0.25">
      <c r="A25" s="418" t="s">
        <v>41</v>
      </c>
      <c r="B25" s="419"/>
      <c r="C25" s="419"/>
      <c r="D25" s="419"/>
      <c r="E25" s="495"/>
      <c r="F25" s="496"/>
      <c r="G25" s="496"/>
      <c r="H25" s="497"/>
    </row>
    <row r="26" spans="1:21" hidden="1" x14ac:dyDescent="0.25"/>
    <row r="27" spans="1:21" ht="85.5" customHeight="1" x14ac:dyDescent="0.25">
      <c r="A27" s="475" t="s">
        <v>766</v>
      </c>
      <c r="B27" s="476"/>
      <c r="C27" s="476"/>
      <c r="D27" s="476"/>
      <c r="E27" s="476"/>
      <c r="F27" s="476"/>
      <c r="G27" s="476"/>
      <c r="H27" s="477"/>
      <c r="I27" s="50"/>
      <c r="K27" s="395"/>
    </row>
    <row r="29" spans="1:21" ht="60.75" customHeight="1" x14ac:dyDescent="0.25">
      <c r="A29" s="478" t="s">
        <v>742</v>
      </c>
      <c r="B29" s="501"/>
      <c r="C29" s="501"/>
      <c r="D29" s="501"/>
      <c r="E29" s="501"/>
      <c r="F29" s="501"/>
      <c r="G29" s="501"/>
      <c r="H29" s="15"/>
    </row>
    <row r="30" spans="1:21" x14ac:dyDescent="0.25">
      <c r="A30" s="15"/>
      <c r="B30" s="15"/>
      <c r="C30" s="15"/>
      <c r="D30" s="15"/>
      <c r="E30" s="15"/>
      <c r="F30" s="15"/>
      <c r="G30" s="15"/>
      <c r="H30" s="15"/>
    </row>
    <row r="31" spans="1:21" ht="102" x14ac:dyDescent="0.25">
      <c r="A31" s="487" t="s">
        <v>39</v>
      </c>
      <c r="B31" s="487"/>
      <c r="C31" s="487"/>
      <c r="D31" s="487"/>
      <c r="E31" s="271" t="s">
        <v>559</v>
      </c>
      <c r="F31" s="271" t="s">
        <v>723</v>
      </c>
      <c r="G31" s="271"/>
      <c r="H31" s="271" t="s">
        <v>743</v>
      </c>
      <c r="I31" s="154" t="s">
        <v>724</v>
      </c>
      <c r="J31" s="383"/>
      <c r="K31" s="392" t="s">
        <v>803</v>
      </c>
      <c r="L31" s="498" t="s">
        <v>805</v>
      </c>
      <c r="M31" s="499"/>
      <c r="N31" s="499"/>
      <c r="O31" s="499"/>
      <c r="P31" s="499"/>
      <c r="Q31" s="499"/>
      <c r="R31" s="499"/>
      <c r="S31" s="499"/>
      <c r="T31" s="349"/>
      <c r="U31" s="349"/>
    </row>
    <row r="32" spans="1:21" x14ac:dyDescent="0.25">
      <c r="A32" s="479" t="s">
        <v>50</v>
      </c>
      <c r="B32" s="479"/>
      <c r="C32" s="479"/>
      <c r="D32" s="479"/>
      <c r="E32" s="267"/>
      <c r="F32" s="267"/>
      <c r="G32" s="266"/>
      <c r="H32" s="266">
        <f>E32+F32</f>
        <v>0</v>
      </c>
      <c r="I32" s="267"/>
      <c r="J32" s="389"/>
      <c r="K32" s="393">
        <f t="shared" ref="K32:K34" si="1">H32</f>
        <v>0</v>
      </c>
    </row>
    <row r="33" spans="1:11" x14ac:dyDescent="0.25">
      <c r="A33" s="479" t="s">
        <v>49</v>
      </c>
      <c r="B33" s="479"/>
      <c r="C33" s="479"/>
      <c r="D33" s="479"/>
      <c r="E33" s="267"/>
      <c r="F33" s="267"/>
      <c r="G33" s="266"/>
      <c r="H33" s="266">
        <f t="shared" ref="H33:H38" si="2">E33+F33</f>
        <v>0</v>
      </c>
      <c r="I33" s="267"/>
      <c r="J33" s="389"/>
      <c r="K33" s="393">
        <f t="shared" si="1"/>
        <v>0</v>
      </c>
    </row>
    <row r="34" spans="1:11" x14ac:dyDescent="0.25">
      <c r="A34" s="479" t="s">
        <v>40</v>
      </c>
      <c r="B34" s="479"/>
      <c r="C34" s="479"/>
      <c r="D34" s="479"/>
      <c r="E34" s="267"/>
      <c r="F34" s="267"/>
      <c r="G34" s="266"/>
      <c r="H34" s="265"/>
      <c r="I34" s="267"/>
      <c r="J34" s="389"/>
      <c r="K34" s="393">
        <f t="shared" si="1"/>
        <v>0</v>
      </c>
    </row>
    <row r="35" spans="1:11" x14ac:dyDescent="0.25">
      <c r="A35" s="479" t="s">
        <v>721</v>
      </c>
      <c r="B35" s="479"/>
      <c r="C35" s="479"/>
      <c r="D35" s="479"/>
      <c r="E35" s="216"/>
      <c r="F35" s="216"/>
      <c r="G35" s="268"/>
      <c r="H35" s="266">
        <f t="shared" si="2"/>
        <v>0</v>
      </c>
      <c r="I35" s="268"/>
      <c r="J35" s="391"/>
    </row>
    <row r="36" spans="1:11" ht="30" customHeight="1" x14ac:dyDescent="0.25">
      <c r="A36" s="479" t="s">
        <v>744</v>
      </c>
      <c r="B36" s="479"/>
      <c r="C36" s="479"/>
      <c r="D36" s="479"/>
      <c r="E36" s="216"/>
      <c r="F36" s="216"/>
      <c r="G36" s="268"/>
      <c r="H36" s="266">
        <f t="shared" si="2"/>
        <v>0</v>
      </c>
      <c r="I36" s="268"/>
      <c r="J36" s="391"/>
    </row>
    <row r="37" spans="1:11" ht="45" customHeight="1" x14ac:dyDescent="0.25">
      <c r="A37" s="479" t="s">
        <v>745</v>
      </c>
      <c r="B37" s="479"/>
      <c r="C37" s="479"/>
      <c r="D37" s="479"/>
      <c r="E37" s="216"/>
      <c r="F37" s="216"/>
      <c r="G37" s="268"/>
      <c r="H37" s="266">
        <f t="shared" si="2"/>
        <v>0</v>
      </c>
      <c r="I37" s="268"/>
      <c r="J37" s="391"/>
    </row>
    <row r="38" spans="1:11" ht="45" customHeight="1" x14ac:dyDescent="0.25">
      <c r="A38" s="479" t="s">
        <v>746</v>
      </c>
      <c r="B38" s="479"/>
      <c r="C38" s="479"/>
      <c r="D38" s="479"/>
      <c r="E38" s="216"/>
      <c r="F38" s="216"/>
      <c r="G38" s="268"/>
      <c r="H38" s="266">
        <f t="shared" si="2"/>
        <v>0</v>
      </c>
      <c r="I38" s="268"/>
      <c r="J38" s="391"/>
    </row>
    <row r="39" spans="1:11" x14ac:dyDescent="0.25">
      <c r="A39" s="15"/>
      <c r="B39" s="15"/>
      <c r="C39" s="15"/>
      <c r="D39" s="15"/>
      <c r="E39" s="15"/>
      <c r="F39" s="15"/>
      <c r="G39" s="15"/>
      <c r="H39" s="15"/>
    </row>
    <row r="40" spans="1:11" x14ac:dyDescent="0.25">
      <c r="A40" s="418" t="s">
        <v>41</v>
      </c>
      <c r="B40" s="419"/>
      <c r="C40" s="419"/>
      <c r="D40" s="419"/>
      <c r="E40" s="469"/>
      <c r="F40" s="469"/>
      <c r="G40" s="483"/>
      <c r="H40" s="483"/>
    </row>
    <row r="41" spans="1:11" s="50" customFormat="1" x14ac:dyDescent="0.25">
      <c r="A41" s="24"/>
      <c r="B41" s="25"/>
      <c r="C41" s="25"/>
      <c r="D41" s="25"/>
      <c r="E41" s="283"/>
      <c r="F41" s="283"/>
      <c r="G41" s="284"/>
      <c r="H41" s="284"/>
      <c r="K41" s="395"/>
    </row>
    <row r="42" spans="1:11" ht="38.25" x14ac:dyDescent="0.25">
      <c r="A42" s="487" t="s">
        <v>741</v>
      </c>
      <c r="B42" s="500"/>
      <c r="C42" s="500"/>
      <c r="D42" s="500"/>
      <c r="E42" s="271" t="s">
        <v>450</v>
      </c>
      <c r="F42" s="271" t="s">
        <v>42</v>
      </c>
      <c r="G42" s="271" t="s">
        <v>43</v>
      </c>
      <c r="H42" s="271" t="s">
        <v>44</v>
      </c>
    </row>
    <row r="43" spans="1:11" x14ac:dyDescent="0.25">
      <c r="A43" s="489" t="s">
        <v>45</v>
      </c>
      <c r="B43" s="490"/>
      <c r="C43" s="490"/>
      <c r="D43" s="491"/>
      <c r="E43" s="216"/>
      <c r="F43" s="216"/>
      <c r="G43" s="17">
        <f>SUM(E43:F43)</f>
        <v>0</v>
      </c>
      <c r="H43" s="18">
        <f>IF($G$48=0,0,G43/$G$48)</f>
        <v>0</v>
      </c>
    </row>
    <row r="44" spans="1:11" x14ac:dyDescent="0.25">
      <c r="A44" s="489" t="s">
        <v>46</v>
      </c>
      <c r="B44" s="490"/>
      <c r="C44" s="490"/>
      <c r="D44" s="491"/>
      <c r="E44" s="216"/>
      <c r="F44" s="216"/>
      <c r="G44" s="17">
        <f>SUM(E44:F44)</f>
        <v>0</v>
      </c>
      <c r="H44" s="18">
        <f>IF($G$48=0,0,G44/$G$48)</f>
        <v>0</v>
      </c>
    </row>
    <row r="45" spans="1:11" x14ac:dyDescent="0.25">
      <c r="A45" s="489" t="s">
        <v>47</v>
      </c>
      <c r="B45" s="490"/>
      <c r="C45" s="490"/>
      <c r="D45" s="491"/>
      <c r="E45" s="216"/>
      <c r="F45" s="216"/>
      <c r="G45" s="17">
        <f>SUM(E45:F45)</f>
        <v>0</v>
      </c>
      <c r="H45" s="18">
        <f>IF($G$48=0,0,G45/$G$48)</f>
        <v>0</v>
      </c>
    </row>
    <row r="46" spans="1:11" x14ac:dyDescent="0.25">
      <c r="A46" s="489" t="s">
        <v>48</v>
      </c>
      <c r="B46" s="490"/>
      <c r="C46" s="490"/>
      <c r="D46" s="491"/>
      <c r="E46" s="216"/>
      <c r="F46" s="216"/>
      <c r="G46" s="17">
        <f>SUM(E46:F46)</f>
        <v>0</v>
      </c>
      <c r="H46" s="18">
        <f>IF($G$48=0,0,G46/$G$48)</f>
        <v>0</v>
      </c>
    </row>
    <row r="47" spans="1:11" x14ac:dyDescent="0.25">
      <c r="A47" s="489" t="s">
        <v>366</v>
      </c>
      <c r="B47" s="490"/>
      <c r="C47" s="490"/>
      <c r="D47" s="491"/>
      <c r="E47" s="216"/>
      <c r="F47" s="216"/>
      <c r="G47" s="17">
        <f>SUM(E47:F47)</f>
        <v>0</v>
      </c>
      <c r="H47" s="18">
        <f>IF($G$48=0,0,G47/$G$48)</f>
        <v>0</v>
      </c>
    </row>
    <row r="48" spans="1:11" x14ac:dyDescent="0.25">
      <c r="A48" s="492" t="s">
        <v>43</v>
      </c>
      <c r="B48" s="493"/>
      <c r="C48" s="493"/>
      <c r="D48" s="494"/>
      <c r="E48" s="17">
        <f>SUM(E43:E47)</f>
        <v>0</v>
      </c>
      <c r="F48" s="17">
        <f>SUM(F43:F47)</f>
        <v>0</v>
      </c>
      <c r="G48" s="17">
        <f>SUM(G43:G47)</f>
        <v>0</v>
      </c>
      <c r="H48" s="18">
        <f>SUM(H43:H47)</f>
        <v>0</v>
      </c>
    </row>
    <row r="49" spans="1:8" x14ac:dyDescent="0.25">
      <c r="A49" s="15"/>
      <c r="B49" s="15"/>
      <c r="C49" s="15"/>
      <c r="D49" s="15"/>
      <c r="E49" s="15"/>
      <c r="F49" s="15"/>
      <c r="G49" s="15"/>
      <c r="H49" s="15"/>
    </row>
    <row r="50" spans="1:8" x14ac:dyDescent="0.25">
      <c r="A50" s="418" t="s">
        <v>41</v>
      </c>
      <c r="B50" s="419"/>
      <c r="C50" s="419"/>
      <c r="D50" s="419"/>
      <c r="E50" s="495"/>
      <c r="F50" s="496"/>
      <c r="G50" s="496"/>
      <c r="H50" s="497"/>
    </row>
  </sheetData>
  <sheetProtection algorithmName="SHA-512" hashValue="1uUq/hguk+Q03HnOkZFIjbyePUwjoQ//09cqsN55fdahddVJjBozKlMcR9IJeIFaSPy/2FQyvFsmp/WyYgXRpw==" saltValue="8wTaGMDTieRd5rJwx24Y/g==" spinCount="100000" sheet="1" objects="1" scenarios="1"/>
  <mergeCells count="45">
    <mergeCell ref="A8:D8"/>
    <mergeCell ref="A1:I1"/>
    <mergeCell ref="A3:I3"/>
    <mergeCell ref="A5:D5"/>
    <mergeCell ref="A6:D6"/>
    <mergeCell ref="A7:D7"/>
    <mergeCell ref="A21:D21"/>
    <mergeCell ref="A9:D9"/>
    <mergeCell ref="A10:D10"/>
    <mergeCell ref="A11:D11"/>
    <mergeCell ref="A12:D12"/>
    <mergeCell ref="A13:D13"/>
    <mergeCell ref="A15:D15"/>
    <mergeCell ref="E15:I15"/>
    <mergeCell ref="A17:D17"/>
    <mergeCell ref="A18:D18"/>
    <mergeCell ref="A19:D19"/>
    <mergeCell ref="A20:D20"/>
    <mergeCell ref="A32:D32"/>
    <mergeCell ref="A33:D33"/>
    <mergeCell ref="A34:D34"/>
    <mergeCell ref="A35:D35"/>
    <mergeCell ref="A36:D36"/>
    <mergeCell ref="A23:D23"/>
    <mergeCell ref="A25:D25"/>
    <mergeCell ref="E25:H25"/>
    <mergeCell ref="A29:G29"/>
    <mergeCell ref="A31:D31"/>
    <mergeCell ref="A27:H27"/>
    <mergeCell ref="L31:S31"/>
    <mergeCell ref="L5:S5"/>
    <mergeCell ref="E50:H50"/>
    <mergeCell ref="A38:D38"/>
    <mergeCell ref="A40:D40"/>
    <mergeCell ref="E40:H40"/>
    <mergeCell ref="A42:D42"/>
    <mergeCell ref="A43:D43"/>
    <mergeCell ref="A44:D44"/>
    <mergeCell ref="A45:D45"/>
    <mergeCell ref="A46:D46"/>
    <mergeCell ref="A47:D47"/>
    <mergeCell ref="A48:D48"/>
    <mergeCell ref="A50:D50"/>
    <mergeCell ref="A37:D37"/>
    <mergeCell ref="A22:D22"/>
  </mergeCells>
  <conditionalFormatting sqref="K6">
    <cfRule type="cellIs" dxfId="683" priority="18" operator="greaterThan">
      <formula>$I$6</formula>
    </cfRule>
  </conditionalFormatting>
  <conditionalFormatting sqref="K7">
    <cfRule type="cellIs" dxfId="682" priority="17" operator="greaterThan">
      <formula>$I$7</formula>
    </cfRule>
  </conditionalFormatting>
  <conditionalFormatting sqref="K8">
    <cfRule type="cellIs" dxfId="681" priority="11" operator="lessThan">
      <formula>$E$8</formula>
    </cfRule>
    <cfRule type="cellIs" dxfId="680" priority="12" operator="lessThan">
      <formula>$F$8</formula>
    </cfRule>
    <cfRule type="cellIs" dxfId="679" priority="13" operator="lessThan">
      <formula>$G$8</formula>
    </cfRule>
    <cfRule type="cellIs" dxfId="678" priority="16" operator="greaterThan">
      <formula>$I$8</formula>
    </cfRule>
  </conditionalFormatting>
  <conditionalFormatting sqref="K9">
    <cfRule type="cellIs" dxfId="677" priority="15" operator="greaterThan">
      <formula>$I$9</formula>
    </cfRule>
  </conditionalFormatting>
  <conditionalFormatting sqref="K10">
    <cfRule type="cellIs" dxfId="676" priority="14" operator="greaterThan">
      <formula>$I$10</formula>
    </cfRule>
  </conditionalFormatting>
  <conditionalFormatting sqref="K32">
    <cfRule type="cellIs" dxfId="675" priority="5" operator="greaterThan">
      <formula>$I$32</formula>
    </cfRule>
  </conditionalFormatting>
  <conditionalFormatting sqref="K33">
    <cfRule type="cellIs" dxfId="674" priority="4" operator="greaterThan">
      <formula>$I$33</formula>
    </cfRule>
  </conditionalFormatting>
  <conditionalFormatting sqref="K34">
    <cfRule type="cellIs" dxfId="673" priority="1" operator="lessThan">
      <formula>$E$34</formula>
    </cfRule>
    <cfRule type="cellIs" dxfId="672" priority="2" operator="lessThan">
      <formula>$F$34</formula>
    </cfRule>
    <cfRule type="cellIs" dxfId="671" priority="3" operator="greaterThan">
      <formula>$I$34</formula>
    </cfRule>
  </conditionalFormatting>
  <dataValidations count="6">
    <dataValidation type="decimal" operator="greaterThanOrEqual" allowBlank="1" showInputMessage="1" showErrorMessage="1" error="číslo musí být větší nebo rovné 0" sqref="J32:J34 J6:J10 E35:F35">
      <formula1>0</formula1>
    </dataValidation>
    <dataValidation type="whole" operator="greaterThanOrEqual" allowBlank="1" showInputMessage="1" showErrorMessage="1" error="zadejte celé číslo větší nebo rovné 0" sqref="E43:F47">
      <formula1>0</formula1>
    </dataValidation>
    <dataValidation type="decimal" operator="greaterThanOrEqual" allowBlank="1" showInputMessage="1" showErrorMessage="1" error="zadejte číslo větší nebo rovné 0" sqref="E6:G7 I6:I7 E10:I10 E11:G11 E32:F33 I32:I33 E36:F36">
      <formula1>0</formula1>
    </dataValidation>
    <dataValidation type="whole" operator="greaterThanOrEqual" allowBlank="1" showInputMessage="1" showErrorMessage="1" error="zadejte číslo větší nebo rovné 0" sqref="E9:G9">
      <formula1>0</formula1>
    </dataValidation>
    <dataValidation type="whole" operator="greaterThanOrEqual" allowBlank="1" showInputMessage="1" showErrorMessage="1" error="zadejte celé číslo větší nebo rovné 0" sqref="I9 E8:I8 E12:G13 E18:F22 H34:I34 E37:F38">
      <formula1>0</formula1>
    </dataValidation>
    <dataValidation type="whole" operator="greaterThanOrEqual" allowBlank="1" showInputMessage="1" showErrorMessage="1" error="zadejte celé číslo větší nebo rovné 0" sqref="E34:F34">
      <formula1>0</formula1>
    </dataValidation>
  </dataValidation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S34"/>
  <sheetViews>
    <sheetView workbookViewId="0">
      <selection activeCell="N21" sqref="N21"/>
    </sheetView>
  </sheetViews>
  <sheetFormatPr defaultRowHeight="15" x14ac:dyDescent="0.25"/>
  <cols>
    <col min="5" max="9" width="11.7109375" customWidth="1"/>
    <col min="10" max="10" width="4.7109375" customWidth="1"/>
    <col min="11" max="11" width="9.140625" style="394"/>
    <col min="13" max="13" width="9.140625" customWidth="1"/>
  </cols>
  <sheetData>
    <row r="1" spans="1:19" ht="59.25" customHeight="1" x14ac:dyDescent="0.25">
      <c r="A1" s="475" t="s">
        <v>758</v>
      </c>
      <c r="B1" s="476"/>
      <c r="C1" s="476"/>
      <c r="D1" s="476"/>
      <c r="E1" s="476"/>
      <c r="F1" s="476"/>
      <c r="G1" s="476"/>
      <c r="H1" s="477"/>
      <c r="I1" s="477"/>
      <c r="L1" s="50"/>
      <c r="M1" s="400"/>
      <c r="N1" s="50"/>
      <c r="O1" s="50"/>
    </row>
    <row r="2" spans="1:19" x14ac:dyDescent="0.25">
      <c r="A2" s="15"/>
      <c r="B2" s="15"/>
      <c r="C2" s="15"/>
      <c r="D2" s="15"/>
      <c r="E2" s="15"/>
      <c r="F2" s="15"/>
      <c r="G2" s="15"/>
      <c r="H2" s="15"/>
      <c r="I2" s="15"/>
    </row>
    <row r="3" spans="1:19" ht="60" customHeight="1" x14ac:dyDescent="0.25">
      <c r="A3" s="478" t="s">
        <v>759</v>
      </c>
      <c r="B3" s="477"/>
      <c r="C3" s="477"/>
      <c r="D3" s="477"/>
      <c r="E3" s="477"/>
      <c r="F3" s="477"/>
      <c r="G3" s="477"/>
      <c r="H3" s="477"/>
      <c r="I3" s="477"/>
    </row>
    <row r="4" spans="1:19" x14ac:dyDescent="0.25">
      <c r="A4" s="15"/>
      <c r="B4" s="15"/>
      <c r="C4" s="15"/>
      <c r="D4" s="15"/>
      <c r="E4" s="15"/>
      <c r="F4" s="15"/>
      <c r="G4" s="15"/>
      <c r="H4" s="15"/>
      <c r="I4" s="15"/>
    </row>
    <row r="5" spans="1:19" ht="89.25" customHeight="1" x14ac:dyDescent="0.25">
      <c r="A5" s="487" t="s">
        <v>39</v>
      </c>
      <c r="B5" s="487"/>
      <c r="C5" s="487"/>
      <c r="D5" s="487"/>
      <c r="E5" s="271" t="s">
        <v>559</v>
      </c>
      <c r="F5" s="271" t="s">
        <v>560</v>
      </c>
      <c r="G5" s="271" t="s">
        <v>561</v>
      </c>
      <c r="H5" s="271" t="s">
        <v>562</v>
      </c>
      <c r="I5" s="154" t="s">
        <v>563</v>
      </c>
      <c r="K5" s="392" t="s">
        <v>803</v>
      </c>
      <c r="L5" s="506" t="s">
        <v>808</v>
      </c>
      <c r="M5" s="507"/>
      <c r="N5" s="507"/>
      <c r="O5" s="507"/>
      <c r="P5" s="507"/>
      <c r="Q5" s="507"/>
      <c r="R5" s="507"/>
      <c r="S5" s="507"/>
    </row>
    <row r="6" spans="1:19" x14ac:dyDescent="0.25">
      <c r="A6" s="479" t="s">
        <v>760</v>
      </c>
      <c r="B6" s="479"/>
      <c r="C6" s="479"/>
      <c r="D6" s="479"/>
      <c r="E6" s="269"/>
      <c r="F6" s="272"/>
      <c r="G6" s="269"/>
      <c r="H6" s="269"/>
      <c r="I6" s="269"/>
      <c r="K6" s="393">
        <f t="shared" ref="K6:K9" si="0">H6</f>
        <v>0</v>
      </c>
      <c r="L6" s="508"/>
      <c r="M6" s="509"/>
      <c r="N6" s="509"/>
      <c r="O6" s="509"/>
      <c r="P6" s="509"/>
      <c r="Q6" s="509"/>
      <c r="R6" s="509"/>
      <c r="S6" s="509"/>
    </row>
    <row r="7" spans="1:19" x14ac:dyDescent="0.25">
      <c r="A7" s="479" t="s">
        <v>761</v>
      </c>
      <c r="B7" s="479"/>
      <c r="C7" s="479"/>
      <c r="D7" s="479"/>
      <c r="E7" s="269"/>
      <c r="F7" s="272"/>
      <c r="G7" s="269"/>
      <c r="H7" s="270">
        <f>E7+F7+G7</f>
        <v>0</v>
      </c>
      <c r="I7" s="269"/>
      <c r="K7" s="393">
        <f t="shared" si="0"/>
        <v>0</v>
      </c>
      <c r="L7" s="508"/>
      <c r="M7" s="509"/>
      <c r="N7" s="509"/>
      <c r="O7" s="509"/>
      <c r="P7" s="509"/>
      <c r="Q7" s="509"/>
      <c r="R7" s="509"/>
      <c r="S7" s="509"/>
    </row>
    <row r="8" spans="1:19" x14ac:dyDescent="0.25">
      <c r="A8" s="479" t="s">
        <v>762</v>
      </c>
      <c r="B8" s="479"/>
      <c r="C8" s="479"/>
      <c r="D8" s="479"/>
      <c r="E8" s="270">
        <f>E6*E7</f>
        <v>0</v>
      </c>
      <c r="F8" s="270">
        <f>F6*F7</f>
        <v>0</v>
      </c>
      <c r="G8" s="270">
        <f>G6*G7</f>
        <v>0</v>
      </c>
      <c r="H8" s="379">
        <f>H6*H7</f>
        <v>0</v>
      </c>
      <c r="I8" s="270">
        <f>I6*I7</f>
        <v>0</v>
      </c>
      <c r="K8" s="393">
        <f t="shared" si="0"/>
        <v>0</v>
      </c>
      <c r="L8" s="508"/>
      <c r="M8" s="509"/>
      <c r="N8" s="509"/>
      <c r="O8" s="509"/>
      <c r="P8" s="509"/>
      <c r="Q8" s="509"/>
      <c r="R8" s="509"/>
      <c r="S8" s="509"/>
    </row>
    <row r="9" spans="1:19" x14ac:dyDescent="0.25">
      <c r="A9" s="479" t="s">
        <v>763</v>
      </c>
      <c r="B9" s="479"/>
      <c r="C9" s="479"/>
      <c r="D9" s="479"/>
      <c r="E9" s="269"/>
      <c r="F9" s="272"/>
      <c r="G9" s="269"/>
      <c r="H9" s="379">
        <f>E9+F9+G9</f>
        <v>0</v>
      </c>
      <c r="I9" s="269"/>
      <c r="K9" s="393">
        <f t="shared" si="0"/>
        <v>0</v>
      </c>
      <c r="L9" s="508"/>
      <c r="M9" s="509"/>
      <c r="N9" s="509"/>
      <c r="O9" s="509"/>
      <c r="P9" s="509"/>
      <c r="Q9" s="509"/>
      <c r="R9" s="509"/>
      <c r="S9" s="509"/>
    </row>
    <row r="10" spans="1:19" x14ac:dyDescent="0.25">
      <c r="A10" s="479" t="s">
        <v>764</v>
      </c>
      <c r="B10" s="479"/>
      <c r="C10" s="479"/>
      <c r="D10" s="479"/>
      <c r="E10" s="285">
        <f>IF(E8=0,0,E9/E8)</f>
        <v>0</v>
      </c>
      <c r="F10" s="285">
        <f>IF(F8=0,0,F9/F8)</f>
        <v>0</v>
      </c>
      <c r="G10" s="285">
        <f>IF(G8=0,0,G9/G8)</f>
        <v>0</v>
      </c>
      <c r="H10" s="285">
        <f>IF(H8=0,0,H9/H8)</f>
        <v>0</v>
      </c>
      <c r="I10" s="285">
        <f>IF(I8=0,0,I9/I8)</f>
        <v>0</v>
      </c>
      <c r="K10" s="397"/>
      <c r="L10" s="508"/>
      <c r="M10" s="509"/>
      <c r="N10" s="509"/>
      <c r="O10" s="509"/>
      <c r="P10" s="509"/>
      <c r="Q10" s="509"/>
      <c r="R10" s="509"/>
      <c r="S10" s="509"/>
    </row>
    <row r="11" spans="1:19" x14ac:dyDescent="0.25">
      <c r="A11" s="479" t="s">
        <v>40</v>
      </c>
      <c r="B11" s="479"/>
      <c r="C11" s="479"/>
      <c r="D11" s="479"/>
      <c r="E11" s="269"/>
      <c r="F11" s="272"/>
      <c r="G11" s="269"/>
      <c r="H11" s="286">
        <f>G21</f>
        <v>0</v>
      </c>
      <c r="I11" s="269"/>
      <c r="K11" s="399">
        <f>$H$11</f>
        <v>0</v>
      </c>
      <c r="L11" s="508"/>
      <c r="M11" s="509"/>
      <c r="N11" s="509"/>
      <c r="O11" s="509"/>
      <c r="P11" s="509"/>
      <c r="Q11" s="509"/>
      <c r="R11" s="509"/>
      <c r="S11" s="509"/>
    </row>
    <row r="12" spans="1:19" x14ac:dyDescent="0.25">
      <c r="A12" s="15"/>
      <c r="B12" s="15"/>
      <c r="C12" s="15"/>
      <c r="D12" s="15"/>
      <c r="E12" s="15"/>
      <c r="F12" s="15"/>
      <c r="G12" s="15"/>
      <c r="H12" s="15"/>
      <c r="I12" s="15"/>
    </row>
    <row r="13" spans="1:19" x14ac:dyDescent="0.25">
      <c r="A13" s="489" t="s">
        <v>41</v>
      </c>
      <c r="B13" s="490"/>
      <c r="C13" s="490"/>
      <c r="D13" s="491"/>
      <c r="E13" s="469"/>
      <c r="F13" s="469"/>
      <c r="G13" s="483"/>
      <c r="H13" s="483"/>
      <c r="I13" s="483"/>
      <c r="M13" s="222"/>
    </row>
    <row r="14" spans="1:19" x14ac:dyDescent="0.25">
      <c r="A14" s="15"/>
      <c r="B14" s="15"/>
      <c r="C14" s="15"/>
      <c r="D14" s="15"/>
      <c r="E14" s="15"/>
      <c r="F14" s="15"/>
      <c r="G14" s="15"/>
      <c r="H14" s="15"/>
      <c r="I14" s="15"/>
    </row>
    <row r="15" spans="1:19" ht="38.25" x14ac:dyDescent="0.25">
      <c r="A15" s="480" t="s">
        <v>365</v>
      </c>
      <c r="B15" s="481"/>
      <c r="C15" s="481"/>
      <c r="D15" s="482"/>
      <c r="E15" s="271" t="s">
        <v>450</v>
      </c>
      <c r="F15" s="271" t="s">
        <v>42</v>
      </c>
      <c r="G15" s="271" t="s">
        <v>43</v>
      </c>
      <c r="H15" s="271" t="s">
        <v>44</v>
      </c>
      <c r="I15" s="15"/>
    </row>
    <row r="16" spans="1:19" x14ac:dyDescent="0.25">
      <c r="A16" s="489" t="s">
        <v>45</v>
      </c>
      <c r="B16" s="490"/>
      <c r="C16" s="490"/>
      <c r="D16" s="491"/>
      <c r="E16" s="287"/>
      <c r="F16" s="295"/>
      <c r="G16" s="288">
        <f>E16+F16</f>
        <v>0</v>
      </c>
      <c r="H16" s="18">
        <f>IF($G$21=0,0,G16/$G$21)</f>
        <v>0</v>
      </c>
      <c r="I16" s="15"/>
    </row>
    <row r="17" spans="1:13" x14ac:dyDescent="0.25">
      <c r="A17" s="489" t="s">
        <v>46</v>
      </c>
      <c r="B17" s="490"/>
      <c r="C17" s="490"/>
      <c r="D17" s="491"/>
      <c r="E17" s="287"/>
      <c r="F17" s="295"/>
      <c r="G17" s="288">
        <f>E17+F17</f>
        <v>0</v>
      </c>
      <c r="H17" s="18">
        <f>IF($G$21=0,0,G17/$G$21)</f>
        <v>0</v>
      </c>
      <c r="I17" s="15"/>
      <c r="M17" s="15"/>
    </row>
    <row r="18" spans="1:13" x14ac:dyDescent="0.25">
      <c r="A18" s="489" t="s">
        <v>47</v>
      </c>
      <c r="B18" s="490"/>
      <c r="C18" s="490"/>
      <c r="D18" s="491"/>
      <c r="E18" s="287"/>
      <c r="F18" s="295"/>
      <c r="G18" s="288">
        <f>E18+F18</f>
        <v>0</v>
      </c>
      <c r="H18" s="18">
        <f>IF($G$21=0,0,G18/$G$21)</f>
        <v>0</v>
      </c>
      <c r="I18" s="15"/>
    </row>
    <row r="19" spans="1:13" x14ac:dyDescent="0.25">
      <c r="A19" s="489" t="s">
        <v>48</v>
      </c>
      <c r="B19" s="490"/>
      <c r="C19" s="490"/>
      <c r="D19" s="491"/>
      <c r="E19" s="287"/>
      <c r="F19" s="295"/>
      <c r="G19" s="288">
        <f>E19+F19</f>
        <v>0</v>
      </c>
      <c r="H19" s="18">
        <f>IF($G$21=0,0,G19/$G$21)</f>
        <v>0</v>
      </c>
      <c r="I19" s="15"/>
    </row>
    <row r="20" spans="1:13" x14ac:dyDescent="0.25">
      <c r="A20" s="489" t="s">
        <v>366</v>
      </c>
      <c r="B20" s="490"/>
      <c r="C20" s="490"/>
      <c r="D20" s="491"/>
      <c r="E20" s="287"/>
      <c r="F20" s="295"/>
      <c r="G20" s="288">
        <f>E20+F20</f>
        <v>0</v>
      </c>
      <c r="H20" s="18">
        <f>IF($G$21=0,0,G20/$G$21)</f>
        <v>0</v>
      </c>
      <c r="I20" s="15"/>
    </row>
    <row r="21" spans="1:13" x14ac:dyDescent="0.25">
      <c r="A21" s="492" t="s">
        <v>43</v>
      </c>
      <c r="B21" s="493"/>
      <c r="C21" s="493"/>
      <c r="D21" s="494"/>
      <c r="E21" s="288">
        <f>SUM(E16:E20)</f>
        <v>0</v>
      </c>
      <c r="F21" s="288">
        <f>F16+F17+F18+F19+F20</f>
        <v>0</v>
      </c>
      <c r="G21" s="288">
        <f>SUM(G16:G20)</f>
        <v>0</v>
      </c>
      <c r="H21" s="18">
        <f>SUM(H16:H20)</f>
        <v>0</v>
      </c>
      <c r="I21" s="15"/>
    </row>
    <row r="22" spans="1:13" x14ac:dyDescent="0.25">
      <c r="A22" s="15"/>
      <c r="B22" s="15"/>
      <c r="C22" s="15"/>
      <c r="D22" s="15"/>
      <c r="E22" s="15"/>
      <c r="F22" s="15"/>
      <c r="G22" s="15"/>
      <c r="H22" s="15"/>
      <c r="I22" s="15"/>
    </row>
    <row r="23" spans="1:13" x14ac:dyDescent="0.25">
      <c r="A23" s="418" t="s">
        <v>41</v>
      </c>
      <c r="B23" s="419"/>
      <c r="C23" s="419"/>
      <c r="D23" s="419"/>
      <c r="E23" s="468"/>
      <c r="F23" s="468"/>
      <c r="G23" s="468"/>
      <c r="H23" s="488"/>
      <c r="I23" s="15"/>
    </row>
    <row r="24" spans="1:13" x14ac:dyDescent="0.25">
      <c r="A24" s="15"/>
      <c r="B24" s="15"/>
      <c r="C24" s="15"/>
      <c r="D24" s="15"/>
      <c r="E24" s="15"/>
      <c r="F24" s="15"/>
      <c r="G24" s="15"/>
      <c r="H24" s="15"/>
      <c r="I24" s="15"/>
    </row>
    <row r="25" spans="1:13" ht="38.25" x14ac:dyDescent="0.25">
      <c r="A25" s="487" t="s">
        <v>765</v>
      </c>
      <c r="B25" s="505"/>
      <c r="C25" s="505"/>
      <c r="D25" s="505"/>
      <c r="E25" s="271" t="s">
        <v>760</v>
      </c>
      <c r="F25" s="271" t="s">
        <v>44</v>
      </c>
      <c r="G25" s="289"/>
      <c r="H25" s="290"/>
      <c r="I25" s="289"/>
    </row>
    <row r="26" spans="1:13" x14ac:dyDescent="0.25">
      <c r="A26" s="489" t="s">
        <v>45</v>
      </c>
      <c r="B26" s="490"/>
      <c r="C26" s="490"/>
      <c r="D26" s="491"/>
      <c r="E26" s="296">
        <f>$H$6*H16</f>
        <v>0</v>
      </c>
      <c r="F26" s="297">
        <f>IF($E$31=0,0,E26/$E$31)</f>
        <v>0</v>
      </c>
      <c r="G26" s="293"/>
      <c r="H26" s="294"/>
      <c r="I26" s="293"/>
    </row>
    <row r="27" spans="1:13" x14ac:dyDescent="0.25">
      <c r="A27" s="489" t="s">
        <v>46</v>
      </c>
      <c r="B27" s="490"/>
      <c r="C27" s="490"/>
      <c r="D27" s="491"/>
      <c r="E27" s="296">
        <f>$H$6*H17</f>
        <v>0</v>
      </c>
      <c r="F27" s="297">
        <f>IF($E$31=0,0,E27/$E$31)</f>
        <v>0</v>
      </c>
      <c r="G27" s="293"/>
      <c r="H27" s="294"/>
      <c r="I27" s="293"/>
    </row>
    <row r="28" spans="1:13" x14ac:dyDescent="0.25">
      <c r="A28" s="489" t="s">
        <v>47</v>
      </c>
      <c r="B28" s="490"/>
      <c r="C28" s="490"/>
      <c r="D28" s="491"/>
      <c r="E28" s="296">
        <f>$H$6*H18</f>
        <v>0</v>
      </c>
      <c r="F28" s="297">
        <f>IF($E$31=0,0,E28/$E$31)</f>
        <v>0</v>
      </c>
      <c r="G28" s="293"/>
      <c r="H28" s="294"/>
      <c r="I28" s="293"/>
    </row>
    <row r="29" spans="1:13" x14ac:dyDescent="0.25">
      <c r="A29" s="489" t="s">
        <v>48</v>
      </c>
      <c r="B29" s="490"/>
      <c r="C29" s="490"/>
      <c r="D29" s="491"/>
      <c r="E29" s="296">
        <f>$H$6*H19</f>
        <v>0</v>
      </c>
      <c r="F29" s="297">
        <f>IF($E$31=0,0,E29/$E$31)</f>
        <v>0</v>
      </c>
      <c r="G29" s="293"/>
      <c r="H29" s="294"/>
      <c r="I29" s="293"/>
    </row>
    <row r="30" spans="1:13" x14ac:dyDescent="0.25">
      <c r="A30" s="489" t="s">
        <v>366</v>
      </c>
      <c r="B30" s="490"/>
      <c r="C30" s="490"/>
      <c r="D30" s="491"/>
      <c r="E30" s="296">
        <f>$H$6*H20</f>
        <v>0</v>
      </c>
      <c r="F30" s="297">
        <f>IF($E$31=0,0,E30/$E$31)</f>
        <v>0</v>
      </c>
      <c r="G30" s="293"/>
      <c r="H30" s="294"/>
      <c r="I30" s="293"/>
    </row>
    <row r="31" spans="1:13" x14ac:dyDescent="0.25">
      <c r="A31" s="492" t="s">
        <v>43</v>
      </c>
      <c r="B31" s="493"/>
      <c r="C31" s="493"/>
      <c r="D31" s="494"/>
      <c r="E31" s="291">
        <f>SUM(E26:E30)</f>
        <v>0</v>
      </c>
      <c r="F31" s="292">
        <f>SUM(F26:F30)</f>
        <v>0</v>
      </c>
      <c r="G31" s="293"/>
      <c r="H31" s="294"/>
      <c r="I31" s="293"/>
    </row>
    <row r="32" spans="1:13" x14ac:dyDescent="0.25">
      <c r="A32" s="15"/>
      <c r="B32" s="15"/>
      <c r="C32" s="15"/>
      <c r="D32" s="15"/>
      <c r="E32" s="15"/>
      <c r="F32" s="15"/>
      <c r="G32" s="15"/>
      <c r="H32" s="15"/>
      <c r="I32" s="15"/>
    </row>
    <row r="33" spans="1:13" x14ac:dyDescent="0.25">
      <c r="A33" s="418" t="s">
        <v>41</v>
      </c>
      <c r="B33" s="419"/>
      <c r="C33" s="419"/>
      <c r="D33" s="419"/>
      <c r="E33" s="468"/>
      <c r="F33" s="468"/>
      <c r="G33" s="468"/>
      <c r="H33" s="488"/>
      <c r="I33" s="15"/>
    </row>
    <row r="34" spans="1:13" x14ac:dyDescent="0.25">
      <c r="M34" s="222"/>
    </row>
  </sheetData>
  <sheetProtection algorithmName="SHA-512" hashValue="SdiZJxzOniG869sprdM1rUho+zGM6Bl6/grF9odHld3Vxx5TC3fVEipoavIHbrn06ktVa3SIXsq1/sSSml/KWQ==" saltValue="YYkKTPGSbQvnkMmuY1r8ng==" spinCount="100000" sheet="1" objects="1" scenarios="1"/>
  <mergeCells count="30">
    <mergeCell ref="L5:S11"/>
    <mergeCell ref="A16:D16"/>
    <mergeCell ref="A17:D17"/>
    <mergeCell ref="A15:D15"/>
    <mergeCell ref="A1:I1"/>
    <mergeCell ref="A3:I3"/>
    <mergeCell ref="A5:D5"/>
    <mergeCell ref="A6:D6"/>
    <mergeCell ref="A7:D7"/>
    <mergeCell ref="A8:D8"/>
    <mergeCell ref="A9:D9"/>
    <mergeCell ref="A10:D10"/>
    <mergeCell ref="A11:D11"/>
    <mergeCell ref="A13:D13"/>
    <mergeCell ref="E13:I13"/>
    <mergeCell ref="A18:D18"/>
    <mergeCell ref="A19:D19"/>
    <mergeCell ref="A20:D20"/>
    <mergeCell ref="A30:D30"/>
    <mergeCell ref="A31:D31"/>
    <mergeCell ref="A21:D21"/>
    <mergeCell ref="A23:D23"/>
    <mergeCell ref="A33:D33"/>
    <mergeCell ref="E33:H33"/>
    <mergeCell ref="E23:H23"/>
    <mergeCell ref="A25:D25"/>
    <mergeCell ref="A26:D26"/>
    <mergeCell ref="A27:D27"/>
    <mergeCell ref="A29:D29"/>
    <mergeCell ref="A28:D28"/>
  </mergeCells>
  <conditionalFormatting sqref="K6">
    <cfRule type="cellIs" dxfId="670" priority="17" operator="greaterThan">
      <formula>$I$6</formula>
    </cfRule>
  </conditionalFormatting>
  <conditionalFormatting sqref="K7">
    <cfRule type="cellIs" dxfId="669" priority="16" operator="greaterThan">
      <formula>$I$7</formula>
    </cfRule>
  </conditionalFormatting>
  <conditionalFormatting sqref="K9">
    <cfRule type="expression" dxfId="668" priority="6">
      <formula>$I$9&gt;$I$8</formula>
    </cfRule>
    <cfRule type="expression" dxfId="667" priority="7">
      <formula>$H$9&gt;$H$8</formula>
    </cfRule>
    <cfRule type="expression" dxfId="666" priority="8">
      <formula>$G$9&gt;$G$8</formula>
    </cfRule>
    <cfRule type="expression" dxfId="665" priority="9">
      <formula>$F$9&gt;$F$8</formula>
    </cfRule>
    <cfRule type="expression" dxfId="664" priority="10">
      <formula>$E$9&gt;$E$8</formula>
    </cfRule>
    <cfRule type="cellIs" dxfId="663" priority="15" operator="greaterThan">
      <formula>$I$9</formula>
    </cfRule>
  </conditionalFormatting>
  <conditionalFormatting sqref="K11">
    <cfRule type="expression" dxfId="662" priority="11">
      <formula>$H$11&lt;$G$11</formula>
    </cfRule>
    <cfRule type="expression" dxfId="661" priority="12">
      <formula>$H$11&lt;$F$11</formula>
    </cfRule>
    <cfRule type="expression" dxfId="660" priority="13">
      <formula>$H$11&lt;$E$11</formula>
    </cfRule>
    <cfRule type="cellIs" dxfId="659" priority="14" operator="greaterThan">
      <formula>$I$11</formula>
    </cfRule>
  </conditionalFormatting>
  <conditionalFormatting sqref="E10">
    <cfRule type="cellIs" dxfId="658" priority="5" operator="greaterThan">
      <formula>1</formula>
    </cfRule>
  </conditionalFormatting>
  <conditionalFormatting sqref="F10">
    <cfRule type="cellIs" dxfId="657" priority="4" operator="greaterThan">
      <formula>1</formula>
    </cfRule>
  </conditionalFormatting>
  <conditionalFormatting sqref="G10">
    <cfRule type="cellIs" dxfId="656" priority="3" operator="greaterThan">
      <formula>1</formula>
    </cfRule>
  </conditionalFormatting>
  <conditionalFormatting sqref="H10">
    <cfRule type="cellIs" dxfId="655" priority="2" operator="greaterThan">
      <formula>1</formula>
    </cfRule>
  </conditionalFormatting>
  <conditionalFormatting sqref="I10">
    <cfRule type="cellIs" dxfId="654" priority="1" operator="greaterThan">
      <formula>1</formula>
    </cfRule>
  </conditionalFormatting>
  <dataValidations count="2">
    <dataValidation type="decimal" operator="greaterThanOrEqual" allowBlank="1" showInputMessage="1" showErrorMessage="1" error="zadejte číslo větší nebo rovné 0" sqref="E7:G7 I7 E9:I9">
      <formula1>0</formula1>
    </dataValidation>
    <dataValidation type="whole" operator="greaterThanOrEqual" allowBlank="1" showInputMessage="1" showErrorMessage="1" error="zadejte celé číslo větší nebo rovné 0" sqref="E16:F20 E6:I6 E11:G11 I11">
      <formula1>0</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rgb="FF00B050"/>
  </sheetPr>
  <dimension ref="A1:T30"/>
  <sheetViews>
    <sheetView topLeftCell="A17" workbookViewId="0">
      <selection activeCell="L35" sqref="L35"/>
    </sheetView>
  </sheetViews>
  <sheetFormatPr defaultRowHeight="15" x14ac:dyDescent="0.25"/>
  <cols>
    <col min="5" max="9" width="11.7109375" customWidth="1"/>
    <col min="10" max="10" width="4.7109375" style="394" customWidth="1"/>
    <col min="11" max="20" width="9.140625" style="394"/>
  </cols>
  <sheetData>
    <row r="1" spans="1:19" ht="60" hidden="1" customHeight="1" x14ac:dyDescent="0.25">
      <c r="A1" s="475" t="s">
        <v>557</v>
      </c>
      <c r="B1" s="476"/>
      <c r="C1" s="476"/>
      <c r="D1" s="476"/>
      <c r="E1" s="476"/>
      <c r="F1" s="476"/>
      <c r="G1" s="476"/>
      <c r="H1" s="477"/>
      <c r="I1" s="477"/>
    </row>
    <row r="2" spans="1:19" hidden="1" x14ac:dyDescent="0.25">
      <c r="A2" s="15"/>
      <c r="B2" s="15"/>
      <c r="C2" s="15"/>
      <c r="D2" s="15"/>
      <c r="E2" s="15"/>
      <c r="F2" s="15"/>
      <c r="G2" s="15"/>
      <c r="H2" s="15"/>
      <c r="I2" s="15"/>
    </row>
    <row r="3" spans="1:19" ht="45.75" hidden="1" customHeight="1" x14ac:dyDescent="0.25">
      <c r="A3" s="478" t="s">
        <v>773</v>
      </c>
      <c r="B3" s="501"/>
      <c r="C3" s="501"/>
      <c r="D3" s="501"/>
      <c r="E3" s="501"/>
      <c r="F3" s="501"/>
      <c r="G3" s="501"/>
      <c r="H3" s="477"/>
      <c r="I3" s="477"/>
    </row>
    <row r="4" spans="1:19" hidden="1" x14ac:dyDescent="0.25">
      <c r="A4" s="15"/>
      <c r="B4" s="15"/>
      <c r="C4" s="15"/>
      <c r="D4" s="15"/>
      <c r="E4" s="15"/>
      <c r="F4" s="15"/>
      <c r="G4" s="15"/>
      <c r="H4" s="15"/>
      <c r="I4" s="15"/>
    </row>
    <row r="5" spans="1:19" ht="89.25" hidden="1" x14ac:dyDescent="0.25">
      <c r="A5" s="487" t="s">
        <v>39</v>
      </c>
      <c r="B5" s="487"/>
      <c r="C5" s="487"/>
      <c r="D5" s="487"/>
      <c r="E5" s="271" t="s">
        <v>559</v>
      </c>
      <c r="F5" s="271" t="s">
        <v>560</v>
      </c>
      <c r="G5" s="271" t="s">
        <v>561</v>
      </c>
      <c r="H5" s="271" t="s">
        <v>562</v>
      </c>
      <c r="I5" s="154" t="s">
        <v>563</v>
      </c>
      <c r="K5" s="392" t="s">
        <v>803</v>
      </c>
      <c r="L5" s="510" t="s">
        <v>804</v>
      </c>
      <c r="M5" s="507"/>
      <c r="N5" s="507"/>
      <c r="O5" s="507"/>
      <c r="P5" s="507"/>
      <c r="Q5" s="507"/>
      <c r="R5" s="507"/>
      <c r="S5" s="507"/>
    </row>
    <row r="6" spans="1:19" hidden="1" x14ac:dyDescent="0.25">
      <c r="A6" s="479" t="s">
        <v>760</v>
      </c>
      <c r="B6" s="479"/>
      <c r="C6" s="479"/>
      <c r="D6" s="479"/>
      <c r="E6" s="269"/>
      <c r="F6" s="272"/>
      <c r="G6" s="269"/>
      <c r="H6" s="269"/>
      <c r="I6" s="216"/>
      <c r="K6" s="393">
        <f t="shared" ref="K6:K8" si="0">H6</f>
        <v>0</v>
      </c>
      <c r="L6" s="511"/>
      <c r="M6" s="509"/>
      <c r="N6" s="509"/>
      <c r="O6" s="509"/>
      <c r="P6" s="509"/>
      <c r="Q6" s="509"/>
      <c r="R6" s="509"/>
      <c r="S6" s="509"/>
    </row>
    <row r="7" spans="1:19" hidden="1" x14ac:dyDescent="0.25">
      <c r="A7" s="479" t="s">
        <v>761</v>
      </c>
      <c r="B7" s="479"/>
      <c r="C7" s="479"/>
      <c r="D7" s="479"/>
      <c r="E7" s="269"/>
      <c r="F7" s="272"/>
      <c r="G7" s="269"/>
      <c r="H7" s="270">
        <f>E7+F7+G7</f>
        <v>0</v>
      </c>
      <c r="I7" s="216"/>
      <c r="K7" s="393">
        <f t="shared" si="0"/>
        <v>0</v>
      </c>
      <c r="L7" s="511"/>
      <c r="M7" s="509"/>
      <c r="N7" s="509"/>
      <c r="O7" s="509"/>
      <c r="P7" s="509"/>
      <c r="Q7" s="509"/>
      <c r="R7" s="509"/>
      <c r="S7" s="509"/>
    </row>
    <row r="8" spans="1:19" hidden="1" x14ac:dyDescent="0.25">
      <c r="A8" s="479" t="s">
        <v>762</v>
      </c>
      <c r="B8" s="479"/>
      <c r="C8" s="479"/>
      <c r="D8" s="479"/>
      <c r="E8" s="270">
        <f>E6*E7</f>
        <v>0</v>
      </c>
      <c r="F8" s="270">
        <f>F6*F7</f>
        <v>0</v>
      </c>
      <c r="G8" s="270">
        <f>G6*G7</f>
        <v>0</v>
      </c>
      <c r="H8" s="270">
        <f>H6*H7</f>
        <v>0</v>
      </c>
      <c r="I8" s="270">
        <f>I6*I7</f>
        <v>0</v>
      </c>
      <c r="K8" s="393">
        <f t="shared" si="0"/>
        <v>0</v>
      </c>
      <c r="L8" s="511"/>
      <c r="M8" s="509"/>
      <c r="N8" s="509"/>
      <c r="O8" s="509"/>
      <c r="P8" s="509"/>
      <c r="Q8" s="509"/>
      <c r="R8" s="509"/>
      <c r="S8" s="509"/>
    </row>
    <row r="9" spans="1:19" hidden="1" x14ac:dyDescent="0.25">
      <c r="A9" s="479" t="s">
        <v>763</v>
      </c>
      <c r="B9" s="479"/>
      <c r="C9" s="479"/>
      <c r="D9" s="479"/>
      <c r="E9" s="269"/>
      <c r="F9" s="272"/>
      <c r="G9" s="269"/>
      <c r="H9" s="379">
        <f>E9+F9+G9</f>
        <v>0</v>
      </c>
      <c r="I9" s="216"/>
      <c r="K9" s="397"/>
      <c r="L9" s="511"/>
      <c r="M9" s="509"/>
      <c r="N9" s="509"/>
      <c r="O9" s="509"/>
      <c r="P9" s="509"/>
      <c r="Q9" s="509"/>
      <c r="R9" s="509"/>
      <c r="S9" s="509"/>
    </row>
    <row r="10" spans="1:19" hidden="1" x14ac:dyDescent="0.25">
      <c r="A10" s="479" t="s">
        <v>764</v>
      </c>
      <c r="B10" s="420"/>
      <c r="C10" s="420"/>
      <c r="D10" s="420"/>
      <c r="E10" s="285">
        <f>IF(E8=0,0,E9/E8)</f>
        <v>0</v>
      </c>
      <c r="F10" s="285">
        <f>IF(F8=0,0,F9/F8)</f>
        <v>0</v>
      </c>
      <c r="G10" s="285">
        <f>IF(G8=0,0,G9/G8)</f>
        <v>0</v>
      </c>
      <c r="H10" s="285">
        <f>IF(H8=0,0,H9/H8)</f>
        <v>0</v>
      </c>
      <c r="I10" s="285">
        <f>IF(I8=0,0,I9/I8)</f>
        <v>0</v>
      </c>
      <c r="K10" s="396">
        <f>H10</f>
        <v>0</v>
      </c>
      <c r="L10" s="511"/>
      <c r="M10" s="509"/>
      <c r="N10" s="509"/>
      <c r="O10" s="509"/>
      <c r="P10" s="509"/>
      <c r="Q10" s="509"/>
      <c r="R10" s="509"/>
      <c r="S10" s="509"/>
    </row>
    <row r="11" spans="1:19" hidden="1" x14ac:dyDescent="0.25">
      <c r="A11" s="479" t="s">
        <v>40</v>
      </c>
      <c r="B11" s="479"/>
      <c r="C11" s="479"/>
      <c r="D11" s="479"/>
      <c r="E11" s="269"/>
      <c r="F11" s="272"/>
      <c r="G11" s="269"/>
      <c r="H11" s="269"/>
      <c r="I11" s="216"/>
      <c r="K11" s="393">
        <f>$H$11</f>
        <v>0</v>
      </c>
      <c r="L11" s="511"/>
      <c r="M11" s="509"/>
      <c r="N11" s="509"/>
      <c r="O11" s="509"/>
      <c r="P11" s="509"/>
      <c r="Q11" s="509"/>
      <c r="R11" s="509"/>
      <c r="S11" s="509"/>
    </row>
    <row r="12" spans="1:19" hidden="1" x14ac:dyDescent="0.25">
      <c r="A12" s="479" t="s">
        <v>739</v>
      </c>
      <c r="B12" s="479"/>
      <c r="C12" s="479"/>
      <c r="D12" s="479"/>
      <c r="E12" s="269"/>
      <c r="F12" s="272"/>
      <c r="G12" s="269"/>
      <c r="H12" s="270">
        <f>E12+F12+G12</f>
        <v>0</v>
      </c>
      <c r="I12" s="268"/>
    </row>
    <row r="13" spans="1:19" hidden="1" x14ac:dyDescent="0.25">
      <c r="A13" s="15"/>
      <c r="B13" s="15"/>
      <c r="C13" s="15"/>
      <c r="D13" s="15"/>
      <c r="E13" s="15"/>
      <c r="F13" s="15"/>
      <c r="G13" s="15"/>
      <c r="H13" s="15"/>
      <c r="I13" s="15"/>
    </row>
    <row r="14" spans="1:19" hidden="1" x14ac:dyDescent="0.25">
      <c r="A14" s="418" t="s">
        <v>41</v>
      </c>
      <c r="B14" s="419"/>
      <c r="C14" s="419"/>
      <c r="D14" s="419"/>
      <c r="E14" s="469"/>
      <c r="F14" s="469"/>
      <c r="G14" s="483"/>
      <c r="H14" s="483"/>
      <c r="I14" s="483"/>
    </row>
    <row r="15" spans="1:19" hidden="1" x14ac:dyDescent="0.25">
      <c r="A15" s="15"/>
      <c r="B15" s="15"/>
      <c r="C15" s="15"/>
      <c r="D15" s="15"/>
      <c r="E15" s="15"/>
      <c r="F15" s="15"/>
      <c r="G15" s="15"/>
      <c r="H15" s="15"/>
      <c r="I15" s="15"/>
    </row>
    <row r="16" spans="1:19" hidden="1" x14ac:dyDescent="0.25"/>
    <row r="17" spans="1:19" ht="88.5" customHeight="1" x14ac:dyDescent="0.25">
      <c r="A17" s="475" t="s">
        <v>766</v>
      </c>
      <c r="B17" s="476"/>
      <c r="C17" s="476"/>
      <c r="D17" s="476"/>
      <c r="E17" s="476"/>
      <c r="F17" s="476"/>
      <c r="G17" s="476"/>
      <c r="H17" s="477"/>
    </row>
    <row r="18" spans="1:19" x14ac:dyDescent="0.25">
      <c r="A18" s="15"/>
      <c r="B18" s="15"/>
      <c r="C18" s="15"/>
      <c r="D18" s="15"/>
      <c r="E18" s="15"/>
      <c r="F18" s="15"/>
      <c r="G18" s="15"/>
      <c r="H18" s="15"/>
    </row>
    <row r="19" spans="1:19" ht="30" customHeight="1" x14ac:dyDescent="0.25">
      <c r="A19" s="478" t="s">
        <v>775</v>
      </c>
      <c r="B19" s="501"/>
      <c r="C19" s="501"/>
      <c r="D19" s="501"/>
      <c r="E19" s="501"/>
      <c r="F19" s="501"/>
      <c r="G19" s="501"/>
      <c r="H19" s="477"/>
    </row>
    <row r="20" spans="1:19" x14ac:dyDescent="0.25">
      <c r="A20" s="15"/>
      <c r="B20" s="15"/>
      <c r="C20" s="15"/>
      <c r="D20" s="15"/>
      <c r="E20" s="15"/>
      <c r="F20" s="15"/>
      <c r="G20" s="15"/>
      <c r="H20" s="15"/>
    </row>
    <row r="21" spans="1:19" ht="102" x14ac:dyDescent="0.25">
      <c r="A21" s="487" t="s">
        <v>39</v>
      </c>
      <c r="B21" s="487"/>
      <c r="C21" s="487"/>
      <c r="D21" s="487"/>
      <c r="E21" s="271" t="s">
        <v>559</v>
      </c>
      <c r="F21" s="271" t="s">
        <v>723</v>
      </c>
      <c r="G21" s="271"/>
      <c r="H21" s="271" t="s">
        <v>743</v>
      </c>
      <c r="I21" s="154" t="s">
        <v>724</v>
      </c>
      <c r="K21" s="392" t="s">
        <v>803</v>
      </c>
      <c r="L21" s="510" t="s">
        <v>822</v>
      </c>
      <c r="M21" s="507"/>
      <c r="N21" s="507"/>
      <c r="O21" s="507"/>
      <c r="P21" s="507"/>
      <c r="Q21" s="507"/>
      <c r="R21" s="507"/>
      <c r="S21" s="507"/>
    </row>
    <row r="22" spans="1:19" x14ac:dyDescent="0.25">
      <c r="A22" s="479" t="s">
        <v>760</v>
      </c>
      <c r="B22" s="479"/>
      <c r="C22" s="479"/>
      <c r="D22" s="479"/>
      <c r="E22" s="269"/>
      <c r="F22" s="272"/>
      <c r="G22" s="270"/>
      <c r="H22" s="269"/>
      <c r="I22" s="269"/>
      <c r="K22" s="393">
        <f t="shared" ref="K22:K27" si="1">H22</f>
        <v>0</v>
      </c>
      <c r="L22" s="511"/>
      <c r="M22" s="509"/>
      <c r="N22" s="509"/>
      <c r="O22" s="509"/>
      <c r="P22" s="509"/>
      <c r="Q22" s="509"/>
      <c r="R22" s="509"/>
      <c r="S22" s="509"/>
    </row>
    <row r="23" spans="1:19" x14ac:dyDescent="0.25">
      <c r="A23" s="479" t="s">
        <v>761</v>
      </c>
      <c r="B23" s="479"/>
      <c r="C23" s="479"/>
      <c r="D23" s="479"/>
      <c r="E23" s="269"/>
      <c r="F23" s="272"/>
      <c r="G23" s="270"/>
      <c r="H23" s="270">
        <f>E23+F23</f>
        <v>0</v>
      </c>
      <c r="I23" s="272"/>
      <c r="K23" s="393">
        <f t="shared" si="1"/>
        <v>0</v>
      </c>
      <c r="L23" s="511"/>
      <c r="M23" s="509"/>
      <c r="N23" s="509"/>
      <c r="O23" s="509"/>
      <c r="P23" s="509"/>
      <c r="Q23" s="509"/>
      <c r="R23" s="509"/>
      <c r="S23" s="509"/>
    </row>
    <row r="24" spans="1:19" x14ac:dyDescent="0.25">
      <c r="A24" s="479" t="s">
        <v>762</v>
      </c>
      <c r="B24" s="479"/>
      <c r="C24" s="479"/>
      <c r="D24" s="479"/>
      <c r="E24" s="270">
        <f>E22*E23</f>
        <v>0</v>
      </c>
      <c r="F24" s="270">
        <f>F22*F23</f>
        <v>0</v>
      </c>
      <c r="G24" s="270"/>
      <c r="H24" s="270">
        <f>H22*H23</f>
        <v>0</v>
      </c>
      <c r="I24" s="270">
        <f>I22*I23</f>
        <v>0</v>
      </c>
      <c r="K24" s="393">
        <f t="shared" si="1"/>
        <v>0</v>
      </c>
      <c r="L24" s="511"/>
      <c r="M24" s="509"/>
      <c r="N24" s="509"/>
      <c r="O24" s="509"/>
      <c r="P24" s="509"/>
      <c r="Q24" s="509"/>
      <c r="R24" s="509"/>
      <c r="S24" s="509"/>
    </row>
    <row r="25" spans="1:19" x14ac:dyDescent="0.25">
      <c r="A25" s="479" t="s">
        <v>763</v>
      </c>
      <c r="B25" s="479"/>
      <c r="C25" s="479"/>
      <c r="D25" s="479"/>
      <c r="E25" s="269"/>
      <c r="F25" s="272"/>
      <c r="G25" s="270"/>
      <c r="H25" s="379">
        <f>E25+F25</f>
        <v>0</v>
      </c>
      <c r="I25" s="269"/>
      <c r="K25" s="393">
        <f t="shared" si="1"/>
        <v>0</v>
      </c>
      <c r="L25" s="511"/>
      <c r="M25" s="509"/>
      <c r="N25" s="509"/>
      <c r="O25" s="509"/>
      <c r="P25" s="509"/>
      <c r="Q25" s="509"/>
      <c r="R25" s="509"/>
      <c r="S25" s="509"/>
    </row>
    <row r="26" spans="1:19" x14ac:dyDescent="0.25">
      <c r="A26" s="479" t="s">
        <v>764</v>
      </c>
      <c r="B26" s="420"/>
      <c r="C26" s="420"/>
      <c r="D26" s="420"/>
      <c r="E26" s="285">
        <f>IF(E24=0,0,E25/E24)</f>
        <v>0</v>
      </c>
      <c r="F26" s="285">
        <f>IF(F24=0,0,F25/F24)</f>
        <v>0</v>
      </c>
      <c r="G26" s="285"/>
      <c r="H26" s="285">
        <f>IF(H24=0,0,H25/H24)</f>
        <v>0</v>
      </c>
      <c r="I26" s="285">
        <f>IF(I24=0,0,I25/I24)</f>
        <v>0</v>
      </c>
      <c r="K26" s="396">
        <f t="shared" si="1"/>
        <v>0</v>
      </c>
      <c r="L26" s="511"/>
      <c r="M26" s="509"/>
      <c r="N26" s="509"/>
      <c r="O26" s="509"/>
      <c r="P26" s="509"/>
      <c r="Q26" s="509"/>
      <c r="R26" s="509"/>
      <c r="S26" s="509"/>
    </row>
    <row r="27" spans="1:19" x14ac:dyDescent="0.25">
      <c r="A27" s="479" t="s">
        <v>40</v>
      </c>
      <c r="B27" s="479"/>
      <c r="C27" s="479"/>
      <c r="D27" s="479"/>
      <c r="E27" s="269"/>
      <c r="F27" s="272"/>
      <c r="G27" s="270"/>
      <c r="H27" s="269"/>
      <c r="I27" s="269"/>
      <c r="K27" s="393">
        <f t="shared" si="1"/>
        <v>0</v>
      </c>
      <c r="L27" s="511"/>
      <c r="M27" s="509"/>
      <c r="N27" s="509"/>
      <c r="O27" s="509"/>
      <c r="P27" s="509"/>
      <c r="Q27" s="509"/>
      <c r="R27" s="509"/>
      <c r="S27" s="509"/>
    </row>
    <row r="28" spans="1:19" x14ac:dyDescent="0.25">
      <c r="A28" s="479" t="s">
        <v>739</v>
      </c>
      <c r="B28" s="479"/>
      <c r="C28" s="479"/>
      <c r="D28" s="479"/>
      <c r="E28" s="269"/>
      <c r="F28" s="272"/>
      <c r="G28" s="270"/>
      <c r="H28" s="270">
        <f>E28+F28</f>
        <v>0</v>
      </c>
      <c r="I28" s="270"/>
    </row>
    <row r="29" spans="1:19" x14ac:dyDescent="0.25">
      <c r="A29" s="15"/>
      <c r="B29" s="15"/>
      <c r="C29" s="15"/>
      <c r="D29" s="15"/>
      <c r="E29" s="15"/>
      <c r="F29" s="15"/>
      <c r="G29" s="15"/>
      <c r="H29" s="15"/>
    </row>
    <row r="30" spans="1:19" x14ac:dyDescent="0.25">
      <c r="A30" s="418" t="s">
        <v>41</v>
      </c>
      <c r="B30" s="419"/>
      <c r="C30" s="419"/>
      <c r="D30" s="419"/>
      <c r="E30" s="469"/>
      <c r="F30" s="469"/>
      <c r="G30" s="483"/>
      <c r="H30" s="483"/>
    </row>
  </sheetData>
  <sheetProtection algorithmName="SHA-512" hashValue="b3wTFPqt6DGWA8/Hr9PnXIKiV446edT1ygxWYJJe+LOIDCh7gSWlJHEBxOLXZY+vDyW4eTDwROGq7GTdfyZBZg==" saltValue="tpVWmCxIvio6QCiyfKZCIw==" spinCount="100000" sheet="1" objects="1" scenarios="1"/>
  <mergeCells count="26">
    <mergeCell ref="A10:D10"/>
    <mergeCell ref="A11:D11"/>
    <mergeCell ref="A12:D12"/>
    <mergeCell ref="A14:D14"/>
    <mergeCell ref="L21:S27"/>
    <mergeCell ref="L5:S11"/>
    <mergeCell ref="E14:I14"/>
    <mergeCell ref="A8:D8"/>
    <mergeCell ref="A9:D9"/>
    <mergeCell ref="A1:I1"/>
    <mergeCell ref="A3:I3"/>
    <mergeCell ref="A5:D5"/>
    <mergeCell ref="A6:D6"/>
    <mergeCell ref="A7:D7"/>
    <mergeCell ref="E30:H30"/>
    <mergeCell ref="A17:H17"/>
    <mergeCell ref="A19:H19"/>
    <mergeCell ref="A21:D21"/>
    <mergeCell ref="A22:D22"/>
    <mergeCell ref="A23:D23"/>
    <mergeCell ref="A24:D24"/>
    <mergeCell ref="A25:D25"/>
    <mergeCell ref="A26:D26"/>
    <mergeCell ref="A27:D27"/>
    <mergeCell ref="A28:D28"/>
    <mergeCell ref="A30:D30"/>
  </mergeCells>
  <conditionalFormatting sqref="E10:I10">
    <cfRule type="cellIs" dxfId="653" priority="53" operator="greaterThan">
      <formula>1</formula>
    </cfRule>
  </conditionalFormatting>
  <conditionalFormatting sqref="K9">
    <cfRule type="expression" dxfId="652" priority="42">
      <formula>$H$9&gt;$I$9</formula>
    </cfRule>
    <cfRule type="expression" dxfId="651" priority="46">
      <formula>$I$8&lt;$I$9</formula>
    </cfRule>
    <cfRule type="expression" dxfId="650" priority="47">
      <formula>$H$8&lt;$H$9</formula>
    </cfRule>
    <cfRule type="expression" dxfId="649" priority="48">
      <formula>$G$8&lt;$G$9</formula>
    </cfRule>
    <cfRule type="expression" dxfId="648" priority="49">
      <formula>$F$8&lt;$F$9</formula>
    </cfRule>
    <cfRule type="expression" dxfId="647" priority="50">
      <formula>$E$8&lt;$E$9</formula>
    </cfRule>
  </conditionalFormatting>
  <conditionalFormatting sqref="K6">
    <cfRule type="cellIs" dxfId="646" priority="39" operator="greaterThan">
      <formula>$I$6</formula>
    </cfRule>
  </conditionalFormatting>
  <conditionalFormatting sqref="K7">
    <cfRule type="cellIs" dxfId="645" priority="38" operator="greaterThan">
      <formula>$I$7</formula>
    </cfRule>
  </conditionalFormatting>
  <conditionalFormatting sqref="K8">
    <cfRule type="cellIs" dxfId="644" priority="37" operator="greaterThan">
      <formula>$I$8</formula>
    </cfRule>
  </conditionalFormatting>
  <conditionalFormatting sqref="K10">
    <cfRule type="cellIs" dxfId="643" priority="33" operator="greaterThan">
      <formula>$I$10</formula>
    </cfRule>
  </conditionalFormatting>
  <conditionalFormatting sqref="K11">
    <cfRule type="cellIs" dxfId="642" priority="26" operator="lessThan">
      <formula>$G$11</formula>
    </cfRule>
    <cfRule type="cellIs" dxfId="641" priority="27" operator="lessThan">
      <formula>$F$11</formula>
    </cfRule>
    <cfRule type="cellIs" dxfId="640" priority="28" operator="lessThan">
      <formula>$E$11</formula>
    </cfRule>
    <cfRule type="cellIs" dxfId="639" priority="29" operator="greaterThan">
      <formula>$I$11</formula>
    </cfRule>
  </conditionalFormatting>
  <conditionalFormatting sqref="H26">
    <cfRule type="cellIs" dxfId="638" priority="2" operator="greaterThan">
      <formula>1</formula>
    </cfRule>
    <cfRule type="cellIs" dxfId="637" priority="21" operator="greaterThan">
      <formula>$I$26</formula>
    </cfRule>
  </conditionalFormatting>
  <conditionalFormatting sqref="K22">
    <cfRule type="cellIs" dxfId="636" priority="17" operator="greaterThan">
      <formula>$I$22</formula>
    </cfRule>
  </conditionalFormatting>
  <conditionalFormatting sqref="K23">
    <cfRule type="cellIs" dxfId="635" priority="16" operator="greaterThan">
      <formula>$I$23</formula>
    </cfRule>
  </conditionalFormatting>
  <conditionalFormatting sqref="K24">
    <cfRule type="cellIs" dxfId="634" priority="15" operator="greaterThan">
      <formula>$I$24</formula>
    </cfRule>
  </conditionalFormatting>
  <conditionalFormatting sqref="K25">
    <cfRule type="expression" dxfId="633" priority="7">
      <formula>$I$25&gt;$I$24</formula>
    </cfRule>
    <cfRule type="expression" dxfId="632" priority="8">
      <formula>$F$25&gt;$F$24</formula>
    </cfRule>
    <cfRule type="expression" dxfId="631" priority="9">
      <formula>$E$25&gt;$E$24</formula>
    </cfRule>
    <cfRule type="cellIs" dxfId="630" priority="14" operator="greaterThan">
      <formula>$I$25</formula>
    </cfRule>
  </conditionalFormatting>
  <conditionalFormatting sqref="K26">
    <cfRule type="cellIs" dxfId="629" priority="13" operator="greaterThan">
      <formula>$I$26</formula>
    </cfRule>
  </conditionalFormatting>
  <conditionalFormatting sqref="K27">
    <cfRule type="expression" dxfId="628" priority="5">
      <formula>$H$27&lt;$F$27</formula>
    </cfRule>
    <cfRule type="expression" dxfId="627" priority="6">
      <formula>$H$27&lt;$E$27</formula>
    </cfRule>
    <cfRule type="cellIs" dxfId="626" priority="12" operator="greaterThan">
      <formula>$I$27</formula>
    </cfRule>
  </conditionalFormatting>
  <conditionalFormatting sqref="E26">
    <cfRule type="cellIs" dxfId="625" priority="4" operator="greaterThan">
      <formula>1</formula>
    </cfRule>
  </conditionalFormatting>
  <conditionalFormatting sqref="F26">
    <cfRule type="cellIs" dxfId="624" priority="3" operator="greaterThan">
      <formula>1</formula>
    </cfRule>
  </conditionalFormatting>
  <conditionalFormatting sqref="I26">
    <cfRule type="cellIs" dxfId="623" priority="1" operator="greaterThan">
      <formula>1</formula>
    </cfRule>
  </conditionalFormatting>
  <dataValidations count="3">
    <dataValidation type="whole" operator="greaterThanOrEqual" allowBlank="1" showInputMessage="1" showErrorMessage="1" error="zadejte celé číslo větší nebo rovné 0" sqref="E6:I6 E11:I11 E12:G12 E22:I22 E27:I27 E28:F28">
      <formula1>0</formula1>
    </dataValidation>
    <dataValidation type="decimal" operator="greaterThanOrEqual" allowBlank="1" showInputMessage="1" showErrorMessage="1" error="zadejte číslo větší nebo rovné 0" sqref="E7:G7 I7 E9:G9 I9 E23:F23 I23 I25">
      <formula1>0</formula1>
    </dataValidation>
    <dataValidation type="decimal" operator="greaterThanOrEqual" allowBlank="1" showInputMessage="1" showErrorMessage="1" error="zadejte celé číslo větší nebo rovné 0" sqref="E25:F25">
      <formula1>0</formula1>
    </dataValidation>
  </dataValidation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W176"/>
  <sheetViews>
    <sheetView topLeftCell="A2" workbookViewId="0">
      <selection activeCell="W24" sqref="W24"/>
    </sheetView>
  </sheetViews>
  <sheetFormatPr defaultRowHeight="14.25" x14ac:dyDescent="0.2"/>
  <cols>
    <col min="1" max="1" width="4.5703125" style="15" customWidth="1"/>
    <col min="2" max="2" width="47.140625" style="15" customWidth="1"/>
    <col min="3" max="6" width="4.7109375" style="15" customWidth="1"/>
    <col min="7" max="14" width="4.7109375" style="15" hidden="1" customWidth="1"/>
    <col min="15" max="16" width="9.140625" style="15"/>
    <col min="17" max="17" width="0" style="15" hidden="1" customWidth="1"/>
    <col min="18" max="18" width="75.5703125" style="15" hidden="1" customWidth="1"/>
    <col min="19" max="19" width="9.140625" style="15"/>
    <col min="20" max="20" width="14.7109375" style="15" customWidth="1"/>
    <col min="21" max="21" width="14.85546875" style="15" hidden="1" customWidth="1"/>
    <col min="22" max="16384" width="9.140625" style="15"/>
  </cols>
  <sheetData>
    <row r="1" spans="1:23" ht="75.75" hidden="1" customHeight="1" x14ac:dyDescent="0.2">
      <c r="A1" s="530" t="s">
        <v>565</v>
      </c>
      <c r="B1" s="531"/>
      <c r="C1" s="531"/>
      <c r="D1" s="531"/>
      <c r="E1" s="531"/>
      <c r="F1" s="531"/>
      <c r="G1" s="532"/>
      <c r="H1" s="532"/>
      <c r="R1" s="240"/>
    </row>
    <row r="2" spans="1:23" ht="75.75" customHeight="1" x14ac:dyDescent="0.25">
      <c r="A2" s="478" t="s">
        <v>779</v>
      </c>
      <c r="B2" s="539"/>
      <c r="C2" s="539"/>
      <c r="D2" s="539"/>
      <c r="E2" s="539"/>
      <c r="F2" s="539"/>
      <c r="G2" s="443"/>
      <c r="H2" s="443"/>
      <c r="Q2" s="316" t="s">
        <v>749</v>
      </c>
      <c r="R2" s="240"/>
    </row>
    <row r="3" spans="1:23" x14ac:dyDescent="0.2">
      <c r="R3" s="240"/>
    </row>
    <row r="4" spans="1:23" ht="29.25" customHeight="1" x14ac:dyDescent="0.2">
      <c r="A4" s="487" t="s">
        <v>367</v>
      </c>
      <c r="B4" s="535"/>
      <c r="C4" s="536">
        <f>'část B ind_AT_péče'!H36</f>
        <v>0</v>
      </c>
      <c r="D4" s="537"/>
      <c r="E4" s="537"/>
      <c r="F4" s="538"/>
      <c r="H4" s="219"/>
      <c r="I4" s="378"/>
      <c r="J4" s="409"/>
      <c r="K4" s="409"/>
      <c r="L4" s="409"/>
      <c r="M4" s="409"/>
      <c r="N4" s="409"/>
      <c r="O4" s="409"/>
      <c r="P4" s="409"/>
      <c r="Q4" s="409"/>
      <c r="R4" s="410"/>
      <c r="S4" s="219"/>
    </row>
    <row r="5" spans="1:23" x14ac:dyDescent="0.2">
      <c r="R5" s="240"/>
      <c r="T5" s="487" t="s">
        <v>803</v>
      </c>
      <c r="U5" s="512"/>
      <c r="V5" s="411"/>
    </row>
    <row r="6" spans="1:23" x14ac:dyDescent="0.2">
      <c r="A6" s="533" t="s">
        <v>403</v>
      </c>
      <c r="B6" s="534"/>
      <c r="C6" s="534"/>
      <c r="D6" s="534"/>
      <c r="R6" s="240"/>
      <c r="T6" s="513" t="s">
        <v>809</v>
      </c>
      <c r="U6" s="513" t="s">
        <v>810</v>
      </c>
    </row>
    <row r="7" spans="1:23" x14ac:dyDescent="0.2">
      <c r="R7" s="240"/>
      <c r="T7" s="514"/>
      <c r="U7" s="514"/>
    </row>
    <row r="8" spans="1:23" ht="84.75" customHeight="1" x14ac:dyDescent="0.2">
      <c r="A8" s="252" t="s">
        <v>185</v>
      </c>
      <c r="B8" s="244" t="s">
        <v>244</v>
      </c>
      <c r="C8" s="480" t="s">
        <v>820</v>
      </c>
      <c r="D8" s="528"/>
      <c r="E8" s="528"/>
      <c r="F8" s="529"/>
      <c r="G8" s="480" t="s">
        <v>821</v>
      </c>
      <c r="H8" s="528"/>
      <c r="I8" s="528"/>
      <c r="J8" s="529"/>
      <c r="K8" s="480" t="s">
        <v>727</v>
      </c>
      <c r="L8" s="528"/>
      <c r="M8" s="528"/>
      <c r="N8" s="529"/>
      <c r="O8" s="480" t="s">
        <v>216</v>
      </c>
      <c r="P8" s="529"/>
      <c r="R8" s="240"/>
      <c r="T8" s="514"/>
      <c r="U8" s="514"/>
      <c r="W8" s="403"/>
    </row>
    <row r="9" spans="1:23" ht="15" x14ac:dyDescent="0.25">
      <c r="A9" s="12" t="s">
        <v>186</v>
      </c>
      <c r="B9" s="525" t="s">
        <v>382</v>
      </c>
      <c r="C9" s="526"/>
      <c r="D9" s="526"/>
      <c r="E9" s="526"/>
      <c r="F9" s="526"/>
      <c r="G9" s="526"/>
      <c r="H9" s="526"/>
      <c r="I9" s="526"/>
      <c r="J9" s="526"/>
      <c r="K9" s="526"/>
      <c r="L9" s="526"/>
      <c r="M9" s="526"/>
      <c r="N9" s="526"/>
      <c r="O9" s="526"/>
      <c r="P9" s="527"/>
      <c r="R9" s="240"/>
      <c r="T9" s="515"/>
      <c r="U9" s="516"/>
    </row>
    <row r="10" spans="1:23" ht="15" x14ac:dyDescent="0.25">
      <c r="A10" s="16" t="s">
        <v>187</v>
      </c>
      <c r="B10" s="253"/>
      <c r="C10" s="517"/>
      <c r="D10" s="518"/>
      <c r="E10" s="518"/>
      <c r="F10" s="519"/>
      <c r="G10" s="517"/>
      <c r="H10" s="518"/>
      <c r="I10" s="518"/>
      <c r="J10" s="519"/>
      <c r="K10" s="520">
        <f>IF(C10=0,0,G10/C10)</f>
        <v>0</v>
      </c>
      <c r="L10" s="522"/>
      <c r="M10" s="522"/>
      <c r="N10" s="521"/>
      <c r="O10" s="520">
        <f>IF($C$174=0,0,C10/$C$174)</f>
        <v>0</v>
      </c>
      <c r="P10" s="521" t="e">
        <f>D10/$D$176</f>
        <v>#DIV/0!</v>
      </c>
      <c r="R10" s="240"/>
      <c r="T10" s="404"/>
      <c r="U10" s="404"/>
    </row>
    <row r="11" spans="1:23" ht="15" x14ac:dyDescent="0.25">
      <c r="A11" s="16" t="s">
        <v>188</v>
      </c>
      <c r="B11" s="253"/>
      <c r="C11" s="517"/>
      <c r="D11" s="518"/>
      <c r="E11" s="518"/>
      <c r="F11" s="519"/>
      <c r="G11" s="517"/>
      <c r="H11" s="518"/>
      <c r="I11" s="518"/>
      <c r="J11" s="519"/>
      <c r="K11" s="520">
        <f t="shared" ref="K11:K23" si="0">IF(C11=0,0,G11/C11)</f>
        <v>0</v>
      </c>
      <c r="L11" s="522"/>
      <c r="M11" s="522"/>
      <c r="N11" s="521"/>
      <c r="O11" s="520">
        <f t="shared" ref="O11:O23" si="1">IF($C$174=0,0,C11/$C$174)</f>
        <v>0</v>
      </c>
      <c r="P11" s="521" t="e">
        <f t="shared" ref="P11:P23" si="2">D11/$D$176</f>
        <v>#DIV/0!</v>
      </c>
      <c r="R11" s="240"/>
      <c r="T11" s="404"/>
      <c r="U11" s="404"/>
    </row>
    <row r="12" spans="1:23" ht="15" x14ac:dyDescent="0.25">
      <c r="A12" s="16" t="s">
        <v>189</v>
      </c>
      <c r="B12" s="253"/>
      <c r="C12" s="517"/>
      <c r="D12" s="518"/>
      <c r="E12" s="518"/>
      <c r="F12" s="519"/>
      <c r="G12" s="517"/>
      <c r="H12" s="518"/>
      <c r="I12" s="518"/>
      <c r="J12" s="519"/>
      <c r="K12" s="520">
        <f t="shared" si="0"/>
        <v>0</v>
      </c>
      <c r="L12" s="522"/>
      <c r="M12" s="522"/>
      <c r="N12" s="521"/>
      <c r="O12" s="520">
        <f t="shared" si="1"/>
        <v>0</v>
      </c>
      <c r="P12" s="521" t="e">
        <f t="shared" si="2"/>
        <v>#DIV/0!</v>
      </c>
      <c r="R12" s="241" t="s">
        <v>539</v>
      </c>
      <c r="T12" s="404"/>
      <c r="U12" s="404"/>
    </row>
    <row r="13" spans="1:23" ht="15" x14ac:dyDescent="0.25">
      <c r="A13" s="16" t="s">
        <v>190</v>
      </c>
      <c r="B13" s="253"/>
      <c r="C13" s="517"/>
      <c r="D13" s="518"/>
      <c r="E13" s="518"/>
      <c r="F13" s="519"/>
      <c r="G13" s="517"/>
      <c r="H13" s="518"/>
      <c r="I13" s="518"/>
      <c r="J13" s="519"/>
      <c r="K13" s="520">
        <f t="shared" si="0"/>
        <v>0</v>
      </c>
      <c r="L13" s="522"/>
      <c r="M13" s="522"/>
      <c r="N13" s="521"/>
      <c r="O13" s="520">
        <f t="shared" si="1"/>
        <v>0</v>
      </c>
      <c r="P13" s="521" t="e">
        <f t="shared" si="2"/>
        <v>#DIV/0!</v>
      </c>
      <c r="R13" s="242" t="s">
        <v>540</v>
      </c>
      <c r="T13" s="404"/>
      <c r="U13" s="404"/>
    </row>
    <row r="14" spans="1:23" ht="15" x14ac:dyDescent="0.25">
      <c r="A14" s="16" t="s">
        <v>191</v>
      </c>
      <c r="B14" s="253"/>
      <c r="C14" s="517"/>
      <c r="D14" s="518"/>
      <c r="E14" s="518"/>
      <c r="F14" s="519"/>
      <c r="G14" s="517"/>
      <c r="H14" s="518"/>
      <c r="I14" s="518"/>
      <c r="J14" s="519"/>
      <c r="K14" s="520">
        <f t="shared" si="0"/>
        <v>0</v>
      </c>
      <c r="L14" s="522"/>
      <c r="M14" s="522"/>
      <c r="N14" s="521"/>
      <c r="O14" s="520">
        <f t="shared" si="1"/>
        <v>0</v>
      </c>
      <c r="P14" s="521" t="e">
        <f t="shared" si="2"/>
        <v>#DIV/0!</v>
      </c>
      <c r="R14" s="240" t="s">
        <v>541</v>
      </c>
      <c r="T14" s="404"/>
      <c r="U14" s="404"/>
    </row>
    <row r="15" spans="1:23" ht="15" x14ac:dyDescent="0.25">
      <c r="A15" s="16" t="s">
        <v>217</v>
      </c>
      <c r="B15" s="253"/>
      <c r="C15" s="517"/>
      <c r="D15" s="518"/>
      <c r="E15" s="518"/>
      <c r="F15" s="519"/>
      <c r="G15" s="517"/>
      <c r="H15" s="518"/>
      <c r="I15" s="518"/>
      <c r="J15" s="519"/>
      <c r="K15" s="520">
        <f t="shared" si="0"/>
        <v>0</v>
      </c>
      <c r="L15" s="522"/>
      <c r="M15" s="522"/>
      <c r="N15" s="521"/>
      <c r="O15" s="520">
        <f t="shared" si="1"/>
        <v>0</v>
      </c>
      <c r="P15" s="521" t="e">
        <f t="shared" si="2"/>
        <v>#DIV/0!</v>
      </c>
      <c r="R15" s="240" t="s">
        <v>542</v>
      </c>
      <c r="T15" s="404"/>
      <c r="U15" s="404"/>
    </row>
    <row r="16" spans="1:23" ht="15" x14ac:dyDescent="0.25">
      <c r="A16" s="16" t="s">
        <v>218</v>
      </c>
      <c r="B16" s="253"/>
      <c r="C16" s="517"/>
      <c r="D16" s="518"/>
      <c r="E16" s="518"/>
      <c r="F16" s="519"/>
      <c r="G16" s="517"/>
      <c r="H16" s="518"/>
      <c r="I16" s="518"/>
      <c r="J16" s="519"/>
      <c r="K16" s="520">
        <f t="shared" si="0"/>
        <v>0</v>
      </c>
      <c r="L16" s="522"/>
      <c r="M16" s="522"/>
      <c r="N16" s="521"/>
      <c r="O16" s="520">
        <f t="shared" si="1"/>
        <v>0</v>
      </c>
      <c r="P16" s="521" t="e">
        <f t="shared" si="2"/>
        <v>#DIV/0!</v>
      </c>
      <c r="R16" s="240" t="s">
        <v>728</v>
      </c>
      <c r="T16" s="404"/>
      <c r="U16" s="404"/>
    </row>
    <row r="17" spans="1:21" ht="15" x14ac:dyDescent="0.25">
      <c r="A17" s="16" t="s">
        <v>219</v>
      </c>
      <c r="B17" s="253"/>
      <c r="C17" s="517"/>
      <c r="D17" s="518"/>
      <c r="E17" s="518"/>
      <c r="F17" s="519"/>
      <c r="G17" s="517"/>
      <c r="H17" s="518"/>
      <c r="I17" s="518"/>
      <c r="J17" s="519"/>
      <c r="K17" s="520">
        <f t="shared" si="0"/>
        <v>0</v>
      </c>
      <c r="L17" s="522"/>
      <c r="M17" s="522"/>
      <c r="N17" s="521"/>
      <c r="O17" s="520">
        <f t="shared" si="1"/>
        <v>0</v>
      </c>
      <c r="P17" s="521" t="e">
        <f t="shared" si="2"/>
        <v>#DIV/0!</v>
      </c>
      <c r="R17" s="240" t="s">
        <v>729</v>
      </c>
      <c r="T17" s="404"/>
      <c r="U17" s="404"/>
    </row>
    <row r="18" spans="1:21" ht="15" x14ac:dyDescent="0.25">
      <c r="A18" s="16" t="s">
        <v>220</v>
      </c>
      <c r="B18" s="253"/>
      <c r="C18" s="517"/>
      <c r="D18" s="518"/>
      <c r="E18" s="518"/>
      <c r="F18" s="519"/>
      <c r="G18" s="517"/>
      <c r="H18" s="518"/>
      <c r="I18" s="518"/>
      <c r="J18" s="519"/>
      <c r="K18" s="520">
        <f t="shared" si="0"/>
        <v>0</v>
      </c>
      <c r="L18" s="522"/>
      <c r="M18" s="522"/>
      <c r="N18" s="521"/>
      <c r="O18" s="520">
        <f t="shared" si="1"/>
        <v>0</v>
      </c>
      <c r="P18" s="521" t="e">
        <f t="shared" si="2"/>
        <v>#DIV/0!</v>
      </c>
      <c r="R18" s="240" t="s">
        <v>731</v>
      </c>
      <c r="T18" s="404"/>
      <c r="U18" s="404"/>
    </row>
    <row r="19" spans="1:21" ht="15" x14ac:dyDescent="0.25">
      <c r="A19" s="16" t="s">
        <v>221</v>
      </c>
      <c r="B19" s="253"/>
      <c r="C19" s="517"/>
      <c r="D19" s="518"/>
      <c r="E19" s="518"/>
      <c r="F19" s="519"/>
      <c r="G19" s="517"/>
      <c r="H19" s="518"/>
      <c r="I19" s="518"/>
      <c r="J19" s="519"/>
      <c r="K19" s="520">
        <f t="shared" si="0"/>
        <v>0</v>
      </c>
      <c r="L19" s="522"/>
      <c r="M19" s="522"/>
      <c r="N19" s="521"/>
      <c r="O19" s="520">
        <f t="shared" si="1"/>
        <v>0</v>
      </c>
      <c r="P19" s="521" t="e">
        <f t="shared" si="2"/>
        <v>#DIV/0!</v>
      </c>
      <c r="R19" s="240"/>
      <c r="T19" s="404"/>
      <c r="U19" s="404"/>
    </row>
    <row r="20" spans="1:21" ht="15" x14ac:dyDescent="0.25">
      <c r="A20" s="16" t="s">
        <v>222</v>
      </c>
      <c r="B20" s="253"/>
      <c r="C20" s="517"/>
      <c r="D20" s="518"/>
      <c r="E20" s="518"/>
      <c r="F20" s="519"/>
      <c r="G20" s="517"/>
      <c r="H20" s="518"/>
      <c r="I20" s="518"/>
      <c r="J20" s="519"/>
      <c r="K20" s="520">
        <f t="shared" si="0"/>
        <v>0</v>
      </c>
      <c r="L20" s="522"/>
      <c r="M20" s="522"/>
      <c r="N20" s="521"/>
      <c r="O20" s="520">
        <f t="shared" si="1"/>
        <v>0</v>
      </c>
      <c r="P20" s="521" t="e">
        <f t="shared" si="2"/>
        <v>#DIV/0!</v>
      </c>
      <c r="R20" s="240"/>
      <c r="T20" s="404"/>
      <c r="U20" s="404"/>
    </row>
    <row r="21" spans="1:21" ht="15" x14ac:dyDescent="0.25">
      <c r="A21" s="16" t="s">
        <v>223</v>
      </c>
      <c r="B21" s="253"/>
      <c r="C21" s="517"/>
      <c r="D21" s="518"/>
      <c r="E21" s="518"/>
      <c r="F21" s="519"/>
      <c r="G21" s="517"/>
      <c r="H21" s="518"/>
      <c r="I21" s="518"/>
      <c r="J21" s="519"/>
      <c r="K21" s="520">
        <f t="shared" si="0"/>
        <v>0</v>
      </c>
      <c r="L21" s="522"/>
      <c r="M21" s="522"/>
      <c r="N21" s="521"/>
      <c r="O21" s="520">
        <f t="shared" si="1"/>
        <v>0</v>
      </c>
      <c r="P21" s="521" t="e">
        <f t="shared" si="2"/>
        <v>#DIV/0!</v>
      </c>
      <c r="R21" s="240"/>
      <c r="T21" s="404"/>
      <c r="U21" s="404"/>
    </row>
    <row r="22" spans="1:21" ht="15" x14ac:dyDescent="0.25">
      <c r="A22" s="16" t="s">
        <v>224</v>
      </c>
      <c r="B22" s="253"/>
      <c r="C22" s="517"/>
      <c r="D22" s="518"/>
      <c r="E22" s="518"/>
      <c r="F22" s="519"/>
      <c r="G22" s="517"/>
      <c r="H22" s="518"/>
      <c r="I22" s="518"/>
      <c r="J22" s="519"/>
      <c r="K22" s="520">
        <f t="shared" si="0"/>
        <v>0</v>
      </c>
      <c r="L22" s="522"/>
      <c r="M22" s="522"/>
      <c r="N22" s="521"/>
      <c r="O22" s="520">
        <f t="shared" si="1"/>
        <v>0</v>
      </c>
      <c r="P22" s="521" t="e">
        <f t="shared" si="2"/>
        <v>#DIV/0!</v>
      </c>
      <c r="R22" s="240" t="s">
        <v>730</v>
      </c>
      <c r="T22" s="404"/>
      <c r="U22" s="404"/>
    </row>
    <row r="23" spans="1:21" ht="15" x14ac:dyDescent="0.25">
      <c r="A23" s="16" t="s">
        <v>225</v>
      </c>
      <c r="B23" s="253"/>
      <c r="C23" s="517"/>
      <c r="D23" s="518"/>
      <c r="E23" s="518"/>
      <c r="F23" s="519"/>
      <c r="G23" s="517"/>
      <c r="H23" s="518"/>
      <c r="I23" s="518"/>
      <c r="J23" s="519"/>
      <c r="K23" s="520">
        <f t="shared" si="0"/>
        <v>0</v>
      </c>
      <c r="L23" s="522"/>
      <c r="M23" s="522"/>
      <c r="N23" s="521"/>
      <c r="O23" s="520">
        <f t="shared" si="1"/>
        <v>0</v>
      </c>
      <c r="P23" s="521" t="e">
        <f t="shared" si="2"/>
        <v>#DIV/0!</v>
      </c>
      <c r="R23" s="240"/>
      <c r="T23" s="404"/>
      <c r="U23" s="404"/>
    </row>
    <row r="24" spans="1:21" ht="15" x14ac:dyDescent="0.25">
      <c r="A24" s="11" t="s">
        <v>192</v>
      </c>
      <c r="B24" s="525" t="s">
        <v>383</v>
      </c>
      <c r="C24" s="526"/>
      <c r="D24" s="526"/>
      <c r="E24" s="526"/>
      <c r="F24" s="526"/>
      <c r="G24" s="526"/>
      <c r="H24" s="526"/>
      <c r="I24" s="526"/>
      <c r="J24" s="526"/>
      <c r="K24" s="526"/>
      <c r="L24" s="526"/>
      <c r="M24" s="526"/>
      <c r="N24" s="526"/>
      <c r="O24" s="526"/>
      <c r="P24" s="527"/>
      <c r="R24" s="240"/>
      <c r="T24" s="365"/>
      <c r="U24" s="365"/>
    </row>
    <row r="25" spans="1:21" ht="15" x14ac:dyDescent="0.25">
      <c r="A25" s="16" t="s">
        <v>193</v>
      </c>
      <c r="B25" s="245"/>
      <c r="C25" s="517"/>
      <c r="D25" s="518"/>
      <c r="E25" s="518"/>
      <c r="F25" s="519"/>
      <c r="G25" s="517"/>
      <c r="H25" s="518"/>
      <c r="I25" s="518"/>
      <c r="J25" s="519"/>
      <c r="K25" s="520">
        <f t="shared" ref="K25:K38" si="3">IF(C25=0,0,G25/C25)</f>
        <v>0</v>
      </c>
      <c r="L25" s="522"/>
      <c r="M25" s="522"/>
      <c r="N25" s="521"/>
      <c r="O25" s="520">
        <f t="shared" ref="O25:O38" si="4">IF($C$174=0,0,C25/$C$174)</f>
        <v>0</v>
      </c>
      <c r="P25" s="521" t="e">
        <f t="shared" ref="P25:P38" si="5">D25/$D$176</f>
        <v>#DIV/0!</v>
      </c>
      <c r="R25" s="240"/>
      <c r="T25" s="404"/>
      <c r="U25" s="404"/>
    </row>
    <row r="26" spans="1:21" ht="15" x14ac:dyDescent="0.25">
      <c r="A26" s="16" t="s">
        <v>194</v>
      </c>
      <c r="B26" s="245"/>
      <c r="C26" s="517"/>
      <c r="D26" s="518"/>
      <c r="E26" s="518"/>
      <c r="F26" s="519"/>
      <c r="G26" s="517"/>
      <c r="H26" s="518"/>
      <c r="I26" s="518"/>
      <c r="J26" s="519"/>
      <c r="K26" s="520">
        <f t="shared" si="3"/>
        <v>0</v>
      </c>
      <c r="L26" s="522"/>
      <c r="M26" s="522"/>
      <c r="N26" s="521"/>
      <c r="O26" s="520">
        <f t="shared" si="4"/>
        <v>0</v>
      </c>
      <c r="P26" s="521" t="e">
        <f t="shared" si="5"/>
        <v>#DIV/0!</v>
      </c>
      <c r="R26" s="240"/>
      <c r="T26" s="404"/>
      <c r="U26" s="404"/>
    </row>
    <row r="27" spans="1:21" ht="15" x14ac:dyDescent="0.25">
      <c r="A27" s="16" t="s">
        <v>195</v>
      </c>
      <c r="B27" s="245"/>
      <c r="C27" s="517"/>
      <c r="D27" s="518"/>
      <c r="E27" s="518"/>
      <c r="F27" s="519"/>
      <c r="G27" s="517"/>
      <c r="H27" s="518"/>
      <c r="I27" s="518"/>
      <c r="J27" s="519"/>
      <c r="K27" s="520">
        <f t="shared" si="3"/>
        <v>0</v>
      </c>
      <c r="L27" s="522"/>
      <c r="M27" s="522"/>
      <c r="N27" s="521"/>
      <c r="O27" s="520">
        <f t="shared" si="4"/>
        <v>0</v>
      </c>
      <c r="P27" s="521" t="e">
        <f t="shared" si="5"/>
        <v>#DIV/0!</v>
      </c>
      <c r="R27" s="240"/>
      <c r="T27" s="404"/>
      <c r="U27" s="404"/>
    </row>
    <row r="28" spans="1:21" ht="15" x14ac:dyDescent="0.25">
      <c r="A28" s="16" t="s">
        <v>196</v>
      </c>
      <c r="B28" s="245"/>
      <c r="C28" s="517"/>
      <c r="D28" s="518"/>
      <c r="E28" s="518"/>
      <c r="F28" s="519"/>
      <c r="G28" s="517"/>
      <c r="H28" s="518"/>
      <c r="I28" s="518"/>
      <c r="J28" s="519"/>
      <c r="K28" s="520">
        <f t="shared" si="3"/>
        <v>0</v>
      </c>
      <c r="L28" s="522"/>
      <c r="M28" s="522"/>
      <c r="N28" s="521"/>
      <c r="O28" s="520">
        <f t="shared" si="4"/>
        <v>0</v>
      </c>
      <c r="P28" s="521" t="e">
        <f t="shared" si="5"/>
        <v>#DIV/0!</v>
      </c>
      <c r="R28" s="240"/>
      <c r="T28" s="404"/>
      <c r="U28" s="404"/>
    </row>
    <row r="29" spans="1:21" ht="15" x14ac:dyDescent="0.25">
      <c r="A29" s="16" t="s">
        <v>197</v>
      </c>
      <c r="B29" s="245"/>
      <c r="C29" s="517"/>
      <c r="D29" s="518"/>
      <c r="E29" s="518"/>
      <c r="F29" s="519"/>
      <c r="G29" s="517"/>
      <c r="H29" s="518"/>
      <c r="I29" s="518"/>
      <c r="J29" s="519"/>
      <c r="K29" s="520">
        <f t="shared" si="3"/>
        <v>0</v>
      </c>
      <c r="L29" s="522"/>
      <c r="M29" s="522"/>
      <c r="N29" s="521"/>
      <c r="O29" s="520">
        <f t="shared" si="4"/>
        <v>0</v>
      </c>
      <c r="P29" s="521" t="e">
        <f t="shared" si="5"/>
        <v>#DIV/0!</v>
      </c>
      <c r="R29" s="240"/>
      <c r="T29" s="404"/>
      <c r="U29" s="404"/>
    </row>
    <row r="30" spans="1:21" ht="15" x14ac:dyDescent="0.25">
      <c r="A30" s="11" t="s">
        <v>226</v>
      </c>
      <c r="B30" s="245"/>
      <c r="C30" s="517"/>
      <c r="D30" s="518"/>
      <c r="E30" s="518"/>
      <c r="F30" s="519"/>
      <c r="G30" s="517"/>
      <c r="H30" s="518"/>
      <c r="I30" s="518"/>
      <c r="J30" s="519"/>
      <c r="K30" s="520">
        <f t="shared" si="3"/>
        <v>0</v>
      </c>
      <c r="L30" s="522"/>
      <c r="M30" s="522"/>
      <c r="N30" s="521"/>
      <c r="O30" s="520">
        <f t="shared" si="4"/>
        <v>0</v>
      </c>
      <c r="P30" s="521" t="e">
        <f t="shared" si="5"/>
        <v>#DIV/0!</v>
      </c>
      <c r="R30" s="240"/>
      <c r="T30" s="404"/>
      <c r="U30" s="404"/>
    </row>
    <row r="31" spans="1:21" ht="15" x14ac:dyDescent="0.25">
      <c r="A31" s="11" t="s">
        <v>227</v>
      </c>
      <c r="B31" s="245"/>
      <c r="C31" s="517"/>
      <c r="D31" s="518"/>
      <c r="E31" s="518"/>
      <c r="F31" s="519"/>
      <c r="G31" s="517"/>
      <c r="H31" s="518"/>
      <c r="I31" s="518"/>
      <c r="J31" s="519"/>
      <c r="K31" s="520">
        <f t="shared" si="3"/>
        <v>0</v>
      </c>
      <c r="L31" s="522"/>
      <c r="M31" s="522"/>
      <c r="N31" s="521"/>
      <c r="O31" s="520">
        <f t="shared" si="4"/>
        <v>0</v>
      </c>
      <c r="P31" s="521" t="e">
        <f t="shared" si="5"/>
        <v>#DIV/0!</v>
      </c>
      <c r="R31" s="240"/>
      <c r="T31" s="404"/>
      <c r="U31" s="404"/>
    </row>
    <row r="32" spans="1:21" ht="15" x14ac:dyDescent="0.25">
      <c r="A32" s="11" t="s">
        <v>228</v>
      </c>
      <c r="B32" s="245"/>
      <c r="C32" s="517"/>
      <c r="D32" s="518"/>
      <c r="E32" s="518"/>
      <c r="F32" s="519"/>
      <c r="G32" s="517"/>
      <c r="H32" s="518"/>
      <c r="I32" s="518"/>
      <c r="J32" s="519"/>
      <c r="K32" s="520">
        <f t="shared" si="3"/>
        <v>0</v>
      </c>
      <c r="L32" s="522"/>
      <c r="M32" s="522"/>
      <c r="N32" s="521"/>
      <c r="O32" s="520">
        <f t="shared" si="4"/>
        <v>0</v>
      </c>
      <c r="P32" s="521" t="e">
        <f t="shared" si="5"/>
        <v>#DIV/0!</v>
      </c>
      <c r="R32" s="240"/>
      <c r="T32" s="404"/>
      <c r="U32" s="404"/>
    </row>
    <row r="33" spans="1:21" ht="15" x14ac:dyDescent="0.25">
      <c r="A33" s="11" t="s">
        <v>229</v>
      </c>
      <c r="B33" s="245"/>
      <c r="C33" s="517"/>
      <c r="D33" s="518"/>
      <c r="E33" s="518"/>
      <c r="F33" s="519"/>
      <c r="G33" s="517"/>
      <c r="H33" s="518"/>
      <c r="I33" s="518"/>
      <c r="J33" s="519"/>
      <c r="K33" s="520">
        <f t="shared" si="3"/>
        <v>0</v>
      </c>
      <c r="L33" s="522"/>
      <c r="M33" s="522"/>
      <c r="N33" s="521"/>
      <c r="O33" s="520">
        <f t="shared" si="4"/>
        <v>0</v>
      </c>
      <c r="P33" s="521" t="e">
        <f t="shared" si="5"/>
        <v>#DIV/0!</v>
      </c>
      <c r="R33" s="240"/>
      <c r="T33" s="404"/>
      <c r="U33" s="404"/>
    </row>
    <row r="34" spans="1:21" ht="15" x14ac:dyDescent="0.25">
      <c r="A34" s="16" t="s">
        <v>230</v>
      </c>
      <c r="B34" s="243"/>
      <c r="C34" s="517"/>
      <c r="D34" s="518"/>
      <c r="E34" s="518"/>
      <c r="F34" s="519"/>
      <c r="G34" s="517"/>
      <c r="H34" s="518"/>
      <c r="I34" s="518"/>
      <c r="J34" s="519"/>
      <c r="K34" s="520">
        <f t="shared" si="3"/>
        <v>0</v>
      </c>
      <c r="L34" s="522"/>
      <c r="M34" s="522"/>
      <c r="N34" s="521"/>
      <c r="O34" s="520">
        <f t="shared" si="4"/>
        <v>0</v>
      </c>
      <c r="P34" s="521" t="e">
        <f t="shared" si="5"/>
        <v>#DIV/0!</v>
      </c>
      <c r="R34" s="240"/>
      <c r="T34" s="404"/>
      <c r="U34" s="404"/>
    </row>
    <row r="35" spans="1:21" ht="15" x14ac:dyDescent="0.25">
      <c r="A35" s="16" t="s">
        <v>231</v>
      </c>
      <c r="B35" s="243"/>
      <c r="C35" s="517"/>
      <c r="D35" s="518"/>
      <c r="E35" s="518"/>
      <c r="F35" s="519"/>
      <c r="G35" s="517"/>
      <c r="H35" s="518"/>
      <c r="I35" s="518"/>
      <c r="J35" s="519"/>
      <c r="K35" s="520">
        <f t="shared" si="3"/>
        <v>0</v>
      </c>
      <c r="L35" s="522"/>
      <c r="M35" s="522"/>
      <c r="N35" s="521"/>
      <c r="O35" s="520">
        <f t="shared" si="4"/>
        <v>0</v>
      </c>
      <c r="P35" s="521" t="e">
        <f t="shared" si="5"/>
        <v>#DIV/0!</v>
      </c>
      <c r="R35" s="240"/>
      <c r="T35" s="404"/>
      <c r="U35" s="404"/>
    </row>
    <row r="36" spans="1:21" ht="15" x14ac:dyDescent="0.25">
      <c r="A36" s="16" t="s">
        <v>232</v>
      </c>
      <c r="B36" s="243"/>
      <c r="C36" s="517"/>
      <c r="D36" s="518"/>
      <c r="E36" s="518"/>
      <c r="F36" s="519"/>
      <c r="G36" s="517"/>
      <c r="H36" s="518"/>
      <c r="I36" s="518"/>
      <c r="J36" s="519"/>
      <c r="K36" s="520">
        <f t="shared" si="3"/>
        <v>0</v>
      </c>
      <c r="L36" s="522"/>
      <c r="M36" s="522"/>
      <c r="N36" s="521"/>
      <c r="O36" s="520">
        <f t="shared" si="4"/>
        <v>0</v>
      </c>
      <c r="P36" s="521" t="e">
        <f t="shared" si="5"/>
        <v>#DIV/0!</v>
      </c>
      <c r="R36" s="240"/>
      <c r="T36" s="404"/>
      <c r="U36" s="404"/>
    </row>
    <row r="37" spans="1:21" ht="15" x14ac:dyDescent="0.25">
      <c r="A37" s="16" t="s">
        <v>233</v>
      </c>
      <c r="B37" s="243"/>
      <c r="C37" s="517"/>
      <c r="D37" s="518"/>
      <c r="E37" s="518"/>
      <c r="F37" s="519"/>
      <c r="G37" s="517"/>
      <c r="H37" s="518"/>
      <c r="I37" s="518"/>
      <c r="J37" s="519"/>
      <c r="K37" s="520">
        <f t="shared" si="3"/>
        <v>0</v>
      </c>
      <c r="L37" s="522"/>
      <c r="M37" s="522"/>
      <c r="N37" s="521"/>
      <c r="O37" s="520">
        <f t="shared" si="4"/>
        <v>0</v>
      </c>
      <c r="P37" s="521" t="e">
        <f t="shared" si="5"/>
        <v>#DIV/0!</v>
      </c>
      <c r="R37" s="240"/>
      <c r="T37" s="404"/>
      <c r="U37" s="404"/>
    </row>
    <row r="38" spans="1:21" ht="15" x14ac:dyDescent="0.25">
      <c r="A38" s="16" t="s">
        <v>234</v>
      </c>
      <c r="B38" s="243"/>
      <c r="C38" s="517"/>
      <c r="D38" s="518"/>
      <c r="E38" s="518"/>
      <c r="F38" s="519"/>
      <c r="G38" s="517"/>
      <c r="H38" s="518"/>
      <c r="I38" s="518"/>
      <c r="J38" s="519"/>
      <c r="K38" s="520">
        <f t="shared" si="3"/>
        <v>0</v>
      </c>
      <c r="L38" s="522"/>
      <c r="M38" s="522"/>
      <c r="N38" s="521"/>
      <c r="O38" s="520">
        <f t="shared" si="4"/>
        <v>0</v>
      </c>
      <c r="P38" s="521" t="e">
        <f t="shared" si="5"/>
        <v>#DIV/0!</v>
      </c>
      <c r="R38" s="240"/>
      <c r="T38" s="404"/>
      <c r="U38" s="404"/>
    </row>
    <row r="39" spans="1:21" ht="15" x14ac:dyDescent="0.25">
      <c r="A39" s="11" t="s">
        <v>198</v>
      </c>
      <c r="B39" s="525" t="s">
        <v>384</v>
      </c>
      <c r="C39" s="526"/>
      <c r="D39" s="526"/>
      <c r="E39" s="526"/>
      <c r="F39" s="526"/>
      <c r="G39" s="526"/>
      <c r="H39" s="526"/>
      <c r="I39" s="526"/>
      <c r="J39" s="526"/>
      <c r="K39" s="526"/>
      <c r="L39" s="526"/>
      <c r="M39" s="526"/>
      <c r="N39" s="526"/>
      <c r="O39" s="526"/>
      <c r="P39" s="527"/>
      <c r="R39" s="240"/>
      <c r="T39" s="365"/>
      <c r="U39" s="365"/>
    </row>
    <row r="40" spans="1:21" ht="15" x14ac:dyDescent="0.25">
      <c r="A40" s="16" t="s">
        <v>199</v>
      </c>
      <c r="B40" s="245"/>
      <c r="C40" s="517"/>
      <c r="D40" s="518"/>
      <c r="E40" s="518"/>
      <c r="F40" s="519"/>
      <c r="G40" s="517"/>
      <c r="H40" s="518"/>
      <c r="I40" s="518"/>
      <c r="J40" s="519"/>
      <c r="K40" s="520">
        <f t="shared" ref="K40:K53" si="6">IF(C40=0,0,G40/C40)</f>
        <v>0</v>
      </c>
      <c r="L40" s="522"/>
      <c r="M40" s="522"/>
      <c r="N40" s="521"/>
      <c r="O40" s="520">
        <f t="shared" ref="O40:O53" si="7">IF($C$174=0,0,C40/$C$174)</f>
        <v>0</v>
      </c>
      <c r="P40" s="521" t="e">
        <f t="shared" ref="P40:P53" si="8">D40/$D$176</f>
        <v>#DIV/0!</v>
      </c>
      <c r="R40" s="240"/>
      <c r="T40" s="404"/>
      <c r="U40" s="404"/>
    </row>
    <row r="41" spans="1:21" ht="15" x14ac:dyDescent="0.25">
      <c r="A41" s="16" t="s">
        <v>200</v>
      </c>
      <c r="B41" s="245"/>
      <c r="C41" s="517"/>
      <c r="D41" s="518"/>
      <c r="E41" s="518"/>
      <c r="F41" s="519"/>
      <c r="G41" s="517"/>
      <c r="H41" s="518"/>
      <c r="I41" s="518"/>
      <c r="J41" s="519"/>
      <c r="K41" s="520">
        <f t="shared" si="6"/>
        <v>0</v>
      </c>
      <c r="L41" s="522"/>
      <c r="M41" s="522"/>
      <c r="N41" s="521"/>
      <c r="O41" s="520">
        <f t="shared" si="7"/>
        <v>0</v>
      </c>
      <c r="P41" s="521" t="e">
        <f t="shared" si="8"/>
        <v>#DIV/0!</v>
      </c>
      <c r="R41" s="240"/>
      <c r="T41" s="404"/>
      <c r="U41" s="404"/>
    </row>
    <row r="42" spans="1:21" ht="15" x14ac:dyDescent="0.25">
      <c r="A42" s="16" t="s">
        <v>201</v>
      </c>
      <c r="B42" s="245"/>
      <c r="C42" s="517"/>
      <c r="D42" s="518"/>
      <c r="E42" s="518"/>
      <c r="F42" s="519"/>
      <c r="G42" s="517"/>
      <c r="H42" s="518"/>
      <c r="I42" s="518"/>
      <c r="J42" s="519"/>
      <c r="K42" s="520">
        <f t="shared" si="6"/>
        <v>0</v>
      </c>
      <c r="L42" s="522"/>
      <c r="M42" s="522"/>
      <c r="N42" s="521"/>
      <c r="O42" s="520">
        <f t="shared" si="7"/>
        <v>0</v>
      </c>
      <c r="P42" s="521" t="e">
        <f t="shared" si="8"/>
        <v>#DIV/0!</v>
      </c>
      <c r="R42" s="240"/>
      <c r="T42" s="404"/>
      <c r="U42" s="404"/>
    </row>
    <row r="43" spans="1:21" ht="15" x14ac:dyDescent="0.25">
      <c r="A43" s="16" t="s">
        <v>202</v>
      </c>
      <c r="B43" s="245"/>
      <c r="C43" s="517"/>
      <c r="D43" s="518"/>
      <c r="E43" s="518"/>
      <c r="F43" s="519"/>
      <c r="G43" s="517"/>
      <c r="H43" s="518"/>
      <c r="I43" s="518"/>
      <c r="J43" s="519"/>
      <c r="K43" s="520">
        <f t="shared" si="6"/>
        <v>0</v>
      </c>
      <c r="L43" s="522"/>
      <c r="M43" s="522"/>
      <c r="N43" s="521"/>
      <c r="O43" s="520">
        <f t="shared" si="7"/>
        <v>0</v>
      </c>
      <c r="P43" s="521" t="e">
        <f t="shared" si="8"/>
        <v>#DIV/0!</v>
      </c>
      <c r="R43" s="240"/>
      <c r="T43" s="404"/>
      <c r="U43" s="404"/>
    </row>
    <row r="44" spans="1:21" ht="15" x14ac:dyDescent="0.25">
      <c r="A44" s="16" t="s">
        <v>203</v>
      </c>
      <c r="B44" s="245"/>
      <c r="C44" s="517"/>
      <c r="D44" s="518"/>
      <c r="E44" s="518"/>
      <c r="F44" s="519"/>
      <c r="G44" s="517"/>
      <c r="H44" s="518"/>
      <c r="I44" s="518"/>
      <c r="J44" s="519"/>
      <c r="K44" s="520">
        <f t="shared" si="6"/>
        <v>0</v>
      </c>
      <c r="L44" s="522"/>
      <c r="M44" s="522"/>
      <c r="N44" s="521"/>
      <c r="O44" s="520">
        <f t="shared" si="7"/>
        <v>0</v>
      </c>
      <c r="P44" s="521" t="e">
        <f t="shared" si="8"/>
        <v>#DIV/0!</v>
      </c>
      <c r="R44" s="240"/>
      <c r="T44" s="404"/>
      <c r="U44" s="404"/>
    </row>
    <row r="45" spans="1:21" ht="15" x14ac:dyDescent="0.25">
      <c r="A45" s="11" t="s">
        <v>235</v>
      </c>
      <c r="B45" s="245"/>
      <c r="C45" s="517"/>
      <c r="D45" s="518"/>
      <c r="E45" s="518"/>
      <c r="F45" s="519"/>
      <c r="G45" s="517"/>
      <c r="H45" s="518"/>
      <c r="I45" s="518"/>
      <c r="J45" s="519"/>
      <c r="K45" s="520">
        <f t="shared" si="6"/>
        <v>0</v>
      </c>
      <c r="L45" s="522"/>
      <c r="M45" s="522"/>
      <c r="N45" s="521"/>
      <c r="O45" s="520">
        <f t="shared" si="7"/>
        <v>0</v>
      </c>
      <c r="P45" s="521" t="e">
        <f t="shared" si="8"/>
        <v>#DIV/0!</v>
      </c>
      <c r="R45" s="240"/>
      <c r="T45" s="404"/>
      <c r="U45" s="404"/>
    </row>
    <row r="46" spans="1:21" ht="15" x14ac:dyDescent="0.25">
      <c r="A46" s="11" t="s">
        <v>236</v>
      </c>
      <c r="B46" s="245"/>
      <c r="C46" s="517"/>
      <c r="D46" s="518"/>
      <c r="E46" s="518"/>
      <c r="F46" s="519"/>
      <c r="G46" s="517"/>
      <c r="H46" s="518"/>
      <c r="I46" s="518"/>
      <c r="J46" s="519"/>
      <c r="K46" s="520">
        <f t="shared" si="6"/>
        <v>0</v>
      </c>
      <c r="L46" s="522"/>
      <c r="M46" s="522"/>
      <c r="N46" s="521"/>
      <c r="O46" s="520">
        <f t="shared" si="7"/>
        <v>0</v>
      </c>
      <c r="P46" s="521" t="e">
        <f t="shared" si="8"/>
        <v>#DIV/0!</v>
      </c>
      <c r="R46" s="240"/>
      <c r="T46" s="404"/>
      <c r="U46" s="404"/>
    </row>
    <row r="47" spans="1:21" ht="15" x14ac:dyDescent="0.25">
      <c r="A47" s="11" t="s">
        <v>237</v>
      </c>
      <c r="B47" s="245"/>
      <c r="C47" s="517"/>
      <c r="D47" s="518"/>
      <c r="E47" s="518"/>
      <c r="F47" s="519"/>
      <c r="G47" s="517"/>
      <c r="H47" s="518"/>
      <c r="I47" s="518"/>
      <c r="J47" s="519"/>
      <c r="K47" s="520">
        <f t="shared" si="6"/>
        <v>0</v>
      </c>
      <c r="L47" s="522"/>
      <c r="M47" s="522"/>
      <c r="N47" s="521"/>
      <c r="O47" s="520">
        <f t="shared" si="7"/>
        <v>0</v>
      </c>
      <c r="P47" s="521" t="e">
        <f t="shared" si="8"/>
        <v>#DIV/0!</v>
      </c>
      <c r="R47" s="240"/>
      <c r="T47" s="404"/>
      <c r="U47" s="404"/>
    </row>
    <row r="48" spans="1:21" ht="15" x14ac:dyDescent="0.25">
      <c r="A48" s="11" t="s">
        <v>238</v>
      </c>
      <c r="B48" s="245"/>
      <c r="C48" s="517"/>
      <c r="D48" s="518"/>
      <c r="E48" s="518"/>
      <c r="F48" s="519"/>
      <c r="G48" s="517"/>
      <c r="H48" s="518"/>
      <c r="I48" s="518"/>
      <c r="J48" s="519"/>
      <c r="K48" s="520">
        <f t="shared" si="6"/>
        <v>0</v>
      </c>
      <c r="L48" s="522"/>
      <c r="M48" s="522"/>
      <c r="N48" s="521"/>
      <c r="O48" s="520">
        <f t="shared" si="7"/>
        <v>0</v>
      </c>
      <c r="P48" s="521" t="e">
        <f t="shared" si="8"/>
        <v>#DIV/0!</v>
      </c>
      <c r="R48" s="240"/>
      <c r="T48" s="404"/>
      <c r="U48" s="404"/>
    </row>
    <row r="49" spans="1:21" ht="15" x14ac:dyDescent="0.25">
      <c r="A49" s="16" t="s">
        <v>239</v>
      </c>
      <c r="B49" s="243"/>
      <c r="C49" s="517"/>
      <c r="D49" s="518"/>
      <c r="E49" s="518"/>
      <c r="F49" s="519"/>
      <c r="G49" s="517"/>
      <c r="H49" s="518"/>
      <c r="I49" s="518"/>
      <c r="J49" s="519"/>
      <c r="K49" s="520">
        <f t="shared" si="6"/>
        <v>0</v>
      </c>
      <c r="L49" s="522"/>
      <c r="M49" s="522"/>
      <c r="N49" s="521"/>
      <c r="O49" s="520">
        <f t="shared" si="7"/>
        <v>0</v>
      </c>
      <c r="P49" s="521" t="e">
        <f t="shared" si="8"/>
        <v>#DIV/0!</v>
      </c>
      <c r="R49" s="240"/>
      <c r="T49" s="404"/>
      <c r="U49" s="404"/>
    </row>
    <row r="50" spans="1:21" ht="15" x14ac:dyDescent="0.25">
      <c r="A50" s="16" t="s">
        <v>240</v>
      </c>
      <c r="B50" s="243"/>
      <c r="C50" s="517"/>
      <c r="D50" s="518"/>
      <c r="E50" s="518"/>
      <c r="F50" s="519"/>
      <c r="G50" s="517"/>
      <c r="H50" s="518"/>
      <c r="I50" s="518"/>
      <c r="J50" s="519"/>
      <c r="K50" s="520">
        <f t="shared" si="6"/>
        <v>0</v>
      </c>
      <c r="L50" s="522"/>
      <c r="M50" s="522"/>
      <c r="N50" s="521"/>
      <c r="O50" s="520">
        <f t="shared" si="7"/>
        <v>0</v>
      </c>
      <c r="P50" s="521" t="e">
        <f t="shared" si="8"/>
        <v>#DIV/0!</v>
      </c>
      <c r="R50" s="240"/>
      <c r="T50" s="404"/>
      <c r="U50" s="404"/>
    </row>
    <row r="51" spans="1:21" ht="15" x14ac:dyDescent="0.25">
      <c r="A51" s="16" t="s">
        <v>241</v>
      </c>
      <c r="B51" s="243"/>
      <c r="C51" s="517"/>
      <c r="D51" s="518"/>
      <c r="E51" s="518"/>
      <c r="F51" s="519"/>
      <c r="G51" s="517"/>
      <c r="H51" s="518"/>
      <c r="I51" s="518"/>
      <c r="J51" s="519"/>
      <c r="K51" s="520">
        <f t="shared" si="6"/>
        <v>0</v>
      </c>
      <c r="L51" s="522"/>
      <c r="M51" s="522"/>
      <c r="N51" s="521"/>
      <c r="O51" s="520">
        <f t="shared" si="7"/>
        <v>0</v>
      </c>
      <c r="P51" s="521" t="e">
        <f t="shared" si="8"/>
        <v>#DIV/0!</v>
      </c>
      <c r="R51" s="240"/>
      <c r="T51" s="404"/>
      <c r="U51" s="404"/>
    </row>
    <row r="52" spans="1:21" ht="15" x14ac:dyDescent="0.25">
      <c r="A52" s="16" t="s">
        <v>242</v>
      </c>
      <c r="B52" s="243"/>
      <c r="C52" s="517"/>
      <c r="D52" s="518"/>
      <c r="E52" s="518"/>
      <c r="F52" s="519"/>
      <c r="G52" s="517"/>
      <c r="H52" s="518"/>
      <c r="I52" s="518"/>
      <c r="J52" s="519"/>
      <c r="K52" s="520">
        <f t="shared" si="6"/>
        <v>0</v>
      </c>
      <c r="L52" s="522"/>
      <c r="M52" s="522"/>
      <c r="N52" s="521"/>
      <c r="O52" s="520">
        <f t="shared" si="7"/>
        <v>0</v>
      </c>
      <c r="P52" s="521" t="e">
        <f t="shared" si="8"/>
        <v>#DIV/0!</v>
      </c>
      <c r="R52" s="240"/>
      <c r="T52" s="404"/>
      <c r="U52" s="404"/>
    </row>
    <row r="53" spans="1:21" ht="15" x14ac:dyDescent="0.25">
      <c r="A53" s="16" t="s">
        <v>243</v>
      </c>
      <c r="B53" s="243"/>
      <c r="C53" s="517"/>
      <c r="D53" s="518"/>
      <c r="E53" s="518"/>
      <c r="F53" s="519"/>
      <c r="G53" s="517"/>
      <c r="H53" s="518"/>
      <c r="I53" s="518"/>
      <c r="J53" s="519"/>
      <c r="K53" s="520">
        <f t="shared" si="6"/>
        <v>0</v>
      </c>
      <c r="L53" s="522"/>
      <c r="M53" s="522"/>
      <c r="N53" s="521"/>
      <c r="O53" s="520">
        <f t="shared" si="7"/>
        <v>0</v>
      </c>
      <c r="P53" s="521" t="e">
        <f t="shared" si="8"/>
        <v>#DIV/0!</v>
      </c>
      <c r="R53" s="240"/>
      <c r="T53" s="404"/>
      <c r="U53" s="404"/>
    </row>
    <row r="54" spans="1:21" ht="15" x14ac:dyDescent="0.25">
      <c r="A54" s="11" t="s">
        <v>204</v>
      </c>
      <c r="B54" s="525" t="s">
        <v>385</v>
      </c>
      <c r="C54" s="526"/>
      <c r="D54" s="526"/>
      <c r="E54" s="526"/>
      <c r="F54" s="526"/>
      <c r="G54" s="526"/>
      <c r="H54" s="526"/>
      <c r="I54" s="526"/>
      <c r="J54" s="526"/>
      <c r="K54" s="526"/>
      <c r="L54" s="526"/>
      <c r="M54" s="526"/>
      <c r="N54" s="526"/>
      <c r="O54" s="526"/>
      <c r="P54" s="527"/>
      <c r="R54" s="240"/>
      <c r="T54" s="365"/>
      <c r="U54" s="365"/>
    </row>
    <row r="55" spans="1:21" ht="15" x14ac:dyDescent="0.25">
      <c r="A55" s="16" t="s">
        <v>205</v>
      </c>
      <c r="B55" s="245"/>
      <c r="C55" s="517"/>
      <c r="D55" s="518"/>
      <c r="E55" s="518"/>
      <c r="F55" s="519"/>
      <c r="G55" s="517"/>
      <c r="H55" s="518"/>
      <c r="I55" s="518"/>
      <c r="J55" s="519"/>
      <c r="K55" s="520">
        <f t="shared" ref="K55:K68" si="9">IF(C55=0,0,G55/C55)</f>
        <v>0</v>
      </c>
      <c r="L55" s="522"/>
      <c r="M55" s="522"/>
      <c r="N55" s="521"/>
      <c r="O55" s="520">
        <f t="shared" ref="O55:O68" si="10">IF($C$174=0,0,C55/$C$174)</f>
        <v>0</v>
      </c>
      <c r="P55" s="521" t="e">
        <f t="shared" ref="P55:P68" si="11">D55/$D$176</f>
        <v>#DIV/0!</v>
      </c>
      <c r="R55" s="240"/>
      <c r="T55" s="404"/>
      <c r="U55" s="404"/>
    </row>
    <row r="56" spans="1:21" ht="15" x14ac:dyDescent="0.25">
      <c r="A56" s="16" t="s">
        <v>206</v>
      </c>
      <c r="B56" s="245"/>
      <c r="C56" s="517"/>
      <c r="D56" s="518"/>
      <c r="E56" s="518"/>
      <c r="F56" s="519"/>
      <c r="G56" s="517"/>
      <c r="H56" s="518"/>
      <c r="I56" s="518"/>
      <c r="J56" s="519"/>
      <c r="K56" s="520">
        <f t="shared" si="9"/>
        <v>0</v>
      </c>
      <c r="L56" s="522"/>
      <c r="M56" s="522"/>
      <c r="N56" s="521"/>
      <c r="O56" s="520">
        <f t="shared" si="10"/>
        <v>0</v>
      </c>
      <c r="P56" s="521" t="e">
        <f t="shared" si="11"/>
        <v>#DIV/0!</v>
      </c>
      <c r="R56" s="240"/>
      <c r="T56" s="404"/>
      <c r="U56" s="404"/>
    </row>
    <row r="57" spans="1:21" ht="15" x14ac:dyDescent="0.25">
      <c r="A57" s="16" t="s">
        <v>207</v>
      </c>
      <c r="B57" s="245"/>
      <c r="C57" s="517"/>
      <c r="D57" s="518"/>
      <c r="E57" s="518"/>
      <c r="F57" s="519"/>
      <c r="G57" s="517"/>
      <c r="H57" s="518"/>
      <c r="I57" s="518"/>
      <c r="J57" s="519"/>
      <c r="K57" s="520">
        <f t="shared" si="9"/>
        <v>0</v>
      </c>
      <c r="L57" s="522"/>
      <c r="M57" s="522"/>
      <c r="N57" s="521"/>
      <c r="O57" s="520">
        <f t="shared" si="10"/>
        <v>0</v>
      </c>
      <c r="P57" s="521" t="e">
        <f t="shared" si="11"/>
        <v>#DIV/0!</v>
      </c>
      <c r="R57" s="240"/>
      <c r="T57" s="404"/>
      <c r="U57" s="404"/>
    </row>
    <row r="58" spans="1:21" ht="15" x14ac:dyDescent="0.25">
      <c r="A58" s="16" t="s">
        <v>208</v>
      </c>
      <c r="B58" s="245"/>
      <c r="C58" s="517"/>
      <c r="D58" s="518"/>
      <c r="E58" s="518"/>
      <c r="F58" s="519"/>
      <c r="G58" s="517"/>
      <c r="H58" s="518"/>
      <c r="I58" s="518"/>
      <c r="J58" s="519"/>
      <c r="K58" s="520">
        <f t="shared" si="9"/>
        <v>0</v>
      </c>
      <c r="L58" s="522"/>
      <c r="M58" s="522"/>
      <c r="N58" s="521"/>
      <c r="O58" s="520">
        <f t="shared" si="10"/>
        <v>0</v>
      </c>
      <c r="P58" s="521" t="e">
        <f t="shared" si="11"/>
        <v>#DIV/0!</v>
      </c>
      <c r="R58" s="240"/>
      <c r="T58" s="404"/>
      <c r="U58" s="404"/>
    </row>
    <row r="59" spans="1:21" ht="15" x14ac:dyDescent="0.25">
      <c r="A59" s="16" t="s">
        <v>209</v>
      </c>
      <c r="B59" s="245"/>
      <c r="C59" s="517"/>
      <c r="D59" s="518"/>
      <c r="E59" s="518"/>
      <c r="F59" s="519"/>
      <c r="G59" s="517"/>
      <c r="H59" s="518"/>
      <c r="I59" s="518"/>
      <c r="J59" s="519"/>
      <c r="K59" s="520">
        <f t="shared" si="9"/>
        <v>0</v>
      </c>
      <c r="L59" s="522"/>
      <c r="M59" s="522"/>
      <c r="N59" s="521"/>
      <c r="O59" s="520">
        <f t="shared" si="10"/>
        <v>0</v>
      </c>
      <c r="P59" s="521" t="e">
        <f t="shared" si="11"/>
        <v>#DIV/0!</v>
      </c>
      <c r="R59" s="240"/>
      <c r="T59" s="404"/>
      <c r="U59" s="404"/>
    </row>
    <row r="60" spans="1:21" ht="15" x14ac:dyDescent="0.25">
      <c r="A60" s="11" t="s">
        <v>245</v>
      </c>
      <c r="B60" s="245"/>
      <c r="C60" s="517"/>
      <c r="D60" s="518"/>
      <c r="E60" s="518"/>
      <c r="F60" s="519"/>
      <c r="G60" s="517"/>
      <c r="H60" s="518"/>
      <c r="I60" s="518"/>
      <c r="J60" s="519"/>
      <c r="K60" s="520">
        <f t="shared" si="9"/>
        <v>0</v>
      </c>
      <c r="L60" s="522"/>
      <c r="M60" s="522"/>
      <c r="N60" s="521"/>
      <c r="O60" s="520">
        <f t="shared" si="10"/>
        <v>0</v>
      </c>
      <c r="P60" s="521" t="e">
        <f t="shared" si="11"/>
        <v>#DIV/0!</v>
      </c>
      <c r="R60" s="240"/>
      <c r="T60" s="404"/>
      <c r="U60" s="404"/>
    </row>
    <row r="61" spans="1:21" ht="15" x14ac:dyDescent="0.25">
      <c r="A61" s="11" t="s">
        <v>246</v>
      </c>
      <c r="B61" s="245"/>
      <c r="C61" s="517"/>
      <c r="D61" s="518"/>
      <c r="E61" s="518"/>
      <c r="F61" s="519"/>
      <c r="G61" s="517"/>
      <c r="H61" s="518"/>
      <c r="I61" s="518"/>
      <c r="J61" s="519"/>
      <c r="K61" s="520">
        <f t="shared" si="9"/>
        <v>0</v>
      </c>
      <c r="L61" s="522"/>
      <c r="M61" s="522"/>
      <c r="N61" s="521"/>
      <c r="O61" s="520">
        <f t="shared" si="10"/>
        <v>0</v>
      </c>
      <c r="P61" s="521" t="e">
        <f t="shared" si="11"/>
        <v>#DIV/0!</v>
      </c>
      <c r="R61" s="240"/>
      <c r="T61" s="404"/>
      <c r="U61" s="404"/>
    </row>
    <row r="62" spans="1:21" ht="15" x14ac:dyDescent="0.25">
      <c r="A62" s="11" t="s">
        <v>247</v>
      </c>
      <c r="B62" s="245"/>
      <c r="C62" s="517"/>
      <c r="D62" s="518"/>
      <c r="E62" s="518"/>
      <c r="F62" s="519"/>
      <c r="G62" s="517"/>
      <c r="H62" s="518"/>
      <c r="I62" s="518"/>
      <c r="J62" s="519"/>
      <c r="K62" s="520">
        <f t="shared" si="9"/>
        <v>0</v>
      </c>
      <c r="L62" s="522"/>
      <c r="M62" s="522"/>
      <c r="N62" s="521"/>
      <c r="O62" s="520">
        <f t="shared" si="10"/>
        <v>0</v>
      </c>
      <c r="P62" s="521" t="e">
        <f t="shared" si="11"/>
        <v>#DIV/0!</v>
      </c>
      <c r="R62" s="240"/>
      <c r="T62" s="404"/>
      <c r="U62" s="404"/>
    </row>
    <row r="63" spans="1:21" ht="15" x14ac:dyDescent="0.25">
      <c r="A63" s="11" t="s">
        <v>248</v>
      </c>
      <c r="B63" s="245"/>
      <c r="C63" s="517"/>
      <c r="D63" s="518"/>
      <c r="E63" s="518"/>
      <c r="F63" s="519"/>
      <c r="G63" s="517"/>
      <c r="H63" s="518"/>
      <c r="I63" s="518"/>
      <c r="J63" s="519"/>
      <c r="K63" s="520">
        <f t="shared" si="9"/>
        <v>0</v>
      </c>
      <c r="L63" s="522"/>
      <c r="M63" s="522"/>
      <c r="N63" s="521"/>
      <c r="O63" s="520">
        <f t="shared" si="10"/>
        <v>0</v>
      </c>
      <c r="P63" s="521" t="e">
        <f t="shared" si="11"/>
        <v>#DIV/0!</v>
      </c>
      <c r="R63" s="240"/>
      <c r="T63" s="404"/>
      <c r="U63" s="404"/>
    </row>
    <row r="64" spans="1:21" ht="15" x14ac:dyDescent="0.25">
      <c r="A64" s="16" t="s">
        <v>249</v>
      </c>
      <c r="B64" s="243"/>
      <c r="C64" s="517"/>
      <c r="D64" s="518"/>
      <c r="E64" s="518"/>
      <c r="F64" s="519"/>
      <c r="G64" s="517"/>
      <c r="H64" s="518"/>
      <c r="I64" s="518"/>
      <c r="J64" s="519"/>
      <c r="K64" s="520">
        <f t="shared" si="9"/>
        <v>0</v>
      </c>
      <c r="L64" s="522"/>
      <c r="M64" s="522"/>
      <c r="N64" s="521"/>
      <c r="O64" s="520">
        <f t="shared" si="10"/>
        <v>0</v>
      </c>
      <c r="P64" s="521" t="e">
        <f t="shared" si="11"/>
        <v>#DIV/0!</v>
      </c>
      <c r="R64" s="240"/>
      <c r="T64" s="404"/>
      <c r="U64" s="404"/>
    </row>
    <row r="65" spans="1:21" ht="15" x14ac:dyDescent="0.25">
      <c r="A65" s="16" t="s">
        <v>250</v>
      </c>
      <c r="B65" s="243"/>
      <c r="C65" s="517"/>
      <c r="D65" s="518"/>
      <c r="E65" s="518"/>
      <c r="F65" s="519"/>
      <c r="G65" s="517"/>
      <c r="H65" s="518"/>
      <c r="I65" s="518"/>
      <c r="J65" s="519"/>
      <c r="K65" s="520">
        <f t="shared" si="9"/>
        <v>0</v>
      </c>
      <c r="L65" s="522"/>
      <c r="M65" s="522"/>
      <c r="N65" s="521"/>
      <c r="O65" s="520">
        <f t="shared" si="10"/>
        <v>0</v>
      </c>
      <c r="P65" s="521" t="e">
        <f t="shared" si="11"/>
        <v>#DIV/0!</v>
      </c>
      <c r="R65" s="240"/>
      <c r="T65" s="404"/>
      <c r="U65" s="404"/>
    </row>
    <row r="66" spans="1:21" ht="15" x14ac:dyDescent="0.25">
      <c r="A66" s="16" t="s">
        <v>251</v>
      </c>
      <c r="B66" s="243"/>
      <c r="C66" s="517"/>
      <c r="D66" s="518"/>
      <c r="E66" s="518"/>
      <c r="F66" s="519"/>
      <c r="G66" s="517"/>
      <c r="H66" s="518"/>
      <c r="I66" s="518"/>
      <c r="J66" s="519"/>
      <c r="K66" s="520">
        <f t="shared" si="9"/>
        <v>0</v>
      </c>
      <c r="L66" s="522"/>
      <c r="M66" s="522"/>
      <c r="N66" s="521"/>
      <c r="O66" s="520">
        <f t="shared" si="10"/>
        <v>0</v>
      </c>
      <c r="P66" s="521" t="e">
        <f t="shared" si="11"/>
        <v>#DIV/0!</v>
      </c>
      <c r="R66" s="240"/>
      <c r="T66" s="404"/>
      <c r="U66" s="404"/>
    </row>
    <row r="67" spans="1:21" ht="15" x14ac:dyDescent="0.25">
      <c r="A67" s="16" t="s">
        <v>252</v>
      </c>
      <c r="B67" s="243"/>
      <c r="C67" s="517"/>
      <c r="D67" s="518"/>
      <c r="E67" s="518"/>
      <c r="F67" s="519"/>
      <c r="G67" s="517"/>
      <c r="H67" s="518"/>
      <c r="I67" s="518"/>
      <c r="J67" s="519"/>
      <c r="K67" s="520">
        <f t="shared" si="9"/>
        <v>0</v>
      </c>
      <c r="L67" s="522"/>
      <c r="M67" s="522"/>
      <c r="N67" s="521"/>
      <c r="O67" s="520">
        <f t="shared" si="10"/>
        <v>0</v>
      </c>
      <c r="P67" s="521" t="e">
        <f t="shared" si="11"/>
        <v>#DIV/0!</v>
      </c>
      <c r="R67" s="240"/>
      <c r="T67" s="404"/>
      <c r="U67" s="404"/>
    </row>
    <row r="68" spans="1:21" ht="15" x14ac:dyDescent="0.25">
      <c r="A68" s="16" t="s">
        <v>253</v>
      </c>
      <c r="B68" s="243"/>
      <c r="C68" s="517"/>
      <c r="D68" s="518"/>
      <c r="E68" s="518"/>
      <c r="F68" s="519"/>
      <c r="G68" s="517"/>
      <c r="H68" s="518"/>
      <c r="I68" s="518"/>
      <c r="J68" s="519"/>
      <c r="K68" s="520">
        <f t="shared" si="9"/>
        <v>0</v>
      </c>
      <c r="L68" s="522"/>
      <c r="M68" s="522"/>
      <c r="N68" s="521"/>
      <c r="O68" s="520">
        <f t="shared" si="10"/>
        <v>0</v>
      </c>
      <c r="P68" s="521" t="e">
        <f t="shared" si="11"/>
        <v>#DIV/0!</v>
      </c>
      <c r="R68" s="240"/>
      <c r="T68" s="404"/>
      <c r="U68" s="404"/>
    </row>
    <row r="69" spans="1:21" ht="15" x14ac:dyDescent="0.25">
      <c r="A69" s="11" t="s">
        <v>210</v>
      </c>
      <c r="B69" s="525" t="s">
        <v>386</v>
      </c>
      <c r="C69" s="526"/>
      <c r="D69" s="526"/>
      <c r="E69" s="526"/>
      <c r="F69" s="526"/>
      <c r="G69" s="526"/>
      <c r="H69" s="526"/>
      <c r="I69" s="526"/>
      <c r="J69" s="526"/>
      <c r="K69" s="526"/>
      <c r="L69" s="526"/>
      <c r="M69" s="526"/>
      <c r="N69" s="526"/>
      <c r="O69" s="526"/>
      <c r="P69" s="527"/>
      <c r="R69" s="240"/>
      <c r="T69" s="365"/>
      <c r="U69" s="365"/>
    </row>
    <row r="70" spans="1:21" ht="15" x14ac:dyDescent="0.25">
      <c r="A70" s="16" t="s">
        <v>211</v>
      </c>
      <c r="B70" s="245"/>
      <c r="C70" s="517"/>
      <c r="D70" s="518"/>
      <c r="E70" s="518"/>
      <c r="F70" s="519"/>
      <c r="G70" s="517"/>
      <c r="H70" s="518"/>
      <c r="I70" s="518"/>
      <c r="J70" s="519"/>
      <c r="K70" s="520">
        <f t="shared" ref="K70:K83" si="12">IF(C70=0,0,G70/C70)</f>
        <v>0</v>
      </c>
      <c r="L70" s="522"/>
      <c r="M70" s="522"/>
      <c r="N70" s="521"/>
      <c r="O70" s="520">
        <f t="shared" ref="O70:O83" si="13">IF($C$174=0,0,C70/$C$174)</f>
        <v>0</v>
      </c>
      <c r="P70" s="521" t="e">
        <f t="shared" ref="P70:P83" si="14">D70/$D$176</f>
        <v>#DIV/0!</v>
      </c>
      <c r="R70" s="240"/>
      <c r="T70" s="404"/>
      <c r="U70" s="404"/>
    </row>
    <row r="71" spans="1:21" ht="15" x14ac:dyDescent="0.25">
      <c r="A71" s="16" t="s">
        <v>212</v>
      </c>
      <c r="B71" s="245"/>
      <c r="C71" s="517"/>
      <c r="D71" s="518"/>
      <c r="E71" s="518"/>
      <c r="F71" s="519"/>
      <c r="G71" s="517"/>
      <c r="H71" s="518"/>
      <c r="I71" s="518"/>
      <c r="J71" s="519"/>
      <c r="K71" s="520">
        <f t="shared" si="12"/>
        <v>0</v>
      </c>
      <c r="L71" s="522"/>
      <c r="M71" s="522"/>
      <c r="N71" s="521"/>
      <c r="O71" s="520">
        <f t="shared" si="13"/>
        <v>0</v>
      </c>
      <c r="P71" s="521" t="e">
        <f t="shared" si="14"/>
        <v>#DIV/0!</v>
      </c>
      <c r="R71" s="240"/>
      <c r="T71" s="404"/>
      <c r="U71" s="404"/>
    </row>
    <row r="72" spans="1:21" ht="15" x14ac:dyDescent="0.25">
      <c r="A72" s="16" t="s">
        <v>213</v>
      </c>
      <c r="B72" s="245"/>
      <c r="C72" s="517"/>
      <c r="D72" s="518"/>
      <c r="E72" s="518"/>
      <c r="F72" s="519"/>
      <c r="G72" s="517"/>
      <c r="H72" s="518"/>
      <c r="I72" s="518"/>
      <c r="J72" s="519"/>
      <c r="K72" s="520">
        <f t="shared" si="12"/>
        <v>0</v>
      </c>
      <c r="L72" s="522"/>
      <c r="M72" s="522"/>
      <c r="N72" s="521"/>
      <c r="O72" s="520">
        <f t="shared" si="13"/>
        <v>0</v>
      </c>
      <c r="P72" s="521" t="e">
        <f t="shared" si="14"/>
        <v>#DIV/0!</v>
      </c>
      <c r="R72" s="240"/>
      <c r="T72" s="404"/>
      <c r="U72" s="404"/>
    </row>
    <row r="73" spans="1:21" ht="15" x14ac:dyDescent="0.25">
      <c r="A73" s="16" t="s">
        <v>214</v>
      </c>
      <c r="B73" s="245"/>
      <c r="C73" s="517"/>
      <c r="D73" s="518"/>
      <c r="E73" s="518"/>
      <c r="F73" s="519"/>
      <c r="G73" s="517"/>
      <c r="H73" s="518"/>
      <c r="I73" s="518"/>
      <c r="J73" s="519"/>
      <c r="K73" s="520">
        <f t="shared" si="12"/>
        <v>0</v>
      </c>
      <c r="L73" s="522"/>
      <c r="M73" s="522"/>
      <c r="N73" s="521"/>
      <c r="O73" s="520">
        <f t="shared" si="13"/>
        <v>0</v>
      </c>
      <c r="P73" s="521" t="e">
        <f t="shared" si="14"/>
        <v>#DIV/0!</v>
      </c>
      <c r="R73" s="240"/>
      <c r="T73" s="404"/>
      <c r="U73" s="404"/>
    </row>
    <row r="74" spans="1:21" ht="15" x14ac:dyDescent="0.25">
      <c r="A74" s="16" t="s">
        <v>215</v>
      </c>
      <c r="B74" s="245"/>
      <c r="C74" s="517"/>
      <c r="D74" s="518"/>
      <c r="E74" s="518"/>
      <c r="F74" s="519"/>
      <c r="G74" s="517"/>
      <c r="H74" s="518"/>
      <c r="I74" s="518"/>
      <c r="J74" s="519"/>
      <c r="K74" s="520">
        <f t="shared" si="12"/>
        <v>0</v>
      </c>
      <c r="L74" s="522"/>
      <c r="M74" s="522"/>
      <c r="N74" s="521"/>
      <c r="O74" s="520">
        <f t="shared" si="13"/>
        <v>0</v>
      </c>
      <c r="P74" s="521" t="e">
        <f t="shared" si="14"/>
        <v>#DIV/0!</v>
      </c>
      <c r="R74" s="240"/>
      <c r="T74" s="404"/>
      <c r="U74" s="404"/>
    </row>
    <row r="75" spans="1:21" ht="15" x14ac:dyDescent="0.25">
      <c r="A75" s="11" t="s">
        <v>254</v>
      </c>
      <c r="B75" s="245"/>
      <c r="C75" s="517"/>
      <c r="D75" s="518"/>
      <c r="E75" s="518"/>
      <c r="F75" s="519"/>
      <c r="G75" s="517"/>
      <c r="H75" s="518"/>
      <c r="I75" s="518"/>
      <c r="J75" s="519"/>
      <c r="K75" s="520">
        <f t="shared" si="12"/>
        <v>0</v>
      </c>
      <c r="L75" s="522"/>
      <c r="M75" s="522"/>
      <c r="N75" s="521"/>
      <c r="O75" s="520">
        <f t="shared" si="13"/>
        <v>0</v>
      </c>
      <c r="P75" s="521" t="e">
        <f t="shared" si="14"/>
        <v>#DIV/0!</v>
      </c>
      <c r="R75" s="240"/>
      <c r="T75" s="404"/>
      <c r="U75" s="404"/>
    </row>
    <row r="76" spans="1:21" ht="15" x14ac:dyDescent="0.25">
      <c r="A76" s="11" t="s">
        <v>255</v>
      </c>
      <c r="B76" s="245"/>
      <c r="C76" s="517"/>
      <c r="D76" s="518"/>
      <c r="E76" s="518"/>
      <c r="F76" s="519"/>
      <c r="G76" s="517"/>
      <c r="H76" s="518"/>
      <c r="I76" s="518"/>
      <c r="J76" s="519"/>
      <c r="K76" s="520">
        <f t="shared" si="12"/>
        <v>0</v>
      </c>
      <c r="L76" s="522"/>
      <c r="M76" s="522"/>
      <c r="N76" s="521"/>
      <c r="O76" s="520">
        <f t="shared" si="13"/>
        <v>0</v>
      </c>
      <c r="P76" s="521" t="e">
        <f t="shared" si="14"/>
        <v>#DIV/0!</v>
      </c>
      <c r="R76" s="240"/>
      <c r="T76" s="404"/>
      <c r="U76" s="404"/>
    </row>
    <row r="77" spans="1:21" ht="15" x14ac:dyDescent="0.25">
      <c r="A77" s="11" t="s">
        <v>256</v>
      </c>
      <c r="B77" s="245"/>
      <c r="C77" s="517"/>
      <c r="D77" s="518"/>
      <c r="E77" s="518"/>
      <c r="F77" s="519"/>
      <c r="G77" s="517"/>
      <c r="H77" s="518"/>
      <c r="I77" s="518"/>
      <c r="J77" s="519"/>
      <c r="K77" s="520">
        <f t="shared" si="12"/>
        <v>0</v>
      </c>
      <c r="L77" s="522"/>
      <c r="M77" s="522"/>
      <c r="N77" s="521"/>
      <c r="O77" s="520">
        <f t="shared" si="13"/>
        <v>0</v>
      </c>
      <c r="P77" s="521" t="e">
        <f t="shared" si="14"/>
        <v>#DIV/0!</v>
      </c>
      <c r="R77" s="240"/>
      <c r="T77" s="404"/>
      <c r="U77" s="404"/>
    </row>
    <row r="78" spans="1:21" ht="15" x14ac:dyDescent="0.25">
      <c r="A78" s="11" t="s">
        <v>257</v>
      </c>
      <c r="B78" s="245"/>
      <c r="C78" s="517"/>
      <c r="D78" s="518"/>
      <c r="E78" s="518"/>
      <c r="F78" s="519"/>
      <c r="G78" s="517"/>
      <c r="H78" s="518"/>
      <c r="I78" s="518"/>
      <c r="J78" s="519"/>
      <c r="K78" s="520">
        <f t="shared" si="12"/>
        <v>0</v>
      </c>
      <c r="L78" s="522"/>
      <c r="M78" s="522"/>
      <c r="N78" s="521"/>
      <c r="O78" s="520">
        <f t="shared" si="13"/>
        <v>0</v>
      </c>
      <c r="P78" s="521" t="e">
        <f t="shared" si="14"/>
        <v>#DIV/0!</v>
      </c>
      <c r="R78" s="240"/>
      <c r="T78" s="404"/>
      <c r="U78" s="404"/>
    </row>
    <row r="79" spans="1:21" ht="15" x14ac:dyDescent="0.25">
      <c r="A79" s="16" t="s">
        <v>258</v>
      </c>
      <c r="B79" s="243"/>
      <c r="C79" s="517"/>
      <c r="D79" s="518"/>
      <c r="E79" s="518"/>
      <c r="F79" s="519"/>
      <c r="G79" s="517"/>
      <c r="H79" s="518"/>
      <c r="I79" s="518"/>
      <c r="J79" s="519"/>
      <c r="K79" s="520">
        <f t="shared" si="12"/>
        <v>0</v>
      </c>
      <c r="L79" s="522"/>
      <c r="M79" s="522"/>
      <c r="N79" s="521"/>
      <c r="O79" s="520">
        <f t="shared" si="13"/>
        <v>0</v>
      </c>
      <c r="P79" s="521" t="e">
        <f t="shared" si="14"/>
        <v>#DIV/0!</v>
      </c>
      <c r="R79" s="240"/>
      <c r="T79" s="404"/>
      <c r="U79" s="404"/>
    </row>
    <row r="80" spans="1:21" ht="15" x14ac:dyDescent="0.25">
      <c r="A80" s="16" t="s">
        <v>259</v>
      </c>
      <c r="B80" s="243"/>
      <c r="C80" s="517"/>
      <c r="D80" s="518"/>
      <c r="E80" s="518"/>
      <c r="F80" s="519"/>
      <c r="G80" s="517"/>
      <c r="H80" s="518"/>
      <c r="I80" s="518"/>
      <c r="J80" s="519"/>
      <c r="K80" s="520">
        <f t="shared" si="12"/>
        <v>0</v>
      </c>
      <c r="L80" s="522"/>
      <c r="M80" s="522"/>
      <c r="N80" s="521"/>
      <c r="O80" s="520">
        <f t="shared" si="13"/>
        <v>0</v>
      </c>
      <c r="P80" s="521" t="e">
        <f t="shared" si="14"/>
        <v>#DIV/0!</v>
      </c>
      <c r="R80" s="240"/>
      <c r="T80" s="404"/>
      <c r="U80" s="404"/>
    </row>
    <row r="81" spans="1:21" ht="15" x14ac:dyDescent="0.25">
      <c r="A81" s="16" t="s">
        <v>260</v>
      </c>
      <c r="B81" s="243"/>
      <c r="C81" s="517"/>
      <c r="D81" s="518"/>
      <c r="E81" s="518"/>
      <c r="F81" s="519"/>
      <c r="G81" s="517"/>
      <c r="H81" s="518"/>
      <c r="I81" s="518"/>
      <c r="J81" s="519"/>
      <c r="K81" s="520">
        <f t="shared" si="12"/>
        <v>0</v>
      </c>
      <c r="L81" s="522"/>
      <c r="M81" s="522"/>
      <c r="N81" s="521"/>
      <c r="O81" s="520">
        <f t="shared" si="13"/>
        <v>0</v>
      </c>
      <c r="P81" s="521" t="e">
        <f t="shared" si="14"/>
        <v>#DIV/0!</v>
      </c>
      <c r="R81" s="240"/>
      <c r="T81" s="404"/>
      <c r="U81" s="404"/>
    </row>
    <row r="82" spans="1:21" ht="15" x14ac:dyDescent="0.25">
      <c r="A82" s="16" t="s">
        <v>261</v>
      </c>
      <c r="B82" s="243"/>
      <c r="C82" s="517"/>
      <c r="D82" s="518"/>
      <c r="E82" s="518"/>
      <c r="F82" s="519"/>
      <c r="G82" s="517"/>
      <c r="H82" s="518"/>
      <c r="I82" s="518"/>
      <c r="J82" s="519"/>
      <c r="K82" s="520">
        <f t="shared" si="12"/>
        <v>0</v>
      </c>
      <c r="L82" s="522"/>
      <c r="M82" s="522"/>
      <c r="N82" s="521"/>
      <c r="O82" s="520">
        <f t="shared" si="13"/>
        <v>0</v>
      </c>
      <c r="P82" s="521" t="e">
        <f t="shared" si="14"/>
        <v>#DIV/0!</v>
      </c>
      <c r="R82" s="240"/>
      <c r="T82" s="404"/>
      <c r="U82" s="404"/>
    </row>
    <row r="83" spans="1:21" ht="15" x14ac:dyDescent="0.25">
      <c r="A83" s="16" t="s">
        <v>262</v>
      </c>
      <c r="B83" s="243"/>
      <c r="C83" s="517"/>
      <c r="D83" s="518"/>
      <c r="E83" s="518"/>
      <c r="F83" s="519"/>
      <c r="G83" s="517"/>
      <c r="H83" s="518"/>
      <c r="I83" s="518"/>
      <c r="J83" s="519"/>
      <c r="K83" s="520">
        <f t="shared" si="12"/>
        <v>0</v>
      </c>
      <c r="L83" s="522"/>
      <c r="M83" s="522"/>
      <c r="N83" s="521"/>
      <c r="O83" s="520">
        <f t="shared" si="13"/>
        <v>0</v>
      </c>
      <c r="P83" s="521" t="e">
        <f t="shared" si="14"/>
        <v>#DIV/0!</v>
      </c>
      <c r="R83" s="240"/>
      <c r="T83" s="404"/>
      <c r="U83" s="404"/>
    </row>
    <row r="84" spans="1:21" ht="15" x14ac:dyDescent="0.25">
      <c r="A84" s="11" t="s">
        <v>263</v>
      </c>
      <c r="B84" s="525" t="s">
        <v>387</v>
      </c>
      <c r="C84" s="526"/>
      <c r="D84" s="526"/>
      <c r="E84" s="526"/>
      <c r="F84" s="526"/>
      <c r="G84" s="526"/>
      <c r="H84" s="526"/>
      <c r="I84" s="526"/>
      <c r="J84" s="526"/>
      <c r="K84" s="526"/>
      <c r="L84" s="526"/>
      <c r="M84" s="526"/>
      <c r="N84" s="526"/>
      <c r="O84" s="526"/>
      <c r="P84" s="527"/>
      <c r="R84" s="240"/>
      <c r="T84" s="365"/>
      <c r="U84" s="365"/>
    </row>
    <row r="85" spans="1:21" ht="15" x14ac:dyDescent="0.25">
      <c r="A85" s="16" t="s">
        <v>264</v>
      </c>
      <c r="B85" s="245"/>
      <c r="C85" s="517"/>
      <c r="D85" s="518"/>
      <c r="E85" s="518"/>
      <c r="F85" s="519"/>
      <c r="G85" s="517"/>
      <c r="H85" s="518"/>
      <c r="I85" s="518"/>
      <c r="J85" s="519"/>
      <c r="K85" s="520">
        <f t="shared" ref="K85:K98" si="15">IF(C85=0,0,G85/C85)</f>
        <v>0</v>
      </c>
      <c r="L85" s="522"/>
      <c r="M85" s="522"/>
      <c r="N85" s="521"/>
      <c r="O85" s="520">
        <f t="shared" ref="O85:O98" si="16">IF($C$174=0,0,C85/$C$174)</f>
        <v>0</v>
      </c>
      <c r="P85" s="521" t="e">
        <f t="shared" ref="P85:P98" si="17">D85/$D$176</f>
        <v>#DIV/0!</v>
      </c>
      <c r="R85" s="240"/>
      <c r="T85" s="404"/>
      <c r="U85" s="404"/>
    </row>
    <row r="86" spans="1:21" ht="15" x14ac:dyDescent="0.25">
      <c r="A86" s="16" t="s">
        <v>265</v>
      </c>
      <c r="B86" s="245"/>
      <c r="C86" s="517"/>
      <c r="D86" s="518"/>
      <c r="E86" s="518"/>
      <c r="F86" s="519"/>
      <c r="G86" s="517"/>
      <c r="H86" s="518"/>
      <c r="I86" s="518"/>
      <c r="J86" s="519"/>
      <c r="K86" s="520">
        <f t="shared" si="15"/>
        <v>0</v>
      </c>
      <c r="L86" s="522"/>
      <c r="M86" s="522"/>
      <c r="N86" s="521"/>
      <c r="O86" s="520">
        <f t="shared" si="16"/>
        <v>0</v>
      </c>
      <c r="P86" s="521" t="e">
        <f t="shared" si="17"/>
        <v>#DIV/0!</v>
      </c>
      <c r="R86" s="240"/>
      <c r="T86" s="404"/>
      <c r="U86" s="404"/>
    </row>
    <row r="87" spans="1:21" ht="15" x14ac:dyDescent="0.25">
      <c r="A87" s="16" t="s">
        <v>266</v>
      </c>
      <c r="B87" s="245"/>
      <c r="C87" s="517"/>
      <c r="D87" s="518"/>
      <c r="E87" s="518"/>
      <c r="F87" s="519"/>
      <c r="G87" s="517"/>
      <c r="H87" s="518"/>
      <c r="I87" s="518"/>
      <c r="J87" s="519"/>
      <c r="K87" s="520">
        <f t="shared" si="15"/>
        <v>0</v>
      </c>
      <c r="L87" s="522"/>
      <c r="M87" s="522"/>
      <c r="N87" s="521"/>
      <c r="O87" s="520">
        <f t="shared" si="16"/>
        <v>0</v>
      </c>
      <c r="P87" s="521" t="e">
        <f t="shared" si="17"/>
        <v>#DIV/0!</v>
      </c>
      <c r="R87" s="240"/>
      <c r="T87" s="404"/>
      <c r="U87" s="404"/>
    </row>
    <row r="88" spans="1:21" ht="15" x14ac:dyDescent="0.25">
      <c r="A88" s="16" t="s">
        <v>267</v>
      </c>
      <c r="B88" s="245"/>
      <c r="C88" s="517"/>
      <c r="D88" s="518"/>
      <c r="E88" s="518"/>
      <c r="F88" s="519"/>
      <c r="G88" s="517"/>
      <c r="H88" s="518"/>
      <c r="I88" s="518"/>
      <c r="J88" s="519"/>
      <c r="K88" s="520">
        <f t="shared" si="15"/>
        <v>0</v>
      </c>
      <c r="L88" s="522"/>
      <c r="M88" s="522"/>
      <c r="N88" s="521"/>
      <c r="O88" s="520">
        <f t="shared" si="16"/>
        <v>0</v>
      </c>
      <c r="P88" s="521" t="e">
        <f t="shared" si="17"/>
        <v>#DIV/0!</v>
      </c>
      <c r="R88" s="240"/>
      <c r="T88" s="404"/>
      <c r="U88" s="404"/>
    </row>
    <row r="89" spans="1:21" ht="15" x14ac:dyDescent="0.25">
      <c r="A89" s="16" t="s">
        <v>268</v>
      </c>
      <c r="B89" s="245"/>
      <c r="C89" s="517"/>
      <c r="D89" s="518"/>
      <c r="E89" s="518"/>
      <c r="F89" s="519"/>
      <c r="G89" s="517"/>
      <c r="H89" s="518"/>
      <c r="I89" s="518"/>
      <c r="J89" s="519"/>
      <c r="K89" s="520">
        <f t="shared" si="15"/>
        <v>0</v>
      </c>
      <c r="L89" s="522"/>
      <c r="M89" s="522"/>
      <c r="N89" s="521"/>
      <c r="O89" s="520">
        <f t="shared" si="16"/>
        <v>0</v>
      </c>
      <c r="P89" s="521" t="e">
        <f t="shared" si="17"/>
        <v>#DIV/0!</v>
      </c>
      <c r="R89" s="240"/>
      <c r="T89" s="404"/>
      <c r="U89" s="404"/>
    </row>
    <row r="90" spans="1:21" ht="15" x14ac:dyDescent="0.25">
      <c r="A90" s="11" t="s">
        <v>269</v>
      </c>
      <c r="B90" s="245"/>
      <c r="C90" s="517"/>
      <c r="D90" s="518"/>
      <c r="E90" s="518"/>
      <c r="F90" s="519"/>
      <c r="G90" s="517"/>
      <c r="H90" s="518"/>
      <c r="I90" s="518"/>
      <c r="J90" s="519"/>
      <c r="K90" s="520">
        <f t="shared" si="15"/>
        <v>0</v>
      </c>
      <c r="L90" s="522"/>
      <c r="M90" s="522"/>
      <c r="N90" s="521"/>
      <c r="O90" s="520">
        <f t="shared" si="16"/>
        <v>0</v>
      </c>
      <c r="P90" s="521" t="e">
        <f t="shared" si="17"/>
        <v>#DIV/0!</v>
      </c>
      <c r="R90" s="240"/>
      <c r="T90" s="404"/>
      <c r="U90" s="404"/>
    </row>
    <row r="91" spans="1:21" ht="15" x14ac:dyDescent="0.25">
      <c r="A91" s="11" t="s">
        <v>270</v>
      </c>
      <c r="B91" s="245"/>
      <c r="C91" s="517"/>
      <c r="D91" s="518"/>
      <c r="E91" s="518"/>
      <c r="F91" s="519"/>
      <c r="G91" s="517"/>
      <c r="H91" s="518"/>
      <c r="I91" s="518"/>
      <c r="J91" s="519"/>
      <c r="K91" s="520">
        <f t="shared" si="15"/>
        <v>0</v>
      </c>
      <c r="L91" s="522"/>
      <c r="M91" s="522"/>
      <c r="N91" s="521"/>
      <c r="O91" s="520">
        <f t="shared" si="16"/>
        <v>0</v>
      </c>
      <c r="P91" s="521" t="e">
        <f t="shared" si="17"/>
        <v>#DIV/0!</v>
      </c>
      <c r="R91" s="240"/>
      <c r="T91" s="404"/>
      <c r="U91" s="404"/>
    </row>
    <row r="92" spans="1:21" ht="15" x14ac:dyDescent="0.25">
      <c r="A92" s="11" t="s">
        <v>271</v>
      </c>
      <c r="B92" s="245"/>
      <c r="C92" s="517"/>
      <c r="D92" s="518"/>
      <c r="E92" s="518"/>
      <c r="F92" s="519"/>
      <c r="G92" s="517"/>
      <c r="H92" s="518"/>
      <c r="I92" s="518"/>
      <c r="J92" s="519"/>
      <c r="K92" s="520">
        <f t="shared" si="15"/>
        <v>0</v>
      </c>
      <c r="L92" s="522"/>
      <c r="M92" s="522"/>
      <c r="N92" s="521"/>
      <c r="O92" s="520">
        <f t="shared" si="16"/>
        <v>0</v>
      </c>
      <c r="P92" s="521" t="e">
        <f t="shared" si="17"/>
        <v>#DIV/0!</v>
      </c>
      <c r="R92" s="240"/>
      <c r="T92" s="404"/>
      <c r="U92" s="404"/>
    </row>
    <row r="93" spans="1:21" ht="15" x14ac:dyDescent="0.25">
      <c r="A93" s="11" t="s">
        <v>272</v>
      </c>
      <c r="B93" s="245"/>
      <c r="C93" s="517"/>
      <c r="D93" s="518"/>
      <c r="E93" s="518"/>
      <c r="F93" s="519"/>
      <c r="G93" s="517"/>
      <c r="H93" s="518"/>
      <c r="I93" s="518"/>
      <c r="J93" s="519"/>
      <c r="K93" s="520">
        <f t="shared" si="15"/>
        <v>0</v>
      </c>
      <c r="L93" s="522"/>
      <c r="M93" s="522"/>
      <c r="N93" s="521"/>
      <c r="O93" s="520">
        <f t="shared" si="16"/>
        <v>0</v>
      </c>
      <c r="P93" s="521" t="e">
        <f t="shared" si="17"/>
        <v>#DIV/0!</v>
      </c>
      <c r="R93" s="240"/>
      <c r="T93" s="404"/>
      <c r="U93" s="404"/>
    </row>
    <row r="94" spans="1:21" ht="15" x14ac:dyDescent="0.25">
      <c r="A94" s="16" t="s">
        <v>273</v>
      </c>
      <c r="B94" s="243"/>
      <c r="C94" s="517"/>
      <c r="D94" s="518"/>
      <c r="E94" s="518"/>
      <c r="F94" s="519"/>
      <c r="G94" s="517"/>
      <c r="H94" s="518"/>
      <c r="I94" s="518"/>
      <c r="J94" s="519"/>
      <c r="K94" s="520">
        <f t="shared" si="15"/>
        <v>0</v>
      </c>
      <c r="L94" s="522"/>
      <c r="M94" s="522"/>
      <c r="N94" s="521"/>
      <c r="O94" s="520">
        <f t="shared" si="16"/>
        <v>0</v>
      </c>
      <c r="P94" s="521" t="e">
        <f t="shared" si="17"/>
        <v>#DIV/0!</v>
      </c>
      <c r="R94" s="240"/>
      <c r="T94" s="404"/>
      <c r="U94" s="404"/>
    </row>
    <row r="95" spans="1:21" ht="15" x14ac:dyDescent="0.25">
      <c r="A95" s="16" t="s">
        <v>274</v>
      </c>
      <c r="B95" s="243"/>
      <c r="C95" s="517"/>
      <c r="D95" s="518"/>
      <c r="E95" s="518"/>
      <c r="F95" s="519"/>
      <c r="G95" s="517"/>
      <c r="H95" s="518"/>
      <c r="I95" s="518"/>
      <c r="J95" s="519"/>
      <c r="K95" s="520">
        <f t="shared" si="15"/>
        <v>0</v>
      </c>
      <c r="L95" s="522"/>
      <c r="M95" s="522"/>
      <c r="N95" s="521"/>
      <c r="O95" s="520">
        <f t="shared" si="16"/>
        <v>0</v>
      </c>
      <c r="P95" s="521" t="e">
        <f t="shared" si="17"/>
        <v>#DIV/0!</v>
      </c>
      <c r="R95" s="240"/>
      <c r="T95" s="404"/>
      <c r="U95" s="404"/>
    </row>
    <row r="96" spans="1:21" ht="15" x14ac:dyDescent="0.25">
      <c r="A96" s="16" t="s">
        <v>275</v>
      </c>
      <c r="B96" s="243"/>
      <c r="C96" s="517"/>
      <c r="D96" s="518"/>
      <c r="E96" s="518"/>
      <c r="F96" s="519"/>
      <c r="G96" s="517"/>
      <c r="H96" s="518"/>
      <c r="I96" s="518"/>
      <c r="J96" s="519"/>
      <c r="K96" s="520">
        <f t="shared" si="15"/>
        <v>0</v>
      </c>
      <c r="L96" s="522"/>
      <c r="M96" s="522"/>
      <c r="N96" s="521"/>
      <c r="O96" s="520">
        <f t="shared" si="16"/>
        <v>0</v>
      </c>
      <c r="P96" s="521" t="e">
        <f t="shared" si="17"/>
        <v>#DIV/0!</v>
      </c>
      <c r="R96" s="240"/>
      <c r="T96" s="404"/>
      <c r="U96" s="404"/>
    </row>
    <row r="97" spans="1:21" ht="15" x14ac:dyDescent="0.25">
      <c r="A97" s="16" t="s">
        <v>276</v>
      </c>
      <c r="B97" s="243"/>
      <c r="C97" s="517"/>
      <c r="D97" s="518"/>
      <c r="E97" s="518"/>
      <c r="F97" s="519"/>
      <c r="G97" s="517"/>
      <c r="H97" s="518"/>
      <c r="I97" s="518"/>
      <c r="J97" s="519"/>
      <c r="K97" s="520">
        <f t="shared" si="15"/>
        <v>0</v>
      </c>
      <c r="L97" s="522"/>
      <c r="M97" s="522"/>
      <c r="N97" s="521"/>
      <c r="O97" s="520">
        <f t="shared" si="16"/>
        <v>0</v>
      </c>
      <c r="P97" s="521" t="e">
        <f t="shared" si="17"/>
        <v>#DIV/0!</v>
      </c>
      <c r="R97" s="240"/>
      <c r="T97" s="404"/>
      <c r="U97" s="404"/>
    </row>
    <row r="98" spans="1:21" ht="15" x14ac:dyDescent="0.25">
      <c r="A98" s="16" t="s">
        <v>277</v>
      </c>
      <c r="B98" s="243"/>
      <c r="C98" s="517"/>
      <c r="D98" s="518"/>
      <c r="E98" s="518"/>
      <c r="F98" s="519"/>
      <c r="G98" s="517"/>
      <c r="H98" s="518"/>
      <c r="I98" s="518"/>
      <c r="J98" s="519"/>
      <c r="K98" s="520">
        <f t="shared" si="15"/>
        <v>0</v>
      </c>
      <c r="L98" s="522"/>
      <c r="M98" s="522"/>
      <c r="N98" s="521"/>
      <c r="O98" s="520">
        <f t="shared" si="16"/>
        <v>0</v>
      </c>
      <c r="P98" s="521" t="e">
        <f t="shared" si="17"/>
        <v>#DIV/0!</v>
      </c>
      <c r="R98" s="240"/>
      <c r="T98" s="404"/>
      <c r="U98" s="404"/>
    </row>
    <row r="99" spans="1:21" ht="15" x14ac:dyDescent="0.25">
      <c r="A99" s="11" t="s">
        <v>278</v>
      </c>
      <c r="B99" s="525" t="s">
        <v>388</v>
      </c>
      <c r="C99" s="526"/>
      <c r="D99" s="526"/>
      <c r="E99" s="526"/>
      <c r="F99" s="526"/>
      <c r="G99" s="526"/>
      <c r="H99" s="526"/>
      <c r="I99" s="526"/>
      <c r="J99" s="526"/>
      <c r="K99" s="526"/>
      <c r="L99" s="526"/>
      <c r="M99" s="526"/>
      <c r="N99" s="526"/>
      <c r="O99" s="526"/>
      <c r="P99" s="527"/>
      <c r="R99" s="240"/>
      <c r="T99" s="365"/>
      <c r="U99" s="365"/>
    </row>
    <row r="100" spans="1:21" ht="15" x14ac:dyDescent="0.25">
      <c r="A100" s="16" t="s">
        <v>279</v>
      </c>
      <c r="B100" s="245"/>
      <c r="C100" s="517"/>
      <c r="D100" s="518"/>
      <c r="E100" s="518"/>
      <c r="F100" s="519"/>
      <c r="G100" s="517"/>
      <c r="H100" s="518"/>
      <c r="I100" s="518"/>
      <c r="J100" s="519"/>
      <c r="K100" s="520">
        <f t="shared" ref="K100:K113" si="18">IF(C100=0,0,G100/C100)</f>
        <v>0</v>
      </c>
      <c r="L100" s="522"/>
      <c r="M100" s="522"/>
      <c r="N100" s="521"/>
      <c r="O100" s="520">
        <f t="shared" ref="O100:O113" si="19">IF($C$174=0,0,C100/$C$174)</f>
        <v>0</v>
      </c>
      <c r="P100" s="521" t="e">
        <f t="shared" ref="P100:P113" si="20">D100/$D$176</f>
        <v>#DIV/0!</v>
      </c>
      <c r="R100" s="240"/>
      <c r="T100" s="404"/>
      <c r="U100" s="404"/>
    </row>
    <row r="101" spans="1:21" ht="15" x14ac:dyDescent="0.25">
      <c r="A101" s="16" t="s">
        <v>280</v>
      </c>
      <c r="B101" s="245"/>
      <c r="C101" s="517"/>
      <c r="D101" s="518"/>
      <c r="E101" s="518"/>
      <c r="F101" s="519"/>
      <c r="G101" s="517"/>
      <c r="H101" s="518"/>
      <c r="I101" s="518"/>
      <c r="J101" s="519"/>
      <c r="K101" s="520">
        <f t="shared" si="18"/>
        <v>0</v>
      </c>
      <c r="L101" s="522"/>
      <c r="M101" s="522"/>
      <c r="N101" s="521"/>
      <c r="O101" s="520">
        <f t="shared" si="19"/>
        <v>0</v>
      </c>
      <c r="P101" s="521" t="e">
        <f t="shared" si="20"/>
        <v>#DIV/0!</v>
      </c>
      <c r="R101" s="240"/>
      <c r="T101" s="404"/>
      <c r="U101" s="404"/>
    </row>
    <row r="102" spans="1:21" ht="15" x14ac:dyDescent="0.25">
      <c r="A102" s="16" t="s">
        <v>281</v>
      </c>
      <c r="B102" s="245"/>
      <c r="C102" s="517"/>
      <c r="D102" s="518"/>
      <c r="E102" s="518"/>
      <c r="F102" s="519"/>
      <c r="G102" s="517"/>
      <c r="H102" s="518"/>
      <c r="I102" s="518"/>
      <c r="J102" s="519"/>
      <c r="K102" s="520">
        <f t="shared" si="18"/>
        <v>0</v>
      </c>
      <c r="L102" s="522"/>
      <c r="M102" s="522"/>
      <c r="N102" s="521"/>
      <c r="O102" s="520">
        <f t="shared" si="19"/>
        <v>0</v>
      </c>
      <c r="P102" s="521" t="e">
        <f t="shared" si="20"/>
        <v>#DIV/0!</v>
      </c>
      <c r="R102" s="240"/>
      <c r="T102" s="404"/>
      <c r="U102" s="404"/>
    </row>
    <row r="103" spans="1:21" ht="15" x14ac:dyDescent="0.25">
      <c r="A103" s="16" t="s">
        <v>282</v>
      </c>
      <c r="B103" s="245"/>
      <c r="C103" s="517"/>
      <c r="D103" s="518"/>
      <c r="E103" s="518"/>
      <c r="F103" s="519"/>
      <c r="G103" s="517"/>
      <c r="H103" s="518"/>
      <c r="I103" s="518"/>
      <c r="J103" s="519"/>
      <c r="K103" s="520">
        <f t="shared" si="18"/>
        <v>0</v>
      </c>
      <c r="L103" s="522"/>
      <c r="M103" s="522"/>
      <c r="N103" s="521"/>
      <c r="O103" s="520">
        <f t="shared" si="19"/>
        <v>0</v>
      </c>
      <c r="P103" s="521" t="e">
        <f t="shared" si="20"/>
        <v>#DIV/0!</v>
      </c>
      <c r="R103" s="240"/>
      <c r="T103" s="404"/>
      <c r="U103" s="404"/>
    </row>
    <row r="104" spans="1:21" ht="15" x14ac:dyDescent="0.25">
      <c r="A104" s="16" t="s">
        <v>283</v>
      </c>
      <c r="B104" s="245"/>
      <c r="C104" s="517"/>
      <c r="D104" s="518"/>
      <c r="E104" s="518"/>
      <c r="F104" s="519"/>
      <c r="G104" s="517"/>
      <c r="H104" s="518"/>
      <c r="I104" s="518"/>
      <c r="J104" s="519"/>
      <c r="K104" s="520">
        <f t="shared" si="18"/>
        <v>0</v>
      </c>
      <c r="L104" s="522"/>
      <c r="M104" s="522"/>
      <c r="N104" s="521"/>
      <c r="O104" s="520">
        <f t="shared" si="19"/>
        <v>0</v>
      </c>
      <c r="P104" s="521" t="e">
        <f t="shared" si="20"/>
        <v>#DIV/0!</v>
      </c>
      <c r="R104" s="240"/>
      <c r="T104" s="404"/>
      <c r="U104" s="404"/>
    </row>
    <row r="105" spans="1:21" ht="15" x14ac:dyDescent="0.25">
      <c r="A105" s="16" t="s">
        <v>284</v>
      </c>
      <c r="B105" s="245"/>
      <c r="C105" s="517"/>
      <c r="D105" s="518"/>
      <c r="E105" s="518"/>
      <c r="F105" s="519"/>
      <c r="G105" s="517"/>
      <c r="H105" s="518"/>
      <c r="I105" s="518"/>
      <c r="J105" s="519"/>
      <c r="K105" s="520">
        <f t="shared" si="18"/>
        <v>0</v>
      </c>
      <c r="L105" s="522"/>
      <c r="M105" s="522"/>
      <c r="N105" s="521"/>
      <c r="O105" s="520">
        <f t="shared" si="19"/>
        <v>0</v>
      </c>
      <c r="P105" s="521" t="e">
        <f t="shared" si="20"/>
        <v>#DIV/0!</v>
      </c>
      <c r="R105" s="240"/>
      <c r="T105" s="404"/>
      <c r="U105" s="404"/>
    </row>
    <row r="106" spans="1:21" ht="15" x14ac:dyDescent="0.25">
      <c r="A106" s="16" t="s">
        <v>285</v>
      </c>
      <c r="B106" s="245"/>
      <c r="C106" s="517"/>
      <c r="D106" s="518"/>
      <c r="E106" s="518"/>
      <c r="F106" s="519"/>
      <c r="G106" s="517"/>
      <c r="H106" s="518"/>
      <c r="I106" s="518"/>
      <c r="J106" s="519"/>
      <c r="K106" s="520">
        <f t="shared" si="18"/>
        <v>0</v>
      </c>
      <c r="L106" s="522"/>
      <c r="M106" s="522"/>
      <c r="N106" s="521"/>
      <c r="O106" s="520">
        <f t="shared" si="19"/>
        <v>0</v>
      </c>
      <c r="P106" s="521" t="e">
        <f t="shared" si="20"/>
        <v>#DIV/0!</v>
      </c>
      <c r="R106" s="240"/>
      <c r="T106" s="404"/>
      <c r="U106" s="404"/>
    </row>
    <row r="107" spans="1:21" ht="15" x14ac:dyDescent="0.25">
      <c r="A107" s="16" t="s">
        <v>286</v>
      </c>
      <c r="B107" s="245"/>
      <c r="C107" s="517"/>
      <c r="D107" s="518"/>
      <c r="E107" s="518"/>
      <c r="F107" s="519"/>
      <c r="G107" s="517"/>
      <c r="H107" s="518"/>
      <c r="I107" s="518"/>
      <c r="J107" s="519"/>
      <c r="K107" s="520">
        <f t="shared" si="18"/>
        <v>0</v>
      </c>
      <c r="L107" s="522"/>
      <c r="M107" s="522"/>
      <c r="N107" s="521"/>
      <c r="O107" s="520">
        <f t="shared" si="19"/>
        <v>0</v>
      </c>
      <c r="P107" s="521" t="e">
        <f t="shared" si="20"/>
        <v>#DIV/0!</v>
      </c>
      <c r="R107" s="240"/>
      <c r="T107" s="404"/>
      <c r="U107" s="404"/>
    </row>
    <row r="108" spans="1:21" ht="15" x14ac:dyDescent="0.25">
      <c r="A108" s="16" t="s">
        <v>287</v>
      </c>
      <c r="B108" s="245"/>
      <c r="C108" s="517"/>
      <c r="D108" s="518"/>
      <c r="E108" s="518"/>
      <c r="F108" s="519"/>
      <c r="G108" s="517"/>
      <c r="H108" s="518"/>
      <c r="I108" s="518"/>
      <c r="J108" s="519"/>
      <c r="K108" s="520">
        <f t="shared" si="18"/>
        <v>0</v>
      </c>
      <c r="L108" s="522"/>
      <c r="M108" s="522"/>
      <c r="N108" s="521"/>
      <c r="O108" s="520">
        <f t="shared" si="19"/>
        <v>0</v>
      </c>
      <c r="P108" s="521" t="e">
        <f t="shared" si="20"/>
        <v>#DIV/0!</v>
      </c>
      <c r="R108" s="240"/>
      <c r="T108" s="404"/>
      <c r="U108" s="404"/>
    </row>
    <row r="109" spans="1:21" ht="15" x14ac:dyDescent="0.25">
      <c r="A109" s="16" t="s">
        <v>288</v>
      </c>
      <c r="B109" s="243"/>
      <c r="C109" s="517"/>
      <c r="D109" s="518"/>
      <c r="E109" s="518"/>
      <c r="F109" s="519"/>
      <c r="G109" s="517"/>
      <c r="H109" s="518"/>
      <c r="I109" s="518"/>
      <c r="J109" s="519"/>
      <c r="K109" s="520">
        <f t="shared" si="18"/>
        <v>0</v>
      </c>
      <c r="L109" s="522"/>
      <c r="M109" s="522"/>
      <c r="N109" s="521"/>
      <c r="O109" s="520">
        <f t="shared" si="19"/>
        <v>0</v>
      </c>
      <c r="P109" s="521" t="e">
        <f t="shared" si="20"/>
        <v>#DIV/0!</v>
      </c>
      <c r="R109" s="240"/>
      <c r="T109" s="404"/>
      <c r="U109" s="404"/>
    </row>
    <row r="110" spans="1:21" ht="15" x14ac:dyDescent="0.25">
      <c r="A110" s="16" t="s">
        <v>289</v>
      </c>
      <c r="B110" s="243"/>
      <c r="C110" s="517"/>
      <c r="D110" s="518"/>
      <c r="E110" s="518"/>
      <c r="F110" s="519"/>
      <c r="G110" s="517"/>
      <c r="H110" s="518"/>
      <c r="I110" s="518"/>
      <c r="J110" s="519"/>
      <c r="K110" s="520">
        <f t="shared" si="18"/>
        <v>0</v>
      </c>
      <c r="L110" s="522"/>
      <c r="M110" s="522"/>
      <c r="N110" s="521"/>
      <c r="O110" s="520">
        <f t="shared" si="19"/>
        <v>0</v>
      </c>
      <c r="P110" s="521" t="e">
        <f t="shared" si="20"/>
        <v>#DIV/0!</v>
      </c>
      <c r="R110" s="240"/>
      <c r="T110" s="404"/>
      <c r="U110" s="404"/>
    </row>
    <row r="111" spans="1:21" ht="15" x14ac:dyDescent="0.25">
      <c r="A111" s="16" t="s">
        <v>290</v>
      </c>
      <c r="B111" s="243"/>
      <c r="C111" s="517"/>
      <c r="D111" s="518"/>
      <c r="E111" s="518"/>
      <c r="F111" s="519"/>
      <c r="G111" s="517"/>
      <c r="H111" s="518"/>
      <c r="I111" s="518"/>
      <c r="J111" s="519"/>
      <c r="K111" s="520">
        <f t="shared" si="18"/>
        <v>0</v>
      </c>
      <c r="L111" s="522"/>
      <c r="M111" s="522"/>
      <c r="N111" s="521"/>
      <c r="O111" s="520">
        <f t="shared" si="19"/>
        <v>0</v>
      </c>
      <c r="P111" s="521" t="e">
        <f t="shared" si="20"/>
        <v>#DIV/0!</v>
      </c>
      <c r="R111" s="240"/>
      <c r="T111" s="404"/>
      <c r="U111" s="404"/>
    </row>
    <row r="112" spans="1:21" ht="15" x14ac:dyDescent="0.25">
      <c r="A112" s="16" t="s">
        <v>291</v>
      </c>
      <c r="B112" s="243"/>
      <c r="C112" s="517"/>
      <c r="D112" s="518"/>
      <c r="E112" s="518"/>
      <c r="F112" s="519"/>
      <c r="G112" s="517"/>
      <c r="H112" s="518"/>
      <c r="I112" s="518"/>
      <c r="J112" s="519"/>
      <c r="K112" s="520">
        <f t="shared" si="18"/>
        <v>0</v>
      </c>
      <c r="L112" s="522"/>
      <c r="M112" s="522"/>
      <c r="N112" s="521"/>
      <c r="O112" s="520">
        <f t="shared" si="19"/>
        <v>0</v>
      </c>
      <c r="P112" s="521" t="e">
        <f t="shared" si="20"/>
        <v>#DIV/0!</v>
      </c>
      <c r="R112" s="240"/>
      <c r="T112" s="404"/>
      <c r="U112" s="404"/>
    </row>
    <row r="113" spans="1:21" ht="15" x14ac:dyDescent="0.25">
      <c r="A113" s="16" t="s">
        <v>292</v>
      </c>
      <c r="B113" s="243"/>
      <c r="C113" s="517"/>
      <c r="D113" s="518"/>
      <c r="E113" s="518"/>
      <c r="F113" s="519"/>
      <c r="G113" s="517"/>
      <c r="H113" s="518"/>
      <c r="I113" s="518"/>
      <c r="J113" s="519"/>
      <c r="K113" s="520">
        <f t="shared" si="18"/>
        <v>0</v>
      </c>
      <c r="L113" s="522"/>
      <c r="M113" s="522"/>
      <c r="N113" s="521"/>
      <c r="O113" s="520">
        <f t="shared" si="19"/>
        <v>0</v>
      </c>
      <c r="P113" s="521" t="e">
        <f t="shared" si="20"/>
        <v>#DIV/0!</v>
      </c>
      <c r="R113" s="240"/>
      <c r="T113" s="404"/>
      <c r="U113" s="404"/>
    </row>
    <row r="114" spans="1:21" ht="15" x14ac:dyDescent="0.25">
      <c r="A114" s="11" t="s">
        <v>293</v>
      </c>
      <c r="B114" s="525" t="s">
        <v>389</v>
      </c>
      <c r="C114" s="526"/>
      <c r="D114" s="526"/>
      <c r="E114" s="526"/>
      <c r="F114" s="526"/>
      <c r="G114" s="526"/>
      <c r="H114" s="526"/>
      <c r="I114" s="526"/>
      <c r="J114" s="526"/>
      <c r="K114" s="526"/>
      <c r="L114" s="526"/>
      <c r="M114" s="526"/>
      <c r="N114" s="526"/>
      <c r="O114" s="526"/>
      <c r="P114" s="527"/>
      <c r="R114" s="240"/>
      <c r="T114" s="365"/>
      <c r="U114" s="365"/>
    </row>
    <row r="115" spans="1:21" ht="15" x14ac:dyDescent="0.25">
      <c r="A115" s="16" t="s">
        <v>294</v>
      </c>
      <c r="B115" s="245"/>
      <c r="C115" s="517"/>
      <c r="D115" s="518"/>
      <c r="E115" s="518"/>
      <c r="F115" s="519"/>
      <c r="G115" s="517"/>
      <c r="H115" s="518"/>
      <c r="I115" s="518"/>
      <c r="J115" s="519"/>
      <c r="K115" s="520">
        <f t="shared" ref="K115:K128" si="21">IF(C115=0,0,G115/C115)</f>
        <v>0</v>
      </c>
      <c r="L115" s="522"/>
      <c r="M115" s="522"/>
      <c r="N115" s="521"/>
      <c r="O115" s="520">
        <f t="shared" ref="O115:O128" si="22">IF($C$174=0,0,C115/$C$174)</f>
        <v>0</v>
      </c>
      <c r="P115" s="521" t="e">
        <f t="shared" ref="P115:P128" si="23">D115/$D$176</f>
        <v>#DIV/0!</v>
      </c>
      <c r="R115" s="240"/>
      <c r="T115" s="404"/>
      <c r="U115" s="404"/>
    </row>
    <row r="116" spans="1:21" ht="15" x14ac:dyDescent="0.25">
      <c r="A116" s="16" t="s">
        <v>295</v>
      </c>
      <c r="B116" s="245"/>
      <c r="C116" s="517"/>
      <c r="D116" s="518"/>
      <c r="E116" s="518"/>
      <c r="F116" s="519"/>
      <c r="G116" s="517"/>
      <c r="H116" s="518"/>
      <c r="I116" s="518"/>
      <c r="J116" s="519"/>
      <c r="K116" s="520">
        <f t="shared" si="21"/>
        <v>0</v>
      </c>
      <c r="L116" s="522"/>
      <c r="M116" s="522"/>
      <c r="N116" s="521"/>
      <c r="O116" s="520">
        <f t="shared" si="22"/>
        <v>0</v>
      </c>
      <c r="P116" s="521" t="e">
        <f t="shared" si="23"/>
        <v>#DIV/0!</v>
      </c>
      <c r="R116" s="240"/>
      <c r="T116" s="404"/>
      <c r="U116" s="404"/>
    </row>
    <row r="117" spans="1:21" ht="15" x14ac:dyDescent="0.25">
      <c r="A117" s="16" t="s">
        <v>296</v>
      </c>
      <c r="B117" s="245"/>
      <c r="C117" s="517"/>
      <c r="D117" s="518"/>
      <c r="E117" s="518"/>
      <c r="F117" s="519"/>
      <c r="G117" s="517"/>
      <c r="H117" s="518"/>
      <c r="I117" s="518"/>
      <c r="J117" s="519"/>
      <c r="K117" s="520">
        <f t="shared" si="21"/>
        <v>0</v>
      </c>
      <c r="L117" s="522"/>
      <c r="M117" s="522"/>
      <c r="N117" s="521"/>
      <c r="O117" s="520">
        <f t="shared" si="22"/>
        <v>0</v>
      </c>
      <c r="P117" s="521" t="e">
        <f t="shared" si="23"/>
        <v>#DIV/0!</v>
      </c>
      <c r="R117" s="240"/>
      <c r="T117" s="404"/>
      <c r="U117" s="404"/>
    </row>
    <row r="118" spans="1:21" ht="15" x14ac:dyDescent="0.25">
      <c r="A118" s="16" t="s">
        <v>297</v>
      </c>
      <c r="B118" s="245"/>
      <c r="C118" s="517"/>
      <c r="D118" s="518"/>
      <c r="E118" s="518"/>
      <c r="F118" s="519"/>
      <c r="G118" s="517"/>
      <c r="H118" s="518"/>
      <c r="I118" s="518"/>
      <c r="J118" s="519"/>
      <c r="K118" s="520">
        <f t="shared" si="21"/>
        <v>0</v>
      </c>
      <c r="L118" s="522"/>
      <c r="M118" s="522"/>
      <c r="N118" s="521"/>
      <c r="O118" s="520">
        <f t="shared" si="22"/>
        <v>0</v>
      </c>
      <c r="P118" s="521" t="e">
        <f t="shared" si="23"/>
        <v>#DIV/0!</v>
      </c>
      <c r="R118" s="240"/>
      <c r="T118" s="404"/>
      <c r="U118" s="404"/>
    </row>
    <row r="119" spans="1:21" ht="15" x14ac:dyDescent="0.25">
      <c r="A119" s="16" t="s">
        <v>298</v>
      </c>
      <c r="B119" s="245"/>
      <c r="C119" s="517"/>
      <c r="D119" s="518"/>
      <c r="E119" s="518"/>
      <c r="F119" s="519"/>
      <c r="G119" s="517"/>
      <c r="H119" s="518"/>
      <c r="I119" s="518"/>
      <c r="J119" s="519"/>
      <c r="K119" s="520">
        <f t="shared" si="21"/>
        <v>0</v>
      </c>
      <c r="L119" s="522"/>
      <c r="M119" s="522"/>
      <c r="N119" s="521"/>
      <c r="O119" s="520">
        <f t="shared" si="22"/>
        <v>0</v>
      </c>
      <c r="P119" s="521" t="e">
        <f t="shared" si="23"/>
        <v>#DIV/0!</v>
      </c>
      <c r="R119" s="240"/>
      <c r="T119" s="404"/>
      <c r="U119" s="404"/>
    </row>
    <row r="120" spans="1:21" ht="15" x14ac:dyDescent="0.25">
      <c r="A120" s="16" t="s">
        <v>299</v>
      </c>
      <c r="B120" s="245"/>
      <c r="C120" s="517"/>
      <c r="D120" s="518"/>
      <c r="E120" s="518"/>
      <c r="F120" s="519"/>
      <c r="G120" s="517"/>
      <c r="H120" s="518"/>
      <c r="I120" s="518"/>
      <c r="J120" s="519"/>
      <c r="K120" s="520">
        <f t="shared" si="21"/>
        <v>0</v>
      </c>
      <c r="L120" s="522"/>
      <c r="M120" s="522"/>
      <c r="N120" s="521"/>
      <c r="O120" s="520">
        <f t="shared" si="22"/>
        <v>0</v>
      </c>
      <c r="P120" s="521" t="e">
        <f t="shared" si="23"/>
        <v>#DIV/0!</v>
      </c>
      <c r="R120" s="240"/>
      <c r="T120" s="404"/>
      <c r="U120" s="404"/>
    </row>
    <row r="121" spans="1:21" ht="15" x14ac:dyDescent="0.25">
      <c r="A121" s="16" t="s">
        <v>300</v>
      </c>
      <c r="B121" s="245"/>
      <c r="C121" s="517"/>
      <c r="D121" s="518"/>
      <c r="E121" s="518"/>
      <c r="F121" s="519"/>
      <c r="G121" s="517"/>
      <c r="H121" s="518"/>
      <c r="I121" s="518"/>
      <c r="J121" s="519"/>
      <c r="K121" s="520">
        <f t="shared" si="21"/>
        <v>0</v>
      </c>
      <c r="L121" s="522"/>
      <c r="M121" s="522"/>
      <c r="N121" s="521"/>
      <c r="O121" s="520">
        <f t="shared" si="22"/>
        <v>0</v>
      </c>
      <c r="P121" s="521" t="e">
        <f t="shared" si="23"/>
        <v>#DIV/0!</v>
      </c>
      <c r="R121" s="240"/>
      <c r="T121" s="404"/>
      <c r="U121" s="404"/>
    </row>
    <row r="122" spans="1:21" ht="15" x14ac:dyDescent="0.25">
      <c r="A122" s="16" t="s">
        <v>301</v>
      </c>
      <c r="B122" s="245"/>
      <c r="C122" s="517"/>
      <c r="D122" s="518"/>
      <c r="E122" s="518"/>
      <c r="F122" s="519"/>
      <c r="G122" s="517"/>
      <c r="H122" s="518"/>
      <c r="I122" s="518"/>
      <c r="J122" s="519"/>
      <c r="K122" s="520">
        <f t="shared" si="21"/>
        <v>0</v>
      </c>
      <c r="L122" s="522"/>
      <c r="M122" s="522"/>
      <c r="N122" s="521"/>
      <c r="O122" s="520">
        <f t="shared" si="22"/>
        <v>0</v>
      </c>
      <c r="P122" s="521" t="e">
        <f t="shared" si="23"/>
        <v>#DIV/0!</v>
      </c>
      <c r="R122" s="240"/>
      <c r="T122" s="404"/>
      <c r="U122" s="404"/>
    </row>
    <row r="123" spans="1:21" ht="15" x14ac:dyDescent="0.25">
      <c r="A123" s="16" t="s">
        <v>302</v>
      </c>
      <c r="B123" s="245"/>
      <c r="C123" s="517"/>
      <c r="D123" s="518"/>
      <c r="E123" s="518"/>
      <c r="F123" s="519"/>
      <c r="G123" s="517"/>
      <c r="H123" s="518"/>
      <c r="I123" s="518"/>
      <c r="J123" s="519"/>
      <c r="K123" s="520">
        <f t="shared" si="21"/>
        <v>0</v>
      </c>
      <c r="L123" s="522"/>
      <c r="M123" s="522"/>
      <c r="N123" s="521"/>
      <c r="O123" s="520">
        <f t="shared" si="22"/>
        <v>0</v>
      </c>
      <c r="P123" s="521" t="e">
        <f t="shared" si="23"/>
        <v>#DIV/0!</v>
      </c>
      <c r="R123" s="240"/>
      <c r="T123" s="404"/>
      <c r="U123" s="404"/>
    </row>
    <row r="124" spans="1:21" ht="15" x14ac:dyDescent="0.25">
      <c r="A124" s="16" t="s">
        <v>303</v>
      </c>
      <c r="B124" s="243"/>
      <c r="C124" s="517"/>
      <c r="D124" s="518"/>
      <c r="E124" s="518"/>
      <c r="F124" s="519"/>
      <c r="G124" s="517"/>
      <c r="H124" s="518"/>
      <c r="I124" s="518"/>
      <c r="J124" s="519"/>
      <c r="K124" s="520">
        <f t="shared" si="21"/>
        <v>0</v>
      </c>
      <c r="L124" s="522"/>
      <c r="M124" s="522"/>
      <c r="N124" s="521"/>
      <c r="O124" s="520">
        <f t="shared" si="22"/>
        <v>0</v>
      </c>
      <c r="P124" s="521" t="e">
        <f t="shared" si="23"/>
        <v>#DIV/0!</v>
      </c>
      <c r="R124" s="240"/>
      <c r="T124" s="404"/>
      <c r="U124" s="404"/>
    </row>
    <row r="125" spans="1:21" ht="15" x14ac:dyDescent="0.25">
      <c r="A125" s="16" t="s">
        <v>304</v>
      </c>
      <c r="B125" s="243"/>
      <c r="C125" s="517"/>
      <c r="D125" s="518"/>
      <c r="E125" s="518"/>
      <c r="F125" s="519"/>
      <c r="G125" s="517"/>
      <c r="H125" s="518"/>
      <c r="I125" s="518"/>
      <c r="J125" s="519"/>
      <c r="K125" s="520">
        <f t="shared" si="21"/>
        <v>0</v>
      </c>
      <c r="L125" s="522"/>
      <c r="M125" s="522"/>
      <c r="N125" s="521"/>
      <c r="O125" s="520">
        <f t="shared" si="22"/>
        <v>0</v>
      </c>
      <c r="P125" s="521" t="e">
        <f t="shared" si="23"/>
        <v>#DIV/0!</v>
      </c>
      <c r="R125" s="240"/>
      <c r="T125" s="404"/>
      <c r="U125" s="404"/>
    </row>
    <row r="126" spans="1:21" ht="15" x14ac:dyDescent="0.25">
      <c r="A126" s="16" t="s">
        <v>305</v>
      </c>
      <c r="B126" s="243"/>
      <c r="C126" s="517"/>
      <c r="D126" s="518"/>
      <c r="E126" s="518"/>
      <c r="F126" s="519"/>
      <c r="G126" s="517"/>
      <c r="H126" s="518"/>
      <c r="I126" s="518"/>
      <c r="J126" s="519"/>
      <c r="K126" s="520">
        <f t="shared" si="21"/>
        <v>0</v>
      </c>
      <c r="L126" s="522"/>
      <c r="M126" s="522"/>
      <c r="N126" s="521"/>
      <c r="O126" s="520">
        <f t="shared" si="22"/>
        <v>0</v>
      </c>
      <c r="P126" s="521" t="e">
        <f t="shared" si="23"/>
        <v>#DIV/0!</v>
      </c>
      <c r="R126" s="240"/>
      <c r="T126" s="404"/>
      <c r="U126" s="404"/>
    </row>
    <row r="127" spans="1:21" ht="15" x14ac:dyDescent="0.25">
      <c r="A127" s="16" t="s">
        <v>306</v>
      </c>
      <c r="B127" s="243"/>
      <c r="C127" s="517"/>
      <c r="D127" s="518"/>
      <c r="E127" s="518"/>
      <c r="F127" s="519"/>
      <c r="G127" s="517"/>
      <c r="H127" s="518"/>
      <c r="I127" s="518"/>
      <c r="J127" s="519"/>
      <c r="K127" s="520">
        <f t="shared" si="21"/>
        <v>0</v>
      </c>
      <c r="L127" s="522"/>
      <c r="M127" s="522"/>
      <c r="N127" s="521"/>
      <c r="O127" s="520">
        <f t="shared" si="22"/>
        <v>0</v>
      </c>
      <c r="P127" s="521" t="e">
        <f t="shared" si="23"/>
        <v>#DIV/0!</v>
      </c>
      <c r="R127" s="240"/>
      <c r="T127" s="404"/>
      <c r="U127" s="404"/>
    </row>
    <row r="128" spans="1:21" ht="15" x14ac:dyDescent="0.25">
      <c r="A128" s="16" t="s">
        <v>307</v>
      </c>
      <c r="B128" s="243"/>
      <c r="C128" s="517"/>
      <c r="D128" s="518"/>
      <c r="E128" s="518"/>
      <c r="F128" s="519"/>
      <c r="G128" s="517"/>
      <c r="H128" s="518"/>
      <c r="I128" s="518"/>
      <c r="J128" s="519"/>
      <c r="K128" s="520">
        <f t="shared" si="21"/>
        <v>0</v>
      </c>
      <c r="L128" s="522"/>
      <c r="M128" s="522"/>
      <c r="N128" s="521"/>
      <c r="O128" s="520">
        <f t="shared" si="22"/>
        <v>0</v>
      </c>
      <c r="P128" s="521" t="e">
        <f t="shared" si="23"/>
        <v>#DIV/0!</v>
      </c>
      <c r="R128" s="240"/>
      <c r="T128" s="404"/>
      <c r="U128" s="404"/>
    </row>
    <row r="129" spans="1:21" ht="15" x14ac:dyDescent="0.25">
      <c r="A129" s="11" t="s">
        <v>308</v>
      </c>
      <c r="B129" s="525" t="s">
        <v>390</v>
      </c>
      <c r="C129" s="526"/>
      <c r="D129" s="526"/>
      <c r="E129" s="526"/>
      <c r="F129" s="526"/>
      <c r="G129" s="526"/>
      <c r="H129" s="526"/>
      <c r="I129" s="526"/>
      <c r="J129" s="526"/>
      <c r="K129" s="526"/>
      <c r="L129" s="526"/>
      <c r="M129" s="526"/>
      <c r="N129" s="526"/>
      <c r="O129" s="526"/>
      <c r="P129" s="527"/>
      <c r="R129" s="240"/>
      <c r="T129" s="365"/>
      <c r="U129" s="365"/>
    </row>
    <row r="130" spans="1:21" ht="15" x14ac:dyDescent="0.25">
      <c r="A130" s="16" t="s">
        <v>309</v>
      </c>
      <c r="B130" s="245"/>
      <c r="C130" s="517"/>
      <c r="D130" s="518"/>
      <c r="E130" s="518"/>
      <c r="F130" s="519"/>
      <c r="G130" s="517"/>
      <c r="H130" s="518"/>
      <c r="I130" s="518"/>
      <c r="J130" s="519"/>
      <c r="K130" s="520">
        <f t="shared" ref="K130:K143" si="24">IF(C130=0,0,G130/C130)</f>
        <v>0</v>
      </c>
      <c r="L130" s="522"/>
      <c r="M130" s="522"/>
      <c r="N130" s="521"/>
      <c r="O130" s="520">
        <f t="shared" ref="O130:O143" si="25">IF($C$174=0,0,C130/$C$174)</f>
        <v>0</v>
      </c>
      <c r="P130" s="521" t="e">
        <f t="shared" ref="P130:P143" si="26">D130/$D$176</f>
        <v>#DIV/0!</v>
      </c>
      <c r="R130" s="240"/>
      <c r="T130" s="404"/>
      <c r="U130" s="404"/>
    </row>
    <row r="131" spans="1:21" ht="15" x14ac:dyDescent="0.25">
      <c r="A131" s="16" t="s">
        <v>310</v>
      </c>
      <c r="B131" s="245"/>
      <c r="C131" s="517"/>
      <c r="D131" s="518"/>
      <c r="E131" s="518"/>
      <c r="F131" s="519"/>
      <c r="G131" s="517"/>
      <c r="H131" s="518"/>
      <c r="I131" s="518"/>
      <c r="J131" s="519"/>
      <c r="K131" s="520">
        <f t="shared" si="24"/>
        <v>0</v>
      </c>
      <c r="L131" s="522"/>
      <c r="M131" s="522"/>
      <c r="N131" s="521"/>
      <c r="O131" s="520">
        <f t="shared" si="25"/>
        <v>0</v>
      </c>
      <c r="P131" s="521" t="e">
        <f t="shared" si="26"/>
        <v>#DIV/0!</v>
      </c>
      <c r="R131" s="240"/>
      <c r="T131" s="404"/>
      <c r="U131" s="404"/>
    </row>
    <row r="132" spans="1:21" ht="15" x14ac:dyDescent="0.25">
      <c r="A132" s="16" t="s">
        <v>311</v>
      </c>
      <c r="B132" s="245"/>
      <c r="C132" s="517"/>
      <c r="D132" s="518"/>
      <c r="E132" s="518"/>
      <c r="F132" s="519"/>
      <c r="G132" s="517"/>
      <c r="H132" s="518"/>
      <c r="I132" s="518"/>
      <c r="J132" s="519"/>
      <c r="K132" s="520">
        <f t="shared" si="24"/>
        <v>0</v>
      </c>
      <c r="L132" s="522"/>
      <c r="M132" s="522"/>
      <c r="N132" s="521"/>
      <c r="O132" s="520">
        <f t="shared" si="25"/>
        <v>0</v>
      </c>
      <c r="P132" s="521" t="e">
        <f t="shared" si="26"/>
        <v>#DIV/0!</v>
      </c>
      <c r="R132" s="240"/>
      <c r="T132" s="404"/>
      <c r="U132" s="404"/>
    </row>
    <row r="133" spans="1:21" ht="15" x14ac:dyDescent="0.25">
      <c r="A133" s="16" t="s">
        <v>312</v>
      </c>
      <c r="B133" s="245"/>
      <c r="C133" s="517"/>
      <c r="D133" s="518"/>
      <c r="E133" s="518"/>
      <c r="F133" s="519"/>
      <c r="G133" s="517"/>
      <c r="H133" s="518"/>
      <c r="I133" s="518"/>
      <c r="J133" s="519"/>
      <c r="K133" s="520">
        <f t="shared" si="24"/>
        <v>0</v>
      </c>
      <c r="L133" s="522"/>
      <c r="M133" s="522"/>
      <c r="N133" s="521"/>
      <c r="O133" s="520">
        <f t="shared" si="25"/>
        <v>0</v>
      </c>
      <c r="P133" s="521" t="e">
        <f t="shared" si="26"/>
        <v>#DIV/0!</v>
      </c>
      <c r="R133" s="240"/>
      <c r="T133" s="404"/>
      <c r="U133" s="404"/>
    </row>
    <row r="134" spans="1:21" ht="15" x14ac:dyDescent="0.25">
      <c r="A134" s="16" t="s">
        <v>313</v>
      </c>
      <c r="B134" s="245"/>
      <c r="C134" s="517"/>
      <c r="D134" s="518"/>
      <c r="E134" s="518"/>
      <c r="F134" s="519"/>
      <c r="G134" s="517"/>
      <c r="H134" s="518"/>
      <c r="I134" s="518"/>
      <c r="J134" s="519"/>
      <c r="K134" s="520">
        <f t="shared" si="24"/>
        <v>0</v>
      </c>
      <c r="L134" s="522"/>
      <c r="M134" s="522"/>
      <c r="N134" s="521"/>
      <c r="O134" s="520">
        <f t="shared" si="25"/>
        <v>0</v>
      </c>
      <c r="P134" s="521" t="e">
        <f t="shared" si="26"/>
        <v>#DIV/0!</v>
      </c>
      <c r="R134" s="240"/>
      <c r="T134" s="404"/>
      <c r="U134" s="404"/>
    </row>
    <row r="135" spans="1:21" ht="15" x14ac:dyDescent="0.25">
      <c r="A135" s="16" t="s">
        <v>314</v>
      </c>
      <c r="B135" s="245"/>
      <c r="C135" s="517"/>
      <c r="D135" s="518"/>
      <c r="E135" s="518"/>
      <c r="F135" s="519"/>
      <c r="G135" s="517"/>
      <c r="H135" s="518"/>
      <c r="I135" s="518"/>
      <c r="J135" s="519"/>
      <c r="K135" s="520">
        <f t="shared" si="24"/>
        <v>0</v>
      </c>
      <c r="L135" s="522"/>
      <c r="M135" s="522"/>
      <c r="N135" s="521"/>
      <c r="O135" s="520">
        <f t="shared" si="25"/>
        <v>0</v>
      </c>
      <c r="P135" s="521" t="e">
        <f t="shared" si="26"/>
        <v>#DIV/0!</v>
      </c>
      <c r="R135" s="240"/>
      <c r="T135" s="404"/>
      <c r="U135" s="404"/>
    </row>
    <row r="136" spans="1:21" ht="15" x14ac:dyDescent="0.25">
      <c r="A136" s="16" t="s">
        <v>315</v>
      </c>
      <c r="B136" s="245"/>
      <c r="C136" s="517"/>
      <c r="D136" s="518"/>
      <c r="E136" s="518"/>
      <c r="F136" s="519"/>
      <c r="G136" s="517"/>
      <c r="H136" s="518"/>
      <c r="I136" s="518"/>
      <c r="J136" s="519"/>
      <c r="K136" s="520">
        <f t="shared" si="24"/>
        <v>0</v>
      </c>
      <c r="L136" s="522"/>
      <c r="M136" s="522"/>
      <c r="N136" s="521"/>
      <c r="O136" s="520">
        <f t="shared" si="25"/>
        <v>0</v>
      </c>
      <c r="P136" s="521" t="e">
        <f t="shared" si="26"/>
        <v>#DIV/0!</v>
      </c>
      <c r="R136" s="240"/>
      <c r="T136" s="404"/>
      <c r="U136" s="404"/>
    </row>
    <row r="137" spans="1:21" ht="15" x14ac:dyDescent="0.25">
      <c r="A137" s="16" t="s">
        <v>316</v>
      </c>
      <c r="B137" s="245"/>
      <c r="C137" s="517"/>
      <c r="D137" s="518"/>
      <c r="E137" s="518"/>
      <c r="F137" s="519"/>
      <c r="G137" s="517"/>
      <c r="H137" s="518"/>
      <c r="I137" s="518"/>
      <c r="J137" s="519"/>
      <c r="K137" s="520">
        <f t="shared" si="24"/>
        <v>0</v>
      </c>
      <c r="L137" s="522"/>
      <c r="M137" s="522"/>
      <c r="N137" s="521"/>
      <c r="O137" s="520">
        <f t="shared" si="25"/>
        <v>0</v>
      </c>
      <c r="P137" s="521" t="e">
        <f t="shared" si="26"/>
        <v>#DIV/0!</v>
      </c>
      <c r="R137" s="240"/>
      <c r="T137" s="404"/>
      <c r="U137" s="404"/>
    </row>
    <row r="138" spans="1:21" ht="15" x14ac:dyDescent="0.25">
      <c r="A138" s="16" t="s">
        <v>317</v>
      </c>
      <c r="B138" s="245"/>
      <c r="C138" s="517"/>
      <c r="D138" s="518"/>
      <c r="E138" s="518"/>
      <c r="F138" s="519"/>
      <c r="G138" s="517"/>
      <c r="H138" s="518"/>
      <c r="I138" s="518"/>
      <c r="J138" s="519"/>
      <c r="K138" s="520">
        <f t="shared" si="24"/>
        <v>0</v>
      </c>
      <c r="L138" s="522"/>
      <c r="M138" s="522"/>
      <c r="N138" s="521"/>
      <c r="O138" s="520">
        <f t="shared" si="25"/>
        <v>0</v>
      </c>
      <c r="P138" s="521" t="e">
        <f t="shared" si="26"/>
        <v>#DIV/0!</v>
      </c>
      <c r="R138" s="240"/>
      <c r="T138" s="404"/>
      <c r="U138" s="404"/>
    </row>
    <row r="139" spans="1:21" ht="15" x14ac:dyDescent="0.25">
      <c r="A139" s="16" t="s">
        <v>318</v>
      </c>
      <c r="B139" s="243"/>
      <c r="C139" s="517"/>
      <c r="D139" s="518"/>
      <c r="E139" s="518"/>
      <c r="F139" s="519"/>
      <c r="G139" s="517"/>
      <c r="H139" s="518"/>
      <c r="I139" s="518"/>
      <c r="J139" s="519"/>
      <c r="K139" s="520">
        <f t="shared" si="24"/>
        <v>0</v>
      </c>
      <c r="L139" s="522"/>
      <c r="M139" s="522"/>
      <c r="N139" s="521"/>
      <c r="O139" s="520">
        <f t="shared" si="25"/>
        <v>0</v>
      </c>
      <c r="P139" s="521" t="e">
        <f t="shared" si="26"/>
        <v>#DIV/0!</v>
      </c>
      <c r="R139" s="240"/>
      <c r="T139" s="404"/>
      <c r="U139" s="404"/>
    </row>
    <row r="140" spans="1:21" ht="15" x14ac:dyDescent="0.25">
      <c r="A140" s="16" t="s">
        <v>319</v>
      </c>
      <c r="B140" s="243"/>
      <c r="C140" s="517"/>
      <c r="D140" s="518"/>
      <c r="E140" s="518"/>
      <c r="F140" s="519"/>
      <c r="G140" s="517"/>
      <c r="H140" s="518"/>
      <c r="I140" s="518"/>
      <c r="J140" s="519"/>
      <c r="K140" s="520">
        <f t="shared" si="24"/>
        <v>0</v>
      </c>
      <c r="L140" s="522"/>
      <c r="M140" s="522"/>
      <c r="N140" s="521"/>
      <c r="O140" s="520">
        <f t="shared" si="25"/>
        <v>0</v>
      </c>
      <c r="P140" s="521" t="e">
        <f t="shared" si="26"/>
        <v>#DIV/0!</v>
      </c>
      <c r="R140" s="240"/>
      <c r="T140" s="404"/>
      <c r="U140" s="404"/>
    </row>
    <row r="141" spans="1:21" ht="15" x14ac:dyDescent="0.25">
      <c r="A141" s="16" t="s">
        <v>320</v>
      </c>
      <c r="B141" s="243"/>
      <c r="C141" s="517"/>
      <c r="D141" s="518"/>
      <c r="E141" s="518"/>
      <c r="F141" s="519"/>
      <c r="G141" s="517"/>
      <c r="H141" s="518"/>
      <c r="I141" s="518"/>
      <c r="J141" s="519"/>
      <c r="K141" s="520">
        <f t="shared" si="24"/>
        <v>0</v>
      </c>
      <c r="L141" s="522"/>
      <c r="M141" s="522"/>
      <c r="N141" s="521"/>
      <c r="O141" s="520">
        <f t="shared" si="25"/>
        <v>0</v>
      </c>
      <c r="P141" s="521" t="e">
        <f t="shared" si="26"/>
        <v>#DIV/0!</v>
      </c>
      <c r="R141" s="240"/>
      <c r="T141" s="404"/>
      <c r="U141" s="404"/>
    </row>
    <row r="142" spans="1:21" ht="15" x14ac:dyDescent="0.25">
      <c r="A142" s="16" t="s">
        <v>321</v>
      </c>
      <c r="B142" s="243"/>
      <c r="C142" s="517"/>
      <c r="D142" s="518"/>
      <c r="E142" s="518"/>
      <c r="F142" s="519"/>
      <c r="G142" s="517"/>
      <c r="H142" s="518"/>
      <c r="I142" s="518"/>
      <c r="J142" s="519"/>
      <c r="K142" s="520">
        <f t="shared" si="24"/>
        <v>0</v>
      </c>
      <c r="L142" s="522"/>
      <c r="M142" s="522"/>
      <c r="N142" s="521"/>
      <c r="O142" s="520">
        <f t="shared" si="25"/>
        <v>0</v>
      </c>
      <c r="P142" s="521" t="e">
        <f t="shared" si="26"/>
        <v>#DIV/0!</v>
      </c>
      <c r="R142" s="240"/>
      <c r="T142" s="404"/>
      <c r="U142" s="404"/>
    </row>
    <row r="143" spans="1:21" ht="15" x14ac:dyDescent="0.25">
      <c r="A143" s="16" t="s">
        <v>322</v>
      </c>
      <c r="B143" s="243"/>
      <c r="C143" s="517"/>
      <c r="D143" s="518"/>
      <c r="E143" s="518"/>
      <c r="F143" s="519"/>
      <c r="G143" s="517"/>
      <c r="H143" s="518"/>
      <c r="I143" s="518"/>
      <c r="J143" s="519"/>
      <c r="K143" s="520">
        <f t="shared" si="24"/>
        <v>0</v>
      </c>
      <c r="L143" s="522"/>
      <c r="M143" s="522"/>
      <c r="N143" s="521"/>
      <c r="O143" s="520">
        <f t="shared" si="25"/>
        <v>0</v>
      </c>
      <c r="P143" s="521" t="e">
        <f t="shared" si="26"/>
        <v>#DIV/0!</v>
      </c>
      <c r="R143" s="240"/>
      <c r="T143" s="404"/>
      <c r="U143" s="404"/>
    </row>
    <row r="144" spans="1:21" ht="15" x14ac:dyDescent="0.25">
      <c r="A144" s="11" t="s">
        <v>323</v>
      </c>
      <c r="B144" s="525" t="s">
        <v>391</v>
      </c>
      <c r="C144" s="526"/>
      <c r="D144" s="526"/>
      <c r="E144" s="526"/>
      <c r="F144" s="526"/>
      <c r="G144" s="526"/>
      <c r="H144" s="526"/>
      <c r="I144" s="526"/>
      <c r="J144" s="526"/>
      <c r="K144" s="526"/>
      <c r="L144" s="526"/>
      <c r="M144" s="526"/>
      <c r="N144" s="526"/>
      <c r="O144" s="526"/>
      <c r="P144" s="527"/>
      <c r="R144" s="240"/>
      <c r="T144" s="365"/>
      <c r="U144" s="365"/>
    </row>
    <row r="145" spans="1:21" ht="15" x14ac:dyDescent="0.25">
      <c r="A145" s="16" t="s">
        <v>324</v>
      </c>
      <c r="B145" s="245"/>
      <c r="C145" s="517"/>
      <c r="D145" s="518"/>
      <c r="E145" s="518"/>
      <c r="F145" s="519"/>
      <c r="G145" s="517"/>
      <c r="H145" s="518"/>
      <c r="I145" s="518"/>
      <c r="J145" s="519"/>
      <c r="K145" s="520">
        <f t="shared" ref="K145:K158" si="27">IF(C145=0,0,G145/C145)</f>
        <v>0</v>
      </c>
      <c r="L145" s="522"/>
      <c r="M145" s="522"/>
      <c r="N145" s="521"/>
      <c r="O145" s="520">
        <f t="shared" ref="O145:O158" si="28">IF($C$174=0,0,C145/$C$174)</f>
        <v>0</v>
      </c>
      <c r="P145" s="521" t="e">
        <f t="shared" ref="P145:P158" si="29">D145/$D$176</f>
        <v>#DIV/0!</v>
      </c>
      <c r="R145" s="240"/>
      <c r="T145" s="404"/>
      <c r="U145" s="404"/>
    </row>
    <row r="146" spans="1:21" ht="15" x14ac:dyDescent="0.25">
      <c r="A146" s="16" t="s">
        <v>325</v>
      </c>
      <c r="B146" s="245"/>
      <c r="C146" s="517"/>
      <c r="D146" s="518"/>
      <c r="E146" s="518"/>
      <c r="F146" s="519"/>
      <c r="G146" s="517"/>
      <c r="H146" s="518"/>
      <c r="I146" s="518"/>
      <c r="J146" s="519"/>
      <c r="K146" s="520">
        <f t="shared" si="27"/>
        <v>0</v>
      </c>
      <c r="L146" s="522"/>
      <c r="M146" s="522"/>
      <c r="N146" s="521"/>
      <c r="O146" s="520">
        <f t="shared" si="28"/>
        <v>0</v>
      </c>
      <c r="P146" s="521" t="e">
        <f t="shared" si="29"/>
        <v>#DIV/0!</v>
      </c>
      <c r="R146" s="240"/>
      <c r="T146" s="404"/>
      <c r="U146" s="404"/>
    </row>
    <row r="147" spans="1:21" ht="15" x14ac:dyDescent="0.25">
      <c r="A147" s="16" t="s">
        <v>326</v>
      </c>
      <c r="B147" s="245"/>
      <c r="C147" s="517"/>
      <c r="D147" s="518"/>
      <c r="E147" s="518"/>
      <c r="F147" s="519"/>
      <c r="G147" s="517"/>
      <c r="H147" s="518"/>
      <c r="I147" s="518"/>
      <c r="J147" s="519"/>
      <c r="K147" s="520">
        <f t="shared" si="27"/>
        <v>0</v>
      </c>
      <c r="L147" s="522"/>
      <c r="M147" s="522"/>
      <c r="N147" s="521"/>
      <c r="O147" s="520">
        <f t="shared" si="28"/>
        <v>0</v>
      </c>
      <c r="P147" s="521" t="e">
        <f t="shared" si="29"/>
        <v>#DIV/0!</v>
      </c>
      <c r="R147" s="240"/>
      <c r="T147" s="404"/>
      <c r="U147" s="404"/>
    </row>
    <row r="148" spans="1:21" ht="15" x14ac:dyDescent="0.25">
      <c r="A148" s="16" t="s">
        <v>327</v>
      </c>
      <c r="B148" s="245"/>
      <c r="C148" s="517"/>
      <c r="D148" s="518"/>
      <c r="E148" s="518"/>
      <c r="F148" s="519"/>
      <c r="G148" s="517"/>
      <c r="H148" s="518"/>
      <c r="I148" s="518"/>
      <c r="J148" s="519"/>
      <c r="K148" s="520">
        <f t="shared" si="27"/>
        <v>0</v>
      </c>
      <c r="L148" s="522"/>
      <c r="M148" s="522"/>
      <c r="N148" s="521"/>
      <c r="O148" s="520">
        <f t="shared" si="28"/>
        <v>0</v>
      </c>
      <c r="P148" s="521" t="e">
        <f t="shared" si="29"/>
        <v>#DIV/0!</v>
      </c>
      <c r="R148" s="240"/>
      <c r="T148" s="404"/>
      <c r="U148" s="404"/>
    </row>
    <row r="149" spans="1:21" ht="15" x14ac:dyDescent="0.25">
      <c r="A149" s="16" t="s">
        <v>328</v>
      </c>
      <c r="B149" s="245"/>
      <c r="C149" s="517"/>
      <c r="D149" s="518"/>
      <c r="E149" s="518"/>
      <c r="F149" s="519"/>
      <c r="G149" s="517"/>
      <c r="H149" s="518"/>
      <c r="I149" s="518"/>
      <c r="J149" s="519"/>
      <c r="K149" s="520">
        <f t="shared" si="27"/>
        <v>0</v>
      </c>
      <c r="L149" s="522"/>
      <c r="M149" s="522"/>
      <c r="N149" s="521"/>
      <c r="O149" s="520">
        <f t="shared" si="28"/>
        <v>0</v>
      </c>
      <c r="P149" s="521" t="e">
        <f t="shared" si="29"/>
        <v>#DIV/0!</v>
      </c>
      <c r="R149" s="240"/>
      <c r="T149" s="404"/>
      <c r="U149" s="404"/>
    </row>
    <row r="150" spans="1:21" ht="15" x14ac:dyDescent="0.25">
      <c r="A150" s="16" t="s">
        <v>329</v>
      </c>
      <c r="B150" s="245"/>
      <c r="C150" s="517"/>
      <c r="D150" s="518"/>
      <c r="E150" s="518"/>
      <c r="F150" s="519"/>
      <c r="G150" s="517"/>
      <c r="H150" s="518"/>
      <c r="I150" s="518"/>
      <c r="J150" s="519"/>
      <c r="K150" s="520">
        <f t="shared" si="27"/>
        <v>0</v>
      </c>
      <c r="L150" s="522"/>
      <c r="M150" s="522"/>
      <c r="N150" s="521"/>
      <c r="O150" s="520">
        <f t="shared" si="28"/>
        <v>0</v>
      </c>
      <c r="P150" s="521" t="e">
        <f t="shared" si="29"/>
        <v>#DIV/0!</v>
      </c>
      <c r="R150" s="240"/>
      <c r="T150" s="404"/>
      <c r="U150" s="404"/>
    </row>
    <row r="151" spans="1:21" ht="15" x14ac:dyDescent="0.25">
      <c r="A151" s="16" t="s">
        <v>330</v>
      </c>
      <c r="B151" s="245"/>
      <c r="C151" s="517"/>
      <c r="D151" s="518"/>
      <c r="E151" s="518"/>
      <c r="F151" s="519"/>
      <c r="G151" s="517"/>
      <c r="H151" s="518"/>
      <c r="I151" s="518"/>
      <c r="J151" s="519"/>
      <c r="K151" s="520">
        <f t="shared" si="27"/>
        <v>0</v>
      </c>
      <c r="L151" s="522"/>
      <c r="M151" s="522"/>
      <c r="N151" s="521"/>
      <c r="O151" s="520">
        <f t="shared" si="28"/>
        <v>0</v>
      </c>
      <c r="P151" s="521" t="e">
        <f t="shared" si="29"/>
        <v>#DIV/0!</v>
      </c>
      <c r="R151" s="240"/>
      <c r="T151" s="404"/>
      <c r="U151" s="404"/>
    </row>
    <row r="152" spans="1:21" ht="15" x14ac:dyDescent="0.25">
      <c r="A152" s="16" t="s">
        <v>331</v>
      </c>
      <c r="B152" s="245"/>
      <c r="C152" s="517"/>
      <c r="D152" s="518"/>
      <c r="E152" s="518"/>
      <c r="F152" s="519"/>
      <c r="G152" s="517"/>
      <c r="H152" s="518"/>
      <c r="I152" s="518"/>
      <c r="J152" s="519"/>
      <c r="K152" s="520">
        <f t="shared" si="27"/>
        <v>0</v>
      </c>
      <c r="L152" s="522"/>
      <c r="M152" s="522"/>
      <c r="N152" s="521"/>
      <c r="O152" s="520">
        <f t="shared" si="28"/>
        <v>0</v>
      </c>
      <c r="P152" s="521" t="e">
        <f t="shared" si="29"/>
        <v>#DIV/0!</v>
      </c>
      <c r="R152" s="240"/>
      <c r="T152" s="404"/>
      <c r="U152" s="404"/>
    </row>
    <row r="153" spans="1:21" ht="15" x14ac:dyDescent="0.25">
      <c r="A153" s="16" t="s">
        <v>332</v>
      </c>
      <c r="B153" s="245"/>
      <c r="C153" s="517"/>
      <c r="D153" s="518"/>
      <c r="E153" s="518"/>
      <c r="F153" s="519"/>
      <c r="G153" s="517"/>
      <c r="H153" s="518"/>
      <c r="I153" s="518"/>
      <c r="J153" s="519"/>
      <c r="K153" s="520">
        <f t="shared" si="27"/>
        <v>0</v>
      </c>
      <c r="L153" s="522"/>
      <c r="M153" s="522"/>
      <c r="N153" s="521"/>
      <c r="O153" s="520">
        <f t="shared" si="28"/>
        <v>0</v>
      </c>
      <c r="P153" s="521" t="e">
        <f t="shared" si="29"/>
        <v>#DIV/0!</v>
      </c>
      <c r="R153" s="240"/>
      <c r="T153" s="404"/>
      <c r="U153" s="404"/>
    </row>
    <row r="154" spans="1:21" ht="15" x14ac:dyDescent="0.25">
      <c r="A154" s="16" t="s">
        <v>333</v>
      </c>
      <c r="B154" s="243"/>
      <c r="C154" s="517"/>
      <c r="D154" s="518"/>
      <c r="E154" s="518"/>
      <c r="F154" s="519"/>
      <c r="G154" s="517"/>
      <c r="H154" s="518"/>
      <c r="I154" s="518"/>
      <c r="J154" s="519"/>
      <c r="K154" s="520">
        <f t="shared" si="27"/>
        <v>0</v>
      </c>
      <c r="L154" s="522"/>
      <c r="M154" s="522"/>
      <c r="N154" s="521"/>
      <c r="O154" s="520">
        <f t="shared" si="28"/>
        <v>0</v>
      </c>
      <c r="P154" s="521" t="e">
        <f t="shared" si="29"/>
        <v>#DIV/0!</v>
      </c>
      <c r="R154" s="240"/>
      <c r="T154" s="404"/>
      <c r="U154" s="404"/>
    </row>
    <row r="155" spans="1:21" ht="15" x14ac:dyDescent="0.25">
      <c r="A155" s="16" t="s">
        <v>334</v>
      </c>
      <c r="B155" s="243"/>
      <c r="C155" s="517"/>
      <c r="D155" s="518"/>
      <c r="E155" s="518"/>
      <c r="F155" s="519"/>
      <c r="G155" s="517"/>
      <c r="H155" s="518"/>
      <c r="I155" s="518"/>
      <c r="J155" s="519"/>
      <c r="K155" s="520">
        <f t="shared" si="27"/>
        <v>0</v>
      </c>
      <c r="L155" s="522"/>
      <c r="M155" s="522"/>
      <c r="N155" s="521"/>
      <c r="O155" s="520">
        <f t="shared" si="28"/>
        <v>0</v>
      </c>
      <c r="P155" s="521" t="e">
        <f t="shared" si="29"/>
        <v>#DIV/0!</v>
      </c>
      <c r="R155" s="240"/>
      <c r="T155" s="404"/>
      <c r="U155" s="404"/>
    </row>
    <row r="156" spans="1:21" ht="15" x14ac:dyDescent="0.25">
      <c r="A156" s="16" t="s">
        <v>335</v>
      </c>
      <c r="B156" s="243"/>
      <c r="C156" s="517"/>
      <c r="D156" s="518"/>
      <c r="E156" s="518"/>
      <c r="F156" s="519"/>
      <c r="G156" s="517"/>
      <c r="H156" s="518"/>
      <c r="I156" s="518"/>
      <c r="J156" s="519"/>
      <c r="K156" s="520">
        <f t="shared" si="27"/>
        <v>0</v>
      </c>
      <c r="L156" s="522"/>
      <c r="M156" s="522"/>
      <c r="N156" s="521"/>
      <c r="O156" s="520">
        <f t="shared" si="28"/>
        <v>0</v>
      </c>
      <c r="P156" s="521" t="e">
        <f t="shared" si="29"/>
        <v>#DIV/0!</v>
      </c>
      <c r="R156" s="240"/>
      <c r="T156" s="404"/>
      <c r="U156" s="404"/>
    </row>
    <row r="157" spans="1:21" ht="15" x14ac:dyDescent="0.25">
      <c r="A157" s="16" t="s">
        <v>336</v>
      </c>
      <c r="B157" s="243"/>
      <c r="C157" s="517"/>
      <c r="D157" s="518"/>
      <c r="E157" s="518"/>
      <c r="F157" s="519"/>
      <c r="G157" s="517"/>
      <c r="H157" s="518"/>
      <c r="I157" s="518"/>
      <c r="J157" s="519"/>
      <c r="K157" s="520">
        <f t="shared" si="27"/>
        <v>0</v>
      </c>
      <c r="L157" s="522"/>
      <c r="M157" s="522"/>
      <c r="N157" s="521"/>
      <c r="O157" s="520">
        <f t="shared" si="28"/>
        <v>0</v>
      </c>
      <c r="P157" s="521" t="e">
        <f t="shared" si="29"/>
        <v>#DIV/0!</v>
      </c>
      <c r="R157" s="240"/>
      <c r="T157" s="404"/>
      <c r="U157" s="404"/>
    </row>
    <row r="158" spans="1:21" ht="15" x14ac:dyDescent="0.25">
      <c r="A158" s="16" t="s">
        <v>337</v>
      </c>
      <c r="B158" s="243"/>
      <c r="C158" s="517"/>
      <c r="D158" s="518"/>
      <c r="E158" s="518"/>
      <c r="F158" s="519"/>
      <c r="G158" s="517"/>
      <c r="H158" s="518"/>
      <c r="I158" s="518"/>
      <c r="J158" s="519"/>
      <c r="K158" s="520">
        <f t="shared" si="27"/>
        <v>0</v>
      </c>
      <c r="L158" s="522"/>
      <c r="M158" s="522"/>
      <c r="N158" s="521"/>
      <c r="O158" s="520">
        <f t="shared" si="28"/>
        <v>0</v>
      </c>
      <c r="P158" s="521" t="e">
        <f t="shared" si="29"/>
        <v>#DIV/0!</v>
      </c>
      <c r="R158" s="240"/>
      <c r="T158" s="404"/>
      <c r="U158" s="404"/>
    </row>
    <row r="159" spans="1:21" ht="15" x14ac:dyDescent="0.25">
      <c r="A159" s="11" t="s">
        <v>338</v>
      </c>
      <c r="B159" s="525" t="s">
        <v>392</v>
      </c>
      <c r="C159" s="526"/>
      <c r="D159" s="526"/>
      <c r="E159" s="526"/>
      <c r="F159" s="526"/>
      <c r="G159" s="526"/>
      <c r="H159" s="526"/>
      <c r="I159" s="526"/>
      <c r="J159" s="526"/>
      <c r="K159" s="526"/>
      <c r="L159" s="526"/>
      <c r="M159" s="526"/>
      <c r="N159" s="526"/>
      <c r="O159" s="526"/>
      <c r="P159" s="527"/>
      <c r="R159" s="240"/>
      <c r="T159" s="365"/>
      <c r="U159" s="365"/>
    </row>
    <row r="160" spans="1:21" ht="15" x14ac:dyDescent="0.25">
      <c r="A160" s="16" t="s">
        <v>339</v>
      </c>
      <c r="B160" s="245"/>
      <c r="C160" s="517"/>
      <c r="D160" s="518"/>
      <c r="E160" s="518"/>
      <c r="F160" s="519"/>
      <c r="G160" s="517"/>
      <c r="H160" s="518"/>
      <c r="I160" s="518"/>
      <c r="J160" s="519"/>
      <c r="K160" s="520">
        <f t="shared" ref="K160:K173" si="30">IF(C160=0,0,G160/C160)</f>
        <v>0</v>
      </c>
      <c r="L160" s="522"/>
      <c r="M160" s="522"/>
      <c r="N160" s="521"/>
      <c r="O160" s="520">
        <f t="shared" ref="O160:O173" si="31">IF($C$174=0,0,C160/$C$174)</f>
        <v>0</v>
      </c>
      <c r="P160" s="521" t="e">
        <f t="shared" ref="P160:P173" si="32">D160/$D$176</f>
        <v>#DIV/0!</v>
      </c>
      <c r="R160" s="240"/>
      <c r="T160" s="404"/>
      <c r="U160" s="404"/>
    </row>
    <row r="161" spans="1:21" ht="15" x14ac:dyDescent="0.25">
      <c r="A161" s="16" t="s">
        <v>340</v>
      </c>
      <c r="B161" s="245"/>
      <c r="C161" s="517"/>
      <c r="D161" s="518"/>
      <c r="E161" s="518"/>
      <c r="F161" s="519"/>
      <c r="G161" s="517"/>
      <c r="H161" s="518"/>
      <c r="I161" s="518"/>
      <c r="J161" s="519"/>
      <c r="K161" s="520">
        <f t="shared" si="30"/>
        <v>0</v>
      </c>
      <c r="L161" s="522"/>
      <c r="M161" s="522"/>
      <c r="N161" s="521"/>
      <c r="O161" s="520">
        <f t="shared" si="31"/>
        <v>0</v>
      </c>
      <c r="P161" s="521" t="e">
        <f t="shared" si="32"/>
        <v>#DIV/0!</v>
      </c>
      <c r="R161" s="240"/>
      <c r="T161" s="404"/>
      <c r="U161" s="404"/>
    </row>
    <row r="162" spans="1:21" ht="15" x14ac:dyDescent="0.25">
      <c r="A162" s="16" t="s">
        <v>341</v>
      </c>
      <c r="B162" s="245"/>
      <c r="C162" s="517"/>
      <c r="D162" s="518"/>
      <c r="E162" s="518"/>
      <c r="F162" s="519"/>
      <c r="G162" s="517"/>
      <c r="H162" s="518"/>
      <c r="I162" s="518"/>
      <c r="J162" s="519"/>
      <c r="K162" s="520">
        <f t="shared" si="30"/>
        <v>0</v>
      </c>
      <c r="L162" s="522"/>
      <c r="M162" s="522"/>
      <c r="N162" s="521"/>
      <c r="O162" s="520">
        <f t="shared" si="31"/>
        <v>0</v>
      </c>
      <c r="P162" s="521" t="e">
        <f t="shared" si="32"/>
        <v>#DIV/0!</v>
      </c>
      <c r="R162" s="240"/>
      <c r="T162" s="404"/>
      <c r="U162" s="404"/>
    </row>
    <row r="163" spans="1:21" ht="15" x14ac:dyDescent="0.25">
      <c r="A163" s="16" t="s">
        <v>342</v>
      </c>
      <c r="B163" s="245"/>
      <c r="C163" s="517"/>
      <c r="D163" s="518"/>
      <c r="E163" s="518"/>
      <c r="F163" s="519"/>
      <c r="G163" s="517"/>
      <c r="H163" s="518"/>
      <c r="I163" s="518"/>
      <c r="J163" s="519"/>
      <c r="K163" s="520">
        <f t="shared" si="30"/>
        <v>0</v>
      </c>
      <c r="L163" s="522"/>
      <c r="M163" s="522"/>
      <c r="N163" s="521"/>
      <c r="O163" s="520">
        <f t="shared" si="31"/>
        <v>0</v>
      </c>
      <c r="P163" s="521" t="e">
        <f t="shared" si="32"/>
        <v>#DIV/0!</v>
      </c>
      <c r="R163" s="240"/>
      <c r="T163" s="404"/>
      <c r="U163" s="404"/>
    </row>
    <row r="164" spans="1:21" ht="15" x14ac:dyDescent="0.25">
      <c r="A164" s="16" t="s">
        <v>343</v>
      </c>
      <c r="B164" s="245"/>
      <c r="C164" s="517"/>
      <c r="D164" s="518"/>
      <c r="E164" s="518"/>
      <c r="F164" s="519"/>
      <c r="G164" s="517"/>
      <c r="H164" s="518"/>
      <c r="I164" s="518"/>
      <c r="J164" s="519"/>
      <c r="K164" s="520">
        <f t="shared" si="30"/>
        <v>0</v>
      </c>
      <c r="L164" s="522"/>
      <c r="M164" s="522"/>
      <c r="N164" s="521"/>
      <c r="O164" s="520">
        <f t="shared" si="31"/>
        <v>0</v>
      </c>
      <c r="P164" s="521" t="e">
        <f t="shared" si="32"/>
        <v>#DIV/0!</v>
      </c>
      <c r="R164" s="240"/>
      <c r="T164" s="404"/>
      <c r="U164" s="404"/>
    </row>
    <row r="165" spans="1:21" ht="15" x14ac:dyDescent="0.25">
      <c r="A165" s="16" t="s">
        <v>344</v>
      </c>
      <c r="B165" s="245"/>
      <c r="C165" s="517"/>
      <c r="D165" s="518"/>
      <c r="E165" s="518"/>
      <c r="F165" s="519"/>
      <c r="G165" s="517"/>
      <c r="H165" s="518"/>
      <c r="I165" s="518"/>
      <c r="J165" s="519"/>
      <c r="K165" s="520">
        <f t="shared" si="30"/>
        <v>0</v>
      </c>
      <c r="L165" s="522"/>
      <c r="M165" s="522"/>
      <c r="N165" s="521"/>
      <c r="O165" s="520">
        <f t="shared" si="31"/>
        <v>0</v>
      </c>
      <c r="P165" s="521" t="e">
        <f t="shared" si="32"/>
        <v>#DIV/0!</v>
      </c>
      <c r="R165" s="240"/>
      <c r="T165" s="404"/>
      <c r="U165" s="404"/>
    </row>
    <row r="166" spans="1:21" ht="15" x14ac:dyDescent="0.25">
      <c r="A166" s="16" t="s">
        <v>345</v>
      </c>
      <c r="B166" s="245"/>
      <c r="C166" s="517"/>
      <c r="D166" s="518"/>
      <c r="E166" s="518"/>
      <c r="F166" s="519"/>
      <c r="G166" s="517"/>
      <c r="H166" s="518"/>
      <c r="I166" s="518"/>
      <c r="J166" s="519"/>
      <c r="K166" s="520">
        <f t="shared" si="30"/>
        <v>0</v>
      </c>
      <c r="L166" s="522"/>
      <c r="M166" s="522"/>
      <c r="N166" s="521"/>
      <c r="O166" s="520">
        <f t="shared" si="31"/>
        <v>0</v>
      </c>
      <c r="P166" s="521" t="e">
        <f t="shared" si="32"/>
        <v>#DIV/0!</v>
      </c>
      <c r="R166" s="240"/>
      <c r="T166" s="404"/>
      <c r="U166" s="404"/>
    </row>
    <row r="167" spans="1:21" ht="15" x14ac:dyDescent="0.25">
      <c r="A167" s="16" t="s">
        <v>346</v>
      </c>
      <c r="B167" s="245"/>
      <c r="C167" s="517"/>
      <c r="D167" s="518"/>
      <c r="E167" s="518"/>
      <c r="F167" s="519"/>
      <c r="G167" s="517"/>
      <c r="H167" s="518"/>
      <c r="I167" s="518"/>
      <c r="J167" s="519"/>
      <c r="K167" s="520">
        <f t="shared" si="30"/>
        <v>0</v>
      </c>
      <c r="L167" s="522"/>
      <c r="M167" s="522"/>
      <c r="N167" s="521"/>
      <c r="O167" s="520">
        <f t="shared" si="31"/>
        <v>0</v>
      </c>
      <c r="P167" s="521" t="e">
        <f t="shared" si="32"/>
        <v>#DIV/0!</v>
      </c>
      <c r="R167" s="240"/>
      <c r="T167" s="404"/>
      <c r="U167" s="404"/>
    </row>
    <row r="168" spans="1:21" ht="15" x14ac:dyDescent="0.25">
      <c r="A168" s="16" t="s">
        <v>347</v>
      </c>
      <c r="B168" s="245"/>
      <c r="C168" s="517"/>
      <c r="D168" s="518"/>
      <c r="E168" s="518"/>
      <c r="F168" s="519"/>
      <c r="G168" s="517"/>
      <c r="H168" s="518"/>
      <c r="I168" s="518"/>
      <c r="J168" s="519"/>
      <c r="K168" s="520">
        <f t="shared" si="30"/>
        <v>0</v>
      </c>
      <c r="L168" s="522"/>
      <c r="M168" s="522"/>
      <c r="N168" s="521"/>
      <c r="O168" s="520">
        <f t="shared" si="31"/>
        <v>0</v>
      </c>
      <c r="P168" s="521" t="e">
        <f t="shared" si="32"/>
        <v>#DIV/0!</v>
      </c>
      <c r="R168" s="240"/>
      <c r="T168" s="404"/>
      <c r="U168" s="404"/>
    </row>
    <row r="169" spans="1:21" ht="15" x14ac:dyDescent="0.25">
      <c r="A169" s="16" t="s">
        <v>348</v>
      </c>
      <c r="B169" s="243"/>
      <c r="C169" s="517"/>
      <c r="D169" s="518"/>
      <c r="E169" s="518"/>
      <c r="F169" s="519"/>
      <c r="G169" s="517"/>
      <c r="H169" s="518"/>
      <c r="I169" s="518"/>
      <c r="J169" s="519"/>
      <c r="K169" s="520">
        <f t="shared" si="30"/>
        <v>0</v>
      </c>
      <c r="L169" s="522"/>
      <c r="M169" s="522"/>
      <c r="N169" s="521"/>
      <c r="O169" s="520">
        <f t="shared" si="31"/>
        <v>0</v>
      </c>
      <c r="P169" s="521" t="e">
        <f t="shared" si="32"/>
        <v>#DIV/0!</v>
      </c>
      <c r="R169" s="240"/>
      <c r="T169" s="404"/>
      <c r="U169" s="404"/>
    </row>
    <row r="170" spans="1:21" ht="15" x14ac:dyDescent="0.25">
      <c r="A170" s="16" t="s">
        <v>349</v>
      </c>
      <c r="B170" s="243"/>
      <c r="C170" s="517"/>
      <c r="D170" s="518"/>
      <c r="E170" s="518"/>
      <c r="F170" s="519"/>
      <c r="G170" s="517"/>
      <c r="H170" s="518"/>
      <c r="I170" s="518"/>
      <c r="J170" s="519"/>
      <c r="K170" s="520">
        <f t="shared" si="30"/>
        <v>0</v>
      </c>
      <c r="L170" s="522"/>
      <c r="M170" s="522"/>
      <c r="N170" s="521"/>
      <c r="O170" s="520">
        <f t="shared" si="31"/>
        <v>0</v>
      </c>
      <c r="P170" s="521" t="e">
        <f t="shared" si="32"/>
        <v>#DIV/0!</v>
      </c>
      <c r="R170" s="240"/>
      <c r="T170" s="404"/>
      <c r="U170" s="404"/>
    </row>
    <row r="171" spans="1:21" ht="15" x14ac:dyDescent="0.25">
      <c r="A171" s="16" t="s">
        <v>350</v>
      </c>
      <c r="B171" s="243"/>
      <c r="C171" s="517"/>
      <c r="D171" s="518"/>
      <c r="E171" s="518"/>
      <c r="F171" s="519"/>
      <c r="G171" s="517"/>
      <c r="H171" s="518"/>
      <c r="I171" s="518"/>
      <c r="J171" s="519"/>
      <c r="K171" s="520">
        <f t="shared" si="30"/>
        <v>0</v>
      </c>
      <c r="L171" s="522"/>
      <c r="M171" s="522"/>
      <c r="N171" s="521"/>
      <c r="O171" s="520">
        <f t="shared" si="31"/>
        <v>0</v>
      </c>
      <c r="P171" s="521" t="e">
        <f t="shared" si="32"/>
        <v>#DIV/0!</v>
      </c>
      <c r="R171" s="240"/>
      <c r="T171" s="404"/>
      <c r="U171" s="404"/>
    </row>
    <row r="172" spans="1:21" ht="15" x14ac:dyDescent="0.25">
      <c r="A172" s="16" t="s">
        <v>351</v>
      </c>
      <c r="B172" s="243"/>
      <c r="C172" s="517"/>
      <c r="D172" s="518"/>
      <c r="E172" s="518"/>
      <c r="F172" s="519"/>
      <c r="G172" s="517"/>
      <c r="H172" s="518"/>
      <c r="I172" s="518"/>
      <c r="J172" s="519"/>
      <c r="K172" s="520">
        <f t="shared" si="30"/>
        <v>0</v>
      </c>
      <c r="L172" s="522"/>
      <c r="M172" s="522"/>
      <c r="N172" s="521"/>
      <c r="O172" s="520">
        <f t="shared" si="31"/>
        <v>0</v>
      </c>
      <c r="P172" s="521" t="e">
        <f t="shared" si="32"/>
        <v>#DIV/0!</v>
      </c>
      <c r="R172" s="240"/>
      <c r="T172" s="404"/>
      <c r="U172" s="404"/>
    </row>
    <row r="173" spans="1:21" ht="15" x14ac:dyDescent="0.25">
      <c r="A173" s="16" t="s">
        <v>352</v>
      </c>
      <c r="B173" s="243"/>
      <c r="C173" s="517"/>
      <c r="D173" s="518"/>
      <c r="E173" s="518"/>
      <c r="F173" s="519"/>
      <c r="G173" s="517"/>
      <c r="H173" s="518"/>
      <c r="I173" s="518"/>
      <c r="J173" s="519"/>
      <c r="K173" s="520">
        <f t="shared" si="30"/>
        <v>0</v>
      </c>
      <c r="L173" s="522"/>
      <c r="M173" s="522"/>
      <c r="N173" s="521"/>
      <c r="O173" s="520">
        <f t="shared" si="31"/>
        <v>0</v>
      </c>
      <c r="P173" s="521" t="e">
        <f t="shared" si="32"/>
        <v>#DIV/0!</v>
      </c>
      <c r="R173" s="240"/>
      <c r="T173" s="404"/>
      <c r="U173" s="404"/>
    </row>
    <row r="174" spans="1:21" ht="15" x14ac:dyDescent="0.25">
      <c r="A174" s="17"/>
      <c r="B174" s="17" t="s">
        <v>1</v>
      </c>
      <c r="C174" s="492">
        <f>SUM(C10:C173)</f>
        <v>0</v>
      </c>
      <c r="D174" s="523"/>
      <c r="E174" s="523"/>
      <c r="F174" s="524"/>
      <c r="G174" s="492"/>
      <c r="H174" s="523"/>
      <c r="I174" s="523"/>
      <c r="J174" s="524"/>
      <c r="K174" s="492"/>
      <c r="L174" s="523"/>
      <c r="M174" s="523"/>
      <c r="N174" s="524"/>
      <c r="O174" s="492"/>
      <c r="P174" s="524"/>
      <c r="R174" s="240"/>
    </row>
    <row r="175" spans="1:21" x14ac:dyDescent="0.2">
      <c r="R175" s="240"/>
    </row>
    <row r="176" spans="1:21" ht="35.25" customHeight="1" x14ac:dyDescent="0.2">
      <c r="A176" s="418" t="s">
        <v>41</v>
      </c>
      <c r="B176" s="418"/>
      <c r="C176" s="468"/>
      <c r="D176" s="468"/>
      <c r="E176" s="468"/>
      <c r="F176" s="468"/>
      <c r="G176" s="468"/>
      <c r="H176" s="468"/>
      <c r="I176" s="468"/>
      <c r="J176" s="468"/>
      <c r="K176" s="468"/>
      <c r="L176" s="468"/>
      <c r="M176" s="468"/>
      <c r="N176" s="468"/>
      <c r="O176" s="468"/>
      <c r="P176" s="468"/>
      <c r="R176" s="240"/>
    </row>
  </sheetData>
  <sheetProtection algorithmName="SHA-512" hashValue="mSTi4fc6m5Z+RPcl2M2FkFxer5bovjaDtv9udyb4/W2Q66mIuaXFghe/D/d05ldr6hNPtgUsNc+IEPeExEk9ww==" saltValue="FKuDqWlRQp661G+GBuD6jQ==" spinCount="100000" sheet="1" objects="1" scenarios="1"/>
  <mergeCells count="645">
    <mergeCell ref="A2:H2"/>
    <mergeCell ref="A176:B176"/>
    <mergeCell ref="C21:F21"/>
    <mergeCell ref="C22:F22"/>
    <mergeCell ref="C36:F36"/>
    <mergeCell ref="C28:F28"/>
    <mergeCell ref="C34:F34"/>
    <mergeCell ref="C35:F35"/>
    <mergeCell ref="C30:F30"/>
    <mergeCell ref="C31:F31"/>
    <mergeCell ref="C32:F32"/>
    <mergeCell ref="C33:F33"/>
    <mergeCell ref="C26:F26"/>
    <mergeCell ref="C27:F27"/>
    <mergeCell ref="C29:F29"/>
    <mergeCell ref="C25:F25"/>
    <mergeCell ref="C41:F41"/>
    <mergeCell ref="C48:F48"/>
    <mergeCell ref="C38:F38"/>
    <mergeCell ref="C37:F37"/>
    <mergeCell ref="C40:F40"/>
    <mergeCell ref="C60:F60"/>
    <mergeCell ref="C62:F62"/>
    <mergeCell ref="C76:F76"/>
    <mergeCell ref="C63:F63"/>
    <mergeCell ref="A1:H1"/>
    <mergeCell ref="A6:D6"/>
    <mergeCell ref="A4:B4"/>
    <mergeCell ref="C4:F4"/>
    <mergeCell ref="C10:F10"/>
    <mergeCell ref="C13:F13"/>
    <mergeCell ref="C8:F8"/>
    <mergeCell ref="C23:F23"/>
    <mergeCell ref="C14:F14"/>
    <mergeCell ref="C15:F15"/>
    <mergeCell ref="C16:F16"/>
    <mergeCell ref="C18:F18"/>
    <mergeCell ref="C17:F17"/>
    <mergeCell ref="C19:F19"/>
    <mergeCell ref="C20:F20"/>
    <mergeCell ref="G15:J15"/>
    <mergeCell ref="G19:J19"/>
    <mergeCell ref="G23:J23"/>
    <mergeCell ref="C11:F11"/>
    <mergeCell ref="C12:F12"/>
    <mergeCell ref="G8:J8"/>
    <mergeCell ref="G12:J12"/>
    <mergeCell ref="G16:J16"/>
    <mergeCell ref="K72:N72"/>
    <mergeCell ref="O72:P72"/>
    <mergeCell ref="G73:J73"/>
    <mergeCell ref="C174:F174"/>
    <mergeCell ref="C71:F71"/>
    <mergeCell ref="C82:F82"/>
    <mergeCell ref="C83:F83"/>
    <mergeCell ref="C66:F66"/>
    <mergeCell ref="C78:F78"/>
    <mergeCell ref="C72:F72"/>
    <mergeCell ref="C73:F73"/>
    <mergeCell ref="C74:F74"/>
    <mergeCell ref="C75:F75"/>
    <mergeCell ref="C77:F77"/>
    <mergeCell ref="C70:F70"/>
    <mergeCell ref="C79:F79"/>
    <mergeCell ref="C81:F81"/>
    <mergeCell ref="C67:F67"/>
    <mergeCell ref="C68:F68"/>
    <mergeCell ref="C96:F96"/>
    <mergeCell ref="C93:F93"/>
    <mergeCell ref="C94:F94"/>
    <mergeCell ref="C95:F95"/>
    <mergeCell ref="C91:F91"/>
    <mergeCell ref="C64:F64"/>
    <mergeCell ref="C65:F65"/>
    <mergeCell ref="C80:F80"/>
    <mergeCell ref="B69:P69"/>
    <mergeCell ref="G70:J70"/>
    <mergeCell ref="K70:N70"/>
    <mergeCell ref="O70:P70"/>
    <mergeCell ref="G71:J71"/>
    <mergeCell ref="K71:N71"/>
    <mergeCell ref="O71:P71"/>
    <mergeCell ref="G72:J72"/>
    <mergeCell ref="G67:J67"/>
    <mergeCell ref="K67:N67"/>
    <mergeCell ref="O67:P67"/>
    <mergeCell ref="G68:J68"/>
    <mergeCell ref="K68:N68"/>
    <mergeCell ref="O68:P68"/>
    <mergeCell ref="K73:N73"/>
    <mergeCell ref="O73:P73"/>
    <mergeCell ref="G74:J74"/>
    <mergeCell ref="K74:N74"/>
    <mergeCell ref="O74:P74"/>
    <mergeCell ref="G75:J75"/>
    <mergeCell ref="O75:P75"/>
    <mergeCell ref="C47:F47"/>
    <mergeCell ref="C42:F42"/>
    <mergeCell ref="C43:F43"/>
    <mergeCell ref="C44:F44"/>
    <mergeCell ref="C45:F45"/>
    <mergeCell ref="C46:F46"/>
    <mergeCell ref="C61:F61"/>
    <mergeCell ref="C53:F53"/>
    <mergeCell ref="C52:F52"/>
    <mergeCell ref="C49:F49"/>
    <mergeCell ref="C50:F50"/>
    <mergeCell ref="C55:F55"/>
    <mergeCell ref="C56:F56"/>
    <mergeCell ref="C51:F51"/>
    <mergeCell ref="C57:F57"/>
    <mergeCell ref="C58:F58"/>
    <mergeCell ref="C59:F59"/>
    <mergeCell ref="B54:P54"/>
    <mergeCell ref="G55:J55"/>
    <mergeCell ref="K55:N55"/>
    <mergeCell ref="O55:P55"/>
    <mergeCell ref="G56:J56"/>
    <mergeCell ref="K56:N56"/>
    <mergeCell ref="O56:P56"/>
    <mergeCell ref="C92:F92"/>
    <mergeCell ref="C89:F89"/>
    <mergeCell ref="C90:F90"/>
    <mergeCell ref="C87:F87"/>
    <mergeCell ref="C88:F88"/>
    <mergeCell ref="C97:F97"/>
    <mergeCell ref="C98:F98"/>
    <mergeCell ref="C100:F100"/>
    <mergeCell ref="C104:F104"/>
    <mergeCell ref="C102:F102"/>
    <mergeCell ref="C103:F103"/>
    <mergeCell ref="B99:P99"/>
    <mergeCell ref="G100:J100"/>
    <mergeCell ref="K100:N100"/>
    <mergeCell ref="O100:P100"/>
    <mergeCell ref="K101:N101"/>
    <mergeCell ref="O101:P101"/>
    <mergeCell ref="K102:N102"/>
    <mergeCell ref="O102:P102"/>
    <mergeCell ref="K103:N103"/>
    <mergeCell ref="O103:P103"/>
    <mergeCell ref="K104:N104"/>
    <mergeCell ref="O104:P104"/>
    <mergeCell ref="G89:J89"/>
    <mergeCell ref="G119:J119"/>
    <mergeCell ref="K119:N119"/>
    <mergeCell ref="O119:P119"/>
    <mergeCell ref="O120:P120"/>
    <mergeCell ref="G121:J121"/>
    <mergeCell ref="C106:F106"/>
    <mergeCell ref="C107:F107"/>
    <mergeCell ref="C101:F101"/>
    <mergeCell ref="C105:F105"/>
    <mergeCell ref="G105:J105"/>
    <mergeCell ref="K105:N105"/>
    <mergeCell ref="C110:F110"/>
    <mergeCell ref="C111:F111"/>
    <mergeCell ref="C112:F112"/>
    <mergeCell ref="C117:F117"/>
    <mergeCell ref="C118:F118"/>
    <mergeCell ref="C115:F115"/>
    <mergeCell ref="C116:F116"/>
    <mergeCell ref="B114:P114"/>
    <mergeCell ref="G115:J115"/>
    <mergeCell ref="K115:N115"/>
    <mergeCell ref="O115:P115"/>
    <mergeCell ref="O105:P105"/>
    <mergeCell ref="G106:J106"/>
    <mergeCell ref="C138:F138"/>
    <mergeCell ref="C139:F139"/>
    <mergeCell ref="C136:F136"/>
    <mergeCell ref="C137:F137"/>
    <mergeCell ref="C131:F131"/>
    <mergeCell ref="C135:F135"/>
    <mergeCell ref="C127:F127"/>
    <mergeCell ref="C128:F128"/>
    <mergeCell ref="C130:F130"/>
    <mergeCell ref="C134:F134"/>
    <mergeCell ref="C132:F132"/>
    <mergeCell ref="C133:F133"/>
    <mergeCell ref="C149:F149"/>
    <mergeCell ref="C150:F150"/>
    <mergeCell ref="C143:F143"/>
    <mergeCell ref="C140:F140"/>
    <mergeCell ref="C141:F141"/>
    <mergeCell ref="C142:F142"/>
    <mergeCell ref="C147:F147"/>
    <mergeCell ref="C148:F148"/>
    <mergeCell ref="C145:F145"/>
    <mergeCell ref="C146:F146"/>
    <mergeCell ref="B144:P144"/>
    <mergeCell ref="G145:J145"/>
    <mergeCell ref="O140:P140"/>
    <mergeCell ref="G141:J141"/>
    <mergeCell ref="K141:N141"/>
    <mergeCell ref="O141:P141"/>
    <mergeCell ref="G142:J142"/>
    <mergeCell ref="K142:N142"/>
    <mergeCell ref="O142:P142"/>
    <mergeCell ref="C166:F166"/>
    <mergeCell ref="C167:F167"/>
    <mergeCell ref="C161:F161"/>
    <mergeCell ref="C157:F157"/>
    <mergeCell ref="C158:F158"/>
    <mergeCell ref="C160:F160"/>
    <mergeCell ref="C164:F164"/>
    <mergeCell ref="C165:F165"/>
    <mergeCell ref="C162:F162"/>
    <mergeCell ref="C163:F163"/>
    <mergeCell ref="K8:N8"/>
    <mergeCell ref="O8:P8"/>
    <mergeCell ref="B9:P9"/>
    <mergeCell ref="G10:J10"/>
    <mergeCell ref="K10:N10"/>
    <mergeCell ref="O10:P10"/>
    <mergeCell ref="G11:J11"/>
    <mergeCell ref="K11:N11"/>
    <mergeCell ref="O11:P11"/>
    <mergeCell ref="K12:N12"/>
    <mergeCell ref="O12:P12"/>
    <mergeCell ref="G13:J13"/>
    <mergeCell ref="K13:N13"/>
    <mergeCell ref="O13:P13"/>
    <mergeCell ref="G14:J14"/>
    <mergeCell ref="K14:N14"/>
    <mergeCell ref="O14:P14"/>
    <mergeCell ref="K15:N15"/>
    <mergeCell ref="O15:P15"/>
    <mergeCell ref="K16:N16"/>
    <mergeCell ref="O16:P16"/>
    <mergeCell ref="G17:J17"/>
    <mergeCell ref="K17:N17"/>
    <mergeCell ref="O17:P17"/>
    <mergeCell ref="G18:J18"/>
    <mergeCell ref="K18:N18"/>
    <mergeCell ref="O18:P18"/>
    <mergeCell ref="K19:N19"/>
    <mergeCell ref="O19:P19"/>
    <mergeCell ref="K20:N20"/>
    <mergeCell ref="O20:P20"/>
    <mergeCell ref="G21:J21"/>
    <mergeCell ref="K21:N21"/>
    <mergeCell ref="O21:P21"/>
    <mergeCell ref="G22:J22"/>
    <mergeCell ref="K22:N22"/>
    <mergeCell ref="O22:P22"/>
    <mergeCell ref="K23:N23"/>
    <mergeCell ref="O23:P23"/>
    <mergeCell ref="G20:J20"/>
    <mergeCell ref="B24:P24"/>
    <mergeCell ref="G25:J25"/>
    <mergeCell ref="K25:N25"/>
    <mergeCell ref="O25:P25"/>
    <mergeCell ref="G26:J26"/>
    <mergeCell ref="K26:N26"/>
    <mergeCell ref="O26:P26"/>
    <mergeCell ref="G27:J27"/>
    <mergeCell ref="K27:N27"/>
    <mergeCell ref="O27:P27"/>
    <mergeCell ref="G28:J28"/>
    <mergeCell ref="K28:N28"/>
    <mergeCell ref="O28:P28"/>
    <mergeCell ref="G29:J29"/>
    <mergeCell ref="K29:N29"/>
    <mergeCell ref="O29:P29"/>
    <mergeCell ref="G30:J30"/>
    <mergeCell ref="K30:N30"/>
    <mergeCell ref="O30:P30"/>
    <mergeCell ref="G31:J31"/>
    <mergeCell ref="K31:N31"/>
    <mergeCell ref="O31:P31"/>
    <mergeCell ref="G32:J32"/>
    <mergeCell ref="K32:N32"/>
    <mergeCell ref="O32:P32"/>
    <mergeCell ref="G33:J33"/>
    <mergeCell ref="K33:N33"/>
    <mergeCell ref="O33:P33"/>
    <mergeCell ref="G34:J34"/>
    <mergeCell ref="K34:N34"/>
    <mergeCell ref="O34:P34"/>
    <mergeCell ref="G35:J35"/>
    <mergeCell ref="K35:N35"/>
    <mergeCell ref="O35:P35"/>
    <mergeCell ref="K36:N36"/>
    <mergeCell ref="O36:P36"/>
    <mergeCell ref="G37:J37"/>
    <mergeCell ref="K37:N37"/>
    <mergeCell ref="O37:P37"/>
    <mergeCell ref="G36:J36"/>
    <mergeCell ref="G38:J38"/>
    <mergeCell ref="K38:N38"/>
    <mergeCell ref="O38:P38"/>
    <mergeCell ref="B39:P39"/>
    <mergeCell ref="K40:N40"/>
    <mergeCell ref="O40:P40"/>
    <mergeCell ref="G41:J41"/>
    <mergeCell ref="K41:N41"/>
    <mergeCell ref="O41:P41"/>
    <mergeCell ref="G40:J40"/>
    <mergeCell ref="O42:P42"/>
    <mergeCell ref="G43:J43"/>
    <mergeCell ref="K43:N43"/>
    <mergeCell ref="O43:P43"/>
    <mergeCell ref="K44:N44"/>
    <mergeCell ref="O44:P44"/>
    <mergeCell ref="G45:J45"/>
    <mergeCell ref="K45:N45"/>
    <mergeCell ref="O45:P45"/>
    <mergeCell ref="G44:J44"/>
    <mergeCell ref="G42:J42"/>
    <mergeCell ref="K42:N42"/>
    <mergeCell ref="O46:P46"/>
    <mergeCell ref="G47:J47"/>
    <mergeCell ref="K47:N47"/>
    <mergeCell ref="O47:P47"/>
    <mergeCell ref="K48:N48"/>
    <mergeCell ref="O48:P48"/>
    <mergeCell ref="G49:J49"/>
    <mergeCell ref="K49:N49"/>
    <mergeCell ref="O49:P49"/>
    <mergeCell ref="G48:J48"/>
    <mergeCell ref="G46:J46"/>
    <mergeCell ref="K46:N46"/>
    <mergeCell ref="O50:P50"/>
    <mergeCell ref="G51:J51"/>
    <mergeCell ref="K51:N51"/>
    <mergeCell ref="O51:P51"/>
    <mergeCell ref="G52:J52"/>
    <mergeCell ref="K52:N52"/>
    <mergeCell ref="O52:P52"/>
    <mergeCell ref="G53:J53"/>
    <mergeCell ref="K53:N53"/>
    <mergeCell ref="O53:P53"/>
    <mergeCell ref="G50:J50"/>
    <mergeCell ref="K50:N50"/>
    <mergeCell ref="G57:J57"/>
    <mergeCell ref="K57:N57"/>
    <mergeCell ref="O57:P57"/>
    <mergeCell ref="G58:J58"/>
    <mergeCell ref="K58:N58"/>
    <mergeCell ref="O58:P58"/>
    <mergeCell ref="G59:J59"/>
    <mergeCell ref="K59:N59"/>
    <mergeCell ref="O59:P59"/>
    <mergeCell ref="G60:J60"/>
    <mergeCell ref="K60:N60"/>
    <mergeCell ref="O60:P60"/>
    <mergeCell ref="G61:J61"/>
    <mergeCell ref="K61:N61"/>
    <mergeCell ref="O61:P61"/>
    <mergeCell ref="G62:J62"/>
    <mergeCell ref="K62:N62"/>
    <mergeCell ref="O62:P62"/>
    <mergeCell ref="G63:J63"/>
    <mergeCell ref="K63:N63"/>
    <mergeCell ref="O63:P63"/>
    <mergeCell ref="G64:J64"/>
    <mergeCell ref="K64:N64"/>
    <mergeCell ref="O64:P64"/>
    <mergeCell ref="K65:N65"/>
    <mergeCell ref="O65:P65"/>
    <mergeCell ref="G66:J66"/>
    <mergeCell ref="K66:N66"/>
    <mergeCell ref="O66:P66"/>
    <mergeCell ref="G65:J65"/>
    <mergeCell ref="K75:N75"/>
    <mergeCell ref="G79:J79"/>
    <mergeCell ref="K79:N79"/>
    <mergeCell ref="O79:P79"/>
    <mergeCell ref="G80:J80"/>
    <mergeCell ref="K80:N80"/>
    <mergeCell ref="O80:P80"/>
    <mergeCell ref="G81:J81"/>
    <mergeCell ref="K81:N81"/>
    <mergeCell ref="O81:P81"/>
    <mergeCell ref="G76:J76"/>
    <mergeCell ref="K76:N76"/>
    <mergeCell ref="O76:P76"/>
    <mergeCell ref="G77:J77"/>
    <mergeCell ref="K77:N77"/>
    <mergeCell ref="O77:P77"/>
    <mergeCell ref="G78:J78"/>
    <mergeCell ref="K78:N78"/>
    <mergeCell ref="O78:P78"/>
    <mergeCell ref="G82:J82"/>
    <mergeCell ref="K82:N82"/>
    <mergeCell ref="O82:P82"/>
    <mergeCell ref="G83:J83"/>
    <mergeCell ref="K83:N83"/>
    <mergeCell ref="O83:P83"/>
    <mergeCell ref="B84:P84"/>
    <mergeCell ref="G85:J85"/>
    <mergeCell ref="K85:N85"/>
    <mergeCell ref="O85:P85"/>
    <mergeCell ref="G86:J86"/>
    <mergeCell ref="K86:N86"/>
    <mergeCell ref="O86:P86"/>
    <mergeCell ref="C85:F85"/>
    <mergeCell ref="C86:F86"/>
    <mergeCell ref="K87:N87"/>
    <mergeCell ref="O87:P87"/>
    <mergeCell ref="G88:J88"/>
    <mergeCell ref="K88:N88"/>
    <mergeCell ref="O88:P88"/>
    <mergeCell ref="K89:N89"/>
    <mergeCell ref="O89:P89"/>
    <mergeCell ref="G90:J90"/>
    <mergeCell ref="K90:N90"/>
    <mergeCell ref="O90:P90"/>
    <mergeCell ref="G87:J87"/>
    <mergeCell ref="K91:N91"/>
    <mergeCell ref="O91:P91"/>
    <mergeCell ref="G92:J92"/>
    <mergeCell ref="K92:N92"/>
    <mergeCell ref="O92:P92"/>
    <mergeCell ref="K98:N98"/>
    <mergeCell ref="O98:P98"/>
    <mergeCell ref="G93:J93"/>
    <mergeCell ref="K93:N93"/>
    <mergeCell ref="O93:P93"/>
    <mergeCell ref="G94:J94"/>
    <mergeCell ref="K94:N94"/>
    <mergeCell ref="O94:P94"/>
    <mergeCell ref="G91:J91"/>
    <mergeCell ref="K95:N95"/>
    <mergeCell ref="O95:P95"/>
    <mergeCell ref="G95:J95"/>
    <mergeCell ref="C123:F123"/>
    <mergeCell ref="C121:F121"/>
    <mergeCell ref="C122:F122"/>
    <mergeCell ref="C119:F119"/>
    <mergeCell ref="C120:F120"/>
    <mergeCell ref="C113:F113"/>
    <mergeCell ref="K106:N106"/>
    <mergeCell ref="O106:P106"/>
    <mergeCell ref="G107:J107"/>
    <mergeCell ref="K107:N107"/>
    <mergeCell ref="O107:P107"/>
    <mergeCell ref="O112:P112"/>
    <mergeCell ref="G113:J113"/>
    <mergeCell ref="K113:N113"/>
    <mergeCell ref="O113:P113"/>
    <mergeCell ref="K108:N108"/>
    <mergeCell ref="O108:P108"/>
    <mergeCell ref="G109:J109"/>
    <mergeCell ref="K109:N109"/>
    <mergeCell ref="O109:P109"/>
    <mergeCell ref="G110:J110"/>
    <mergeCell ref="K110:N110"/>
    <mergeCell ref="O110:P110"/>
    <mergeCell ref="G111:J111"/>
    <mergeCell ref="C108:F108"/>
    <mergeCell ref="C109:F109"/>
    <mergeCell ref="O116:P116"/>
    <mergeCell ref="G117:J117"/>
    <mergeCell ref="K117:N117"/>
    <mergeCell ref="O117:P117"/>
    <mergeCell ref="G118:J118"/>
    <mergeCell ref="K118:N118"/>
    <mergeCell ref="O118:P118"/>
    <mergeCell ref="G116:J116"/>
    <mergeCell ref="K111:N111"/>
    <mergeCell ref="O111:P111"/>
    <mergeCell ref="G112:J112"/>
    <mergeCell ref="O128:P128"/>
    <mergeCell ref="B129:P129"/>
    <mergeCell ref="G130:J130"/>
    <mergeCell ref="K130:N130"/>
    <mergeCell ref="O130:P130"/>
    <mergeCell ref="G131:J131"/>
    <mergeCell ref="K131:N131"/>
    <mergeCell ref="O131:P131"/>
    <mergeCell ref="K124:N124"/>
    <mergeCell ref="O124:P124"/>
    <mergeCell ref="G125:J125"/>
    <mergeCell ref="K125:N125"/>
    <mergeCell ref="O125:P125"/>
    <mergeCell ref="G126:J126"/>
    <mergeCell ref="K126:N126"/>
    <mergeCell ref="O126:P126"/>
    <mergeCell ref="G127:J127"/>
    <mergeCell ref="K127:N127"/>
    <mergeCell ref="O127:P127"/>
    <mergeCell ref="G128:J128"/>
    <mergeCell ref="C126:F126"/>
    <mergeCell ref="C124:F124"/>
    <mergeCell ref="C125:F125"/>
    <mergeCell ref="K128:N128"/>
    <mergeCell ref="O132:P132"/>
    <mergeCell ref="G133:J133"/>
    <mergeCell ref="K133:N133"/>
    <mergeCell ref="O133:P133"/>
    <mergeCell ref="G134:J134"/>
    <mergeCell ref="K134:N134"/>
    <mergeCell ref="O134:P134"/>
    <mergeCell ref="G135:J135"/>
    <mergeCell ref="K135:N135"/>
    <mergeCell ref="O135:P135"/>
    <mergeCell ref="O136:P136"/>
    <mergeCell ref="G137:J137"/>
    <mergeCell ref="K137:N137"/>
    <mergeCell ref="O137:P137"/>
    <mergeCell ref="G138:J138"/>
    <mergeCell ref="K138:N138"/>
    <mergeCell ref="O138:P138"/>
    <mergeCell ref="G139:J139"/>
    <mergeCell ref="K139:N139"/>
    <mergeCell ref="O139:P139"/>
    <mergeCell ref="G136:J136"/>
    <mergeCell ref="C153:F153"/>
    <mergeCell ref="C154:F154"/>
    <mergeCell ref="C155:F155"/>
    <mergeCell ref="O143:P143"/>
    <mergeCell ref="O149:P149"/>
    <mergeCell ref="G150:J150"/>
    <mergeCell ref="K150:N150"/>
    <mergeCell ref="O150:P150"/>
    <mergeCell ref="G151:J151"/>
    <mergeCell ref="K151:N151"/>
    <mergeCell ref="O151:P151"/>
    <mergeCell ref="K145:N145"/>
    <mergeCell ref="O145:P145"/>
    <mergeCell ref="G146:J146"/>
    <mergeCell ref="K146:N146"/>
    <mergeCell ref="O146:P146"/>
    <mergeCell ref="G147:J147"/>
    <mergeCell ref="K147:N147"/>
    <mergeCell ref="O147:P147"/>
    <mergeCell ref="G148:J148"/>
    <mergeCell ref="K148:N148"/>
    <mergeCell ref="O148:P148"/>
    <mergeCell ref="C151:F151"/>
    <mergeCell ref="C152:F152"/>
    <mergeCell ref="O152:P152"/>
    <mergeCell ref="G153:J153"/>
    <mergeCell ref="K153:N153"/>
    <mergeCell ref="O153:P153"/>
    <mergeCell ref="G154:J154"/>
    <mergeCell ref="K154:N154"/>
    <mergeCell ref="O154:P154"/>
    <mergeCell ref="G155:J155"/>
    <mergeCell ref="K155:N155"/>
    <mergeCell ref="O155:P155"/>
    <mergeCell ref="G152:J152"/>
    <mergeCell ref="O161:P161"/>
    <mergeCell ref="G162:J162"/>
    <mergeCell ref="K162:N162"/>
    <mergeCell ref="O162:P162"/>
    <mergeCell ref="G163:J163"/>
    <mergeCell ref="K163:N163"/>
    <mergeCell ref="O163:P163"/>
    <mergeCell ref="O156:P156"/>
    <mergeCell ref="G157:J157"/>
    <mergeCell ref="K157:N157"/>
    <mergeCell ref="O157:P157"/>
    <mergeCell ref="G158:J158"/>
    <mergeCell ref="K158:N158"/>
    <mergeCell ref="O158:P158"/>
    <mergeCell ref="B159:P159"/>
    <mergeCell ref="C156:F156"/>
    <mergeCell ref="G160:J160"/>
    <mergeCell ref="G156:J156"/>
    <mergeCell ref="G174:J174"/>
    <mergeCell ref="K174:N174"/>
    <mergeCell ref="O174:P174"/>
    <mergeCell ref="C176:P176"/>
    <mergeCell ref="K168:N168"/>
    <mergeCell ref="O168:P168"/>
    <mergeCell ref="G169:J169"/>
    <mergeCell ref="K169:N169"/>
    <mergeCell ref="O169:P169"/>
    <mergeCell ref="G170:J170"/>
    <mergeCell ref="K170:N170"/>
    <mergeCell ref="O170:P170"/>
    <mergeCell ref="G171:J171"/>
    <mergeCell ref="K171:N171"/>
    <mergeCell ref="O171:P171"/>
    <mergeCell ref="C173:F173"/>
    <mergeCell ref="C170:F170"/>
    <mergeCell ref="C171:F171"/>
    <mergeCell ref="C172:F172"/>
    <mergeCell ref="C168:F168"/>
    <mergeCell ref="C169:F169"/>
    <mergeCell ref="G168:J168"/>
    <mergeCell ref="G172:J172"/>
    <mergeCell ref="K172:N172"/>
    <mergeCell ref="K120:N120"/>
    <mergeCell ref="K116:N116"/>
    <mergeCell ref="K112:N112"/>
    <mergeCell ref="G143:J143"/>
    <mergeCell ref="K143:N143"/>
    <mergeCell ref="K121:N121"/>
    <mergeCell ref="O172:P172"/>
    <mergeCell ref="G173:J173"/>
    <mergeCell ref="K173:N173"/>
    <mergeCell ref="O173:P173"/>
    <mergeCell ref="O164:P164"/>
    <mergeCell ref="G165:J165"/>
    <mergeCell ref="K165:N165"/>
    <mergeCell ref="O165:P165"/>
    <mergeCell ref="G166:J166"/>
    <mergeCell ref="K166:N166"/>
    <mergeCell ref="O166:P166"/>
    <mergeCell ref="G167:J167"/>
    <mergeCell ref="K167:N167"/>
    <mergeCell ref="O167:P167"/>
    <mergeCell ref="O160:P160"/>
    <mergeCell ref="G161:J161"/>
    <mergeCell ref="K161:N161"/>
    <mergeCell ref="G132:J132"/>
    <mergeCell ref="K164:N164"/>
    <mergeCell ref="K160:N160"/>
    <mergeCell ref="K156:N156"/>
    <mergeCell ref="G149:J149"/>
    <mergeCell ref="K149:N149"/>
    <mergeCell ref="K140:N140"/>
    <mergeCell ref="K136:N136"/>
    <mergeCell ref="K132:N132"/>
    <mergeCell ref="K152:N152"/>
    <mergeCell ref="G164:J164"/>
    <mergeCell ref="G140:J140"/>
    <mergeCell ref="T5:U5"/>
    <mergeCell ref="T6:T9"/>
    <mergeCell ref="U6:U9"/>
    <mergeCell ref="G101:J101"/>
    <mergeCell ref="G102:J102"/>
    <mergeCell ref="G103:J103"/>
    <mergeCell ref="G104:J104"/>
    <mergeCell ref="G108:J108"/>
    <mergeCell ref="G124:J124"/>
    <mergeCell ref="O121:P121"/>
    <mergeCell ref="G122:J122"/>
    <mergeCell ref="K122:N122"/>
    <mergeCell ref="O122:P122"/>
    <mergeCell ref="G123:J123"/>
    <mergeCell ref="K123:N123"/>
    <mergeCell ref="O123:P123"/>
    <mergeCell ref="G120:J120"/>
    <mergeCell ref="G96:J96"/>
    <mergeCell ref="K96:N96"/>
    <mergeCell ref="O96:P96"/>
    <mergeCell ref="G97:J97"/>
    <mergeCell ref="K97:N97"/>
    <mergeCell ref="O97:P97"/>
    <mergeCell ref="G98:J98"/>
  </mergeCells>
  <conditionalFormatting sqref="K10:P23">
    <cfRule type="cellIs" dxfId="622" priority="37" operator="greaterThan">
      <formula>1</formula>
    </cfRule>
  </conditionalFormatting>
  <conditionalFormatting sqref="K25:P38">
    <cfRule type="cellIs" dxfId="621" priority="36" operator="greaterThan">
      <formula>1</formula>
    </cfRule>
  </conditionalFormatting>
  <conditionalFormatting sqref="K40:P53">
    <cfRule type="cellIs" dxfId="620" priority="35" operator="greaterThan">
      <formula>1</formula>
    </cfRule>
  </conditionalFormatting>
  <conditionalFormatting sqref="K55:P68">
    <cfRule type="cellIs" dxfId="619" priority="34" operator="greaterThan">
      <formula>1</formula>
    </cfRule>
  </conditionalFormatting>
  <conditionalFormatting sqref="K70:P83">
    <cfRule type="cellIs" dxfId="618" priority="33" operator="greaterThan">
      <formula>1</formula>
    </cfRule>
  </conditionalFormatting>
  <conditionalFormatting sqref="K85:P98">
    <cfRule type="cellIs" dxfId="617" priority="32" operator="greaterThan">
      <formula>1</formula>
    </cfRule>
  </conditionalFormatting>
  <conditionalFormatting sqref="K100:P113">
    <cfRule type="cellIs" dxfId="616" priority="31" operator="greaterThan">
      <formula>1</formula>
    </cfRule>
  </conditionalFormatting>
  <conditionalFormatting sqref="K115:P128">
    <cfRule type="cellIs" dxfId="615" priority="30" operator="greaterThan">
      <formula>1</formula>
    </cfRule>
  </conditionalFormatting>
  <conditionalFormatting sqref="K130:P143">
    <cfRule type="cellIs" dxfId="614" priority="29" operator="greaterThan">
      <formula>1</formula>
    </cfRule>
  </conditionalFormatting>
  <conditionalFormatting sqref="K145:P158">
    <cfRule type="cellIs" dxfId="613" priority="28" operator="greaterThan">
      <formula>1</formula>
    </cfRule>
  </conditionalFormatting>
  <conditionalFormatting sqref="K160:P173">
    <cfRule type="cellIs" dxfId="612" priority="27" operator="greaterThan">
      <formula>1</formula>
    </cfRule>
  </conditionalFormatting>
  <conditionalFormatting sqref="T10">
    <cfRule type="expression" dxfId="611" priority="26">
      <formula>C10&gt;$C$4</formula>
    </cfRule>
  </conditionalFormatting>
  <conditionalFormatting sqref="U10">
    <cfRule type="expression" dxfId="610" priority="25">
      <formula>G10&gt;C10</formula>
    </cfRule>
  </conditionalFormatting>
  <conditionalFormatting sqref="T11:T23">
    <cfRule type="expression" dxfId="609" priority="24">
      <formula>C11&gt;$C$4</formula>
    </cfRule>
  </conditionalFormatting>
  <conditionalFormatting sqref="U11:U23">
    <cfRule type="expression" dxfId="608" priority="23">
      <formula>G11&gt;C11</formula>
    </cfRule>
  </conditionalFormatting>
  <conditionalFormatting sqref="T25:T38">
    <cfRule type="expression" dxfId="607" priority="22">
      <formula>C25&gt;$C$4</formula>
    </cfRule>
  </conditionalFormatting>
  <conditionalFormatting sqref="U25:U38">
    <cfRule type="expression" dxfId="606" priority="21">
      <formula>G25&gt;C25</formula>
    </cfRule>
  </conditionalFormatting>
  <conditionalFormatting sqref="T40:T53">
    <cfRule type="expression" dxfId="605" priority="20">
      <formula>C40&gt;$C$4</formula>
    </cfRule>
  </conditionalFormatting>
  <conditionalFormatting sqref="U40:U53">
    <cfRule type="expression" dxfId="604" priority="19">
      <formula>G40&gt;C40</formula>
    </cfRule>
  </conditionalFormatting>
  <conditionalFormatting sqref="T55:T68">
    <cfRule type="expression" dxfId="603" priority="18">
      <formula>C55&gt;$C$4</formula>
    </cfRule>
  </conditionalFormatting>
  <conditionalFormatting sqref="U55:U68">
    <cfRule type="expression" dxfId="602" priority="17">
      <formula>G55&gt;C55</formula>
    </cfRule>
  </conditionalFormatting>
  <conditionalFormatting sqref="T70:T83">
    <cfRule type="expression" dxfId="601" priority="16">
      <formula>C70&gt;$C$4</formula>
    </cfRule>
  </conditionalFormatting>
  <conditionalFormatting sqref="U70:U83">
    <cfRule type="expression" dxfId="600" priority="15">
      <formula>G70&gt;C70</formula>
    </cfRule>
  </conditionalFormatting>
  <conditionalFormatting sqref="T85:T98">
    <cfRule type="expression" dxfId="599" priority="14">
      <formula>C85&gt;$C$4</formula>
    </cfRule>
  </conditionalFormatting>
  <conditionalFormatting sqref="U85:U98">
    <cfRule type="expression" dxfId="598" priority="13">
      <formula>G85&gt;C85</formula>
    </cfRule>
  </conditionalFormatting>
  <conditionalFormatting sqref="T100:T113">
    <cfRule type="expression" dxfId="597" priority="12">
      <formula>C100&gt;$C$4</formula>
    </cfRule>
  </conditionalFormatting>
  <conditionalFormatting sqref="U100:U113">
    <cfRule type="expression" dxfId="596" priority="11">
      <formula>G100&gt;C100</formula>
    </cfRule>
  </conditionalFormatting>
  <conditionalFormatting sqref="T115:T128">
    <cfRule type="expression" dxfId="595" priority="10">
      <formula>C115&gt;$C$4</formula>
    </cfRule>
  </conditionalFormatting>
  <conditionalFormatting sqref="U115:U128">
    <cfRule type="expression" dxfId="594" priority="9">
      <formula>G115&gt;C115</formula>
    </cfRule>
  </conditionalFormatting>
  <conditionalFormatting sqref="T130:T143">
    <cfRule type="expression" dxfId="593" priority="8">
      <formula>C130&gt;$C$4</formula>
    </cfRule>
  </conditionalFormatting>
  <conditionalFormatting sqref="U130:U143">
    <cfRule type="expression" dxfId="592" priority="7">
      <formula>G130&gt;C130</formula>
    </cfRule>
  </conditionalFormatting>
  <conditionalFormatting sqref="T160:T173">
    <cfRule type="expression" dxfId="591" priority="2">
      <formula>C160&gt;$C$4</formula>
    </cfRule>
  </conditionalFormatting>
  <conditionalFormatting sqref="U160:U173">
    <cfRule type="expression" dxfId="590" priority="1">
      <formula>G160&gt;C160</formula>
    </cfRule>
  </conditionalFormatting>
  <conditionalFormatting sqref="T145:T158">
    <cfRule type="expression" dxfId="589" priority="4">
      <formula>C145&gt;$C$4</formula>
    </cfRule>
  </conditionalFormatting>
  <conditionalFormatting sqref="U145:U158">
    <cfRule type="expression" dxfId="588" priority="3">
      <formula>G145&gt;C145</formula>
    </cfRule>
  </conditionalFormatting>
  <dataValidations count="2">
    <dataValidation type="whole" operator="greaterThanOrEqual" allowBlank="1" showInputMessage="1" showErrorMessage="1" error="nusíte zadat celé kladné číslo větší, nobo rovné 0" sqref="C10:J23">
      <formula1>0</formula1>
    </dataValidation>
    <dataValidation type="whole" operator="greaterThanOrEqual" allowBlank="1" showErrorMessage="1" error="nusíte zadat celé kladné číslo větší, nobo rovné 0" sqref="C145:J158 C25:J38 C40:J53 C55:J68 C70:J83 C85:J98 C100:J113 C115:J128 C130:J143 C160:J173">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S168"/>
  <sheetViews>
    <sheetView topLeftCell="A119" zoomScale="84" zoomScaleNormal="84" workbookViewId="0">
      <selection activeCell="F168" sqref="F168"/>
    </sheetView>
  </sheetViews>
  <sheetFormatPr defaultRowHeight="14.25" x14ac:dyDescent="0.2"/>
  <cols>
    <col min="1" max="1" width="7.85546875" style="15" customWidth="1"/>
    <col min="2" max="3" width="10.28515625" style="15" customWidth="1"/>
    <col min="4" max="4" width="10" style="15" customWidth="1"/>
    <col min="5" max="5" width="12" style="15" customWidth="1"/>
    <col min="6" max="6" width="10.7109375" style="15" customWidth="1"/>
    <col min="7" max="7" width="12" style="15" customWidth="1"/>
    <col min="8" max="9" width="14.5703125" style="15" customWidth="1"/>
    <col min="10" max="10" width="14.140625" style="15" customWidth="1"/>
    <col min="11" max="11" width="11.85546875" style="15" customWidth="1"/>
    <col min="12" max="12" width="12.7109375" style="325" customWidth="1"/>
    <col min="13" max="13" width="12.140625" style="325" customWidth="1"/>
    <col min="14" max="14" width="12.7109375" style="325" customWidth="1"/>
    <col min="15" max="15" width="12.7109375" style="15" customWidth="1"/>
    <col min="16" max="16" width="13.140625" style="15" customWidth="1"/>
    <col min="17" max="17" width="13.85546875" style="15" customWidth="1"/>
    <col min="18" max="18" width="46" style="15" customWidth="1"/>
    <col min="19" max="19" width="9.140625" style="15" hidden="1" customWidth="1"/>
    <col min="20" max="16384" width="9.140625" style="15"/>
  </cols>
  <sheetData>
    <row r="1" spans="1:18" ht="15" hidden="1" x14ac:dyDescent="0.25">
      <c r="A1" s="553" t="s">
        <v>566</v>
      </c>
      <c r="B1" s="554"/>
      <c r="C1" s="554"/>
      <c r="D1" s="554"/>
      <c r="E1" s="554"/>
      <c r="F1" s="477"/>
    </row>
    <row r="2" spans="1:18" ht="15" x14ac:dyDescent="0.25">
      <c r="A2" s="553" t="s">
        <v>780</v>
      </c>
      <c r="B2" s="554"/>
      <c r="C2" s="554"/>
      <c r="D2" s="554"/>
      <c r="E2" s="554"/>
      <c r="F2" s="477"/>
      <c r="G2" s="561"/>
      <c r="H2" s="561"/>
      <c r="I2" s="561"/>
      <c r="J2" s="561"/>
      <c r="L2" s="354"/>
    </row>
    <row r="3" spans="1:18" ht="15" x14ac:dyDescent="0.25">
      <c r="A3" s="32"/>
      <c r="B3" s="33"/>
      <c r="C3" s="33"/>
      <c r="D3" s="33"/>
      <c r="E3" s="33"/>
    </row>
    <row r="4" spans="1:18" x14ac:dyDescent="0.2">
      <c r="A4" s="555" t="s">
        <v>413</v>
      </c>
      <c r="B4" s="556"/>
      <c r="C4" s="556"/>
      <c r="D4" s="556"/>
      <c r="E4" s="556"/>
      <c r="F4" s="556"/>
      <c r="G4" s="556"/>
      <c r="H4" s="556"/>
      <c r="I4" s="556"/>
      <c r="J4" s="556"/>
    </row>
    <row r="5" spans="1:18" ht="15" x14ac:dyDescent="0.2">
      <c r="L5" s="571" t="s">
        <v>803</v>
      </c>
      <c r="M5" s="572"/>
      <c r="N5" s="572"/>
    </row>
    <row r="6" spans="1:18" ht="107.25" customHeight="1" x14ac:dyDescent="0.2">
      <c r="A6" s="58"/>
      <c r="B6" s="558" t="s">
        <v>400</v>
      </c>
      <c r="C6" s="559"/>
      <c r="D6" s="560"/>
      <c r="E6" s="162" t="s">
        <v>393</v>
      </c>
      <c r="F6" s="162" t="s">
        <v>394</v>
      </c>
      <c r="G6" s="162" t="s">
        <v>395</v>
      </c>
      <c r="H6" s="162" t="s">
        <v>396</v>
      </c>
      <c r="I6" s="162" t="s">
        <v>397</v>
      </c>
      <c r="J6" s="344" t="s">
        <v>398</v>
      </c>
      <c r="L6" s="353" t="s">
        <v>793</v>
      </c>
      <c r="M6" s="353" t="s">
        <v>794</v>
      </c>
      <c r="N6" s="353" t="s">
        <v>795</v>
      </c>
    </row>
    <row r="7" spans="1:18" ht="43.5" customHeight="1" x14ac:dyDescent="0.25">
      <c r="A7" s="19" t="s">
        <v>67</v>
      </c>
      <c r="B7" s="542" t="s">
        <v>57</v>
      </c>
      <c r="C7" s="542"/>
      <c r="D7" s="542"/>
      <c r="E7" s="167">
        <f>ROUND(E8+E9+E14+E28+E37+E38,2)</f>
        <v>0</v>
      </c>
      <c r="F7" s="167">
        <f>ROUND(F8+F9+F14+F28+F37+F38,2)</f>
        <v>0</v>
      </c>
      <c r="G7" s="167">
        <f>G8+G9+G14+G28+G37+G38</f>
        <v>0</v>
      </c>
      <c r="H7" s="180">
        <f>ROUND(H8+H9+H14+H28+H37+H38,4)</f>
        <v>0</v>
      </c>
      <c r="I7" s="167">
        <f>ROUND(I8+I9+I14+I28+I37+I38,2)</f>
        <v>0</v>
      </c>
      <c r="J7" s="180">
        <f>J8+J9+J14+J28+J37+J38</f>
        <v>0</v>
      </c>
      <c r="L7" s="368"/>
      <c r="M7" s="368"/>
      <c r="N7" s="368"/>
      <c r="P7" s="540" t="s">
        <v>798</v>
      </c>
      <c r="Q7" s="541"/>
      <c r="R7" s="541"/>
    </row>
    <row r="8" spans="1:18" x14ac:dyDescent="0.2">
      <c r="A8" s="20" t="s">
        <v>51</v>
      </c>
      <c r="B8" s="479" t="s">
        <v>58</v>
      </c>
      <c r="C8" s="479"/>
      <c r="D8" s="479"/>
      <c r="E8" s="168"/>
      <c r="F8" s="168"/>
      <c r="G8" s="168"/>
      <c r="H8" s="181">
        <f>G8/data!$J$20</f>
        <v>0</v>
      </c>
      <c r="I8" s="168"/>
      <c r="J8" s="181">
        <f>E8+F8+H8+I8</f>
        <v>0</v>
      </c>
      <c r="L8" s="342">
        <f t="shared" ref="L8:N8" si="0">E8</f>
        <v>0</v>
      </c>
      <c r="M8" s="342">
        <f t="shared" si="0"/>
        <v>0</v>
      </c>
      <c r="N8" s="342">
        <f t="shared" si="0"/>
        <v>0</v>
      </c>
    </row>
    <row r="9" spans="1:18" x14ac:dyDescent="0.2">
      <c r="A9" s="20" t="s">
        <v>52</v>
      </c>
      <c r="B9" s="479" t="s">
        <v>59</v>
      </c>
      <c r="C9" s="479"/>
      <c r="D9" s="479"/>
      <c r="E9" s="169">
        <f>E10+E11+E12+E13</f>
        <v>0</v>
      </c>
      <c r="F9" s="169">
        <f t="shared" ref="F9:J9" si="1">F10+F11+F12+F13</f>
        <v>0</v>
      </c>
      <c r="G9" s="169">
        <f t="shared" si="1"/>
        <v>0</v>
      </c>
      <c r="H9" s="181">
        <f t="shared" si="1"/>
        <v>0</v>
      </c>
      <c r="I9" s="169">
        <f t="shared" si="1"/>
        <v>0</v>
      </c>
      <c r="J9" s="181">
        <f t="shared" si="1"/>
        <v>0</v>
      </c>
      <c r="L9" s="342">
        <f t="shared" ref="L9:N9" si="2">E9</f>
        <v>0</v>
      </c>
      <c r="M9" s="342">
        <f t="shared" si="2"/>
        <v>0</v>
      </c>
      <c r="N9" s="342">
        <f t="shared" si="2"/>
        <v>0</v>
      </c>
    </row>
    <row r="10" spans="1:18" x14ac:dyDescent="0.2">
      <c r="A10" s="20" t="s">
        <v>53</v>
      </c>
      <c r="B10" s="479" t="s">
        <v>68</v>
      </c>
      <c r="C10" s="420"/>
      <c r="D10" s="420"/>
      <c r="E10" s="168"/>
      <c r="F10" s="168"/>
      <c r="G10" s="168"/>
      <c r="H10" s="181">
        <f>G10/data!$J$20</f>
        <v>0</v>
      </c>
      <c r="I10" s="168"/>
      <c r="J10" s="181">
        <f>E10+F10+H10+I10</f>
        <v>0</v>
      </c>
      <c r="L10" s="368"/>
      <c r="M10" s="368"/>
      <c r="N10" s="368"/>
    </row>
    <row r="11" spans="1:18" ht="27" customHeight="1" x14ac:dyDescent="0.2">
      <c r="A11" s="20" t="s">
        <v>54</v>
      </c>
      <c r="B11" s="479" t="s">
        <v>69</v>
      </c>
      <c r="C11" s="420"/>
      <c r="D11" s="420"/>
      <c r="E11" s="168"/>
      <c r="F11" s="168"/>
      <c r="G11" s="168"/>
      <c r="H11" s="181">
        <f>G11/data!$J$20</f>
        <v>0</v>
      </c>
      <c r="I11" s="168"/>
      <c r="J11" s="181">
        <f>E11+F11+H11+I11</f>
        <v>0</v>
      </c>
      <c r="L11" s="368"/>
      <c r="M11" s="368"/>
      <c r="N11" s="368"/>
    </row>
    <row r="12" spans="1:18" x14ac:dyDescent="0.2">
      <c r="A12" s="20" t="s">
        <v>55</v>
      </c>
      <c r="B12" s="479" t="s">
        <v>70</v>
      </c>
      <c r="C12" s="420"/>
      <c r="D12" s="420"/>
      <c r="E12" s="168"/>
      <c r="F12" s="168"/>
      <c r="G12" s="168"/>
      <c r="H12" s="181">
        <f>G12/data!$J$20</f>
        <v>0</v>
      </c>
      <c r="I12" s="168"/>
      <c r="J12" s="181">
        <f>E12+F12+H12+I12</f>
        <v>0</v>
      </c>
      <c r="L12" s="368"/>
      <c r="M12" s="368"/>
      <c r="N12" s="368"/>
    </row>
    <row r="13" spans="1:18" ht="27" customHeight="1" x14ac:dyDescent="0.2">
      <c r="A13" s="20" t="s">
        <v>71</v>
      </c>
      <c r="B13" s="479" t="s">
        <v>72</v>
      </c>
      <c r="C13" s="420"/>
      <c r="D13" s="420"/>
      <c r="E13" s="168"/>
      <c r="F13" s="168"/>
      <c r="G13" s="168"/>
      <c r="H13" s="181">
        <f>G13/data!$J$20</f>
        <v>0</v>
      </c>
      <c r="I13" s="168"/>
      <c r="J13" s="181">
        <f>E13+F13+H13+I13</f>
        <v>0</v>
      </c>
      <c r="L13" s="368"/>
      <c r="M13" s="368"/>
      <c r="N13" s="368"/>
    </row>
    <row r="14" spans="1:18" ht="15" x14ac:dyDescent="0.25">
      <c r="A14" s="20" t="s">
        <v>73</v>
      </c>
      <c r="B14" s="479" t="s">
        <v>60</v>
      </c>
      <c r="C14" s="479"/>
      <c r="D14" s="479"/>
      <c r="E14" s="169">
        <f t="shared" ref="E14:J14" si="3">E15+E16</f>
        <v>0</v>
      </c>
      <c r="F14" s="169">
        <f t="shared" si="3"/>
        <v>0</v>
      </c>
      <c r="G14" s="169">
        <f t="shared" si="3"/>
        <v>0</v>
      </c>
      <c r="H14" s="181">
        <f t="shared" si="3"/>
        <v>0</v>
      </c>
      <c r="I14" s="169">
        <f t="shared" si="3"/>
        <v>0</v>
      </c>
      <c r="J14" s="181">
        <f t="shared" si="3"/>
        <v>0</v>
      </c>
      <c r="L14" s="342">
        <f t="shared" ref="L14:N14" si="4">E14</f>
        <v>0</v>
      </c>
      <c r="M14" s="342">
        <f t="shared" si="4"/>
        <v>0</v>
      </c>
      <c r="N14" s="342">
        <f t="shared" si="4"/>
        <v>0</v>
      </c>
      <c r="O14" s="333"/>
      <c r="P14" s="333"/>
    </row>
    <row r="15" spans="1:18" ht="15" x14ac:dyDescent="0.25">
      <c r="A15" s="20" t="s">
        <v>74</v>
      </c>
      <c r="B15" s="479" t="s">
        <v>75</v>
      </c>
      <c r="C15" s="420"/>
      <c r="D15" s="420"/>
      <c r="E15" s="168"/>
      <c r="F15" s="168"/>
      <c r="G15" s="168"/>
      <c r="H15" s="181">
        <f>G15/data!$J$20</f>
        <v>0</v>
      </c>
      <c r="I15" s="168"/>
      <c r="J15" s="181">
        <f>E15+F15+H15+I15</f>
        <v>0</v>
      </c>
      <c r="L15" s="368"/>
      <c r="M15" s="369"/>
      <c r="N15" s="369"/>
      <c r="O15" s="333"/>
      <c r="P15" s="333"/>
    </row>
    <row r="16" spans="1:18" ht="15" x14ac:dyDescent="0.25">
      <c r="A16" s="20" t="s">
        <v>76</v>
      </c>
      <c r="B16" s="479" t="s">
        <v>77</v>
      </c>
      <c r="C16" s="420"/>
      <c r="D16" s="420"/>
      <c r="E16" s="169">
        <f t="shared" ref="E16:J16" si="5">E17+E18+E19+E20+E21+E22+E23+E24+E25+E26+E27</f>
        <v>0</v>
      </c>
      <c r="F16" s="169">
        <f t="shared" si="5"/>
        <v>0</v>
      </c>
      <c r="G16" s="169">
        <f t="shared" si="5"/>
        <v>0</v>
      </c>
      <c r="H16" s="181">
        <f t="shared" si="5"/>
        <v>0</v>
      </c>
      <c r="I16" s="169">
        <f t="shared" si="5"/>
        <v>0</v>
      </c>
      <c r="J16" s="181">
        <f t="shared" si="5"/>
        <v>0</v>
      </c>
      <c r="L16" s="368"/>
      <c r="M16" s="369"/>
      <c r="N16" s="369"/>
      <c r="O16" s="333"/>
      <c r="P16" s="333"/>
    </row>
    <row r="17" spans="1:16" ht="15" x14ac:dyDescent="0.25">
      <c r="A17" s="20" t="s">
        <v>78</v>
      </c>
      <c r="B17" s="479" t="s">
        <v>79</v>
      </c>
      <c r="C17" s="420"/>
      <c r="D17" s="420"/>
      <c r="E17" s="168"/>
      <c r="F17" s="168"/>
      <c r="G17" s="168"/>
      <c r="H17" s="181">
        <f>G17/data!$J$20</f>
        <v>0</v>
      </c>
      <c r="I17" s="168"/>
      <c r="J17" s="181">
        <f>E17+F17+H17+I17</f>
        <v>0</v>
      </c>
      <c r="L17" s="368"/>
      <c r="M17" s="369"/>
      <c r="N17" s="369"/>
      <c r="O17" s="333"/>
      <c r="P17" s="333"/>
    </row>
    <row r="18" spans="1:16" x14ac:dyDescent="0.2">
      <c r="A18" s="20" t="s">
        <v>80</v>
      </c>
      <c r="B18" s="479" t="s">
        <v>81</v>
      </c>
      <c r="C18" s="420"/>
      <c r="D18" s="420"/>
      <c r="E18" s="168"/>
      <c r="F18" s="168"/>
      <c r="G18" s="168"/>
      <c r="H18" s="181">
        <f>G18/data!$J$20</f>
        <v>0</v>
      </c>
      <c r="I18" s="168"/>
      <c r="J18" s="181">
        <f t="shared" ref="J18:J27" si="6">E18+F18+H18+I18</f>
        <v>0</v>
      </c>
      <c r="L18" s="368"/>
      <c r="M18" s="368"/>
      <c r="N18" s="368"/>
      <c r="O18" s="332"/>
      <c r="P18" s="332"/>
    </row>
    <row r="19" spans="1:16" ht="15" customHeight="1" x14ac:dyDescent="0.25">
      <c r="A19" s="20" t="s">
        <v>82</v>
      </c>
      <c r="B19" s="479" t="s">
        <v>83</v>
      </c>
      <c r="C19" s="420"/>
      <c r="D19" s="420"/>
      <c r="E19" s="168"/>
      <c r="F19" s="168"/>
      <c r="G19" s="168"/>
      <c r="H19" s="181">
        <f>G19/data!$J$20</f>
        <v>0</v>
      </c>
      <c r="I19" s="168"/>
      <c r="J19" s="181">
        <f t="shared" si="6"/>
        <v>0</v>
      </c>
      <c r="K19" s="219"/>
      <c r="L19" s="370"/>
      <c r="M19" s="369"/>
      <c r="N19" s="369"/>
      <c r="O19" s="333"/>
      <c r="P19" s="333"/>
    </row>
    <row r="20" spans="1:16" ht="15" customHeight="1" x14ac:dyDescent="0.25">
      <c r="A20" s="20" t="s">
        <v>84</v>
      </c>
      <c r="B20" s="479" t="s">
        <v>85</v>
      </c>
      <c r="C20" s="420"/>
      <c r="D20" s="420"/>
      <c r="E20" s="168"/>
      <c r="F20" s="168"/>
      <c r="G20" s="168"/>
      <c r="H20" s="181">
        <f>G20/data!$J$20</f>
        <v>0</v>
      </c>
      <c r="I20" s="168"/>
      <c r="J20" s="181">
        <f t="shared" si="6"/>
        <v>0</v>
      </c>
      <c r="K20" s="219"/>
      <c r="L20" s="370"/>
      <c r="M20" s="369"/>
      <c r="N20" s="369"/>
      <c r="O20" s="333"/>
      <c r="P20" s="333"/>
    </row>
    <row r="21" spans="1:16" ht="15" customHeight="1" x14ac:dyDescent="0.25">
      <c r="A21" s="20" t="s">
        <v>86</v>
      </c>
      <c r="B21" s="479" t="s">
        <v>87</v>
      </c>
      <c r="C21" s="420"/>
      <c r="D21" s="420"/>
      <c r="E21" s="168"/>
      <c r="F21" s="168"/>
      <c r="G21" s="168"/>
      <c r="H21" s="181">
        <f>G21/data!$J$20</f>
        <v>0</v>
      </c>
      <c r="I21" s="168"/>
      <c r="J21" s="181">
        <f t="shared" si="6"/>
        <v>0</v>
      </c>
      <c r="L21" s="371"/>
      <c r="M21" s="369"/>
      <c r="N21" s="369"/>
      <c r="O21" s="333"/>
      <c r="P21" s="333"/>
    </row>
    <row r="22" spans="1:16" ht="15" x14ac:dyDescent="0.25">
      <c r="A22" s="20" t="s">
        <v>88</v>
      </c>
      <c r="B22" s="479" t="s">
        <v>89</v>
      </c>
      <c r="C22" s="420"/>
      <c r="D22" s="420"/>
      <c r="E22" s="168"/>
      <c r="F22" s="168"/>
      <c r="G22" s="168"/>
      <c r="H22" s="181">
        <f>G22/data!$J$20</f>
        <v>0</v>
      </c>
      <c r="I22" s="168"/>
      <c r="J22" s="181">
        <f t="shared" si="6"/>
        <v>0</v>
      </c>
      <c r="L22" s="368"/>
      <c r="M22" s="369"/>
      <c r="N22" s="369"/>
      <c r="O22" s="333"/>
      <c r="P22" s="333"/>
    </row>
    <row r="23" spans="1:16" x14ac:dyDescent="0.2">
      <c r="A23" s="20" t="s">
        <v>90</v>
      </c>
      <c r="B23" s="479" t="s">
        <v>91</v>
      </c>
      <c r="C23" s="420"/>
      <c r="D23" s="420"/>
      <c r="E23" s="168"/>
      <c r="F23" s="168"/>
      <c r="G23" s="168"/>
      <c r="H23" s="181">
        <f>G23/data!$J$20</f>
        <v>0</v>
      </c>
      <c r="I23" s="168"/>
      <c r="J23" s="181">
        <f t="shared" si="6"/>
        <v>0</v>
      </c>
      <c r="L23" s="368"/>
      <c r="M23" s="368"/>
      <c r="N23" s="368"/>
    </row>
    <row r="24" spans="1:16" x14ac:dyDescent="0.2">
      <c r="A24" s="20" t="s">
        <v>92</v>
      </c>
      <c r="B24" s="479" t="s">
        <v>93</v>
      </c>
      <c r="C24" s="420"/>
      <c r="D24" s="420"/>
      <c r="E24" s="168"/>
      <c r="F24" s="168"/>
      <c r="G24" s="168"/>
      <c r="H24" s="181">
        <f>G24/data!$J$20</f>
        <v>0</v>
      </c>
      <c r="I24" s="168"/>
      <c r="J24" s="181">
        <f t="shared" si="6"/>
        <v>0</v>
      </c>
      <c r="L24" s="368"/>
      <c r="M24" s="368"/>
      <c r="N24" s="368"/>
    </row>
    <row r="25" spans="1:16" x14ac:dyDescent="0.2">
      <c r="A25" s="20" t="s">
        <v>94</v>
      </c>
      <c r="B25" s="479" t="s">
        <v>95</v>
      </c>
      <c r="C25" s="420"/>
      <c r="D25" s="420"/>
      <c r="E25" s="168"/>
      <c r="F25" s="168"/>
      <c r="G25" s="168"/>
      <c r="H25" s="181">
        <f>G25/data!$J$20</f>
        <v>0</v>
      </c>
      <c r="I25" s="168"/>
      <c r="J25" s="181">
        <f t="shared" si="6"/>
        <v>0</v>
      </c>
      <c r="L25" s="368"/>
      <c r="M25" s="368"/>
      <c r="N25" s="368"/>
    </row>
    <row r="26" spans="1:16" x14ac:dyDescent="0.2">
      <c r="A26" s="20" t="s">
        <v>96</v>
      </c>
      <c r="B26" s="479" t="s">
        <v>97</v>
      </c>
      <c r="C26" s="420"/>
      <c r="D26" s="420"/>
      <c r="E26" s="168"/>
      <c r="F26" s="168"/>
      <c r="G26" s="168"/>
      <c r="H26" s="181">
        <f>G26/data!$J$20</f>
        <v>0</v>
      </c>
      <c r="I26" s="168"/>
      <c r="J26" s="181">
        <f t="shared" si="6"/>
        <v>0</v>
      </c>
      <c r="L26" s="368"/>
      <c r="M26" s="368"/>
      <c r="N26" s="368"/>
    </row>
    <row r="27" spans="1:16" x14ac:dyDescent="0.2">
      <c r="A27" s="20" t="s">
        <v>98</v>
      </c>
      <c r="B27" s="479" t="s">
        <v>99</v>
      </c>
      <c r="C27" s="420"/>
      <c r="D27" s="420"/>
      <c r="E27" s="168"/>
      <c r="F27" s="168"/>
      <c r="G27" s="168"/>
      <c r="H27" s="181">
        <f>G27/data!$J$20</f>
        <v>0</v>
      </c>
      <c r="I27" s="168"/>
      <c r="J27" s="181">
        <f t="shared" si="6"/>
        <v>0</v>
      </c>
      <c r="L27" s="368"/>
      <c r="M27" s="368"/>
      <c r="N27" s="368"/>
    </row>
    <row r="28" spans="1:16" x14ac:dyDescent="0.2">
      <c r="A28" s="20" t="s">
        <v>100</v>
      </c>
      <c r="B28" s="479" t="s">
        <v>61</v>
      </c>
      <c r="C28" s="479"/>
      <c r="D28" s="479"/>
      <c r="E28" s="169">
        <f t="shared" ref="E28:J28" si="7">E29+E30+E31+E32+E33+E34+E35+E36</f>
        <v>0</v>
      </c>
      <c r="F28" s="169">
        <f t="shared" si="7"/>
        <v>0</v>
      </c>
      <c r="G28" s="169">
        <f t="shared" si="7"/>
        <v>0</v>
      </c>
      <c r="H28" s="181">
        <f t="shared" si="7"/>
        <v>0</v>
      </c>
      <c r="I28" s="169">
        <f t="shared" si="7"/>
        <v>0</v>
      </c>
      <c r="J28" s="181">
        <f t="shared" si="7"/>
        <v>0</v>
      </c>
      <c r="L28" s="342">
        <f t="shared" ref="L28:N28" si="8">E28</f>
        <v>0</v>
      </c>
      <c r="M28" s="342">
        <f t="shared" si="8"/>
        <v>0</v>
      </c>
      <c r="N28" s="342">
        <f t="shared" si="8"/>
        <v>0</v>
      </c>
    </row>
    <row r="29" spans="1:16" x14ac:dyDescent="0.2">
      <c r="A29" s="20" t="s">
        <v>101</v>
      </c>
      <c r="B29" s="479" t="s">
        <v>102</v>
      </c>
      <c r="C29" s="420"/>
      <c r="D29" s="420"/>
      <c r="E29" s="168"/>
      <c r="F29" s="168"/>
      <c r="G29" s="168"/>
      <c r="H29" s="181">
        <f>G29/data!$J$20</f>
        <v>0</v>
      </c>
      <c r="I29" s="168"/>
      <c r="J29" s="181">
        <f>E29+F29+H29+I29</f>
        <v>0</v>
      </c>
      <c r="L29" s="368"/>
      <c r="M29" s="368"/>
      <c r="N29" s="368"/>
    </row>
    <row r="30" spans="1:16" x14ac:dyDescent="0.2">
      <c r="A30" s="20" t="s">
        <v>103</v>
      </c>
      <c r="B30" s="479" t="s">
        <v>104</v>
      </c>
      <c r="C30" s="420"/>
      <c r="D30" s="420"/>
      <c r="E30" s="168"/>
      <c r="F30" s="168"/>
      <c r="G30" s="168"/>
      <c r="H30" s="181">
        <f>G30/data!$J$20</f>
        <v>0</v>
      </c>
      <c r="I30" s="168"/>
      <c r="J30" s="181">
        <f t="shared" ref="J30:J38" si="9">E30+F30+H30+I30</f>
        <v>0</v>
      </c>
      <c r="L30" s="368"/>
      <c r="M30" s="368"/>
      <c r="N30" s="368"/>
    </row>
    <row r="31" spans="1:16" x14ac:dyDescent="0.2">
      <c r="A31" s="20" t="s">
        <v>105</v>
      </c>
      <c r="B31" s="479" t="s">
        <v>106</v>
      </c>
      <c r="C31" s="420"/>
      <c r="D31" s="420"/>
      <c r="E31" s="168"/>
      <c r="F31" s="168"/>
      <c r="G31" s="168"/>
      <c r="H31" s="181">
        <f>G31/data!$J$20</f>
        <v>0</v>
      </c>
      <c r="I31" s="168"/>
      <c r="J31" s="181">
        <f t="shared" si="9"/>
        <v>0</v>
      </c>
      <c r="L31" s="368"/>
      <c r="M31" s="368"/>
      <c r="N31" s="368"/>
    </row>
    <row r="32" spans="1:16" x14ac:dyDescent="0.2">
      <c r="A32" s="20" t="s">
        <v>107</v>
      </c>
      <c r="B32" s="479" t="s">
        <v>108</v>
      </c>
      <c r="C32" s="420"/>
      <c r="D32" s="420"/>
      <c r="E32" s="168"/>
      <c r="F32" s="168"/>
      <c r="G32" s="168"/>
      <c r="H32" s="181">
        <f>G32/data!$J$20</f>
        <v>0</v>
      </c>
      <c r="I32" s="168"/>
      <c r="J32" s="181">
        <f t="shared" si="9"/>
        <v>0</v>
      </c>
      <c r="L32" s="368"/>
      <c r="M32" s="368"/>
      <c r="N32" s="368"/>
    </row>
    <row r="33" spans="1:18" x14ac:dyDescent="0.2">
      <c r="A33" s="20" t="s">
        <v>109</v>
      </c>
      <c r="B33" s="479" t="s">
        <v>110</v>
      </c>
      <c r="C33" s="420"/>
      <c r="D33" s="420"/>
      <c r="E33" s="168"/>
      <c r="F33" s="168"/>
      <c r="G33" s="168"/>
      <c r="H33" s="181">
        <f>G33/data!$J$20</f>
        <v>0</v>
      </c>
      <c r="I33" s="168"/>
      <c r="J33" s="181">
        <f t="shared" si="9"/>
        <v>0</v>
      </c>
      <c r="L33" s="368"/>
      <c r="M33" s="368"/>
      <c r="N33" s="368"/>
    </row>
    <row r="34" spans="1:18" x14ac:dyDescent="0.2">
      <c r="A34" s="20" t="s">
        <v>111</v>
      </c>
      <c r="B34" s="479" t="s">
        <v>112</v>
      </c>
      <c r="C34" s="420"/>
      <c r="D34" s="420"/>
      <c r="E34" s="168"/>
      <c r="F34" s="168"/>
      <c r="G34" s="168"/>
      <c r="H34" s="181">
        <f>G34/data!$J$20</f>
        <v>0</v>
      </c>
      <c r="I34" s="168"/>
      <c r="J34" s="181">
        <f t="shared" si="9"/>
        <v>0</v>
      </c>
      <c r="L34" s="368"/>
      <c r="M34" s="368"/>
      <c r="N34" s="368"/>
    </row>
    <row r="35" spans="1:18" x14ac:dyDescent="0.2">
      <c r="A35" s="20" t="s">
        <v>113</v>
      </c>
      <c r="B35" s="479" t="s">
        <v>114</v>
      </c>
      <c r="C35" s="420"/>
      <c r="D35" s="420"/>
      <c r="E35" s="168"/>
      <c r="F35" s="168"/>
      <c r="G35" s="168"/>
      <c r="H35" s="181">
        <f>G35/data!$J$20</f>
        <v>0</v>
      </c>
      <c r="I35" s="168"/>
      <c r="J35" s="181">
        <f t="shared" si="9"/>
        <v>0</v>
      </c>
      <c r="L35" s="368"/>
      <c r="M35" s="368"/>
      <c r="N35" s="368"/>
    </row>
    <row r="36" spans="1:18" x14ac:dyDescent="0.2">
      <c r="A36" s="20" t="s">
        <v>115</v>
      </c>
      <c r="B36" s="479" t="s">
        <v>116</v>
      </c>
      <c r="C36" s="420"/>
      <c r="D36" s="420"/>
      <c r="E36" s="168"/>
      <c r="F36" s="168"/>
      <c r="G36" s="168"/>
      <c r="H36" s="181">
        <f>G36/data!$J$20</f>
        <v>0</v>
      </c>
      <c r="I36" s="168"/>
      <c r="J36" s="181">
        <f t="shared" si="9"/>
        <v>0</v>
      </c>
      <c r="L36" s="368"/>
      <c r="M36" s="368"/>
      <c r="N36" s="368"/>
    </row>
    <row r="37" spans="1:18" x14ac:dyDescent="0.2">
      <c r="A37" s="20" t="s">
        <v>117</v>
      </c>
      <c r="B37" s="479" t="s">
        <v>62</v>
      </c>
      <c r="C37" s="479"/>
      <c r="D37" s="479"/>
      <c r="E37" s="168"/>
      <c r="F37" s="168"/>
      <c r="G37" s="168"/>
      <c r="H37" s="181">
        <f>G37/data!$J$20</f>
        <v>0</v>
      </c>
      <c r="I37" s="168"/>
      <c r="J37" s="181">
        <f t="shared" si="9"/>
        <v>0</v>
      </c>
      <c r="L37" s="342">
        <f t="shared" ref="L37:N37" si="10">E37</f>
        <v>0</v>
      </c>
      <c r="M37" s="342">
        <f t="shared" si="10"/>
        <v>0</v>
      </c>
      <c r="N37" s="342">
        <f t="shared" si="10"/>
        <v>0</v>
      </c>
    </row>
    <row r="38" spans="1:18" ht="28.5" customHeight="1" x14ac:dyDescent="0.2">
      <c r="A38" s="20" t="s">
        <v>118</v>
      </c>
      <c r="B38" s="479" t="s">
        <v>63</v>
      </c>
      <c r="C38" s="479"/>
      <c r="D38" s="479"/>
      <c r="E38" s="168"/>
      <c r="F38" s="168"/>
      <c r="G38" s="168"/>
      <c r="H38" s="181">
        <f>G38/data!$J$20</f>
        <v>0</v>
      </c>
      <c r="I38" s="168"/>
      <c r="J38" s="181">
        <f t="shared" si="9"/>
        <v>0</v>
      </c>
      <c r="L38" s="342">
        <f t="shared" ref="L38:N38" si="11">E38</f>
        <v>0</v>
      </c>
      <c r="M38" s="342">
        <f t="shared" si="11"/>
        <v>0</v>
      </c>
      <c r="N38" s="342">
        <f t="shared" si="11"/>
        <v>0</v>
      </c>
    </row>
    <row r="39" spans="1:18" ht="42.75" customHeight="1" x14ac:dyDescent="0.25">
      <c r="A39" s="19" t="s">
        <v>119</v>
      </c>
      <c r="B39" s="542" t="s">
        <v>64</v>
      </c>
      <c r="C39" s="542"/>
      <c r="D39" s="542"/>
      <c r="E39" s="167">
        <f t="shared" ref="E39:J39" si="12">E40+E46+E50</f>
        <v>0</v>
      </c>
      <c r="F39" s="167">
        <f t="shared" si="12"/>
        <v>0</v>
      </c>
      <c r="G39" s="167">
        <f t="shared" si="12"/>
        <v>0</v>
      </c>
      <c r="H39" s="180">
        <f t="shared" si="12"/>
        <v>0</v>
      </c>
      <c r="I39" s="167">
        <f t="shared" si="12"/>
        <v>0</v>
      </c>
      <c r="J39" s="180">
        <f t="shared" si="12"/>
        <v>0</v>
      </c>
      <c r="L39" s="368"/>
      <c r="M39" s="368"/>
      <c r="N39" s="368"/>
      <c r="P39" s="540" t="s">
        <v>797</v>
      </c>
      <c r="Q39" s="541"/>
      <c r="R39" s="541"/>
    </row>
    <row r="40" spans="1:18" ht="28.5" customHeight="1" x14ac:dyDescent="0.2">
      <c r="A40" s="20" t="s">
        <v>120</v>
      </c>
      <c r="B40" s="479" t="s">
        <v>121</v>
      </c>
      <c r="C40" s="479"/>
      <c r="D40" s="479"/>
      <c r="E40" s="169">
        <f t="shared" ref="E40:J40" si="13">E41+E42+E43+E44+E45</f>
        <v>0</v>
      </c>
      <c r="F40" s="169">
        <f t="shared" si="13"/>
        <v>0</v>
      </c>
      <c r="G40" s="169">
        <f t="shared" si="13"/>
        <v>0</v>
      </c>
      <c r="H40" s="181">
        <f t="shared" si="13"/>
        <v>0</v>
      </c>
      <c r="I40" s="169">
        <f t="shared" si="13"/>
        <v>0</v>
      </c>
      <c r="J40" s="181">
        <f t="shared" si="13"/>
        <v>0</v>
      </c>
      <c r="L40" s="342">
        <f t="shared" ref="L40:N40" si="14">E40</f>
        <v>0</v>
      </c>
      <c r="M40" s="342">
        <f t="shared" si="14"/>
        <v>0</v>
      </c>
      <c r="N40" s="342">
        <f t="shared" si="14"/>
        <v>0</v>
      </c>
    </row>
    <row r="41" spans="1:18" x14ac:dyDescent="0.2">
      <c r="A41" s="20" t="s">
        <v>122</v>
      </c>
      <c r="B41" s="479" t="s">
        <v>123</v>
      </c>
      <c r="C41" s="479"/>
      <c r="D41" s="479"/>
      <c r="E41" s="168"/>
      <c r="F41" s="168"/>
      <c r="G41" s="168"/>
      <c r="H41" s="181">
        <f>G41/data!$J$20</f>
        <v>0</v>
      </c>
      <c r="I41" s="168"/>
      <c r="J41" s="181">
        <f>E41+F41+H41+I41</f>
        <v>0</v>
      </c>
      <c r="L41" s="368"/>
      <c r="M41" s="368"/>
      <c r="N41" s="368"/>
    </row>
    <row r="42" spans="1:18" x14ac:dyDescent="0.2">
      <c r="A42" s="20" t="s">
        <v>124</v>
      </c>
      <c r="B42" s="479" t="s">
        <v>125</v>
      </c>
      <c r="C42" s="479"/>
      <c r="D42" s="479"/>
      <c r="E42" s="168"/>
      <c r="F42" s="168"/>
      <c r="G42" s="168"/>
      <c r="H42" s="181">
        <f>G42/data!$J$20</f>
        <v>0</v>
      </c>
      <c r="I42" s="168"/>
      <c r="J42" s="181">
        <f>E42+F42+H42+I42</f>
        <v>0</v>
      </c>
      <c r="L42" s="368"/>
      <c r="M42" s="368"/>
      <c r="N42" s="368"/>
    </row>
    <row r="43" spans="1:18" x14ac:dyDescent="0.2">
      <c r="A43" s="20" t="s">
        <v>126</v>
      </c>
      <c r="B43" s="479" t="s">
        <v>127</v>
      </c>
      <c r="C43" s="420"/>
      <c r="D43" s="420"/>
      <c r="E43" s="168"/>
      <c r="F43" s="168"/>
      <c r="G43" s="168"/>
      <c r="H43" s="181">
        <f>G43/data!$J$20</f>
        <v>0</v>
      </c>
      <c r="I43" s="168"/>
      <c r="J43" s="181">
        <f>E43+F43+H43+I43</f>
        <v>0</v>
      </c>
      <c r="L43" s="368"/>
      <c r="M43" s="368"/>
      <c r="N43" s="368"/>
    </row>
    <row r="44" spans="1:18" x14ac:dyDescent="0.2">
      <c r="A44" s="20" t="s">
        <v>128</v>
      </c>
      <c r="B44" s="479" t="s">
        <v>129</v>
      </c>
      <c r="C44" s="420"/>
      <c r="D44" s="420"/>
      <c r="E44" s="168"/>
      <c r="F44" s="168"/>
      <c r="G44" s="168"/>
      <c r="H44" s="181">
        <f>G44/data!$J$20</f>
        <v>0</v>
      </c>
      <c r="I44" s="168"/>
      <c r="J44" s="181">
        <f>E44+F44+H44+I44</f>
        <v>0</v>
      </c>
      <c r="L44" s="368"/>
      <c r="M44" s="368"/>
      <c r="N44" s="368"/>
    </row>
    <row r="45" spans="1:18" ht="27" customHeight="1" x14ac:dyDescent="0.2">
      <c r="A45" s="20" t="s">
        <v>130</v>
      </c>
      <c r="B45" s="479" t="s">
        <v>131</v>
      </c>
      <c r="C45" s="420"/>
      <c r="D45" s="420"/>
      <c r="E45" s="168"/>
      <c r="F45" s="168"/>
      <c r="G45" s="168"/>
      <c r="H45" s="181">
        <f>G45/data!$J$20</f>
        <v>0</v>
      </c>
      <c r="I45" s="168"/>
      <c r="J45" s="181">
        <f>E45+F45+H45+I45</f>
        <v>0</v>
      </c>
      <c r="L45" s="368"/>
      <c r="M45" s="368"/>
      <c r="N45" s="368"/>
    </row>
    <row r="46" spans="1:18" x14ac:dyDescent="0.2">
      <c r="A46" s="20" t="s">
        <v>132</v>
      </c>
      <c r="B46" s="479" t="s">
        <v>65</v>
      </c>
      <c r="C46" s="420"/>
      <c r="D46" s="420"/>
      <c r="E46" s="169">
        <f t="shared" ref="E46:J46" si="15">E47+E48+E49</f>
        <v>0</v>
      </c>
      <c r="F46" s="169">
        <f t="shared" si="15"/>
        <v>0</v>
      </c>
      <c r="G46" s="169">
        <f t="shared" si="15"/>
        <v>0</v>
      </c>
      <c r="H46" s="181">
        <f t="shared" si="15"/>
        <v>0</v>
      </c>
      <c r="I46" s="169">
        <f t="shared" si="15"/>
        <v>0</v>
      </c>
      <c r="J46" s="181">
        <f t="shared" si="15"/>
        <v>0</v>
      </c>
      <c r="L46" s="342">
        <f t="shared" ref="L46:N46" si="16">E46</f>
        <v>0</v>
      </c>
      <c r="M46" s="342">
        <f t="shared" si="16"/>
        <v>0</v>
      </c>
      <c r="N46" s="342">
        <f t="shared" si="16"/>
        <v>0</v>
      </c>
    </row>
    <row r="47" spans="1:18" x14ac:dyDescent="0.2">
      <c r="A47" s="20" t="s">
        <v>133</v>
      </c>
      <c r="B47" s="479" t="s">
        <v>134</v>
      </c>
      <c r="C47" s="420"/>
      <c r="D47" s="420"/>
      <c r="E47" s="168"/>
      <c r="F47" s="168"/>
      <c r="G47" s="168"/>
      <c r="H47" s="181">
        <f>G47/data!$J$20</f>
        <v>0</v>
      </c>
      <c r="I47" s="168"/>
      <c r="J47" s="181">
        <f>E47+F47+H47+I47</f>
        <v>0</v>
      </c>
      <c r="L47" s="368"/>
      <c r="M47" s="368"/>
      <c r="N47" s="368"/>
    </row>
    <row r="48" spans="1:18" x14ac:dyDescent="0.2">
      <c r="A48" s="20" t="s">
        <v>135</v>
      </c>
      <c r="B48" s="479" t="s">
        <v>136</v>
      </c>
      <c r="C48" s="420"/>
      <c r="D48" s="420"/>
      <c r="E48" s="168"/>
      <c r="F48" s="168"/>
      <c r="G48" s="168"/>
      <c r="H48" s="181">
        <f>G48/data!$J$20</f>
        <v>0</v>
      </c>
      <c r="I48" s="168"/>
      <c r="J48" s="181">
        <f>E48+F48+H48+I48</f>
        <v>0</v>
      </c>
      <c r="L48" s="368"/>
      <c r="M48" s="368"/>
      <c r="N48" s="368"/>
    </row>
    <row r="49" spans="1:18" x14ac:dyDescent="0.2">
      <c r="A49" s="20" t="s">
        <v>137</v>
      </c>
      <c r="B49" s="479" t="s">
        <v>138</v>
      </c>
      <c r="C49" s="420"/>
      <c r="D49" s="420"/>
      <c r="E49" s="168"/>
      <c r="F49" s="168"/>
      <c r="G49" s="168"/>
      <c r="H49" s="181">
        <f>G49/data!$J$20</f>
        <v>0</v>
      </c>
      <c r="I49" s="168"/>
      <c r="J49" s="181">
        <f>E49+F49+H49+I49</f>
        <v>0</v>
      </c>
      <c r="L49" s="368"/>
      <c r="M49" s="368"/>
      <c r="N49" s="368"/>
    </row>
    <row r="50" spans="1:18" x14ac:dyDescent="0.2">
      <c r="A50" s="20" t="s">
        <v>139</v>
      </c>
      <c r="B50" s="479" t="s">
        <v>66</v>
      </c>
      <c r="C50" s="420"/>
      <c r="D50" s="420"/>
      <c r="E50" s="169">
        <f t="shared" ref="E50:J50" si="17">E51+E52+E53</f>
        <v>0</v>
      </c>
      <c r="F50" s="169">
        <f t="shared" si="17"/>
        <v>0</v>
      </c>
      <c r="G50" s="169">
        <f t="shared" si="17"/>
        <v>0</v>
      </c>
      <c r="H50" s="181">
        <f t="shared" si="17"/>
        <v>0</v>
      </c>
      <c r="I50" s="169">
        <f t="shared" si="17"/>
        <v>0</v>
      </c>
      <c r="J50" s="181">
        <f t="shared" si="17"/>
        <v>0</v>
      </c>
      <c r="L50" s="342">
        <f t="shared" ref="L50:N50" si="18">E50</f>
        <v>0</v>
      </c>
      <c r="M50" s="342">
        <f t="shared" si="18"/>
        <v>0</v>
      </c>
      <c r="N50" s="342">
        <f t="shared" si="18"/>
        <v>0</v>
      </c>
    </row>
    <row r="51" spans="1:18" ht="27.75" customHeight="1" x14ac:dyDescent="0.2">
      <c r="A51" s="20" t="s">
        <v>140</v>
      </c>
      <c r="B51" s="479" t="s">
        <v>141</v>
      </c>
      <c r="C51" s="420"/>
      <c r="D51" s="420"/>
      <c r="E51" s="168"/>
      <c r="F51" s="168"/>
      <c r="G51" s="168"/>
      <c r="H51" s="181">
        <f>G51/data!$J$20</f>
        <v>0</v>
      </c>
      <c r="I51" s="168"/>
      <c r="J51" s="181">
        <f>E51+F51+H51+I51</f>
        <v>0</v>
      </c>
      <c r="L51" s="368"/>
      <c r="M51" s="368"/>
      <c r="N51" s="368"/>
    </row>
    <row r="52" spans="1:18" x14ac:dyDescent="0.2">
      <c r="A52" s="20" t="s">
        <v>142</v>
      </c>
      <c r="B52" s="479" t="s">
        <v>143</v>
      </c>
      <c r="C52" s="420"/>
      <c r="D52" s="420"/>
      <c r="E52" s="168"/>
      <c r="F52" s="168"/>
      <c r="G52" s="168"/>
      <c r="H52" s="181">
        <f>G52/data!$J$20</f>
        <v>0</v>
      </c>
      <c r="I52" s="168"/>
      <c r="J52" s="181">
        <f>E52+F52+H52+I52</f>
        <v>0</v>
      </c>
      <c r="L52" s="368"/>
      <c r="M52" s="368"/>
      <c r="N52" s="368"/>
    </row>
    <row r="53" spans="1:18" x14ac:dyDescent="0.2">
      <c r="A53" s="20" t="s">
        <v>144</v>
      </c>
      <c r="B53" s="479" t="s">
        <v>145</v>
      </c>
      <c r="C53" s="420"/>
      <c r="D53" s="420"/>
      <c r="E53" s="168"/>
      <c r="F53" s="168"/>
      <c r="G53" s="168"/>
      <c r="H53" s="181">
        <f>G53/data!$J$20</f>
        <v>0</v>
      </c>
      <c r="I53" s="168"/>
      <c r="J53" s="181">
        <f>E53+F53+H53+I53</f>
        <v>0</v>
      </c>
      <c r="L53" s="368"/>
      <c r="M53" s="368"/>
      <c r="N53" s="368"/>
    </row>
    <row r="54" spans="1:18" ht="15" customHeight="1" x14ac:dyDescent="0.2">
      <c r="A54" s="19"/>
      <c r="B54" s="542" t="s">
        <v>56</v>
      </c>
      <c r="C54" s="573"/>
      <c r="D54" s="573"/>
      <c r="E54" s="167">
        <f t="shared" ref="E54:J54" si="19">E7+E39</f>
        <v>0</v>
      </c>
      <c r="F54" s="167">
        <f t="shared" si="19"/>
        <v>0</v>
      </c>
      <c r="G54" s="167">
        <f t="shared" si="19"/>
        <v>0</v>
      </c>
      <c r="H54" s="180">
        <f t="shared" si="19"/>
        <v>0</v>
      </c>
      <c r="I54" s="167">
        <f t="shared" si="19"/>
        <v>0</v>
      </c>
      <c r="J54" s="180">
        <f t="shared" si="19"/>
        <v>0</v>
      </c>
      <c r="L54" s="368"/>
      <c r="M54" s="368"/>
      <c r="N54" s="368"/>
    </row>
    <row r="55" spans="1:18" x14ac:dyDescent="0.2">
      <c r="A55" s="21"/>
      <c r="B55" s="22"/>
      <c r="C55" s="22"/>
      <c r="D55" s="22"/>
      <c r="E55" s="13"/>
      <c r="F55" s="23"/>
      <c r="G55" s="23"/>
      <c r="H55" s="23"/>
      <c r="I55" s="23"/>
      <c r="J55" s="23"/>
    </row>
    <row r="56" spans="1:18" x14ac:dyDescent="0.2">
      <c r="A56" s="555" t="s">
        <v>399</v>
      </c>
      <c r="B56" s="556"/>
      <c r="C56" s="556"/>
      <c r="D56" s="556"/>
      <c r="E56" s="556"/>
      <c r="F56" s="556"/>
      <c r="G56" s="556"/>
      <c r="H56" s="556"/>
      <c r="I56" s="556"/>
      <c r="J56" s="556"/>
    </row>
    <row r="57" spans="1:18" ht="15" x14ac:dyDescent="0.2">
      <c r="A57" s="21"/>
      <c r="B57" s="22"/>
      <c r="C57" s="22"/>
      <c r="D57" s="22"/>
      <c r="E57" s="13"/>
      <c r="F57" s="23"/>
      <c r="G57" s="23"/>
      <c r="H57" s="23"/>
      <c r="I57" s="23"/>
      <c r="J57" s="23"/>
      <c r="L57" s="571" t="s">
        <v>803</v>
      </c>
      <c r="M57" s="572"/>
      <c r="N57" s="572"/>
    </row>
    <row r="58" spans="1:18" ht="109.5" customHeight="1" x14ac:dyDescent="0.2">
      <c r="A58" s="58"/>
      <c r="B58" s="487" t="s">
        <v>400</v>
      </c>
      <c r="C58" s="557"/>
      <c r="D58" s="557"/>
      <c r="E58" s="163" t="s">
        <v>393</v>
      </c>
      <c r="F58" s="163" t="s">
        <v>394</v>
      </c>
      <c r="G58" s="163" t="s">
        <v>395</v>
      </c>
      <c r="H58" s="163" t="s">
        <v>396</v>
      </c>
      <c r="I58" s="163" t="s">
        <v>397</v>
      </c>
      <c r="J58" s="163" t="s">
        <v>398</v>
      </c>
      <c r="L58" s="353" t="s">
        <v>793</v>
      </c>
      <c r="M58" s="353" t="s">
        <v>794</v>
      </c>
      <c r="N58" s="353" t="s">
        <v>795</v>
      </c>
    </row>
    <row r="59" spans="1:18" ht="43.5" customHeight="1" x14ac:dyDescent="0.25">
      <c r="A59" s="19" t="s">
        <v>67</v>
      </c>
      <c r="B59" s="542" t="s">
        <v>57</v>
      </c>
      <c r="C59" s="542"/>
      <c r="D59" s="542"/>
      <c r="E59" s="166">
        <f>ROUND(E60+E61+E66+E80+E89+E90,2)</f>
        <v>0</v>
      </c>
      <c r="F59" s="166">
        <f>ROUND(F60+F61+F66+F80+F89+F90,2)</f>
        <v>0</v>
      </c>
      <c r="G59" s="166">
        <f>G60+G61+G66+G80+G89+G90</f>
        <v>0</v>
      </c>
      <c r="H59" s="178">
        <f>ROUND(H60+H61+H66+H80+H89+H90,4)</f>
        <v>0</v>
      </c>
      <c r="I59" s="167">
        <f>ROUND(I60+I61+I66+I80+I89+I90,2)</f>
        <v>0</v>
      </c>
      <c r="J59" s="178">
        <f>J60+J61+J66+J80+J89+J90</f>
        <v>0</v>
      </c>
      <c r="L59" s="368"/>
      <c r="M59" s="368"/>
      <c r="N59" s="368"/>
      <c r="P59" s="540" t="s">
        <v>799</v>
      </c>
      <c r="Q59" s="541"/>
      <c r="R59" s="541"/>
    </row>
    <row r="60" spans="1:18" x14ac:dyDescent="0.2">
      <c r="A60" s="20" t="s">
        <v>51</v>
      </c>
      <c r="B60" s="479" t="s">
        <v>58</v>
      </c>
      <c r="C60" s="479"/>
      <c r="D60" s="479"/>
      <c r="E60" s="165"/>
      <c r="F60" s="165"/>
      <c r="G60" s="165"/>
      <c r="H60" s="179">
        <f>G60/data!$J$20</f>
        <v>0</v>
      </c>
      <c r="I60" s="165"/>
      <c r="J60" s="179">
        <f>E60+F60+H60+I60</f>
        <v>0</v>
      </c>
      <c r="L60" s="373">
        <f t="shared" ref="L60:N60" si="20">E60</f>
        <v>0</v>
      </c>
      <c r="M60" s="373">
        <f t="shared" si="20"/>
        <v>0</v>
      </c>
      <c r="N60" s="373">
        <f t="shared" si="20"/>
        <v>0</v>
      </c>
    </row>
    <row r="61" spans="1:18" x14ac:dyDescent="0.2">
      <c r="A61" s="20" t="s">
        <v>52</v>
      </c>
      <c r="B61" s="479" t="s">
        <v>59</v>
      </c>
      <c r="C61" s="479"/>
      <c r="D61" s="479"/>
      <c r="E61" s="59">
        <f t="shared" ref="E61:J61" si="21">E62+E63+E64+E65</f>
        <v>0</v>
      </c>
      <c r="F61" s="59">
        <f t="shared" si="21"/>
        <v>0</v>
      </c>
      <c r="G61" s="59">
        <f t="shared" si="21"/>
        <v>0</v>
      </c>
      <c r="H61" s="179">
        <f t="shared" si="21"/>
        <v>0</v>
      </c>
      <c r="I61" s="59">
        <f t="shared" si="21"/>
        <v>0</v>
      </c>
      <c r="J61" s="179">
        <f t="shared" si="21"/>
        <v>0</v>
      </c>
      <c r="L61" s="373">
        <f t="shared" ref="L61:N61" si="22">E61</f>
        <v>0</v>
      </c>
      <c r="M61" s="373">
        <f t="shared" si="22"/>
        <v>0</v>
      </c>
      <c r="N61" s="373">
        <f t="shared" si="22"/>
        <v>0</v>
      </c>
    </row>
    <row r="62" spans="1:18" x14ac:dyDescent="0.2">
      <c r="A62" s="20" t="s">
        <v>53</v>
      </c>
      <c r="B62" s="479" t="s">
        <v>68</v>
      </c>
      <c r="C62" s="420"/>
      <c r="D62" s="420"/>
      <c r="E62" s="165"/>
      <c r="F62" s="165"/>
      <c r="G62" s="165"/>
      <c r="H62" s="179">
        <f>G62/data!$J$20</f>
        <v>0</v>
      </c>
      <c r="I62" s="165"/>
      <c r="J62" s="179">
        <f>E62+F62+H62+I62</f>
        <v>0</v>
      </c>
      <c r="L62" s="374"/>
      <c r="M62" s="374"/>
      <c r="N62" s="374"/>
    </row>
    <row r="63" spans="1:18" ht="27" customHeight="1" x14ac:dyDescent="0.2">
      <c r="A63" s="20" t="s">
        <v>54</v>
      </c>
      <c r="B63" s="479" t="s">
        <v>69</v>
      </c>
      <c r="C63" s="420"/>
      <c r="D63" s="420"/>
      <c r="E63" s="165"/>
      <c r="F63" s="165"/>
      <c r="G63" s="165"/>
      <c r="H63" s="179">
        <f>G63/data!$J$20</f>
        <v>0</v>
      </c>
      <c r="I63" s="165"/>
      <c r="J63" s="179">
        <f>E63+F63+H63+I63</f>
        <v>0</v>
      </c>
      <c r="L63" s="374"/>
      <c r="M63" s="374"/>
      <c r="N63" s="374"/>
    </row>
    <row r="64" spans="1:18" ht="15" customHeight="1" x14ac:dyDescent="0.2">
      <c r="A64" s="20" t="s">
        <v>55</v>
      </c>
      <c r="B64" s="479" t="s">
        <v>70</v>
      </c>
      <c r="C64" s="420"/>
      <c r="D64" s="420"/>
      <c r="E64" s="165"/>
      <c r="F64" s="165"/>
      <c r="G64" s="165"/>
      <c r="H64" s="179">
        <f>G64/data!$J$20</f>
        <v>0</v>
      </c>
      <c r="I64" s="165"/>
      <c r="J64" s="179">
        <f>E64+F64+H64+I64</f>
        <v>0</v>
      </c>
      <c r="L64" s="374"/>
      <c r="M64" s="374"/>
      <c r="N64" s="374"/>
    </row>
    <row r="65" spans="1:14" ht="27" customHeight="1" x14ac:dyDescent="0.2">
      <c r="A65" s="20" t="s">
        <v>71</v>
      </c>
      <c r="B65" s="479" t="s">
        <v>72</v>
      </c>
      <c r="C65" s="420"/>
      <c r="D65" s="420"/>
      <c r="E65" s="165"/>
      <c r="F65" s="165"/>
      <c r="G65" s="165"/>
      <c r="H65" s="179">
        <f>G65/data!$J$20</f>
        <v>0</v>
      </c>
      <c r="I65" s="165"/>
      <c r="J65" s="179">
        <f>E65+F65+H65+I65</f>
        <v>0</v>
      </c>
      <c r="L65" s="374"/>
      <c r="M65" s="374"/>
      <c r="N65" s="374"/>
    </row>
    <row r="66" spans="1:14" x14ac:dyDescent="0.2">
      <c r="A66" s="20" t="s">
        <v>73</v>
      </c>
      <c r="B66" s="479" t="s">
        <v>60</v>
      </c>
      <c r="C66" s="479"/>
      <c r="D66" s="479"/>
      <c r="E66" s="59">
        <f t="shared" ref="E66:J66" si="23">E67+E68</f>
        <v>0</v>
      </c>
      <c r="F66" s="59">
        <f t="shared" si="23"/>
        <v>0</v>
      </c>
      <c r="G66" s="59">
        <f t="shared" si="23"/>
        <v>0</v>
      </c>
      <c r="H66" s="179">
        <f t="shared" si="23"/>
        <v>0</v>
      </c>
      <c r="I66" s="59">
        <f t="shared" si="23"/>
        <v>0</v>
      </c>
      <c r="J66" s="179">
        <f t="shared" si="23"/>
        <v>0</v>
      </c>
      <c r="L66" s="373">
        <f t="shared" ref="L66:N66" si="24">E66</f>
        <v>0</v>
      </c>
      <c r="M66" s="373">
        <f t="shared" si="24"/>
        <v>0</v>
      </c>
      <c r="N66" s="373">
        <f t="shared" si="24"/>
        <v>0</v>
      </c>
    </row>
    <row r="67" spans="1:14" ht="15" customHeight="1" x14ac:dyDescent="0.2">
      <c r="A67" s="20" t="s">
        <v>74</v>
      </c>
      <c r="B67" s="479" t="s">
        <v>75</v>
      </c>
      <c r="C67" s="420"/>
      <c r="D67" s="420"/>
      <c r="E67" s="165"/>
      <c r="F67" s="165"/>
      <c r="G67" s="165"/>
      <c r="H67" s="179">
        <f>G67/data!$J$20</f>
        <v>0</v>
      </c>
      <c r="I67" s="165"/>
      <c r="J67" s="179">
        <f>E67+F67+H67+I67</f>
        <v>0</v>
      </c>
      <c r="L67" s="374"/>
      <c r="M67" s="374"/>
      <c r="N67" s="374"/>
    </row>
    <row r="68" spans="1:14" x14ac:dyDescent="0.2">
      <c r="A68" s="20" t="s">
        <v>76</v>
      </c>
      <c r="B68" s="479" t="s">
        <v>77</v>
      </c>
      <c r="C68" s="420"/>
      <c r="D68" s="420"/>
      <c r="E68" s="177">
        <f t="shared" ref="E68:J68" si="25">E69+E70+E71+E72+E73+E74+E75+E76+E77+E78+E79</f>
        <v>0</v>
      </c>
      <c r="F68" s="177">
        <f t="shared" si="25"/>
        <v>0</v>
      </c>
      <c r="G68" s="177">
        <f t="shared" si="25"/>
        <v>0</v>
      </c>
      <c r="H68" s="179">
        <f t="shared" si="25"/>
        <v>0</v>
      </c>
      <c r="I68" s="59">
        <f t="shared" si="25"/>
        <v>0</v>
      </c>
      <c r="J68" s="179">
        <f t="shared" si="25"/>
        <v>0</v>
      </c>
      <c r="L68" s="374"/>
      <c r="M68" s="374"/>
      <c r="N68" s="374"/>
    </row>
    <row r="69" spans="1:14" ht="15" customHeight="1" x14ac:dyDescent="0.2">
      <c r="A69" s="20" t="s">
        <v>78</v>
      </c>
      <c r="B69" s="479" t="s">
        <v>79</v>
      </c>
      <c r="C69" s="420"/>
      <c r="D69" s="420"/>
      <c r="E69" s="165"/>
      <c r="F69" s="165"/>
      <c r="G69" s="165"/>
      <c r="H69" s="179">
        <f>G69/data!$J$20</f>
        <v>0</v>
      </c>
      <c r="I69" s="165"/>
      <c r="J69" s="179">
        <f>E69+F69+H69+I69</f>
        <v>0</v>
      </c>
      <c r="L69" s="374"/>
      <c r="M69" s="374"/>
      <c r="N69" s="374"/>
    </row>
    <row r="70" spans="1:14" x14ac:dyDescent="0.2">
      <c r="A70" s="20" t="s">
        <v>80</v>
      </c>
      <c r="B70" s="479" t="s">
        <v>81</v>
      </c>
      <c r="C70" s="420"/>
      <c r="D70" s="420"/>
      <c r="E70" s="165"/>
      <c r="F70" s="165"/>
      <c r="G70" s="165"/>
      <c r="H70" s="179">
        <f>G70/data!$J$20</f>
        <v>0</v>
      </c>
      <c r="I70" s="165"/>
      <c r="J70" s="179">
        <f t="shared" ref="J70:J79" si="26">E70+F70+H70+I70</f>
        <v>0</v>
      </c>
      <c r="L70" s="374"/>
      <c r="M70" s="374"/>
      <c r="N70" s="374"/>
    </row>
    <row r="71" spans="1:14" ht="15" customHeight="1" x14ac:dyDescent="0.2">
      <c r="A71" s="20" t="s">
        <v>82</v>
      </c>
      <c r="B71" s="479" t="s">
        <v>83</v>
      </c>
      <c r="C71" s="420"/>
      <c r="D71" s="420"/>
      <c r="E71" s="165"/>
      <c r="F71" s="165"/>
      <c r="G71" s="165"/>
      <c r="H71" s="179">
        <f>G71/data!$J$20</f>
        <v>0</v>
      </c>
      <c r="I71" s="165"/>
      <c r="J71" s="179">
        <f t="shared" si="26"/>
        <v>0</v>
      </c>
      <c r="L71" s="374"/>
      <c r="M71" s="374"/>
      <c r="N71" s="374"/>
    </row>
    <row r="72" spans="1:14" ht="15" customHeight="1" x14ac:dyDescent="0.2">
      <c r="A72" s="20" t="s">
        <v>84</v>
      </c>
      <c r="B72" s="479" t="s">
        <v>85</v>
      </c>
      <c r="C72" s="420"/>
      <c r="D72" s="420"/>
      <c r="E72" s="165"/>
      <c r="F72" s="165"/>
      <c r="G72" s="165"/>
      <c r="H72" s="179">
        <f>G72/data!$J$20</f>
        <v>0</v>
      </c>
      <c r="I72" s="165"/>
      <c r="J72" s="179">
        <f t="shared" si="26"/>
        <v>0</v>
      </c>
      <c r="L72" s="374"/>
      <c r="M72" s="374"/>
      <c r="N72" s="374"/>
    </row>
    <row r="73" spans="1:14" ht="15" customHeight="1" x14ac:dyDescent="0.2">
      <c r="A73" s="20" t="s">
        <v>86</v>
      </c>
      <c r="B73" s="479" t="s">
        <v>87</v>
      </c>
      <c r="C73" s="420"/>
      <c r="D73" s="420"/>
      <c r="E73" s="165"/>
      <c r="F73" s="165"/>
      <c r="G73" s="165"/>
      <c r="H73" s="179">
        <f>G73/data!$J$20</f>
        <v>0</v>
      </c>
      <c r="I73" s="165"/>
      <c r="J73" s="179">
        <f t="shared" si="26"/>
        <v>0</v>
      </c>
      <c r="L73" s="374"/>
      <c r="M73" s="374"/>
      <c r="N73" s="374"/>
    </row>
    <row r="74" spans="1:14" ht="15" customHeight="1" x14ac:dyDescent="0.2">
      <c r="A74" s="20" t="s">
        <v>88</v>
      </c>
      <c r="B74" s="479" t="s">
        <v>89</v>
      </c>
      <c r="C74" s="420"/>
      <c r="D74" s="420"/>
      <c r="E74" s="165"/>
      <c r="F74" s="165"/>
      <c r="G74" s="165"/>
      <c r="H74" s="179">
        <f>G74/data!$J$20</f>
        <v>0</v>
      </c>
      <c r="I74" s="165"/>
      <c r="J74" s="179">
        <f t="shared" si="26"/>
        <v>0</v>
      </c>
      <c r="L74" s="374"/>
      <c r="M74" s="374"/>
      <c r="N74" s="374"/>
    </row>
    <row r="75" spans="1:14" ht="15" customHeight="1" x14ac:dyDescent="0.2">
      <c r="A75" s="20" t="s">
        <v>90</v>
      </c>
      <c r="B75" s="479" t="s">
        <v>91</v>
      </c>
      <c r="C75" s="420"/>
      <c r="D75" s="420"/>
      <c r="E75" s="165"/>
      <c r="F75" s="165"/>
      <c r="G75" s="165"/>
      <c r="H75" s="179">
        <f>G75/data!$J$20</f>
        <v>0</v>
      </c>
      <c r="I75" s="165"/>
      <c r="J75" s="179">
        <f t="shared" si="26"/>
        <v>0</v>
      </c>
      <c r="L75" s="374"/>
      <c r="M75" s="374"/>
      <c r="N75" s="374"/>
    </row>
    <row r="76" spans="1:14" ht="15" customHeight="1" x14ac:dyDescent="0.2">
      <c r="A76" s="20" t="s">
        <v>92</v>
      </c>
      <c r="B76" s="479" t="s">
        <v>93</v>
      </c>
      <c r="C76" s="420"/>
      <c r="D76" s="420"/>
      <c r="E76" s="165"/>
      <c r="F76" s="165"/>
      <c r="G76" s="165"/>
      <c r="H76" s="179">
        <f>G76/data!$J$20</f>
        <v>0</v>
      </c>
      <c r="I76" s="165"/>
      <c r="J76" s="179">
        <f t="shared" si="26"/>
        <v>0</v>
      </c>
      <c r="L76" s="374"/>
      <c r="M76" s="374"/>
      <c r="N76" s="374"/>
    </row>
    <row r="77" spans="1:14" ht="15" customHeight="1" x14ac:dyDescent="0.2">
      <c r="A77" s="20" t="s">
        <v>94</v>
      </c>
      <c r="B77" s="479" t="s">
        <v>95</v>
      </c>
      <c r="C77" s="420"/>
      <c r="D77" s="420"/>
      <c r="E77" s="165"/>
      <c r="F77" s="165"/>
      <c r="G77" s="165"/>
      <c r="H77" s="179">
        <f>G77/data!$J$20</f>
        <v>0</v>
      </c>
      <c r="I77" s="165"/>
      <c r="J77" s="179">
        <f t="shared" si="26"/>
        <v>0</v>
      </c>
      <c r="L77" s="374"/>
      <c r="M77" s="374"/>
      <c r="N77" s="374"/>
    </row>
    <row r="78" spans="1:14" x14ac:dyDescent="0.2">
      <c r="A78" s="20" t="s">
        <v>96</v>
      </c>
      <c r="B78" s="479" t="s">
        <v>97</v>
      </c>
      <c r="C78" s="420"/>
      <c r="D78" s="420"/>
      <c r="E78" s="165"/>
      <c r="F78" s="165"/>
      <c r="G78" s="165"/>
      <c r="H78" s="179">
        <f>G78/data!$J$20</f>
        <v>0</v>
      </c>
      <c r="I78" s="165"/>
      <c r="J78" s="179">
        <f t="shared" si="26"/>
        <v>0</v>
      </c>
      <c r="L78" s="374"/>
      <c r="M78" s="374"/>
      <c r="N78" s="374"/>
    </row>
    <row r="79" spans="1:14" x14ac:dyDescent="0.2">
      <c r="A79" s="20" t="s">
        <v>98</v>
      </c>
      <c r="B79" s="479" t="s">
        <v>99</v>
      </c>
      <c r="C79" s="420"/>
      <c r="D79" s="420"/>
      <c r="E79" s="165"/>
      <c r="F79" s="165"/>
      <c r="G79" s="165"/>
      <c r="H79" s="179">
        <f>G79/data!$J$20</f>
        <v>0</v>
      </c>
      <c r="I79" s="165"/>
      <c r="J79" s="179">
        <f t="shared" si="26"/>
        <v>0</v>
      </c>
      <c r="L79" s="374"/>
      <c r="M79" s="374"/>
      <c r="N79" s="374"/>
    </row>
    <row r="80" spans="1:14" x14ac:dyDescent="0.2">
      <c r="A80" s="20" t="s">
        <v>100</v>
      </c>
      <c r="B80" s="479" t="s">
        <v>61</v>
      </c>
      <c r="C80" s="479"/>
      <c r="D80" s="479"/>
      <c r="E80" s="59">
        <f t="shared" ref="E80:J80" si="27">E81+E82+E83+E84+E85+E86+E87+E88</f>
        <v>0</v>
      </c>
      <c r="F80" s="59">
        <f t="shared" si="27"/>
        <v>0</v>
      </c>
      <c r="G80" s="59">
        <f t="shared" si="27"/>
        <v>0</v>
      </c>
      <c r="H80" s="179">
        <f t="shared" si="27"/>
        <v>0</v>
      </c>
      <c r="I80" s="59">
        <f t="shared" si="27"/>
        <v>0</v>
      </c>
      <c r="J80" s="179">
        <f t="shared" si="27"/>
        <v>0</v>
      </c>
      <c r="L80" s="373">
        <f t="shared" ref="L80:N80" si="28">E80</f>
        <v>0</v>
      </c>
      <c r="M80" s="373">
        <f t="shared" si="28"/>
        <v>0</v>
      </c>
      <c r="N80" s="373">
        <f t="shared" si="28"/>
        <v>0</v>
      </c>
    </row>
    <row r="81" spans="1:18" ht="15" customHeight="1" x14ac:dyDescent="0.2">
      <c r="A81" s="20" t="s">
        <v>101</v>
      </c>
      <c r="B81" s="479" t="s">
        <v>102</v>
      </c>
      <c r="C81" s="420"/>
      <c r="D81" s="420"/>
      <c r="E81" s="165"/>
      <c r="F81" s="165"/>
      <c r="G81" s="165"/>
      <c r="H81" s="179">
        <f>G81/data!$J$20</f>
        <v>0</v>
      </c>
      <c r="I81" s="165"/>
      <c r="J81" s="179">
        <f>E81+F81+H81+I81</f>
        <v>0</v>
      </c>
      <c r="L81" s="374"/>
      <c r="M81" s="374"/>
      <c r="N81" s="374"/>
    </row>
    <row r="82" spans="1:18" ht="15" customHeight="1" x14ac:dyDescent="0.2">
      <c r="A82" s="20" t="s">
        <v>103</v>
      </c>
      <c r="B82" s="479" t="s">
        <v>104</v>
      </c>
      <c r="C82" s="420"/>
      <c r="D82" s="420"/>
      <c r="E82" s="165"/>
      <c r="F82" s="165"/>
      <c r="G82" s="165"/>
      <c r="H82" s="179">
        <f>G82/data!$J$20</f>
        <v>0</v>
      </c>
      <c r="I82" s="165"/>
      <c r="J82" s="179">
        <f t="shared" ref="J82:J90" si="29">E82+F82+H82+I82</f>
        <v>0</v>
      </c>
      <c r="L82" s="374"/>
      <c r="M82" s="374"/>
      <c r="N82" s="374"/>
    </row>
    <row r="83" spans="1:18" ht="15" customHeight="1" x14ac:dyDescent="0.2">
      <c r="A83" s="20" t="s">
        <v>105</v>
      </c>
      <c r="B83" s="479" t="s">
        <v>106</v>
      </c>
      <c r="C83" s="420"/>
      <c r="D83" s="420"/>
      <c r="E83" s="165"/>
      <c r="F83" s="165"/>
      <c r="G83" s="165"/>
      <c r="H83" s="179">
        <f>G83/data!$J$20</f>
        <v>0</v>
      </c>
      <c r="I83" s="165"/>
      <c r="J83" s="179">
        <f t="shared" si="29"/>
        <v>0</v>
      </c>
      <c r="L83" s="374"/>
      <c r="M83" s="374"/>
      <c r="N83" s="374"/>
    </row>
    <row r="84" spans="1:18" x14ac:dyDescent="0.2">
      <c r="A84" s="20" t="s">
        <v>107</v>
      </c>
      <c r="B84" s="479" t="s">
        <v>108</v>
      </c>
      <c r="C84" s="420"/>
      <c r="D84" s="420"/>
      <c r="E84" s="165"/>
      <c r="F84" s="165"/>
      <c r="G84" s="165"/>
      <c r="H84" s="179">
        <f>G84/data!$J$20</f>
        <v>0</v>
      </c>
      <c r="I84" s="165"/>
      <c r="J84" s="179">
        <f t="shared" si="29"/>
        <v>0</v>
      </c>
      <c r="L84" s="374"/>
      <c r="M84" s="374"/>
      <c r="N84" s="374"/>
    </row>
    <row r="85" spans="1:18" x14ac:dyDescent="0.2">
      <c r="A85" s="20" t="s">
        <v>109</v>
      </c>
      <c r="B85" s="479" t="s">
        <v>110</v>
      </c>
      <c r="C85" s="420"/>
      <c r="D85" s="420"/>
      <c r="E85" s="165"/>
      <c r="F85" s="165"/>
      <c r="G85" s="165"/>
      <c r="H85" s="179">
        <f>G85/data!$J$20</f>
        <v>0</v>
      </c>
      <c r="I85" s="165"/>
      <c r="J85" s="179">
        <f t="shared" si="29"/>
        <v>0</v>
      </c>
      <c r="L85" s="374"/>
      <c r="M85" s="374"/>
      <c r="N85" s="374"/>
    </row>
    <row r="86" spans="1:18" ht="15" customHeight="1" x14ac:dyDescent="0.2">
      <c r="A86" s="20" t="s">
        <v>111</v>
      </c>
      <c r="B86" s="479" t="s">
        <v>112</v>
      </c>
      <c r="C86" s="420"/>
      <c r="D86" s="420"/>
      <c r="E86" s="165"/>
      <c r="F86" s="165"/>
      <c r="G86" s="165"/>
      <c r="H86" s="179">
        <f>G86/data!$J$20</f>
        <v>0</v>
      </c>
      <c r="I86" s="165"/>
      <c r="J86" s="179">
        <f t="shared" si="29"/>
        <v>0</v>
      </c>
      <c r="L86" s="374"/>
      <c r="M86" s="374"/>
      <c r="N86" s="374"/>
    </row>
    <row r="87" spans="1:18" x14ac:dyDescent="0.2">
      <c r="A87" s="20" t="s">
        <v>113</v>
      </c>
      <c r="B87" s="479" t="s">
        <v>114</v>
      </c>
      <c r="C87" s="420"/>
      <c r="D87" s="420"/>
      <c r="E87" s="165"/>
      <c r="F87" s="165"/>
      <c r="G87" s="165"/>
      <c r="H87" s="179">
        <f>G87/data!$J$20</f>
        <v>0</v>
      </c>
      <c r="I87" s="165"/>
      <c r="J87" s="179">
        <f t="shared" si="29"/>
        <v>0</v>
      </c>
      <c r="L87" s="374"/>
      <c r="M87" s="374"/>
      <c r="N87" s="374"/>
    </row>
    <row r="88" spans="1:18" ht="15" customHeight="1" x14ac:dyDescent="0.2">
      <c r="A88" s="20" t="s">
        <v>115</v>
      </c>
      <c r="B88" s="479" t="s">
        <v>116</v>
      </c>
      <c r="C88" s="420"/>
      <c r="D88" s="420"/>
      <c r="E88" s="165"/>
      <c r="F88" s="165"/>
      <c r="G88" s="165"/>
      <c r="H88" s="179">
        <f>G88/data!$J$20</f>
        <v>0</v>
      </c>
      <c r="I88" s="165"/>
      <c r="J88" s="179">
        <f t="shared" si="29"/>
        <v>0</v>
      </c>
      <c r="L88" s="374"/>
      <c r="M88" s="374"/>
      <c r="N88" s="374"/>
    </row>
    <row r="89" spans="1:18" ht="15" customHeight="1" x14ac:dyDescent="0.2">
      <c r="A89" s="20" t="s">
        <v>117</v>
      </c>
      <c r="B89" s="479" t="s">
        <v>62</v>
      </c>
      <c r="C89" s="479"/>
      <c r="D89" s="479"/>
      <c r="E89" s="165"/>
      <c r="F89" s="165"/>
      <c r="G89" s="165"/>
      <c r="H89" s="179">
        <f>G89/data!$J$20</f>
        <v>0</v>
      </c>
      <c r="I89" s="165"/>
      <c r="J89" s="179">
        <f t="shared" si="29"/>
        <v>0</v>
      </c>
      <c r="L89" s="373">
        <f t="shared" ref="L89:N89" si="30">E89</f>
        <v>0</v>
      </c>
      <c r="M89" s="373">
        <f t="shared" si="30"/>
        <v>0</v>
      </c>
      <c r="N89" s="373">
        <f t="shared" si="30"/>
        <v>0</v>
      </c>
    </row>
    <row r="90" spans="1:18" ht="30.75" customHeight="1" x14ac:dyDescent="0.2">
      <c r="A90" s="20" t="s">
        <v>118</v>
      </c>
      <c r="B90" s="479" t="s">
        <v>63</v>
      </c>
      <c r="C90" s="479"/>
      <c r="D90" s="479"/>
      <c r="E90" s="165"/>
      <c r="F90" s="165"/>
      <c r="G90" s="165"/>
      <c r="H90" s="179">
        <f>G90/data!$J$20</f>
        <v>0</v>
      </c>
      <c r="I90" s="165"/>
      <c r="J90" s="179">
        <f t="shared" si="29"/>
        <v>0</v>
      </c>
      <c r="L90" s="373">
        <f t="shared" ref="L90:N90" si="31">E90</f>
        <v>0</v>
      </c>
      <c r="M90" s="373">
        <f t="shared" si="31"/>
        <v>0</v>
      </c>
      <c r="N90" s="373">
        <f t="shared" si="31"/>
        <v>0</v>
      </c>
    </row>
    <row r="91" spans="1:18" ht="42.75" customHeight="1" x14ac:dyDescent="0.25">
      <c r="A91" s="19" t="s">
        <v>119</v>
      </c>
      <c r="B91" s="542" t="s">
        <v>64</v>
      </c>
      <c r="C91" s="542"/>
      <c r="D91" s="542"/>
      <c r="E91" s="166">
        <f t="shared" ref="E91:J91" si="32">E92+E98+E102</f>
        <v>0</v>
      </c>
      <c r="F91" s="166">
        <f t="shared" si="32"/>
        <v>0</v>
      </c>
      <c r="G91" s="166">
        <f t="shared" si="32"/>
        <v>0</v>
      </c>
      <c r="H91" s="178">
        <f t="shared" si="32"/>
        <v>0</v>
      </c>
      <c r="I91" s="167">
        <f t="shared" si="32"/>
        <v>0</v>
      </c>
      <c r="J91" s="178">
        <f t="shared" si="32"/>
        <v>0</v>
      </c>
      <c r="L91" s="374"/>
      <c r="M91" s="374"/>
      <c r="N91" s="374"/>
      <c r="P91" s="540" t="s">
        <v>800</v>
      </c>
      <c r="Q91" s="541"/>
      <c r="R91" s="541"/>
    </row>
    <row r="92" spans="1:18" ht="27.75" customHeight="1" x14ac:dyDescent="0.2">
      <c r="A92" s="20" t="s">
        <v>120</v>
      </c>
      <c r="B92" s="479" t="s">
        <v>121</v>
      </c>
      <c r="C92" s="479"/>
      <c r="D92" s="479"/>
      <c r="E92" s="59">
        <f t="shared" ref="E92:J92" si="33">E93+E94+E95+E96+E97</f>
        <v>0</v>
      </c>
      <c r="F92" s="59">
        <f t="shared" si="33"/>
        <v>0</v>
      </c>
      <c r="G92" s="59">
        <f t="shared" si="33"/>
        <v>0</v>
      </c>
      <c r="H92" s="179">
        <f t="shared" si="33"/>
        <v>0</v>
      </c>
      <c r="I92" s="59">
        <f t="shared" si="33"/>
        <v>0</v>
      </c>
      <c r="J92" s="179">
        <f t="shared" si="33"/>
        <v>0</v>
      </c>
      <c r="L92" s="373">
        <f t="shared" ref="L92:N92" si="34">E92</f>
        <v>0</v>
      </c>
      <c r="M92" s="373">
        <f t="shared" si="34"/>
        <v>0</v>
      </c>
      <c r="N92" s="373">
        <f t="shared" si="34"/>
        <v>0</v>
      </c>
    </row>
    <row r="93" spans="1:18" x14ac:dyDescent="0.2">
      <c r="A93" s="20" t="s">
        <v>122</v>
      </c>
      <c r="B93" s="479" t="s">
        <v>123</v>
      </c>
      <c r="C93" s="479"/>
      <c r="D93" s="479"/>
      <c r="E93" s="165"/>
      <c r="F93" s="165"/>
      <c r="G93" s="165"/>
      <c r="H93" s="179">
        <f>G93/data!$J$20</f>
        <v>0</v>
      </c>
      <c r="I93" s="165"/>
      <c r="J93" s="179">
        <f>E93+F93+H93+I93</f>
        <v>0</v>
      </c>
      <c r="L93" s="374"/>
      <c r="M93" s="374"/>
      <c r="N93" s="374"/>
    </row>
    <row r="94" spans="1:18" ht="15" customHeight="1" x14ac:dyDescent="0.2">
      <c r="A94" s="20" t="s">
        <v>124</v>
      </c>
      <c r="B94" s="479" t="s">
        <v>125</v>
      </c>
      <c r="C94" s="479"/>
      <c r="D94" s="479"/>
      <c r="E94" s="165"/>
      <c r="F94" s="165"/>
      <c r="G94" s="165"/>
      <c r="H94" s="179">
        <f>G94/data!$J$20</f>
        <v>0</v>
      </c>
      <c r="I94" s="165"/>
      <c r="J94" s="179">
        <f>E94+F94+H94+I94</f>
        <v>0</v>
      </c>
      <c r="L94" s="374"/>
      <c r="M94" s="374"/>
      <c r="N94" s="374"/>
    </row>
    <row r="95" spans="1:18" x14ac:dyDescent="0.2">
      <c r="A95" s="20" t="s">
        <v>126</v>
      </c>
      <c r="B95" s="479" t="s">
        <v>127</v>
      </c>
      <c r="C95" s="420"/>
      <c r="D95" s="420"/>
      <c r="E95" s="165"/>
      <c r="F95" s="165"/>
      <c r="G95" s="165"/>
      <c r="H95" s="179">
        <f>G95/data!$J$20</f>
        <v>0</v>
      </c>
      <c r="I95" s="165"/>
      <c r="J95" s="179">
        <f>E95+F95+H95+I95</f>
        <v>0</v>
      </c>
      <c r="L95" s="374"/>
      <c r="M95" s="374"/>
      <c r="N95" s="374"/>
    </row>
    <row r="96" spans="1:18" ht="15" customHeight="1" x14ac:dyDescent="0.2">
      <c r="A96" s="20" t="s">
        <v>128</v>
      </c>
      <c r="B96" s="479" t="s">
        <v>129</v>
      </c>
      <c r="C96" s="420"/>
      <c r="D96" s="420"/>
      <c r="E96" s="165"/>
      <c r="F96" s="165"/>
      <c r="G96" s="165"/>
      <c r="H96" s="179">
        <f>G96/data!$J$20</f>
        <v>0</v>
      </c>
      <c r="I96" s="165"/>
      <c r="J96" s="179">
        <f>E96+F96+H96+I96</f>
        <v>0</v>
      </c>
      <c r="L96" s="374"/>
      <c r="M96" s="374"/>
      <c r="N96" s="374"/>
    </row>
    <row r="97" spans="1:18" ht="27" customHeight="1" x14ac:dyDescent="0.2">
      <c r="A97" s="20" t="s">
        <v>130</v>
      </c>
      <c r="B97" s="479" t="s">
        <v>131</v>
      </c>
      <c r="C97" s="420"/>
      <c r="D97" s="420"/>
      <c r="E97" s="165"/>
      <c r="F97" s="165"/>
      <c r="G97" s="165"/>
      <c r="H97" s="179">
        <f>G97/data!$J$20</f>
        <v>0</v>
      </c>
      <c r="I97" s="165"/>
      <c r="J97" s="179">
        <f>E97+F97+H97+I97</f>
        <v>0</v>
      </c>
      <c r="L97" s="374"/>
      <c r="M97" s="374"/>
      <c r="N97" s="374"/>
    </row>
    <row r="98" spans="1:18" ht="15" customHeight="1" x14ac:dyDescent="0.2">
      <c r="A98" s="20" t="s">
        <v>132</v>
      </c>
      <c r="B98" s="479" t="s">
        <v>65</v>
      </c>
      <c r="C98" s="420"/>
      <c r="D98" s="420"/>
      <c r="E98" s="59">
        <f t="shared" ref="E98:J98" si="35">E99+E100+E101</f>
        <v>0</v>
      </c>
      <c r="F98" s="59">
        <f t="shared" si="35"/>
        <v>0</v>
      </c>
      <c r="G98" s="59">
        <f t="shared" si="35"/>
        <v>0</v>
      </c>
      <c r="H98" s="179">
        <f t="shared" si="35"/>
        <v>0</v>
      </c>
      <c r="I98" s="59">
        <f t="shared" si="35"/>
        <v>0</v>
      </c>
      <c r="J98" s="179">
        <f t="shared" si="35"/>
        <v>0</v>
      </c>
      <c r="L98" s="373">
        <f t="shared" ref="L98:N98" si="36">E98</f>
        <v>0</v>
      </c>
      <c r="M98" s="373">
        <f t="shared" si="36"/>
        <v>0</v>
      </c>
      <c r="N98" s="373">
        <f t="shared" si="36"/>
        <v>0</v>
      </c>
    </row>
    <row r="99" spans="1:18" ht="15" customHeight="1" x14ac:dyDescent="0.2">
      <c r="A99" s="20" t="s">
        <v>133</v>
      </c>
      <c r="B99" s="479" t="s">
        <v>134</v>
      </c>
      <c r="C99" s="420"/>
      <c r="D99" s="420"/>
      <c r="E99" s="165"/>
      <c r="F99" s="165"/>
      <c r="G99" s="165"/>
      <c r="H99" s="179">
        <f>G99/data!$J$20</f>
        <v>0</v>
      </c>
      <c r="I99" s="165"/>
      <c r="J99" s="179">
        <f>E99+F99+H99+I99</f>
        <v>0</v>
      </c>
      <c r="L99" s="374"/>
      <c r="M99" s="374"/>
      <c r="N99" s="374"/>
    </row>
    <row r="100" spans="1:18" x14ac:dyDescent="0.2">
      <c r="A100" s="20" t="s">
        <v>135</v>
      </c>
      <c r="B100" s="479" t="s">
        <v>136</v>
      </c>
      <c r="C100" s="420"/>
      <c r="D100" s="420"/>
      <c r="E100" s="165"/>
      <c r="F100" s="165"/>
      <c r="G100" s="165"/>
      <c r="H100" s="179">
        <f>G100/data!$J$20</f>
        <v>0</v>
      </c>
      <c r="I100" s="165"/>
      <c r="J100" s="179">
        <f>E100+F100+H100+I100</f>
        <v>0</v>
      </c>
      <c r="L100" s="374"/>
      <c r="M100" s="374"/>
      <c r="N100" s="374"/>
    </row>
    <row r="101" spans="1:18" ht="15" customHeight="1" x14ac:dyDescent="0.2">
      <c r="A101" s="20" t="s">
        <v>137</v>
      </c>
      <c r="B101" s="479" t="s">
        <v>138</v>
      </c>
      <c r="C101" s="420"/>
      <c r="D101" s="420"/>
      <c r="E101" s="165"/>
      <c r="F101" s="165"/>
      <c r="G101" s="165"/>
      <c r="H101" s="179">
        <f>G101/data!$J$20</f>
        <v>0</v>
      </c>
      <c r="I101" s="165"/>
      <c r="J101" s="179">
        <f>E101+F101+H101+I101</f>
        <v>0</v>
      </c>
      <c r="L101" s="374"/>
      <c r="M101" s="374"/>
      <c r="N101" s="374"/>
    </row>
    <row r="102" spans="1:18" ht="15" customHeight="1" x14ac:dyDescent="0.2">
      <c r="A102" s="20" t="s">
        <v>139</v>
      </c>
      <c r="B102" s="479" t="s">
        <v>66</v>
      </c>
      <c r="C102" s="420"/>
      <c r="D102" s="420"/>
      <c r="E102" s="59">
        <f t="shared" ref="E102:J102" si="37">E103+E104+E105</f>
        <v>0</v>
      </c>
      <c r="F102" s="59">
        <f t="shared" si="37"/>
        <v>0</v>
      </c>
      <c r="G102" s="59">
        <f t="shared" si="37"/>
        <v>0</v>
      </c>
      <c r="H102" s="179">
        <f t="shared" si="37"/>
        <v>0</v>
      </c>
      <c r="I102" s="59">
        <f t="shared" si="37"/>
        <v>0</v>
      </c>
      <c r="J102" s="179">
        <f t="shared" si="37"/>
        <v>0</v>
      </c>
      <c r="L102" s="373">
        <f t="shared" ref="L102:N102" si="38">E102</f>
        <v>0</v>
      </c>
      <c r="M102" s="373">
        <f t="shared" si="38"/>
        <v>0</v>
      </c>
      <c r="N102" s="373">
        <f t="shared" si="38"/>
        <v>0</v>
      </c>
    </row>
    <row r="103" spans="1:18" ht="30" customHeight="1" x14ac:dyDescent="0.2">
      <c r="A103" s="20" t="s">
        <v>140</v>
      </c>
      <c r="B103" s="479" t="s">
        <v>141</v>
      </c>
      <c r="C103" s="420"/>
      <c r="D103" s="420"/>
      <c r="E103" s="165"/>
      <c r="F103" s="165"/>
      <c r="G103" s="165"/>
      <c r="H103" s="179">
        <f>G103/data!$J$20</f>
        <v>0</v>
      </c>
      <c r="I103" s="165"/>
      <c r="J103" s="179">
        <f>E103+F103+H103+I103</f>
        <v>0</v>
      </c>
      <c r="L103" s="374"/>
      <c r="M103" s="374"/>
      <c r="N103" s="374"/>
    </row>
    <row r="104" spans="1:18" ht="15" customHeight="1" x14ac:dyDescent="0.2">
      <c r="A104" s="20" t="s">
        <v>142</v>
      </c>
      <c r="B104" s="479" t="s">
        <v>143</v>
      </c>
      <c r="C104" s="420"/>
      <c r="D104" s="420"/>
      <c r="E104" s="165"/>
      <c r="F104" s="165"/>
      <c r="G104" s="165"/>
      <c r="H104" s="179">
        <f>G104/data!$J$20</f>
        <v>0</v>
      </c>
      <c r="I104" s="165"/>
      <c r="J104" s="179">
        <f>E104+F104+H104+I104</f>
        <v>0</v>
      </c>
      <c r="L104" s="374"/>
      <c r="M104" s="374"/>
      <c r="N104" s="374"/>
    </row>
    <row r="105" spans="1:18" ht="15" customHeight="1" x14ac:dyDescent="0.2">
      <c r="A105" s="20" t="s">
        <v>144</v>
      </c>
      <c r="B105" s="479" t="s">
        <v>145</v>
      </c>
      <c r="C105" s="420"/>
      <c r="D105" s="420"/>
      <c r="E105" s="165"/>
      <c r="F105" s="165"/>
      <c r="G105" s="165"/>
      <c r="H105" s="179">
        <f>G105/data!$J$20</f>
        <v>0</v>
      </c>
      <c r="I105" s="165"/>
      <c r="J105" s="179">
        <f>E105+F105+H105+I105</f>
        <v>0</v>
      </c>
      <c r="L105" s="374"/>
      <c r="M105" s="374"/>
      <c r="N105" s="374"/>
    </row>
    <row r="106" spans="1:18" x14ac:dyDescent="0.2">
      <c r="A106" s="19"/>
      <c r="B106" s="542" t="s">
        <v>56</v>
      </c>
      <c r="C106" s="542"/>
      <c r="D106" s="542"/>
      <c r="E106" s="166">
        <f t="shared" ref="E106:J106" si="39">E59+E91</f>
        <v>0</v>
      </c>
      <c r="F106" s="166">
        <f t="shared" si="39"/>
        <v>0</v>
      </c>
      <c r="G106" s="166">
        <f t="shared" si="39"/>
        <v>0</v>
      </c>
      <c r="H106" s="178">
        <f t="shared" si="39"/>
        <v>0</v>
      </c>
      <c r="I106" s="166">
        <f t="shared" si="39"/>
        <v>0</v>
      </c>
      <c r="J106" s="178">
        <f t="shared" si="39"/>
        <v>0</v>
      </c>
      <c r="L106" s="374"/>
      <c r="M106" s="374"/>
      <c r="N106" s="374"/>
    </row>
    <row r="107" spans="1:18" x14ac:dyDescent="0.2">
      <c r="A107" s="30"/>
      <c r="B107" s="31"/>
      <c r="C107" s="31"/>
      <c r="D107" s="31"/>
    </row>
    <row r="108" spans="1:18" ht="35.25" customHeight="1" x14ac:dyDescent="0.2">
      <c r="A108" s="418" t="s">
        <v>41</v>
      </c>
      <c r="B108" s="418"/>
      <c r="C108" s="418"/>
      <c r="D108" s="418"/>
      <c r="E108" s="468"/>
      <c r="F108" s="468"/>
      <c r="G108" s="468"/>
      <c r="H108" s="468"/>
      <c r="I108" s="468"/>
      <c r="J108" s="468"/>
    </row>
    <row r="109" spans="1:18" x14ac:dyDescent="0.2">
      <c r="A109" s="24"/>
      <c r="B109" s="25"/>
      <c r="C109" s="25"/>
      <c r="D109" s="25"/>
      <c r="E109" s="25"/>
    </row>
    <row r="110" spans="1:18" ht="47.25" customHeight="1" x14ac:dyDescent="0.2">
      <c r="A110" s="546" t="s">
        <v>567</v>
      </c>
      <c r="B110" s="547"/>
      <c r="C110" s="547"/>
      <c r="D110" s="547"/>
      <c r="E110" s="548"/>
      <c r="F110" s="548"/>
      <c r="G110" s="548"/>
      <c r="H110" s="548"/>
      <c r="I110" s="548"/>
      <c r="J110" s="548"/>
      <c r="K110" s="548"/>
      <c r="L110" s="355"/>
      <c r="M110" s="562" t="s">
        <v>551</v>
      </c>
      <c r="N110" s="563"/>
      <c r="O110" s="563"/>
    </row>
    <row r="111" spans="1:18" ht="15" x14ac:dyDescent="0.25">
      <c r="A111" s="8"/>
      <c r="B111" s="408" t="s">
        <v>823</v>
      </c>
      <c r="C111" s="26"/>
      <c r="D111" s="26"/>
      <c r="E111" s="7"/>
      <c r="M111" s="567" t="s">
        <v>470</v>
      </c>
      <c r="N111" s="568"/>
      <c r="O111" s="568"/>
      <c r="P111" s="568"/>
    </row>
    <row r="112" spans="1:18" ht="63.75" x14ac:dyDescent="0.2">
      <c r="A112" s="480" t="s">
        <v>549</v>
      </c>
      <c r="B112" s="549"/>
      <c r="C112" s="550"/>
      <c r="D112" s="41" t="s">
        <v>400</v>
      </c>
      <c r="E112" s="163" t="s">
        <v>401</v>
      </c>
      <c r="F112" s="163" t="s">
        <v>550</v>
      </c>
      <c r="G112" s="204" t="s">
        <v>568</v>
      </c>
      <c r="H112" s="163" t="s">
        <v>785</v>
      </c>
      <c r="I112" s="163" t="s">
        <v>786</v>
      </c>
      <c r="J112" s="163" t="s">
        <v>454</v>
      </c>
      <c r="K112" s="163" t="s">
        <v>453</v>
      </c>
      <c r="L112" s="344" t="s">
        <v>402</v>
      </c>
      <c r="M112" s="344" t="s">
        <v>466</v>
      </c>
      <c r="N112" s="346" t="s">
        <v>471</v>
      </c>
      <c r="O112" s="164" t="s">
        <v>472</v>
      </c>
      <c r="P112" s="164" t="s">
        <v>473</v>
      </c>
      <c r="Q112" s="164" t="s">
        <v>474</v>
      </c>
      <c r="R112" s="190" t="s">
        <v>146</v>
      </c>
    </row>
    <row r="113" spans="1:19" x14ac:dyDescent="0.2">
      <c r="A113" s="543"/>
      <c r="B113" s="544"/>
      <c r="C113" s="545"/>
      <c r="D113" s="56"/>
      <c r="E113" s="57"/>
      <c r="F113" s="157"/>
      <c r="G113" s="326"/>
      <c r="H113" s="55"/>
      <c r="I113" s="55"/>
      <c r="J113" s="174">
        <f>NETWORKDAYS(H113,I113,data!$J$3:$J$17)</f>
        <v>0</v>
      </c>
      <c r="K113" s="175">
        <f>IF(E113="DPP",G113,J113*8*F113)</f>
        <v>0</v>
      </c>
      <c r="L113" s="402"/>
      <c r="M113" s="356">
        <f>K113*L113</f>
        <v>0</v>
      </c>
      <c r="N113" s="357">
        <f>IF($E113="PP",($K113/data!$J$20),0)</f>
        <v>0</v>
      </c>
      <c r="O113" s="198">
        <f>IF($E113="DPP",($G113/data!$J$20),0)</f>
        <v>0</v>
      </c>
      <c r="P113" s="198">
        <f>IF($E113="DPČ",($K113/data!$J$20),0)</f>
        <v>0</v>
      </c>
      <c r="Q113" s="198">
        <f>IF($E113="OS",($K113/data!$J$20),0)</f>
        <v>0</v>
      </c>
      <c r="R113" s="57"/>
      <c r="S113" s="15">
        <f>IF(E113="DPČ",0.5,1)</f>
        <v>1</v>
      </c>
    </row>
    <row r="114" spans="1:19" x14ac:dyDescent="0.2">
      <c r="A114" s="543"/>
      <c r="B114" s="544"/>
      <c r="C114" s="545"/>
      <c r="D114" s="56"/>
      <c r="E114" s="57"/>
      <c r="F114" s="157"/>
      <c r="G114" s="326"/>
      <c r="H114" s="55"/>
      <c r="I114" s="55"/>
      <c r="J114" s="174">
        <f>NETWORKDAYS(H114,I114,data!$J$3:$J$17)</f>
        <v>0</v>
      </c>
      <c r="K114" s="175">
        <f t="shared" ref="K114:K162" si="40">IF(E114="DPP",G114,J114*8*F114)</f>
        <v>0</v>
      </c>
      <c r="L114" s="402"/>
      <c r="M114" s="356">
        <f t="shared" ref="M114:M162" si="41">K114*L114</f>
        <v>0</v>
      </c>
      <c r="N114" s="357">
        <f>IF($E114="PP",($K114/data!$J$20),0)</f>
        <v>0</v>
      </c>
      <c r="O114" s="198">
        <f>IF($E114="DPP",($G114/data!$J$20),0)</f>
        <v>0</v>
      </c>
      <c r="P114" s="198">
        <f>IF($E114="DPČ",($K114/data!$J$20),0)</f>
        <v>0</v>
      </c>
      <c r="Q114" s="198">
        <f>IF($E114="OS",($K114/data!$J$20),0)</f>
        <v>0</v>
      </c>
      <c r="R114" s="57"/>
      <c r="S114" s="15">
        <f t="shared" ref="S114:S163" si="42">IF(E114="DPČ",0.5,1)</f>
        <v>1</v>
      </c>
    </row>
    <row r="115" spans="1:19" x14ac:dyDescent="0.2">
      <c r="A115" s="543"/>
      <c r="B115" s="544"/>
      <c r="C115" s="545"/>
      <c r="D115" s="56"/>
      <c r="E115" s="57"/>
      <c r="F115" s="157"/>
      <c r="G115" s="326"/>
      <c r="H115" s="55"/>
      <c r="I115" s="55"/>
      <c r="J115" s="174">
        <f>NETWORKDAYS(H115,I115,data!$J$3:$J$17)</f>
        <v>0</v>
      </c>
      <c r="K115" s="175">
        <f t="shared" si="40"/>
        <v>0</v>
      </c>
      <c r="L115" s="402"/>
      <c r="M115" s="356">
        <f t="shared" si="41"/>
        <v>0</v>
      </c>
      <c r="N115" s="357">
        <f>IF($E115="PP",($K115/data!$J$20),0)</f>
        <v>0</v>
      </c>
      <c r="O115" s="198">
        <f>IF($E115="DPP",($G115/data!$J$20),0)</f>
        <v>0</v>
      </c>
      <c r="P115" s="198">
        <f>IF($E115="DPČ",($K115/data!$J$20),0)</f>
        <v>0</v>
      </c>
      <c r="Q115" s="198">
        <f>IF($E115="OS",($K115/data!$J$20),0)</f>
        <v>0</v>
      </c>
      <c r="R115" s="57"/>
      <c r="S115" s="15">
        <f t="shared" si="42"/>
        <v>1</v>
      </c>
    </row>
    <row r="116" spans="1:19" x14ac:dyDescent="0.2">
      <c r="A116" s="543"/>
      <c r="B116" s="544"/>
      <c r="C116" s="545"/>
      <c r="D116" s="56"/>
      <c r="E116" s="57"/>
      <c r="F116" s="157"/>
      <c r="G116" s="326"/>
      <c r="H116" s="55"/>
      <c r="I116" s="55"/>
      <c r="J116" s="174">
        <f>NETWORKDAYS(H116,I116,data!$J$3:$J$17)</f>
        <v>0</v>
      </c>
      <c r="K116" s="175">
        <f t="shared" si="40"/>
        <v>0</v>
      </c>
      <c r="L116" s="402"/>
      <c r="M116" s="356">
        <f t="shared" si="41"/>
        <v>0</v>
      </c>
      <c r="N116" s="357">
        <f>IF($E116="PP",($K116/data!$J$20),0)</f>
        <v>0</v>
      </c>
      <c r="O116" s="198">
        <f>IF($E116="DPP",($G116/data!$J$20),0)</f>
        <v>0</v>
      </c>
      <c r="P116" s="198">
        <f>IF($E116="DPČ",($K116/data!$J$20),0)</f>
        <v>0</v>
      </c>
      <c r="Q116" s="198">
        <f>IF($E116="OS",($K116/data!$J$20),0)</f>
        <v>0</v>
      </c>
      <c r="R116" s="57"/>
      <c r="S116" s="15">
        <f t="shared" si="42"/>
        <v>1</v>
      </c>
    </row>
    <row r="117" spans="1:19" x14ac:dyDescent="0.2">
      <c r="A117" s="543"/>
      <c r="B117" s="544"/>
      <c r="C117" s="545"/>
      <c r="D117" s="56"/>
      <c r="E117" s="57"/>
      <c r="F117" s="157"/>
      <c r="G117" s="326"/>
      <c r="H117" s="55"/>
      <c r="I117" s="55"/>
      <c r="J117" s="174">
        <f>NETWORKDAYS(H117,I117,data!$J$3:$J$17)</f>
        <v>0</v>
      </c>
      <c r="K117" s="175">
        <f t="shared" si="40"/>
        <v>0</v>
      </c>
      <c r="L117" s="402"/>
      <c r="M117" s="356">
        <f t="shared" si="41"/>
        <v>0</v>
      </c>
      <c r="N117" s="357">
        <f>IF($E117="PP",($K117/data!$J$20),0)</f>
        <v>0</v>
      </c>
      <c r="O117" s="198">
        <f>IF($E117="DPP",($G117/data!$J$20),0)</f>
        <v>0</v>
      </c>
      <c r="P117" s="198">
        <f>IF($E117="DPČ",($K117/data!$J$20),0)</f>
        <v>0</v>
      </c>
      <c r="Q117" s="198">
        <f>IF($E117="OS",($K117/data!$J$20),0)</f>
        <v>0</v>
      </c>
      <c r="R117" s="57"/>
      <c r="S117" s="15">
        <f t="shared" si="42"/>
        <v>1</v>
      </c>
    </row>
    <row r="118" spans="1:19" ht="15" x14ac:dyDescent="0.25">
      <c r="A118" s="543"/>
      <c r="B118" s="551"/>
      <c r="C118" s="552"/>
      <c r="D118" s="56"/>
      <c r="E118" s="57"/>
      <c r="F118" s="157"/>
      <c r="G118" s="326"/>
      <c r="H118" s="55"/>
      <c r="I118" s="55"/>
      <c r="J118" s="176">
        <f>NETWORKDAYS(H118,I118,data!$J$3:$J$17)</f>
        <v>0</v>
      </c>
      <c r="K118" s="175">
        <f t="shared" si="40"/>
        <v>0</v>
      </c>
      <c r="L118" s="402"/>
      <c r="M118" s="356">
        <f t="shared" si="41"/>
        <v>0</v>
      </c>
      <c r="N118" s="357">
        <f>IF($E118="PP",($K118/data!$J$20),0)</f>
        <v>0</v>
      </c>
      <c r="O118" s="198">
        <f>IF($E118="DPP",($G118/data!$J$20),0)</f>
        <v>0</v>
      </c>
      <c r="P118" s="198">
        <f>IF($E118="DPČ",($K118/data!$J$20),0)</f>
        <v>0</v>
      </c>
      <c r="Q118" s="198">
        <f>IF($E118="OS",($K118/data!$J$20),0)</f>
        <v>0</v>
      </c>
      <c r="R118" s="57"/>
      <c r="S118" s="15">
        <f t="shared" si="42"/>
        <v>1</v>
      </c>
    </row>
    <row r="119" spans="1:19" ht="15" x14ac:dyDescent="0.25">
      <c r="A119" s="543"/>
      <c r="B119" s="551"/>
      <c r="C119" s="552"/>
      <c r="D119" s="56"/>
      <c r="E119" s="57"/>
      <c r="F119" s="157"/>
      <c r="G119" s="326"/>
      <c r="H119" s="55"/>
      <c r="I119" s="55"/>
      <c r="J119" s="176">
        <f>NETWORKDAYS(H119,I119,data!$J$3:$J$17)</f>
        <v>0</v>
      </c>
      <c r="K119" s="175">
        <f t="shared" si="40"/>
        <v>0</v>
      </c>
      <c r="L119" s="402"/>
      <c r="M119" s="356">
        <f t="shared" si="41"/>
        <v>0</v>
      </c>
      <c r="N119" s="357">
        <f>IF($E119="PP",($K119/data!$J$20),0)</f>
        <v>0</v>
      </c>
      <c r="O119" s="198">
        <f>IF($E119="DPP",($G119/data!$J$20),0)</f>
        <v>0</v>
      </c>
      <c r="P119" s="198">
        <f>IF($E119="DPČ",($K119/data!$J$20),0)</f>
        <v>0</v>
      </c>
      <c r="Q119" s="198">
        <f>IF($E119="OS",($K119/data!$J$20),0)</f>
        <v>0</v>
      </c>
      <c r="R119" s="57"/>
      <c r="S119" s="15">
        <f t="shared" si="42"/>
        <v>1</v>
      </c>
    </row>
    <row r="120" spans="1:19" ht="15" x14ac:dyDescent="0.25">
      <c r="A120" s="543"/>
      <c r="B120" s="551"/>
      <c r="C120" s="552"/>
      <c r="D120" s="56"/>
      <c r="E120" s="57"/>
      <c r="F120" s="157"/>
      <c r="G120" s="326"/>
      <c r="H120" s="55"/>
      <c r="I120" s="55"/>
      <c r="J120" s="176">
        <f>NETWORKDAYS(H120,I120,data!$J$3:$J$17)</f>
        <v>0</v>
      </c>
      <c r="K120" s="175">
        <f t="shared" si="40"/>
        <v>0</v>
      </c>
      <c r="L120" s="402"/>
      <c r="M120" s="356">
        <f t="shared" si="41"/>
        <v>0</v>
      </c>
      <c r="N120" s="357">
        <f>IF($E120="PP",($K120/data!$J$20),0)</f>
        <v>0</v>
      </c>
      <c r="O120" s="198">
        <f>IF($E120="DPP",($G120/data!$J$20),0)</f>
        <v>0</v>
      </c>
      <c r="P120" s="198">
        <f>IF($E120="DPČ",($K120/data!$J$20),0)</f>
        <v>0</v>
      </c>
      <c r="Q120" s="198">
        <f>IF($E120="OS",($K120/data!$J$20),0)</f>
        <v>0</v>
      </c>
      <c r="R120" s="57"/>
      <c r="S120" s="15">
        <f t="shared" si="42"/>
        <v>1</v>
      </c>
    </row>
    <row r="121" spans="1:19" ht="15" x14ac:dyDescent="0.25">
      <c r="A121" s="543"/>
      <c r="B121" s="551"/>
      <c r="C121" s="552"/>
      <c r="D121" s="56"/>
      <c r="E121" s="57"/>
      <c r="F121" s="157"/>
      <c r="G121" s="326"/>
      <c r="H121" s="55"/>
      <c r="I121" s="55"/>
      <c r="J121" s="176">
        <f>NETWORKDAYS(H121,I121,data!$J$3:$J$17)</f>
        <v>0</v>
      </c>
      <c r="K121" s="175">
        <f t="shared" si="40"/>
        <v>0</v>
      </c>
      <c r="L121" s="402"/>
      <c r="M121" s="356">
        <f t="shared" si="41"/>
        <v>0</v>
      </c>
      <c r="N121" s="357">
        <f>IF($E121="PP",($K121/data!$J$20),0)</f>
        <v>0</v>
      </c>
      <c r="O121" s="198">
        <f>IF($E121="DPP",($G121/data!$J$20),0)</f>
        <v>0</v>
      </c>
      <c r="P121" s="198">
        <f>IF($E121="DPČ",($K121/data!$J$20),0)</f>
        <v>0</v>
      </c>
      <c r="Q121" s="198">
        <f>IF($E121="OS",($K121/data!$J$20),0)</f>
        <v>0</v>
      </c>
      <c r="R121" s="57"/>
      <c r="S121" s="15">
        <f t="shared" si="42"/>
        <v>1</v>
      </c>
    </row>
    <row r="122" spans="1:19" ht="15" x14ac:dyDescent="0.25">
      <c r="A122" s="543"/>
      <c r="B122" s="551"/>
      <c r="C122" s="552"/>
      <c r="D122" s="56"/>
      <c r="E122" s="57"/>
      <c r="F122" s="157"/>
      <c r="G122" s="326"/>
      <c r="H122" s="55"/>
      <c r="I122" s="55"/>
      <c r="J122" s="176">
        <f>NETWORKDAYS(H122,I122,data!$J$3:$J$17)</f>
        <v>0</v>
      </c>
      <c r="K122" s="175">
        <f t="shared" si="40"/>
        <v>0</v>
      </c>
      <c r="L122" s="402"/>
      <c r="M122" s="356">
        <f t="shared" si="41"/>
        <v>0</v>
      </c>
      <c r="N122" s="357">
        <f>IF($E122="PP",($K122/data!$J$20),0)</f>
        <v>0</v>
      </c>
      <c r="O122" s="198">
        <f>IF($E122="DPP",($G122/data!$J$20),0)</f>
        <v>0</v>
      </c>
      <c r="P122" s="198">
        <f>IF($E122="DPČ",($K122/data!$J$20),0)</f>
        <v>0</v>
      </c>
      <c r="Q122" s="198">
        <f>IF($E122="OS",($K122/data!$J$20),0)</f>
        <v>0</v>
      </c>
      <c r="R122" s="57"/>
      <c r="S122" s="15">
        <f t="shared" si="42"/>
        <v>1</v>
      </c>
    </row>
    <row r="123" spans="1:19" ht="15" x14ac:dyDescent="0.25">
      <c r="A123" s="543"/>
      <c r="B123" s="551"/>
      <c r="C123" s="552"/>
      <c r="D123" s="56"/>
      <c r="E123" s="57"/>
      <c r="F123" s="157"/>
      <c r="G123" s="326"/>
      <c r="H123" s="55"/>
      <c r="I123" s="55"/>
      <c r="J123" s="176">
        <f>NETWORKDAYS(H123,I123,data!$J$3:$J$17)</f>
        <v>0</v>
      </c>
      <c r="K123" s="175">
        <f t="shared" si="40"/>
        <v>0</v>
      </c>
      <c r="L123" s="402"/>
      <c r="M123" s="356">
        <f t="shared" si="41"/>
        <v>0</v>
      </c>
      <c r="N123" s="357">
        <f>IF($E123="PP",($K123/data!$J$20),0)</f>
        <v>0</v>
      </c>
      <c r="O123" s="198">
        <f>IF($E123="DPP",($G123/data!$J$20),0)</f>
        <v>0</v>
      </c>
      <c r="P123" s="198">
        <f>IF($E123="DPČ",($K123/data!$J$20),0)</f>
        <v>0</v>
      </c>
      <c r="Q123" s="198">
        <f>IF($E123="OS",($K123/data!$J$20),0)</f>
        <v>0</v>
      </c>
      <c r="R123" s="57"/>
      <c r="S123" s="15">
        <f t="shared" si="42"/>
        <v>1</v>
      </c>
    </row>
    <row r="124" spans="1:19" ht="15" x14ac:dyDescent="0.25">
      <c r="A124" s="543"/>
      <c r="B124" s="551"/>
      <c r="C124" s="552"/>
      <c r="D124" s="56"/>
      <c r="E124" s="57"/>
      <c r="F124" s="157"/>
      <c r="G124" s="326"/>
      <c r="H124" s="55"/>
      <c r="I124" s="55"/>
      <c r="J124" s="176">
        <f>NETWORKDAYS(H124,I124,data!$J$3:$J$17)</f>
        <v>0</v>
      </c>
      <c r="K124" s="175">
        <f t="shared" si="40"/>
        <v>0</v>
      </c>
      <c r="L124" s="402"/>
      <c r="M124" s="356">
        <f t="shared" si="41"/>
        <v>0</v>
      </c>
      <c r="N124" s="357">
        <f>IF($E124="PP",($K124/data!$J$20),0)</f>
        <v>0</v>
      </c>
      <c r="O124" s="198">
        <f>IF($E124="DPP",($G124/data!$J$20),0)</f>
        <v>0</v>
      </c>
      <c r="P124" s="198">
        <f>IF($E124="DPČ",($K124/data!$J$20),0)</f>
        <v>0</v>
      </c>
      <c r="Q124" s="198">
        <f>IF($E124="OS",($K124/data!$J$20),0)</f>
        <v>0</v>
      </c>
      <c r="R124" s="57"/>
      <c r="S124" s="15">
        <f t="shared" si="42"/>
        <v>1</v>
      </c>
    </row>
    <row r="125" spans="1:19" ht="15" x14ac:dyDescent="0.25">
      <c r="A125" s="543"/>
      <c r="B125" s="551"/>
      <c r="C125" s="552"/>
      <c r="D125" s="56"/>
      <c r="E125" s="57"/>
      <c r="F125" s="157"/>
      <c r="G125" s="326"/>
      <c r="H125" s="55"/>
      <c r="I125" s="55"/>
      <c r="J125" s="176">
        <f>NETWORKDAYS(H125,I125,data!$J$3:$J$17)</f>
        <v>0</v>
      </c>
      <c r="K125" s="175">
        <f t="shared" si="40"/>
        <v>0</v>
      </c>
      <c r="L125" s="402"/>
      <c r="M125" s="356">
        <f t="shared" si="41"/>
        <v>0</v>
      </c>
      <c r="N125" s="357">
        <f>IF($E125="PP",($K125/data!$J$20),0)</f>
        <v>0</v>
      </c>
      <c r="O125" s="198">
        <f>IF($E125="DPP",($G125/data!$J$20),0)</f>
        <v>0</v>
      </c>
      <c r="P125" s="198">
        <f>IF($E125="DPČ",($K125/data!$J$20),0)</f>
        <v>0</v>
      </c>
      <c r="Q125" s="198">
        <f>IF($E125="OS",($K125/data!$J$20),0)</f>
        <v>0</v>
      </c>
      <c r="R125" s="57"/>
      <c r="S125" s="15">
        <f t="shared" si="42"/>
        <v>1</v>
      </c>
    </row>
    <row r="126" spans="1:19" ht="15" x14ac:dyDescent="0.25">
      <c r="A126" s="543"/>
      <c r="B126" s="551"/>
      <c r="C126" s="552"/>
      <c r="D126" s="56"/>
      <c r="E126" s="57"/>
      <c r="F126" s="157"/>
      <c r="G126" s="326"/>
      <c r="H126" s="55"/>
      <c r="I126" s="55"/>
      <c r="J126" s="176">
        <f>NETWORKDAYS(H126,I126,data!$J$3:$J$17)</f>
        <v>0</v>
      </c>
      <c r="K126" s="175">
        <f t="shared" si="40"/>
        <v>0</v>
      </c>
      <c r="L126" s="402"/>
      <c r="M126" s="356">
        <f t="shared" si="41"/>
        <v>0</v>
      </c>
      <c r="N126" s="357">
        <f>IF($E126="PP",($K126/data!$J$20),0)</f>
        <v>0</v>
      </c>
      <c r="O126" s="198">
        <f>IF($E126="DPP",($G126/data!$J$20),0)</f>
        <v>0</v>
      </c>
      <c r="P126" s="198">
        <f>IF($E126="DPČ",($K126/data!$J$20),0)</f>
        <v>0</v>
      </c>
      <c r="Q126" s="198">
        <f>IF($E126="OS",($K126/data!$J$20),0)</f>
        <v>0</v>
      </c>
      <c r="R126" s="57"/>
      <c r="S126" s="15">
        <f t="shared" si="42"/>
        <v>1</v>
      </c>
    </row>
    <row r="127" spans="1:19" ht="15" x14ac:dyDescent="0.25">
      <c r="A127" s="543"/>
      <c r="B127" s="551"/>
      <c r="C127" s="552"/>
      <c r="D127" s="56"/>
      <c r="E127" s="57"/>
      <c r="F127" s="157"/>
      <c r="G127" s="326"/>
      <c r="H127" s="55"/>
      <c r="I127" s="55"/>
      <c r="J127" s="176">
        <f>NETWORKDAYS(H127,I127,data!$J$3:$J$17)</f>
        <v>0</v>
      </c>
      <c r="K127" s="175">
        <f t="shared" si="40"/>
        <v>0</v>
      </c>
      <c r="L127" s="402"/>
      <c r="M127" s="356">
        <f t="shared" si="41"/>
        <v>0</v>
      </c>
      <c r="N127" s="357">
        <f>IF($E127="PP",($K127/data!$J$20),0)</f>
        <v>0</v>
      </c>
      <c r="O127" s="198">
        <f>IF($E127="DPP",($G127/data!$J$20),0)</f>
        <v>0</v>
      </c>
      <c r="P127" s="198">
        <f>IF($E127="DPČ",($K127/data!$J$20),0)</f>
        <v>0</v>
      </c>
      <c r="Q127" s="198">
        <f>IF($E127="OS",($K127/data!$J$20),0)</f>
        <v>0</v>
      </c>
      <c r="R127" s="57"/>
      <c r="S127" s="15">
        <f t="shared" si="42"/>
        <v>1</v>
      </c>
    </row>
    <row r="128" spans="1:19" ht="15" x14ac:dyDescent="0.25">
      <c r="A128" s="543"/>
      <c r="B128" s="551"/>
      <c r="C128" s="552"/>
      <c r="D128" s="56"/>
      <c r="E128" s="57"/>
      <c r="F128" s="157"/>
      <c r="G128" s="326"/>
      <c r="H128" s="55"/>
      <c r="I128" s="55"/>
      <c r="J128" s="176">
        <f>NETWORKDAYS(H128,I128,data!$J$3:$J$17)</f>
        <v>0</v>
      </c>
      <c r="K128" s="175">
        <f t="shared" si="40"/>
        <v>0</v>
      </c>
      <c r="L128" s="402"/>
      <c r="M128" s="356">
        <f t="shared" si="41"/>
        <v>0</v>
      </c>
      <c r="N128" s="357">
        <f>IF($E128="PP",($K128/data!$J$20),0)</f>
        <v>0</v>
      </c>
      <c r="O128" s="198">
        <f>IF($E128="DPP",($G128/data!$J$20),0)</f>
        <v>0</v>
      </c>
      <c r="P128" s="198">
        <f>IF($E128="DPČ",($K128/data!$J$20),0)</f>
        <v>0</v>
      </c>
      <c r="Q128" s="198">
        <f>IF($E128="OS",($K128/data!$J$20),0)</f>
        <v>0</v>
      </c>
      <c r="R128" s="57"/>
      <c r="S128" s="15">
        <f t="shared" si="42"/>
        <v>1</v>
      </c>
    </row>
    <row r="129" spans="1:19" ht="15" x14ac:dyDescent="0.25">
      <c r="A129" s="543"/>
      <c r="B129" s="551"/>
      <c r="C129" s="552"/>
      <c r="D129" s="56"/>
      <c r="E129" s="57"/>
      <c r="F129" s="157"/>
      <c r="G129" s="326"/>
      <c r="H129" s="55"/>
      <c r="I129" s="55"/>
      <c r="J129" s="176">
        <f>NETWORKDAYS(H129,I129,data!$J$3:$J$17)</f>
        <v>0</v>
      </c>
      <c r="K129" s="175">
        <f t="shared" si="40"/>
        <v>0</v>
      </c>
      <c r="L129" s="402"/>
      <c r="M129" s="356">
        <f t="shared" si="41"/>
        <v>0</v>
      </c>
      <c r="N129" s="357">
        <f>IF($E129="PP",($K129/data!$J$20),0)</f>
        <v>0</v>
      </c>
      <c r="O129" s="198">
        <f>IF($E129="DPP",($G129/data!$J$20),0)</f>
        <v>0</v>
      </c>
      <c r="P129" s="198">
        <f>IF($E129="DPČ",($K129/data!$J$20),0)</f>
        <v>0</v>
      </c>
      <c r="Q129" s="198">
        <f>IF($E129="OS",($K129/data!$J$20),0)</f>
        <v>0</v>
      </c>
      <c r="R129" s="57"/>
      <c r="S129" s="15">
        <f t="shared" si="42"/>
        <v>1</v>
      </c>
    </row>
    <row r="130" spans="1:19" ht="15" x14ac:dyDescent="0.25">
      <c r="A130" s="543"/>
      <c r="B130" s="551"/>
      <c r="C130" s="552"/>
      <c r="D130" s="56"/>
      <c r="E130" s="57"/>
      <c r="F130" s="157"/>
      <c r="G130" s="326"/>
      <c r="H130" s="55"/>
      <c r="I130" s="55"/>
      <c r="J130" s="176">
        <f>NETWORKDAYS(H130,I130,data!$J$3:$J$17)</f>
        <v>0</v>
      </c>
      <c r="K130" s="175">
        <f t="shared" si="40"/>
        <v>0</v>
      </c>
      <c r="L130" s="402"/>
      <c r="M130" s="356">
        <f t="shared" si="41"/>
        <v>0</v>
      </c>
      <c r="N130" s="357">
        <f>IF($E130="PP",($K130/data!$J$20),0)</f>
        <v>0</v>
      </c>
      <c r="O130" s="198">
        <f>IF($E130="DPP",($G130/data!$J$20),0)</f>
        <v>0</v>
      </c>
      <c r="P130" s="198">
        <f>IF($E130="DPČ",($K130/data!$J$20),0)</f>
        <v>0</v>
      </c>
      <c r="Q130" s="198">
        <f>IF($E130="OS",($K130/data!$J$20),0)</f>
        <v>0</v>
      </c>
      <c r="R130" s="57"/>
      <c r="S130" s="15">
        <f t="shared" si="42"/>
        <v>1</v>
      </c>
    </row>
    <row r="131" spans="1:19" ht="15" x14ac:dyDescent="0.25">
      <c r="A131" s="543"/>
      <c r="B131" s="551"/>
      <c r="C131" s="552"/>
      <c r="D131" s="56"/>
      <c r="E131" s="57"/>
      <c r="F131" s="157"/>
      <c r="G131" s="326"/>
      <c r="H131" s="55"/>
      <c r="I131" s="55"/>
      <c r="J131" s="176">
        <f>NETWORKDAYS(H131,I131,data!$J$3:$J$17)</f>
        <v>0</v>
      </c>
      <c r="K131" s="175">
        <f t="shared" si="40"/>
        <v>0</v>
      </c>
      <c r="L131" s="402"/>
      <c r="M131" s="356">
        <f t="shared" si="41"/>
        <v>0</v>
      </c>
      <c r="N131" s="357">
        <f>IF($E131="PP",($K131/data!$J$20),0)</f>
        <v>0</v>
      </c>
      <c r="O131" s="198">
        <f>IF($E131="DPP",($G131/data!$J$20),0)</f>
        <v>0</v>
      </c>
      <c r="P131" s="198">
        <f>IF($E131="DPČ",($K131/data!$J$20),0)</f>
        <v>0</v>
      </c>
      <c r="Q131" s="198">
        <f>IF($E131="OS",($K131/data!$J$20),0)</f>
        <v>0</v>
      </c>
      <c r="R131" s="57"/>
      <c r="S131" s="15">
        <f t="shared" si="42"/>
        <v>1</v>
      </c>
    </row>
    <row r="132" spans="1:19" ht="15" x14ac:dyDescent="0.25">
      <c r="A132" s="543"/>
      <c r="B132" s="551"/>
      <c r="C132" s="552"/>
      <c r="D132" s="56"/>
      <c r="E132" s="57"/>
      <c r="F132" s="157"/>
      <c r="G132" s="326"/>
      <c r="H132" s="55"/>
      <c r="I132" s="55"/>
      <c r="J132" s="176">
        <f>NETWORKDAYS(H132,I132,data!$J$3:$J$17)</f>
        <v>0</v>
      </c>
      <c r="K132" s="175">
        <f t="shared" si="40"/>
        <v>0</v>
      </c>
      <c r="L132" s="402"/>
      <c r="M132" s="356">
        <f t="shared" si="41"/>
        <v>0</v>
      </c>
      <c r="N132" s="357">
        <f>IF($E132="PP",($K132/data!$J$20),0)</f>
        <v>0</v>
      </c>
      <c r="O132" s="198">
        <f>IF($E132="DPP",($G132/data!$J$20),0)</f>
        <v>0</v>
      </c>
      <c r="P132" s="198">
        <f>IF($E132="DPČ",($K132/data!$J$20),0)</f>
        <v>0</v>
      </c>
      <c r="Q132" s="198">
        <f>IF($E132="OS",($K132/data!$J$20),0)</f>
        <v>0</v>
      </c>
      <c r="R132" s="57"/>
      <c r="S132" s="15">
        <f t="shared" si="42"/>
        <v>1</v>
      </c>
    </row>
    <row r="133" spans="1:19" ht="15" x14ac:dyDescent="0.25">
      <c r="A133" s="543"/>
      <c r="B133" s="551"/>
      <c r="C133" s="552"/>
      <c r="D133" s="56"/>
      <c r="E133" s="57"/>
      <c r="F133" s="157"/>
      <c r="G133" s="326"/>
      <c r="H133" s="55"/>
      <c r="I133" s="55"/>
      <c r="J133" s="176">
        <f>NETWORKDAYS(H133,I133,data!$J$3:$J$17)</f>
        <v>0</v>
      </c>
      <c r="K133" s="175">
        <f t="shared" si="40"/>
        <v>0</v>
      </c>
      <c r="L133" s="402"/>
      <c r="M133" s="356">
        <f t="shared" si="41"/>
        <v>0</v>
      </c>
      <c r="N133" s="357">
        <f>IF($E133="PP",($K133/data!$J$20),0)</f>
        <v>0</v>
      </c>
      <c r="O133" s="198">
        <f>IF($E133="DPP",($G133/data!$J$20),0)</f>
        <v>0</v>
      </c>
      <c r="P133" s="198">
        <f>IF($E133="DPČ",($K133/data!$J$20),0)</f>
        <v>0</v>
      </c>
      <c r="Q133" s="198">
        <f>IF($E133="OS",($K133/data!$J$20),0)</f>
        <v>0</v>
      </c>
      <c r="R133" s="57"/>
      <c r="S133" s="15">
        <f t="shared" si="42"/>
        <v>1</v>
      </c>
    </row>
    <row r="134" spans="1:19" ht="15" x14ac:dyDescent="0.25">
      <c r="A134" s="543"/>
      <c r="B134" s="551"/>
      <c r="C134" s="552"/>
      <c r="D134" s="56"/>
      <c r="E134" s="57"/>
      <c r="F134" s="157"/>
      <c r="G134" s="326"/>
      <c r="H134" s="55"/>
      <c r="I134" s="55"/>
      <c r="J134" s="176">
        <f>NETWORKDAYS(H134,I134,data!$J$3:$J$17)</f>
        <v>0</v>
      </c>
      <c r="K134" s="175">
        <f t="shared" si="40"/>
        <v>0</v>
      </c>
      <c r="L134" s="402"/>
      <c r="M134" s="356">
        <f t="shared" si="41"/>
        <v>0</v>
      </c>
      <c r="N134" s="357">
        <f>IF($E134="PP",($K134/data!$J$20),0)</f>
        <v>0</v>
      </c>
      <c r="O134" s="198">
        <f>IF($E134="DPP",($G134/data!$J$20),0)</f>
        <v>0</v>
      </c>
      <c r="P134" s="198">
        <f>IF($E134="DPČ",($K134/data!$J$20),0)</f>
        <v>0</v>
      </c>
      <c r="Q134" s="198">
        <f>IF($E134="OS",($K134/data!$J$20),0)</f>
        <v>0</v>
      </c>
      <c r="R134" s="57"/>
      <c r="S134" s="15">
        <f t="shared" si="42"/>
        <v>1</v>
      </c>
    </row>
    <row r="135" spans="1:19" ht="15" x14ac:dyDescent="0.25">
      <c r="A135" s="543"/>
      <c r="B135" s="551"/>
      <c r="C135" s="552"/>
      <c r="D135" s="56"/>
      <c r="E135" s="57"/>
      <c r="F135" s="157"/>
      <c r="G135" s="326"/>
      <c r="H135" s="55"/>
      <c r="I135" s="55"/>
      <c r="J135" s="176">
        <f>NETWORKDAYS(H135,I135,data!$J$3:$J$17)</f>
        <v>0</v>
      </c>
      <c r="K135" s="175">
        <f t="shared" si="40"/>
        <v>0</v>
      </c>
      <c r="L135" s="402"/>
      <c r="M135" s="356">
        <f t="shared" si="41"/>
        <v>0</v>
      </c>
      <c r="N135" s="357">
        <f>IF($E135="PP",($K135/data!$J$20),0)</f>
        <v>0</v>
      </c>
      <c r="O135" s="198">
        <f>IF($E135="DPP",($G135/data!$J$20),0)</f>
        <v>0</v>
      </c>
      <c r="P135" s="198">
        <f>IF($E135="DPČ",($K135/data!$J$20),0)</f>
        <v>0</v>
      </c>
      <c r="Q135" s="198">
        <f>IF($E135="OS",($K135/data!$J$20),0)</f>
        <v>0</v>
      </c>
      <c r="R135" s="57"/>
      <c r="S135" s="15">
        <f t="shared" si="42"/>
        <v>1</v>
      </c>
    </row>
    <row r="136" spans="1:19" ht="15" x14ac:dyDescent="0.25">
      <c r="A136" s="543"/>
      <c r="B136" s="551"/>
      <c r="C136" s="552"/>
      <c r="D136" s="56"/>
      <c r="E136" s="57"/>
      <c r="F136" s="157"/>
      <c r="G136" s="326"/>
      <c r="H136" s="55"/>
      <c r="I136" s="55"/>
      <c r="J136" s="176">
        <f>NETWORKDAYS(H136,I136,data!$J$3:$J$17)</f>
        <v>0</v>
      </c>
      <c r="K136" s="175">
        <f t="shared" si="40"/>
        <v>0</v>
      </c>
      <c r="L136" s="402"/>
      <c r="M136" s="356">
        <f t="shared" si="41"/>
        <v>0</v>
      </c>
      <c r="N136" s="357">
        <f>IF($E136="PP",($K136/data!$J$20),0)</f>
        <v>0</v>
      </c>
      <c r="O136" s="198">
        <f>IF($E136="DPP",($G136/data!$J$20),0)</f>
        <v>0</v>
      </c>
      <c r="P136" s="198">
        <f>IF($E136="DPČ",($K136/data!$J$20),0)</f>
        <v>0</v>
      </c>
      <c r="Q136" s="198">
        <f>IF($E136="OS",($K136/data!$J$20),0)</f>
        <v>0</v>
      </c>
      <c r="R136" s="57"/>
      <c r="S136" s="15">
        <f t="shared" si="42"/>
        <v>1</v>
      </c>
    </row>
    <row r="137" spans="1:19" ht="15" x14ac:dyDescent="0.25">
      <c r="A137" s="543"/>
      <c r="B137" s="551"/>
      <c r="C137" s="552"/>
      <c r="D137" s="56"/>
      <c r="E137" s="57"/>
      <c r="F137" s="157"/>
      <c r="G137" s="326"/>
      <c r="H137" s="55"/>
      <c r="I137" s="55"/>
      <c r="J137" s="176">
        <f>NETWORKDAYS(H137,I137,data!$J$3:$J$17)</f>
        <v>0</v>
      </c>
      <c r="K137" s="175">
        <f t="shared" si="40"/>
        <v>0</v>
      </c>
      <c r="L137" s="402"/>
      <c r="M137" s="356">
        <f t="shared" si="41"/>
        <v>0</v>
      </c>
      <c r="N137" s="357">
        <f>IF($E137="PP",($K137/data!$J$20),0)</f>
        <v>0</v>
      </c>
      <c r="O137" s="198">
        <f>IF($E137="DPP",($G137/data!$J$20),0)</f>
        <v>0</v>
      </c>
      <c r="P137" s="198">
        <f>IF($E137="DPČ",($K137/data!$J$20),0)</f>
        <v>0</v>
      </c>
      <c r="Q137" s="198">
        <f>IF($E137="OS",($K137/data!$J$20),0)</f>
        <v>0</v>
      </c>
      <c r="R137" s="57"/>
      <c r="S137" s="15">
        <f t="shared" si="42"/>
        <v>1</v>
      </c>
    </row>
    <row r="138" spans="1:19" ht="15" x14ac:dyDescent="0.25">
      <c r="A138" s="543"/>
      <c r="B138" s="551"/>
      <c r="C138" s="552"/>
      <c r="D138" s="56"/>
      <c r="E138" s="57"/>
      <c r="F138" s="157"/>
      <c r="G138" s="326"/>
      <c r="H138" s="55"/>
      <c r="I138" s="55"/>
      <c r="J138" s="176">
        <f>NETWORKDAYS(H138,I138,data!$J$3:$J$17)</f>
        <v>0</v>
      </c>
      <c r="K138" s="175">
        <f t="shared" si="40"/>
        <v>0</v>
      </c>
      <c r="L138" s="402"/>
      <c r="M138" s="356">
        <f t="shared" si="41"/>
        <v>0</v>
      </c>
      <c r="N138" s="357">
        <f>IF($E138="PP",($K138/data!$J$20),0)</f>
        <v>0</v>
      </c>
      <c r="O138" s="198">
        <f>IF($E138="DPP",($G138/data!$J$20),0)</f>
        <v>0</v>
      </c>
      <c r="P138" s="198">
        <f>IF($E138="DPČ",($K138/data!$J$20),0)</f>
        <v>0</v>
      </c>
      <c r="Q138" s="198">
        <f>IF($E138="OS",($K138/data!$J$20),0)</f>
        <v>0</v>
      </c>
      <c r="R138" s="57"/>
      <c r="S138" s="15">
        <f t="shared" si="42"/>
        <v>1</v>
      </c>
    </row>
    <row r="139" spans="1:19" ht="15" x14ac:dyDescent="0.25">
      <c r="A139" s="543"/>
      <c r="B139" s="551"/>
      <c r="C139" s="552"/>
      <c r="D139" s="56"/>
      <c r="E139" s="57"/>
      <c r="F139" s="157"/>
      <c r="G139" s="326"/>
      <c r="H139" s="55"/>
      <c r="I139" s="55"/>
      <c r="J139" s="176">
        <f>NETWORKDAYS(H139,I139,data!$J$3:$J$17)</f>
        <v>0</v>
      </c>
      <c r="K139" s="175">
        <f t="shared" si="40"/>
        <v>0</v>
      </c>
      <c r="L139" s="402"/>
      <c r="M139" s="356">
        <f t="shared" si="41"/>
        <v>0</v>
      </c>
      <c r="N139" s="357">
        <f>IF($E139="PP",($K139/data!$J$20),0)</f>
        <v>0</v>
      </c>
      <c r="O139" s="198">
        <f>IF($E139="DPP",($G139/data!$J$20),0)</f>
        <v>0</v>
      </c>
      <c r="P139" s="198">
        <f>IF($E139="DPČ",($K139/data!$J$20),0)</f>
        <v>0</v>
      </c>
      <c r="Q139" s="198">
        <f>IF($E139="OS",($K139/data!$J$20),0)</f>
        <v>0</v>
      </c>
      <c r="R139" s="57"/>
      <c r="S139" s="15">
        <f t="shared" si="42"/>
        <v>1</v>
      </c>
    </row>
    <row r="140" spans="1:19" ht="15" x14ac:dyDescent="0.25">
      <c r="A140" s="543"/>
      <c r="B140" s="551"/>
      <c r="C140" s="552"/>
      <c r="D140" s="56"/>
      <c r="E140" s="57"/>
      <c r="F140" s="157"/>
      <c r="G140" s="326"/>
      <c r="H140" s="55"/>
      <c r="I140" s="55"/>
      <c r="J140" s="176">
        <f>NETWORKDAYS(H140,I140,data!$J$3:$J$17)</f>
        <v>0</v>
      </c>
      <c r="K140" s="175">
        <f t="shared" si="40"/>
        <v>0</v>
      </c>
      <c r="L140" s="402"/>
      <c r="M140" s="356">
        <f t="shared" si="41"/>
        <v>0</v>
      </c>
      <c r="N140" s="357">
        <f>IF($E140="PP",($K140/data!$J$20),0)</f>
        <v>0</v>
      </c>
      <c r="O140" s="198">
        <f>IF($E140="DPP",($G140/data!$J$20),0)</f>
        <v>0</v>
      </c>
      <c r="P140" s="198">
        <f>IF($E140="DPČ",($K140/data!$J$20),0)</f>
        <v>0</v>
      </c>
      <c r="Q140" s="198">
        <f>IF($E140="OS",($K140/data!$J$20),0)</f>
        <v>0</v>
      </c>
      <c r="R140" s="57"/>
      <c r="S140" s="15">
        <f t="shared" si="42"/>
        <v>1</v>
      </c>
    </row>
    <row r="141" spans="1:19" ht="15" x14ac:dyDescent="0.25">
      <c r="A141" s="543"/>
      <c r="B141" s="551"/>
      <c r="C141" s="552"/>
      <c r="D141" s="56"/>
      <c r="E141" s="57"/>
      <c r="F141" s="157"/>
      <c r="G141" s="326"/>
      <c r="H141" s="55"/>
      <c r="I141" s="55"/>
      <c r="J141" s="176">
        <f>NETWORKDAYS(H141,I141,data!$J$3:$J$17)</f>
        <v>0</v>
      </c>
      <c r="K141" s="175">
        <f t="shared" si="40"/>
        <v>0</v>
      </c>
      <c r="L141" s="402"/>
      <c r="M141" s="356">
        <f t="shared" si="41"/>
        <v>0</v>
      </c>
      <c r="N141" s="357">
        <f>IF($E141="PP",($K141/data!$J$20),0)</f>
        <v>0</v>
      </c>
      <c r="O141" s="198">
        <f>IF($E141="DPP",($G141/data!$J$20),0)</f>
        <v>0</v>
      </c>
      <c r="P141" s="198">
        <f>IF($E141="DPČ",($K141/data!$J$20),0)</f>
        <v>0</v>
      </c>
      <c r="Q141" s="198">
        <f>IF($E141="OS",($K141/data!$J$20),0)</f>
        <v>0</v>
      </c>
      <c r="R141" s="57"/>
      <c r="S141" s="15">
        <f t="shared" si="42"/>
        <v>1</v>
      </c>
    </row>
    <row r="142" spans="1:19" ht="15" x14ac:dyDescent="0.25">
      <c r="A142" s="543"/>
      <c r="B142" s="551"/>
      <c r="C142" s="552"/>
      <c r="D142" s="56"/>
      <c r="E142" s="57"/>
      <c r="F142" s="157"/>
      <c r="G142" s="326"/>
      <c r="H142" s="55"/>
      <c r="I142" s="55"/>
      <c r="J142" s="176">
        <f>NETWORKDAYS(H142,I142,data!$J$3:$J$17)</f>
        <v>0</v>
      </c>
      <c r="K142" s="175">
        <f t="shared" si="40"/>
        <v>0</v>
      </c>
      <c r="L142" s="402"/>
      <c r="M142" s="356">
        <f t="shared" si="41"/>
        <v>0</v>
      </c>
      <c r="N142" s="357">
        <f>IF($E142="PP",($K142/data!$J$20),0)</f>
        <v>0</v>
      </c>
      <c r="O142" s="198">
        <f>IF($E142="DPP",($G142/data!$J$20),0)</f>
        <v>0</v>
      </c>
      <c r="P142" s="198">
        <f>IF($E142="DPČ",($K142/data!$J$20),0)</f>
        <v>0</v>
      </c>
      <c r="Q142" s="198">
        <f>IF($E142="OS",($K142/data!$J$20),0)</f>
        <v>0</v>
      </c>
      <c r="R142" s="57"/>
      <c r="S142" s="15">
        <f t="shared" si="42"/>
        <v>1</v>
      </c>
    </row>
    <row r="143" spans="1:19" ht="15" x14ac:dyDescent="0.25">
      <c r="A143" s="543"/>
      <c r="B143" s="551"/>
      <c r="C143" s="552"/>
      <c r="D143" s="56"/>
      <c r="E143" s="57"/>
      <c r="F143" s="157"/>
      <c r="G143" s="326"/>
      <c r="H143" s="55"/>
      <c r="I143" s="55"/>
      <c r="J143" s="176">
        <f>NETWORKDAYS(H143,I143,data!$J$3:$J$17)</f>
        <v>0</v>
      </c>
      <c r="K143" s="175">
        <f t="shared" si="40"/>
        <v>0</v>
      </c>
      <c r="L143" s="402"/>
      <c r="M143" s="356">
        <f t="shared" si="41"/>
        <v>0</v>
      </c>
      <c r="N143" s="357">
        <f>IF($E143="PP",($K143/data!$J$20),0)</f>
        <v>0</v>
      </c>
      <c r="O143" s="198">
        <f>IF($E143="DPP",($G143/data!$J$20),0)</f>
        <v>0</v>
      </c>
      <c r="P143" s="198">
        <f>IF($E143="DPČ",($K143/data!$J$20),0)</f>
        <v>0</v>
      </c>
      <c r="Q143" s="198">
        <f>IF($E143="OS",($K143/data!$J$20),0)</f>
        <v>0</v>
      </c>
      <c r="R143" s="57"/>
      <c r="S143" s="15">
        <f t="shared" si="42"/>
        <v>1</v>
      </c>
    </row>
    <row r="144" spans="1:19" ht="15" x14ac:dyDescent="0.25">
      <c r="A144" s="543"/>
      <c r="B144" s="551"/>
      <c r="C144" s="552"/>
      <c r="D144" s="56"/>
      <c r="E144" s="57"/>
      <c r="F144" s="157"/>
      <c r="G144" s="326"/>
      <c r="H144" s="55"/>
      <c r="I144" s="55"/>
      <c r="J144" s="176">
        <f>NETWORKDAYS(H144,I144,data!$J$3:$J$17)</f>
        <v>0</v>
      </c>
      <c r="K144" s="175">
        <f t="shared" si="40"/>
        <v>0</v>
      </c>
      <c r="L144" s="402"/>
      <c r="M144" s="356">
        <f t="shared" si="41"/>
        <v>0</v>
      </c>
      <c r="N144" s="357">
        <f>IF($E144="PP",($K144/data!$J$20),0)</f>
        <v>0</v>
      </c>
      <c r="O144" s="198">
        <f>IF($E144="DPP",($G144/data!$J$20),0)</f>
        <v>0</v>
      </c>
      <c r="P144" s="198">
        <f>IF($E144="DPČ",($K144/data!$J$20),0)</f>
        <v>0</v>
      </c>
      <c r="Q144" s="198">
        <f>IF($E144="OS",($K144/data!$J$20),0)</f>
        <v>0</v>
      </c>
      <c r="R144" s="57"/>
      <c r="S144" s="15">
        <f t="shared" si="42"/>
        <v>1</v>
      </c>
    </row>
    <row r="145" spans="1:19" ht="15" x14ac:dyDescent="0.25">
      <c r="A145" s="543"/>
      <c r="B145" s="551"/>
      <c r="C145" s="552"/>
      <c r="D145" s="56"/>
      <c r="E145" s="57"/>
      <c r="F145" s="157"/>
      <c r="G145" s="326"/>
      <c r="H145" s="55"/>
      <c r="I145" s="55"/>
      <c r="J145" s="176">
        <f>NETWORKDAYS(H145,I145,data!$J$3:$J$17)</f>
        <v>0</v>
      </c>
      <c r="K145" s="175">
        <f t="shared" si="40"/>
        <v>0</v>
      </c>
      <c r="L145" s="402"/>
      <c r="M145" s="356">
        <f t="shared" si="41"/>
        <v>0</v>
      </c>
      <c r="N145" s="357">
        <f>IF($E145="PP",($K145/data!$J$20),0)</f>
        <v>0</v>
      </c>
      <c r="O145" s="198">
        <f>IF($E145="DPP",($G145/data!$J$20),0)</f>
        <v>0</v>
      </c>
      <c r="P145" s="198">
        <f>IF($E145="DPČ",($K145/data!$J$20),0)</f>
        <v>0</v>
      </c>
      <c r="Q145" s="198">
        <f>IF($E145="OS",($K145/data!$J$20),0)</f>
        <v>0</v>
      </c>
      <c r="R145" s="57"/>
      <c r="S145" s="15">
        <f t="shared" si="42"/>
        <v>1</v>
      </c>
    </row>
    <row r="146" spans="1:19" ht="15" x14ac:dyDescent="0.25">
      <c r="A146" s="543"/>
      <c r="B146" s="551"/>
      <c r="C146" s="552"/>
      <c r="D146" s="56"/>
      <c r="E146" s="57"/>
      <c r="F146" s="157"/>
      <c r="G146" s="326"/>
      <c r="H146" s="55"/>
      <c r="I146" s="55"/>
      <c r="J146" s="176">
        <f>NETWORKDAYS(H146,I146,data!$J$3:$J$17)</f>
        <v>0</v>
      </c>
      <c r="K146" s="175">
        <f>IF(E146="DPP",G146,J146*8*F146)</f>
        <v>0</v>
      </c>
      <c r="L146" s="402"/>
      <c r="M146" s="356">
        <f t="shared" si="41"/>
        <v>0</v>
      </c>
      <c r="N146" s="357">
        <f>IF($E146="PP",($K146/data!$J$20),0)</f>
        <v>0</v>
      </c>
      <c r="O146" s="198">
        <f>IF($E146="DPP",($G146/data!$J$20),0)</f>
        <v>0</v>
      </c>
      <c r="P146" s="198">
        <f>IF($E146="DPČ",($K146/data!$J$20),0)</f>
        <v>0</v>
      </c>
      <c r="Q146" s="198">
        <f>IF($E146="OS",($K146/data!$J$20),0)</f>
        <v>0</v>
      </c>
      <c r="R146" s="57"/>
      <c r="S146" s="15">
        <f t="shared" si="42"/>
        <v>1</v>
      </c>
    </row>
    <row r="147" spans="1:19" ht="15" x14ac:dyDescent="0.25">
      <c r="A147" s="543"/>
      <c r="B147" s="551"/>
      <c r="C147" s="552"/>
      <c r="D147" s="56"/>
      <c r="E147" s="57"/>
      <c r="F147" s="157"/>
      <c r="G147" s="326"/>
      <c r="H147" s="55"/>
      <c r="I147" s="55"/>
      <c r="J147" s="176">
        <f>NETWORKDAYS(H147,I147,data!$J$3:$J$17)</f>
        <v>0</v>
      </c>
      <c r="K147" s="175">
        <f t="shared" si="40"/>
        <v>0</v>
      </c>
      <c r="L147" s="402"/>
      <c r="M147" s="356">
        <f t="shared" si="41"/>
        <v>0</v>
      </c>
      <c r="N147" s="357">
        <f>IF($E147="PP",($K147/data!$J$20),0)</f>
        <v>0</v>
      </c>
      <c r="O147" s="198">
        <f>IF($E147="DPP",($G147/data!$J$20),0)</f>
        <v>0</v>
      </c>
      <c r="P147" s="198">
        <f>IF($E147="DPČ",($K147/data!$J$20),0)</f>
        <v>0</v>
      </c>
      <c r="Q147" s="198">
        <f>IF($E147="OS",($K147/data!$J$20),0)</f>
        <v>0</v>
      </c>
      <c r="R147" s="57"/>
      <c r="S147" s="15">
        <f t="shared" si="42"/>
        <v>1</v>
      </c>
    </row>
    <row r="148" spans="1:19" ht="15" x14ac:dyDescent="0.25">
      <c r="A148" s="543"/>
      <c r="B148" s="551"/>
      <c r="C148" s="552"/>
      <c r="D148" s="56"/>
      <c r="E148" s="57"/>
      <c r="F148" s="157"/>
      <c r="G148" s="326"/>
      <c r="H148" s="55"/>
      <c r="I148" s="55"/>
      <c r="J148" s="176">
        <f>NETWORKDAYS(H148,I148,data!$J$3:$J$17)</f>
        <v>0</v>
      </c>
      <c r="K148" s="175">
        <f t="shared" si="40"/>
        <v>0</v>
      </c>
      <c r="L148" s="402"/>
      <c r="M148" s="356">
        <f t="shared" si="41"/>
        <v>0</v>
      </c>
      <c r="N148" s="357">
        <f>IF($E148="PP",($K148/data!$J$20),0)</f>
        <v>0</v>
      </c>
      <c r="O148" s="198">
        <f>IF($E148="DPP",($G148/data!$J$20),0)</f>
        <v>0</v>
      </c>
      <c r="P148" s="198">
        <f>IF($E148="DPČ",($K148/data!$J$20),0)</f>
        <v>0</v>
      </c>
      <c r="Q148" s="198">
        <f>IF($E148="OS",($K148/data!$J$20),0)</f>
        <v>0</v>
      </c>
      <c r="R148" s="57"/>
      <c r="S148" s="15">
        <f t="shared" si="42"/>
        <v>1</v>
      </c>
    </row>
    <row r="149" spans="1:19" ht="15" hidden="1" x14ac:dyDescent="0.25">
      <c r="A149" s="543"/>
      <c r="B149" s="551"/>
      <c r="C149" s="552"/>
      <c r="D149" s="56"/>
      <c r="E149" s="57"/>
      <c r="F149" s="157"/>
      <c r="G149" s="326"/>
      <c r="H149" s="55"/>
      <c r="I149" s="55"/>
      <c r="J149" s="176">
        <f>NETWORKDAYS(H149,I149,data!$J$3:$J$17)</f>
        <v>0</v>
      </c>
      <c r="K149" s="175">
        <f t="shared" si="40"/>
        <v>0</v>
      </c>
      <c r="L149" s="402"/>
      <c r="M149" s="356">
        <f t="shared" si="41"/>
        <v>0</v>
      </c>
      <c r="N149" s="357">
        <f>IF($E149="PP",($K149/data!$J$20),0)</f>
        <v>0</v>
      </c>
      <c r="O149" s="198">
        <f>IF($E149="DPP",($G149/data!$J$20),0)</f>
        <v>0</v>
      </c>
      <c r="P149" s="198">
        <f>IF($E149="DPČ",($K149/data!$J$20),0)</f>
        <v>0</v>
      </c>
      <c r="Q149" s="198">
        <f>IF($E149="OS",($K149/data!$J$20),0)</f>
        <v>0</v>
      </c>
      <c r="R149" s="57"/>
      <c r="S149" s="15">
        <f t="shared" si="42"/>
        <v>1</v>
      </c>
    </row>
    <row r="150" spans="1:19" ht="15" hidden="1" x14ac:dyDescent="0.25">
      <c r="A150" s="543"/>
      <c r="B150" s="551"/>
      <c r="C150" s="552"/>
      <c r="D150" s="56"/>
      <c r="E150" s="57"/>
      <c r="F150" s="157"/>
      <c r="G150" s="326"/>
      <c r="H150" s="55"/>
      <c r="I150" s="55"/>
      <c r="J150" s="176">
        <f>NETWORKDAYS(H150,I150,data!$J$3:$J$17)</f>
        <v>0</v>
      </c>
      <c r="K150" s="175">
        <f t="shared" si="40"/>
        <v>0</v>
      </c>
      <c r="L150" s="402"/>
      <c r="M150" s="356">
        <f t="shared" si="41"/>
        <v>0</v>
      </c>
      <c r="N150" s="357">
        <f>IF($E150="PP",($K150/data!$J$20),0)</f>
        <v>0</v>
      </c>
      <c r="O150" s="198">
        <f>IF($E150="DPP",($G150/data!$J$20),0)</f>
        <v>0</v>
      </c>
      <c r="P150" s="198">
        <f>IF($E150="DPČ",($K150/data!$J$20),0)</f>
        <v>0</v>
      </c>
      <c r="Q150" s="198">
        <f>IF($E150="OS",($K150/data!$J$20),0)</f>
        <v>0</v>
      </c>
      <c r="R150" s="57"/>
      <c r="S150" s="15">
        <f t="shared" si="42"/>
        <v>1</v>
      </c>
    </row>
    <row r="151" spans="1:19" ht="15" hidden="1" x14ac:dyDescent="0.25">
      <c r="A151" s="543"/>
      <c r="B151" s="551"/>
      <c r="C151" s="552"/>
      <c r="D151" s="56"/>
      <c r="E151" s="57"/>
      <c r="F151" s="157"/>
      <c r="G151" s="326"/>
      <c r="H151" s="55"/>
      <c r="I151" s="55"/>
      <c r="J151" s="176">
        <f>NETWORKDAYS(H151,I151,data!$J$3:$J$17)</f>
        <v>0</v>
      </c>
      <c r="K151" s="175">
        <f t="shared" si="40"/>
        <v>0</v>
      </c>
      <c r="L151" s="402"/>
      <c r="M151" s="356">
        <f t="shared" si="41"/>
        <v>0</v>
      </c>
      <c r="N151" s="357">
        <f>IF($E151="PP",($K151/data!$J$20),0)</f>
        <v>0</v>
      </c>
      <c r="O151" s="198">
        <f>IF($E151="DPP",($G151/data!$J$20),0)</f>
        <v>0</v>
      </c>
      <c r="P151" s="198">
        <f>IF($E151="DPČ",($K151/data!$J$20),0)</f>
        <v>0</v>
      </c>
      <c r="Q151" s="198">
        <f>IF($E151="OS",($K151/data!$J$20),0)</f>
        <v>0</v>
      </c>
      <c r="R151" s="57"/>
      <c r="S151" s="15">
        <f t="shared" si="42"/>
        <v>1</v>
      </c>
    </row>
    <row r="152" spans="1:19" ht="15" hidden="1" x14ac:dyDescent="0.25">
      <c r="A152" s="543"/>
      <c r="B152" s="551"/>
      <c r="C152" s="552"/>
      <c r="D152" s="56"/>
      <c r="E152" s="57"/>
      <c r="F152" s="157"/>
      <c r="G152" s="326"/>
      <c r="H152" s="55"/>
      <c r="I152" s="55"/>
      <c r="J152" s="176">
        <f>NETWORKDAYS(H152,I152,data!$J$3:$J$17)</f>
        <v>0</v>
      </c>
      <c r="K152" s="175">
        <f t="shared" si="40"/>
        <v>0</v>
      </c>
      <c r="L152" s="402"/>
      <c r="M152" s="356">
        <f t="shared" si="41"/>
        <v>0</v>
      </c>
      <c r="N152" s="357">
        <f>IF($E152="PP",($K152/data!$J$20),0)</f>
        <v>0</v>
      </c>
      <c r="O152" s="198">
        <f>IF($E152="DPP",($G152/data!$J$20),0)</f>
        <v>0</v>
      </c>
      <c r="P152" s="198">
        <f>IF($E152="DPČ",($K152/data!$J$20),0)</f>
        <v>0</v>
      </c>
      <c r="Q152" s="198">
        <f>IF($E152="OS",($K152/data!$J$20),0)</f>
        <v>0</v>
      </c>
      <c r="R152" s="57"/>
      <c r="S152" s="15">
        <f t="shared" si="42"/>
        <v>1</v>
      </c>
    </row>
    <row r="153" spans="1:19" hidden="1" x14ac:dyDescent="0.2">
      <c r="A153" s="543"/>
      <c r="B153" s="544"/>
      <c r="C153" s="545"/>
      <c r="D153" s="56"/>
      <c r="E153" s="57"/>
      <c r="F153" s="157"/>
      <c r="G153" s="326"/>
      <c r="H153" s="55"/>
      <c r="I153" s="55"/>
      <c r="J153" s="174">
        <f>NETWORKDAYS(H153,I153,data!$J$3:$J$17)</f>
        <v>0</v>
      </c>
      <c r="K153" s="175">
        <f t="shared" si="40"/>
        <v>0</v>
      </c>
      <c r="L153" s="402"/>
      <c r="M153" s="356">
        <f t="shared" si="41"/>
        <v>0</v>
      </c>
      <c r="N153" s="357">
        <f>IF($E153="PP",($K153/data!$J$20),0)</f>
        <v>0</v>
      </c>
      <c r="O153" s="198">
        <f>IF($E153="DPP",($G153/data!$J$20),0)</f>
        <v>0</v>
      </c>
      <c r="P153" s="198">
        <f>IF($E153="DPČ",($K153/data!$J$20),0)</f>
        <v>0</v>
      </c>
      <c r="Q153" s="198">
        <f>IF($E153="OS",($K153/data!$J$20),0)</f>
        <v>0</v>
      </c>
      <c r="R153" s="57"/>
      <c r="S153" s="15">
        <f t="shared" si="42"/>
        <v>1</v>
      </c>
    </row>
    <row r="154" spans="1:19" hidden="1" x14ac:dyDescent="0.2">
      <c r="A154" s="543"/>
      <c r="B154" s="544"/>
      <c r="C154" s="545"/>
      <c r="D154" s="56"/>
      <c r="E154" s="57"/>
      <c r="F154" s="157"/>
      <c r="G154" s="326"/>
      <c r="H154" s="55"/>
      <c r="I154" s="55"/>
      <c r="J154" s="174">
        <f>NETWORKDAYS(H154,I154,data!$J$3:$J$17)</f>
        <v>0</v>
      </c>
      <c r="K154" s="175">
        <f t="shared" si="40"/>
        <v>0</v>
      </c>
      <c r="L154" s="402"/>
      <c r="M154" s="356">
        <f t="shared" si="41"/>
        <v>0</v>
      </c>
      <c r="N154" s="357">
        <f>IF($E154="PP",($K154/data!$J$20),0)</f>
        <v>0</v>
      </c>
      <c r="O154" s="198">
        <f>IF($E154="DPP",($G154/data!$J$20),0)</f>
        <v>0</v>
      </c>
      <c r="P154" s="198">
        <f>IF($E154="DPČ",($K154/data!$J$20),0)</f>
        <v>0</v>
      </c>
      <c r="Q154" s="198">
        <f>IF($E154="OS",($K154/data!$J$20),0)</f>
        <v>0</v>
      </c>
      <c r="R154" s="57"/>
      <c r="S154" s="15">
        <f t="shared" si="42"/>
        <v>1</v>
      </c>
    </row>
    <row r="155" spans="1:19" hidden="1" x14ac:dyDescent="0.2">
      <c r="A155" s="543"/>
      <c r="B155" s="544"/>
      <c r="C155" s="545"/>
      <c r="D155" s="56"/>
      <c r="E155" s="57"/>
      <c r="F155" s="157"/>
      <c r="G155" s="326"/>
      <c r="H155" s="55"/>
      <c r="I155" s="55"/>
      <c r="J155" s="174">
        <f>NETWORKDAYS(H155,I155,data!$J$3:$J$17)</f>
        <v>0</v>
      </c>
      <c r="K155" s="175">
        <f t="shared" si="40"/>
        <v>0</v>
      </c>
      <c r="L155" s="402"/>
      <c r="M155" s="356">
        <f t="shared" si="41"/>
        <v>0</v>
      </c>
      <c r="N155" s="357">
        <f>IF($E155="PP",($K155/data!$J$20),0)</f>
        <v>0</v>
      </c>
      <c r="O155" s="198">
        <f>IF($E155="DPP",($G155/data!$J$20),0)</f>
        <v>0</v>
      </c>
      <c r="P155" s="198">
        <f>IF($E155="DPČ",($K155/data!$J$20),0)</f>
        <v>0</v>
      </c>
      <c r="Q155" s="198">
        <f>IF($E155="OS",($K155/data!$J$20),0)</f>
        <v>0</v>
      </c>
      <c r="R155" s="57"/>
      <c r="S155" s="15">
        <f t="shared" si="42"/>
        <v>1</v>
      </c>
    </row>
    <row r="156" spans="1:19" hidden="1" x14ac:dyDescent="0.2">
      <c r="A156" s="543"/>
      <c r="B156" s="544"/>
      <c r="C156" s="545"/>
      <c r="D156" s="56"/>
      <c r="E156" s="57"/>
      <c r="F156" s="157"/>
      <c r="G156" s="326"/>
      <c r="H156" s="55"/>
      <c r="I156" s="55"/>
      <c r="J156" s="174">
        <f>NETWORKDAYS(H156,I156,data!$J$3:$J$17)</f>
        <v>0</v>
      </c>
      <c r="K156" s="175">
        <f t="shared" si="40"/>
        <v>0</v>
      </c>
      <c r="L156" s="402"/>
      <c r="M156" s="356">
        <f t="shared" si="41"/>
        <v>0</v>
      </c>
      <c r="N156" s="357">
        <f>IF($E156="PP",($K156/data!$J$20),0)</f>
        <v>0</v>
      </c>
      <c r="O156" s="198">
        <f>IF($E156="DPP",($G156/data!$J$20),0)</f>
        <v>0</v>
      </c>
      <c r="P156" s="198">
        <f>IF($E156="DPČ",($K156/data!$J$20),0)</f>
        <v>0</v>
      </c>
      <c r="Q156" s="198">
        <f>IF($E156="OS",($K156/data!$J$20),0)</f>
        <v>0</v>
      </c>
      <c r="R156" s="57"/>
      <c r="S156" s="15">
        <f t="shared" si="42"/>
        <v>1</v>
      </c>
    </row>
    <row r="157" spans="1:19" hidden="1" x14ac:dyDescent="0.2">
      <c r="A157" s="543"/>
      <c r="B157" s="544"/>
      <c r="C157" s="545"/>
      <c r="D157" s="56"/>
      <c r="E157" s="57"/>
      <c r="F157" s="157"/>
      <c r="G157" s="326"/>
      <c r="H157" s="55"/>
      <c r="I157" s="55"/>
      <c r="J157" s="174">
        <f>NETWORKDAYS(H157,I157,data!$J$3:$J$17)</f>
        <v>0</v>
      </c>
      <c r="K157" s="175">
        <f t="shared" si="40"/>
        <v>0</v>
      </c>
      <c r="L157" s="402"/>
      <c r="M157" s="356">
        <f t="shared" si="41"/>
        <v>0</v>
      </c>
      <c r="N157" s="357">
        <f>IF($E157="PP",($K157/data!$J$20),0)</f>
        <v>0</v>
      </c>
      <c r="O157" s="198">
        <f>IF($E157="DPP",($G157/data!$J$20),0)</f>
        <v>0</v>
      </c>
      <c r="P157" s="198">
        <f>IF($E157="DPČ",($K157/data!$J$20),0)</f>
        <v>0</v>
      </c>
      <c r="Q157" s="198">
        <f>IF($E157="OS",($K157/data!$J$20),0)</f>
        <v>0</v>
      </c>
      <c r="R157" s="57"/>
      <c r="S157" s="15">
        <f t="shared" si="42"/>
        <v>1</v>
      </c>
    </row>
    <row r="158" spans="1:19" hidden="1" x14ac:dyDescent="0.2">
      <c r="A158" s="543"/>
      <c r="B158" s="544"/>
      <c r="C158" s="545"/>
      <c r="D158" s="56"/>
      <c r="E158" s="57"/>
      <c r="F158" s="157"/>
      <c r="G158" s="326"/>
      <c r="H158" s="55"/>
      <c r="I158" s="55"/>
      <c r="J158" s="174">
        <f>NETWORKDAYS(H158,I158,data!$J$3:$J$17)</f>
        <v>0</v>
      </c>
      <c r="K158" s="175">
        <f t="shared" si="40"/>
        <v>0</v>
      </c>
      <c r="L158" s="402"/>
      <c r="M158" s="356">
        <f t="shared" si="41"/>
        <v>0</v>
      </c>
      <c r="N158" s="357">
        <f>IF($E158="PP",($K158/data!$J$20),0)</f>
        <v>0</v>
      </c>
      <c r="O158" s="198">
        <f>IF($E158="DPP",($G158/data!$J$20),0)</f>
        <v>0</v>
      </c>
      <c r="P158" s="198">
        <f>IF($E158="DPČ",($K158/data!$J$20),0)</f>
        <v>0</v>
      </c>
      <c r="Q158" s="198">
        <f>IF($E158="OS",($K158/data!$J$20),0)</f>
        <v>0</v>
      </c>
      <c r="R158" s="57"/>
      <c r="S158" s="15">
        <f t="shared" si="42"/>
        <v>1</v>
      </c>
    </row>
    <row r="159" spans="1:19" hidden="1" x14ac:dyDescent="0.2">
      <c r="A159" s="543"/>
      <c r="B159" s="544"/>
      <c r="C159" s="545"/>
      <c r="D159" s="56"/>
      <c r="E159" s="57"/>
      <c r="F159" s="157"/>
      <c r="G159" s="326"/>
      <c r="H159" s="55"/>
      <c r="I159" s="55"/>
      <c r="J159" s="174">
        <f>NETWORKDAYS(H159,I159,data!$J$3:$J$17)</f>
        <v>0</v>
      </c>
      <c r="K159" s="175">
        <f t="shared" si="40"/>
        <v>0</v>
      </c>
      <c r="L159" s="402"/>
      <c r="M159" s="356">
        <f t="shared" si="41"/>
        <v>0</v>
      </c>
      <c r="N159" s="357">
        <f>IF($E159="PP",($K159/data!$J$20),0)</f>
        <v>0</v>
      </c>
      <c r="O159" s="198">
        <f>IF($E159="DPP",($G159/data!$J$20),0)</f>
        <v>0</v>
      </c>
      <c r="P159" s="198">
        <f>IF($E159="DPČ",($K159/data!$J$20),0)</f>
        <v>0</v>
      </c>
      <c r="Q159" s="198">
        <f>IF($E159="OS",($K159/data!$J$20),0)</f>
        <v>0</v>
      </c>
      <c r="R159" s="57"/>
      <c r="S159" s="15">
        <f t="shared" si="42"/>
        <v>1</v>
      </c>
    </row>
    <row r="160" spans="1:19" hidden="1" x14ac:dyDescent="0.2">
      <c r="A160" s="543"/>
      <c r="B160" s="544"/>
      <c r="C160" s="545"/>
      <c r="D160" s="56"/>
      <c r="E160" s="57"/>
      <c r="F160" s="157"/>
      <c r="G160" s="326"/>
      <c r="H160" s="55"/>
      <c r="I160" s="55"/>
      <c r="J160" s="174">
        <f>NETWORKDAYS(H160,I160,data!$J$3:$J$17)</f>
        <v>0</v>
      </c>
      <c r="K160" s="175">
        <f t="shared" si="40"/>
        <v>0</v>
      </c>
      <c r="L160" s="402"/>
      <c r="M160" s="356">
        <f t="shared" si="41"/>
        <v>0</v>
      </c>
      <c r="N160" s="357">
        <f>IF($E160="PP",($K160/data!$J$20),0)</f>
        <v>0</v>
      </c>
      <c r="O160" s="198">
        <f>IF($E160="DPP",($G160/data!$J$20),0)</f>
        <v>0</v>
      </c>
      <c r="P160" s="198">
        <f>IF($E160="DPČ",($K160/data!$J$20),0)</f>
        <v>0</v>
      </c>
      <c r="Q160" s="198">
        <f>IF($E160="OS",($K160/data!$J$20),0)</f>
        <v>0</v>
      </c>
      <c r="R160" s="57"/>
      <c r="S160" s="15">
        <f t="shared" si="42"/>
        <v>1</v>
      </c>
    </row>
    <row r="161" spans="1:19" hidden="1" x14ac:dyDescent="0.2">
      <c r="A161" s="543"/>
      <c r="B161" s="544"/>
      <c r="C161" s="545"/>
      <c r="D161" s="56"/>
      <c r="E161" s="57"/>
      <c r="F161" s="157"/>
      <c r="G161" s="326"/>
      <c r="H161" s="55"/>
      <c r="I161" s="55"/>
      <c r="J161" s="174">
        <f>NETWORKDAYS(H161,I161,data!$J$3:$J$17)</f>
        <v>0</v>
      </c>
      <c r="K161" s="175">
        <f t="shared" si="40"/>
        <v>0</v>
      </c>
      <c r="L161" s="402"/>
      <c r="M161" s="356">
        <f t="shared" si="41"/>
        <v>0</v>
      </c>
      <c r="N161" s="357">
        <f>IF($E161="PP",($K161/data!$J$20),0)</f>
        <v>0</v>
      </c>
      <c r="O161" s="198">
        <f>IF($E161="DPP",($G161/data!$J$20),0)</f>
        <v>0</v>
      </c>
      <c r="P161" s="198">
        <f>IF($E161="DPČ",($K161/data!$J$20),0)</f>
        <v>0</v>
      </c>
      <c r="Q161" s="198">
        <f>IF($E161="OS",($K161/data!$J$20),0)</f>
        <v>0</v>
      </c>
      <c r="R161" s="57"/>
      <c r="S161" s="15">
        <f t="shared" si="42"/>
        <v>1</v>
      </c>
    </row>
    <row r="162" spans="1:19" hidden="1" x14ac:dyDescent="0.2">
      <c r="A162" s="543"/>
      <c r="B162" s="544"/>
      <c r="C162" s="545"/>
      <c r="D162" s="56"/>
      <c r="E162" s="57"/>
      <c r="F162" s="157"/>
      <c r="G162" s="326"/>
      <c r="H162" s="55"/>
      <c r="I162" s="55"/>
      <c r="J162" s="174">
        <f>NETWORKDAYS(H162,I162,data!$J$3:$J$17)</f>
        <v>0</v>
      </c>
      <c r="K162" s="175">
        <f t="shared" si="40"/>
        <v>0</v>
      </c>
      <c r="L162" s="402"/>
      <c r="M162" s="356">
        <f t="shared" si="41"/>
        <v>0</v>
      </c>
      <c r="N162" s="357">
        <f>IF($E162="PP",($K162/data!$J$20),0)</f>
        <v>0</v>
      </c>
      <c r="O162" s="198">
        <f>IF($E162="DPP",($G162/data!$J$20),0)</f>
        <v>0</v>
      </c>
      <c r="P162" s="198">
        <f>IF($E162="DPČ",($K162/data!$J$20),0)</f>
        <v>0</v>
      </c>
      <c r="Q162" s="198">
        <f>IF($E162="OS",($K162/data!$J$20),0)</f>
        <v>0</v>
      </c>
      <c r="R162" s="57"/>
      <c r="S162" s="15">
        <f t="shared" si="42"/>
        <v>1</v>
      </c>
    </row>
    <row r="163" spans="1:19" s="153" customFormat="1" x14ac:dyDescent="0.2">
      <c r="A163" s="569" t="s">
        <v>455</v>
      </c>
      <c r="B163" s="570"/>
      <c r="C163" s="570"/>
      <c r="D163" s="149" t="s">
        <v>468</v>
      </c>
      <c r="E163" s="150" t="s">
        <v>468</v>
      </c>
      <c r="F163" s="158">
        <f>SUM(F113:F162)</f>
        <v>0</v>
      </c>
      <c r="G163" s="158">
        <f>SUM(G113:G162)</f>
        <v>0</v>
      </c>
      <c r="H163" s="151" t="s">
        <v>468</v>
      </c>
      <c r="I163" s="152" t="s">
        <v>468</v>
      </c>
      <c r="J163" s="327">
        <f>SUM(J113:J162)</f>
        <v>0</v>
      </c>
      <c r="K163" s="156">
        <f>SUM(K113:K162)</f>
        <v>0</v>
      </c>
      <c r="L163" s="155" t="s">
        <v>468</v>
      </c>
      <c r="M163" s="155">
        <f>SUM(M113:M162)</f>
        <v>0</v>
      </c>
      <c r="N163" s="358">
        <f>ROUND(SUM(N113:N162),2)</f>
        <v>0</v>
      </c>
      <c r="O163" s="203">
        <f>ROUND(SUM(O113:O162),2)</f>
        <v>0</v>
      </c>
      <c r="P163" s="159">
        <f>ROUND(SUM(P113:P162),2)</f>
        <v>0</v>
      </c>
      <c r="Q163" s="159">
        <f>ROUND(SUM(Q113:Q162),2)</f>
        <v>0</v>
      </c>
      <c r="R163" s="199"/>
      <c r="S163" s="15">
        <f t="shared" si="42"/>
        <v>1</v>
      </c>
    </row>
    <row r="164" spans="1:19" ht="63.75" customHeight="1" x14ac:dyDescent="0.2">
      <c r="A164" s="143"/>
      <c r="B164" s="144"/>
      <c r="C164" s="144"/>
      <c r="D164" s="145"/>
      <c r="E164" s="146"/>
      <c r="F164" s="147"/>
      <c r="G164" s="147"/>
      <c r="H164" s="142"/>
      <c r="I164" s="564" t="s">
        <v>469</v>
      </c>
      <c r="J164" s="565"/>
      <c r="K164" s="565"/>
      <c r="L164" s="565"/>
      <c r="M164" s="566"/>
      <c r="N164" s="359">
        <f>E7</f>
        <v>0</v>
      </c>
      <c r="O164" s="202">
        <f>ROUND(H7,2)</f>
        <v>0</v>
      </c>
      <c r="P164" s="148">
        <f>F7</f>
        <v>0</v>
      </c>
      <c r="Q164" s="148">
        <f>I7</f>
        <v>0</v>
      </c>
      <c r="R164" s="315" t="s">
        <v>543</v>
      </c>
    </row>
    <row r="166" spans="1:19" ht="43.5" customHeight="1" x14ac:dyDescent="0.2">
      <c r="H166" s="191"/>
      <c r="I166" s="192"/>
      <c r="J166" s="192"/>
      <c r="K166" s="192"/>
      <c r="L166" s="360"/>
      <c r="M166" s="361"/>
      <c r="N166" s="362"/>
      <c r="O166" s="193"/>
      <c r="P166" s="193"/>
    </row>
    <row r="168" spans="1:19" x14ac:dyDescent="0.2">
      <c r="M168" s="363"/>
    </row>
  </sheetData>
  <sheetProtection algorithmName="SHA-512" hashValue="tdg6UUPLIVQzPxqKBUz3vB3xQ3xuIBPyzI4Is2DrV+m60Q0souqsLx2bb55Hv0ZQwlhuXZR7JTdENS6FLfPy9g==" saltValue="Ta76Sj7iigNc9msG4xg7AA==" spinCount="100000" sheet="1" objects="1" scenarios="1"/>
  <mergeCells count="166">
    <mergeCell ref="L5:N5"/>
    <mergeCell ref="L57:N57"/>
    <mergeCell ref="P7:R7"/>
    <mergeCell ref="P39:R39"/>
    <mergeCell ref="B85:D85"/>
    <mergeCell ref="A137:C137"/>
    <mergeCell ref="A138:C138"/>
    <mergeCell ref="A139:C139"/>
    <mergeCell ref="A140:C140"/>
    <mergeCell ref="B29:D29"/>
    <mergeCell ref="B12:D12"/>
    <mergeCell ref="B13:D13"/>
    <mergeCell ref="B24:D24"/>
    <mergeCell ref="B32:D32"/>
    <mergeCell ref="B54:D54"/>
    <mergeCell ref="B43:D43"/>
    <mergeCell ref="B44:D44"/>
    <mergeCell ref="B25:D25"/>
    <mergeCell ref="B22:D22"/>
    <mergeCell ref="B23:D23"/>
    <mergeCell ref="B26:D26"/>
    <mergeCell ref="B27:D27"/>
    <mergeCell ref="B33:D33"/>
    <mergeCell ref="B31:D31"/>
    <mergeCell ref="B11:D11"/>
    <mergeCell ref="A141:C141"/>
    <mergeCell ref="A142:C142"/>
    <mergeCell ref="A128:C128"/>
    <mergeCell ref="A129:C129"/>
    <mergeCell ref="A130:C130"/>
    <mergeCell ref="A131:C131"/>
    <mergeCell ref="A132:C132"/>
    <mergeCell ref="A133:C133"/>
    <mergeCell ref="A134:C134"/>
    <mergeCell ref="A135:C135"/>
    <mergeCell ref="A136:C136"/>
    <mergeCell ref="B45:D45"/>
    <mergeCell ref="B21:D21"/>
    <mergeCell ref="B37:D37"/>
    <mergeCell ref="B38:D38"/>
    <mergeCell ref="B39:D39"/>
    <mergeCell ref="B40:D40"/>
    <mergeCell ref="B34:D34"/>
    <mergeCell ref="B35:D35"/>
    <mergeCell ref="B36:D36"/>
    <mergeCell ref="B30:D30"/>
    <mergeCell ref="A126:C126"/>
    <mergeCell ref="A127:C127"/>
    <mergeCell ref="M110:O110"/>
    <mergeCell ref="I164:M164"/>
    <mergeCell ref="M111:P111"/>
    <mergeCell ref="A163:C163"/>
    <mergeCell ref="B88:D88"/>
    <mergeCell ref="B90:D90"/>
    <mergeCell ref="B89:D89"/>
    <mergeCell ref="B62:D62"/>
    <mergeCell ref="B64:D64"/>
    <mergeCell ref="B67:D67"/>
    <mergeCell ref="B97:D97"/>
    <mergeCell ref="B96:D96"/>
    <mergeCell ref="B92:D92"/>
    <mergeCell ref="B86:D86"/>
    <mergeCell ref="B93:D93"/>
    <mergeCell ref="B94:D94"/>
    <mergeCell ref="B76:D76"/>
    <mergeCell ref="B95:D95"/>
    <mergeCell ref="B91:D91"/>
    <mergeCell ref="B69:D69"/>
    <mergeCell ref="B66:D66"/>
    <mergeCell ref="B87:D87"/>
    <mergeCell ref="A160:C160"/>
    <mergeCell ref="A161:C161"/>
    <mergeCell ref="A1:F1"/>
    <mergeCell ref="A56:J56"/>
    <mergeCell ref="B58:D58"/>
    <mergeCell ref="B6:D6"/>
    <mergeCell ref="B7:D7"/>
    <mergeCell ref="B8:D8"/>
    <mergeCell ref="B9:D9"/>
    <mergeCell ref="B14:D14"/>
    <mergeCell ref="B28:D28"/>
    <mergeCell ref="B10:D10"/>
    <mergeCell ref="B50:D50"/>
    <mergeCell ref="B51:D51"/>
    <mergeCell ref="B41:D41"/>
    <mergeCell ref="B42:D42"/>
    <mergeCell ref="B52:D52"/>
    <mergeCell ref="B53:D53"/>
    <mergeCell ref="A4:J4"/>
    <mergeCell ref="B16:D16"/>
    <mergeCell ref="B15:D15"/>
    <mergeCell ref="B17:D17"/>
    <mergeCell ref="B18:D18"/>
    <mergeCell ref="B19:D19"/>
    <mergeCell ref="A2:J2"/>
    <mergeCell ref="B20:D20"/>
    <mergeCell ref="A162:C162"/>
    <mergeCell ref="A115:C115"/>
    <mergeCell ref="A116:C116"/>
    <mergeCell ref="A117:C117"/>
    <mergeCell ref="A153:C153"/>
    <mergeCell ref="A154:C154"/>
    <mergeCell ref="A155:C155"/>
    <mergeCell ref="A156:C156"/>
    <mergeCell ref="A157:C157"/>
    <mergeCell ref="A158:C158"/>
    <mergeCell ref="A118:C118"/>
    <mergeCell ref="A119:C119"/>
    <mergeCell ref="A120:C120"/>
    <mergeCell ref="A121:C121"/>
    <mergeCell ref="A122:C122"/>
    <mergeCell ref="A143:C143"/>
    <mergeCell ref="A144:C144"/>
    <mergeCell ref="A145:C145"/>
    <mergeCell ref="A146:C146"/>
    <mergeCell ref="A147:C147"/>
    <mergeCell ref="A148:C148"/>
    <mergeCell ref="A149:C149"/>
    <mergeCell ref="B74:D74"/>
    <mergeCell ref="B75:D75"/>
    <mergeCell ref="A159:C159"/>
    <mergeCell ref="A114:C114"/>
    <mergeCell ref="A110:K110"/>
    <mergeCell ref="B98:D98"/>
    <mergeCell ref="B99:D99"/>
    <mergeCell ref="B100:D100"/>
    <mergeCell ref="B101:D101"/>
    <mergeCell ref="E108:J108"/>
    <mergeCell ref="A108:D108"/>
    <mergeCell ref="B102:D102"/>
    <mergeCell ref="B103:D103"/>
    <mergeCell ref="B104:D104"/>
    <mergeCell ref="B105:D105"/>
    <mergeCell ref="B106:D106"/>
    <mergeCell ref="A112:C112"/>
    <mergeCell ref="A113:C113"/>
    <mergeCell ref="A150:C150"/>
    <mergeCell ref="A151:C151"/>
    <mergeCell ref="A152:C152"/>
    <mergeCell ref="A123:C123"/>
    <mergeCell ref="A124:C124"/>
    <mergeCell ref="A125:C125"/>
    <mergeCell ref="P59:R59"/>
    <mergeCell ref="P91:R91"/>
    <mergeCell ref="B59:D59"/>
    <mergeCell ref="B46:D46"/>
    <mergeCell ref="B84:D84"/>
    <mergeCell ref="B68:D68"/>
    <mergeCell ref="B77:D77"/>
    <mergeCell ref="B78:D78"/>
    <mergeCell ref="B72:D72"/>
    <mergeCell ref="B71:D71"/>
    <mergeCell ref="B83:D83"/>
    <mergeCell ref="B73:D73"/>
    <mergeCell ref="B82:D82"/>
    <mergeCell ref="B79:D79"/>
    <mergeCell ref="B80:D80"/>
    <mergeCell ref="B81:D81"/>
    <mergeCell ref="B70:D70"/>
    <mergeCell ref="B65:D65"/>
    <mergeCell ref="B47:D47"/>
    <mergeCell ref="B48:D48"/>
    <mergeCell ref="B49:D49"/>
    <mergeCell ref="B63:D63"/>
    <mergeCell ref="B60:D60"/>
    <mergeCell ref="B61:D61"/>
  </mergeCells>
  <conditionalFormatting sqref="N113:Q122 N143:Q162">
    <cfRule type="cellIs" dxfId="587" priority="588" stopIfTrue="1" operator="notEqual">
      <formula>0</formula>
    </cfRule>
  </conditionalFormatting>
  <conditionalFormatting sqref="N163">
    <cfRule type="cellIs" dxfId="586" priority="587" operator="notEqual">
      <formula>$N$164</formula>
    </cfRule>
  </conditionalFormatting>
  <conditionalFormatting sqref="O163">
    <cfRule type="cellIs" dxfId="585" priority="586" operator="notEqual">
      <formula>$O$164</formula>
    </cfRule>
  </conditionalFormatting>
  <conditionalFormatting sqref="P163">
    <cfRule type="cellIs" dxfId="584" priority="585" operator="notEqual">
      <formula>$P$164</formula>
    </cfRule>
  </conditionalFormatting>
  <conditionalFormatting sqref="Q163">
    <cfRule type="cellIs" dxfId="583" priority="584" operator="notEqual">
      <formula>$Q$164</formula>
    </cfRule>
  </conditionalFormatting>
  <conditionalFormatting sqref="N164">
    <cfRule type="cellIs" dxfId="582" priority="583" operator="notEqual">
      <formula>$N$163</formula>
    </cfRule>
  </conditionalFormatting>
  <conditionalFormatting sqref="O164">
    <cfRule type="cellIs" dxfId="581" priority="582" operator="notEqual">
      <formula>$O$163</formula>
    </cfRule>
  </conditionalFormatting>
  <conditionalFormatting sqref="P164">
    <cfRule type="cellIs" dxfId="580" priority="581" operator="notEqual">
      <formula>$P$163</formula>
    </cfRule>
  </conditionalFormatting>
  <conditionalFormatting sqref="Q164">
    <cfRule type="cellIs" dxfId="579" priority="580" operator="notEqual">
      <formula>$Q$163</formula>
    </cfRule>
  </conditionalFormatting>
  <conditionalFormatting sqref="N123:Q142">
    <cfRule type="cellIs" dxfId="578" priority="518" stopIfTrue="1" operator="notEqual">
      <formula>0</formula>
    </cfRule>
  </conditionalFormatting>
  <conditionalFormatting sqref="F113">
    <cfRule type="expression" dxfId="577" priority="405">
      <formula>$E$113="DPP"</formula>
    </cfRule>
    <cfRule type="cellIs" dxfId="576" priority="406" operator="greaterThan">
      <formula>$S$113</formula>
    </cfRule>
  </conditionalFormatting>
  <conditionalFormatting sqref="H113">
    <cfRule type="expression" dxfId="575" priority="404">
      <formula>$E$113="DPP"</formula>
    </cfRule>
  </conditionalFormatting>
  <conditionalFormatting sqref="I113">
    <cfRule type="expression" dxfId="574" priority="403">
      <formula>$E$113="DPP"</formula>
    </cfRule>
  </conditionalFormatting>
  <conditionalFormatting sqref="G113">
    <cfRule type="expression" dxfId="573" priority="402">
      <formula>$E$113="DPP"</formula>
    </cfRule>
  </conditionalFormatting>
  <conditionalFormatting sqref="F114">
    <cfRule type="expression" dxfId="572" priority="400">
      <formula>$E$114="DPP"</formula>
    </cfRule>
    <cfRule type="cellIs" dxfId="571" priority="401" operator="greaterThan">
      <formula>$S$114</formula>
    </cfRule>
  </conditionalFormatting>
  <conditionalFormatting sqref="H114">
    <cfRule type="expression" dxfId="570" priority="399">
      <formula>$E$114="DPP"</formula>
    </cfRule>
  </conditionalFormatting>
  <conditionalFormatting sqref="I114">
    <cfRule type="expression" dxfId="569" priority="398">
      <formula>$E$114="DPP"</formula>
    </cfRule>
  </conditionalFormatting>
  <conditionalFormatting sqref="G114">
    <cfRule type="expression" dxfId="568" priority="397">
      <formula>$E$114="DPP"</formula>
    </cfRule>
  </conditionalFormatting>
  <conditionalFormatting sqref="F115">
    <cfRule type="expression" dxfId="567" priority="395">
      <formula>$E$115="DPP"</formula>
    </cfRule>
    <cfRule type="cellIs" dxfId="566" priority="396" operator="greaterThan">
      <formula>$S$115</formula>
    </cfRule>
  </conditionalFormatting>
  <conditionalFormatting sqref="H115">
    <cfRule type="expression" dxfId="565" priority="394">
      <formula>$E$115="DPP"</formula>
    </cfRule>
  </conditionalFormatting>
  <conditionalFormatting sqref="I115">
    <cfRule type="expression" dxfId="564" priority="393">
      <formula>$E$115="DPP"</formula>
    </cfRule>
  </conditionalFormatting>
  <conditionalFormatting sqref="G115">
    <cfRule type="expression" dxfId="563" priority="392">
      <formula>$E$115="DPP"</formula>
    </cfRule>
  </conditionalFormatting>
  <conditionalFormatting sqref="F116">
    <cfRule type="expression" dxfId="562" priority="390">
      <formula>$E$116="DPP"</formula>
    </cfRule>
    <cfRule type="cellIs" dxfId="561" priority="391" operator="greaterThan">
      <formula>$S$116</formula>
    </cfRule>
  </conditionalFormatting>
  <conditionalFormatting sqref="H116">
    <cfRule type="expression" dxfId="560" priority="389">
      <formula>$E$116="DPP"</formula>
    </cfRule>
  </conditionalFormatting>
  <conditionalFormatting sqref="I116">
    <cfRule type="expression" dxfId="559" priority="388">
      <formula>$E$116="DPP"</formula>
    </cfRule>
  </conditionalFormatting>
  <conditionalFormatting sqref="G116">
    <cfRule type="expression" dxfId="558" priority="387">
      <formula>$E$116="DPP"</formula>
    </cfRule>
  </conditionalFormatting>
  <conditionalFormatting sqref="F117">
    <cfRule type="expression" dxfId="557" priority="385">
      <formula>$E$117="DPP"</formula>
    </cfRule>
    <cfRule type="cellIs" dxfId="556" priority="386" operator="greaterThan">
      <formula>$S$117</formula>
    </cfRule>
  </conditionalFormatting>
  <conditionalFormatting sqref="H117">
    <cfRule type="expression" dxfId="555" priority="384">
      <formula>$E$117="DPP"</formula>
    </cfRule>
  </conditionalFormatting>
  <conditionalFormatting sqref="I117">
    <cfRule type="expression" dxfId="554" priority="383">
      <formula>$E$117="DPP"</formula>
    </cfRule>
  </conditionalFormatting>
  <conditionalFormatting sqref="G117">
    <cfRule type="expression" dxfId="553" priority="382">
      <formula>$E$117="DPP"</formula>
    </cfRule>
  </conditionalFormatting>
  <conditionalFormatting sqref="F118">
    <cfRule type="expression" dxfId="552" priority="380">
      <formula>$E$118="DPP"</formula>
    </cfRule>
    <cfRule type="cellIs" dxfId="551" priority="381" operator="greaterThan">
      <formula>$S$118</formula>
    </cfRule>
  </conditionalFormatting>
  <conditionalFormatting sqref="H118">
    <cfRule type="expression" dxfId="550" priority="379">
      <formula>$E$118="DPP"</formula>
    </cfRule>
  </conditionalFormatting>
  <conditionalFormatting sqref="I118">
    <cfRule type="expression" dxfId="549" priority="378">
      <formula>$E$118="DPP"</formula>
    </cfRule>
  </conditionalFormatting>
  <conditionalFormatting sqref="G118">
    <cfRule type="expression" dxfId="548" priority="377">
      <formula>$E$118="DPP"</formula>
    </cfRule>
  </conditionalFormatting>
  <conditionalFormatting sqref="F119">
    <cfRule type="expression" dxfId="547" priority="375">
      <formula>$E$119="DPP"</formula>
    </cfRule>
    <cfRule type="cellIs" dxfId="546" priority="376" operator="greaterThan">
      <formula>$S$119</formula>
    </cfRule>
  </conditionalFormatting>
  <conditionalFormatting sqref="H119">
    <cfRule type="expression" dxfId="545" priority="374">
      <formula>$E$119="DPP"</formula>
    </cfRule>
  </conditionalFormatting>
  <conditionalFormatting sqref="I119">
    <cfRule type="expression" dxfId="544" priority="373">
      <formula>$E$119="DPP"</formula>
    </cfRule>
  </conditionalFormatting>
  <conditionalFormatting sqref="G119">
    <cfRule type="expression" dxfId="543" priority="372">
      <formula>$E$119="DPP"</formula>
    </cfRule>
  </conditionalFormatting>
  <conditionalFormatting sqref="F120">
    <cfRule type="expression" dxfId="542" priority="370">
      <formula>$E$120="DPP"</formula>
    </cfRule>
    <cfRule type="cellIs" dxfId="541" priority="371" operator="greaterThan">
      <formula>$S$120</formula>
    </cfRule>
  </conditionalFormatting>
  <conditionalFormatting sqref="H120">
    <cfRule type="expression" dxfId="540" priority="369">
      <formula>$E$120="DPP"</formula>
    </cfRule>
  </conditionalFormatting>
  <conditionalFormatting sqref="I120">
    <cfRule type="expression" dxfId="539" priority="368">
      <formula>$E$120="DPP"</formula>
    </cfRule>
  </conditionalFormatting>
  <conditionalFormatting sqref="G120">
    <cfRule type="expression" dxfId="538" priority="367">
      <formula>$E$120="DPP"</formula>
    </cfRule>
  </conditionalFormatting>
  <conditionalFormatting sqref="F121">
    <cfRule type="expression" dxfId="537" priority="365">
      <formula>$E$121="DPP"</formula>
    </cfRule>
    <cfRule type="cellIs" dxfId="536" priority="366" operator="greaterThan">
      <formula>$S$121</formula>
    </cfRule>
  </conditionalFormatting>
  <conditionalFormatting sqref="H121">
    <cfRule type="expression" dxfId="535" priority="364">
      <formula>$E$121="DPP"</formula>
    </cfRule>
  </conditionalFormatting>
  <conditionalFormatting sqref="I121">
    <cfRule type="expression" dxfId="534" priority="363">
      <formula>$E$121="DPP"</formula>
    </cfRule>
  </conditionalFormatting>
  <conditionalFormatting sqref="G121">
    <cfRule type="expression" dxfId="533" priority="362">
      <formula>$E$121="DPP"</formula>
    </cfRule>
  </conditionalFormatting>
  <conditionalFormatting sqref="F122">
    <cfRule type="expression" dxfId="532" priority="360">
      <formula>$E$122="DPP"</formula>
    </cfRule>
    <cfRule type="cellIs" dxfId="531" priority="361" operator="greaterThan">
      <formula>$S$122</formula>
    </cfRule>
  </conditionalFormatting>
  <conditionalFormatting sqref="H122">
    <cfRule type="expression" dxfId="530" priority="359">
      <formula>$E$122="DPP"</formula>
    </cfRule>
  </conditionalFormatting>
  <conditionalFormatting sqref="I122">
    <cfRule type="expression" dxfId="529" priority="358">
      <formula>$E$122="DPP"</formula>
    </cfRule>
  </conditionalFormatting>
  <conditionalFormatting sqref="G122">
    <cfRule type="expression" dxfId="528" priority="357">
      <formula>$E$122="DPP"</formula>
    </cfRule>
  </conditionalFormatting>
  <conditionalFormatting sqref="F123">
    <cfRule type="expression" dxfId="527" priority="355">
      <formula>$E$123="DPP"</formula>
    </cfRule>
    <cfRule type="cellIs" dxfId="526" priority="356" operator="greaterThan">
      <formula>$S$123</formula>
    </cfRule>
  </conditionalFormatting>
  <conditionalFormatting sqref="H123">
    <cfRule type="expression" dxfId="525" priority="354">
      <formula>$E$123="DPP"</formula>
    </cfRule>
  </conditionalFormatting>
  <conditionalFormatting sqref="I123">
    <cfRule type="expression" dxfId="524" priority="353">
      <formula>$E$123="DPP"</formula>
    </cfRule>
  </conditionalFormatting>
  <conditionalFormatting sqref="G123">
    <cfRule type="expression" dxfId="523" priority="352">
      <formula>$E$123="DPP"</formula>
    </cfRule>
  </conditionalFormatting>
  <conditionalFormatting sqref="F124">
    <cfRule type="expression" dxfId="522" priority="350">
      <formula>$E$124="DPP"</formula>
    </cfRule>
    <cfRule type="cellIs" dxfId="521" priority="351" operator="greaterThan">
      <formula>$S$124</formula>
    </cfRule>
  </conditionalFormatting>
  <conditionalFormatting sqref="H124">
    <cfRule type="expression" dxfId="520" priority="349">
      <formula>$E$124="DPP"</formula>
    </cfRule>
  </conditionalFormatting>
  <conditionalFormatting sqref="I124">
    <cfRule type="expression" dxfId="519" priority="348">
      <formula>$E$124="DPP"</formula>
    </cfRule>
  </conditionalFormatting>
  <conditionalFormatting sqref="G124">
    <cfRule type="expression" dxfId="518" priority="347">
      <formula>$E$124="DPP"</formula>
    </cfRule>
  </conditionalFormatting>
  <conditionalFormatting sqref="F125">
    <cfRule type="expression" dxfId="517" priority="345">
      <formula>$E$125="DPP"</formula>
    </cfRule>
    <cfRule type="cellIs" dxfId="516" priority="346" operator="greaterThan">
      <formula>$S$125</formula>
    </cfRule>
  </conditionalFormatting>
  <conditionalFormatting sqref="H125">
    <cfRule type="expression" dxfId="515" priority="344">
      <formula>$E$125="DPP"</formula>
    </cfRule>
  </conditionalFormatting>
  <conditionalFormatting sqref="I125">
    <cfRule type="expression" dxfId="514" priority="343">
      <formula>$E$125="DPP"</formula>
    </cfRule>
  </conditionalFormatting>
  <conditionalFormatting sqref="G125">
    <cfRule type="expression" dxfId="513" priority="342">
      <formula>$E$125="DPP"</formula>
    </cfRule>
  </conditionalFormatting>
  <conditionalFormatting sqref="F126">
    <cfRule type="expression" dxfId="512" priority="340">
      <formula>$E$126="DPP"</formula>
    </cfRule>
    <cfRule type="cellIs" dxfId="511" priority="341" operator="greaterThan">
      <formula>$S$126</formula>
    </cfRule>
  </conditionalFormatting>
  <conditionalFormatting sqref="H126">
    <cfRule type="expression" dxfId="510" priority="339">
      <formula>$E$126="DPP"</formula>
    </cfRule>
  </conditionalFormatting>
  <conditionalFormatting sqref="I126">
    <cfRule type="expression" dxfId="509" priority="338">
      <formula>$E$126="DPP"</formula>
    </cfRule>
  </conditionalFormatting>
  <conditionalFormatting sqref="G126">
    <cfRule type="expression" dxfId="508" priority="337">
      <formula>$E$126="DPP"</formula>
    </cfRule>
  </conditionalFormatting>
  <conditionalFormatting sqref="F127">
    <cfRule type="expression" dxfId="507" priority="335">
      <formula>$E$127="DPP"</formula>
    </cfRule>
    <cfRule type="cellIs" dxfId="506" priority="336" operator="greaterThan">
      <formula>$S$127</formula>
    </cfRule>
  </conditionalFormatting>
  <conditionalFormatting sqref="H127">
    <cfRule type="expression" dxfId="505" priority="334">
      <formula>$E$127="DPP"</formula>
    </cfRule>
  </conditionalFormatting>
  <conditionalFormatting sqref="I127">
    <cfRule type="expression" dxfId="504" priority="333">
      <formula>$E$127="DPP"</formula>
    </cfRule>
  </conditionalFormatting>
  <conditionalFormatting sqref="G127">
    <cfRule type="expression" dxfId="503" priority="332">
      <formula>$E$127="DPP"</formula>
    </cfRule>
  </conditionalFormatting>
  <conditionalFormatting sqref="F128">
    <cfRule type="expression" dxfId="502" priority="330">
      <formula>$E$128="DPP"</formula>
    </cfRule>
    <cfRule type="cellIs" dxfId="501" priority="331" operator="greaterThan">
      <formula>$S$128</formula>
    </cfRule>
  </conditionalFormatting>
  <conditionalFormatting sqref="H128">
    <cfRule type="expression" dxfId="500" priority="329">
      <formula>$E$128="DPP"</formula>
    </cfRule>
  </conditionalFormatting>
  <conditionalFormatting sqref="I128">
    <cfRule type="expression" dxfId="499" priority="328">
      <formula>$E$128="DPP"</formula>
    </cfRule>
  </conditionalFormatting>
  <conditionalFormatting sqref="G128">
    <cfRule type="expression" dxfId="498" priority="327">
      <formula>$E$128="DPP"</formula>
    </cfRule>
  </conditionalFormatting>
  <conditionalFormatting sqref="F129">
    <cfRule type="expression" dxfId="497" priority="325">
      <formula>$E$129="DPP"</formula>
    </cfRule>
    <cfRule type="cellIs" dxfId="496" priority="326" operator="greaterThan">
      <formula>$S$129</formula>
    </cfRule>
  </conditionalFormatting>
  <conditionalFormatting sqref="H129">
    <cfRule type="expression" dxfId="495" priority="324">
      <formula>$E$129="DPP"</formula>
    </cfRule>
  </conditionalFormatting>
  <conditionalFormatting sqref="I129">
    <cfRule type="expression" dxfId="494" priority="323">
      <formula>$E$129="DPP"</formula>
    </cfRule>
  </conditionalFormatting>
  <conditionalFormatting sqref="G129">
    <cfRule type="expression" dxfId="493" priority="322">
      <formula>$E$129="DPP"</formula>
    </cfRule>
  </conditionalFormatting>
  <conditionalFormatting sqref="F130">
    <cfRule type="expression" dxfId="492" priority="320">
      <formula>$E$130="DPP"</formula>
    </cfRule>
    <cfRule type="cellIs" dxfId="491" priority="321" operator="greaterThan">
      <formula>$S$130</formula>
    </cfRule>
  </conditionalFormatting>
  <conditionalFormatting sqref="H130">
    <cfRule type="expression" dxfId="490" priority="319">
      <formula>$E$130="DPP"</formula>
    </cfRule>
  </conditionalFormatting>
  <conditionalFormatting sqref="I130">
    <cfRule type="expression" dxfId="489" priority="318">
      <formula>$E$130="DPP"</formula>
    </cfRule>
  </conditionalFormatting>
  <conditionalFormatting sqref="G130">
    <cfRule type="expression" dxfId="488" priority="317">
      <formula>$E$130="DPP"</formula>
    </cfRule>
  </conditionalFormatting>
  <conditionalFormatting sqref="F131">
    <cfRule type="expression" dxfId="487" priority="315">
      <formula>$E$131="DPP"</formula>
    </cfRule>
    <cfRule type="cellIs" dxfId="486" priority="316" operator="greaterThan">
      <formula>$S$131</formula>
    </cfRule>
  </conditionalFormatting>
  <conditionalFormatting sqref="H131">
    <cfRule type="expression" dxfId="485" priority="314">
      <formula>$E$131="DPP"</formula>
    </cfRule>
  </conditionalFormatting>
  <conditionalFormatting sqref="I131">
    <cfRule type="expression" dxfId="484" priority="313">
      <formula>$E$131="DPP"</formula>
    </cfRule>
  </conditionalFormatting>
  <conditionalFormatting sqref="G131">
    <cfRule type="expression" dxfId="483" priority="312">
      <formula>$E$131="DPP"</formula>
    </cfRule>
  </conditionalFormatting>
  <conditionalFormatting sqref="F132">
    <cfRule type="expression" dxfId="482" priority="310">
      <formula>$E$132="DPP"</formula>
    </cfRule>
    <cfRule type="cellIs" dxfId="481" priority="311" operator="greaterThan">
      <formula>$S$132</formula>
    </cfRule>
  </conditionalFormatting>
  <conditionalFormatting sqref="H132">
    <cfRule type="expression" dxfId="480" priority="309">
      <formula>$E$132="DPP"</formula>
    </cfRule>
  </conditionalFormatting>
  <conditionalFormatting sqref="I132">
    <cfRule type="expression" dxfId="479" priority="308">
      <formula>$E$132="DPP"</formula>
    </cfRule>
  </conditionalFormatting>
  <conditionalFormatting sqref="G132">
    <cfRule type="expression" dxfId="478" priority="307">
      <formula>$E$132="DPP"</formula>
    </cfRule>
  </conditionalFormatting>
  <conditionalFormatting sqref="F133">
    <cfRule type="expression" dxfId="477" priority="305">
      <formula>$E$133="DPP"</formula>
    </cfRule>
    <cfRule type="cellIs" dxfId="476" priority="306" operator="greaterThan">
      <formula>$S$133</formula>
    </cfRule>
  </conditionalFormatting>
  <conditionalFormatting sqref="H133">
    <cfRule type="expression" dxfId="475" priority="304">
      <formula>$E$133="DPP"</formula>
    </cfRule>
  </conditionalFormatting>
  <conditionalFormatting sqref="I133">
    <cfRule type="expression" dxfId="474" priority="303">
      <formula>$E$133="DPP"</formula>
    </cfRule>
  </conditionalFormatting>
  <conditionalFormatting sqref="G133">
    <cfRule type="expression" dxfId="473" priority="302">
      <formula>$E$133="DPP"</formula>
    </cfRule>
  </conditionalFormatting>
  <conditionalFormatting sqref="F134">
    <cfRule type="expression" dxfId="472" priority="300">
      <formula>$E$134="DPP"</formula>
    </cfRule>
    <cfRule type="cellIs" dxfId="471" priority="301" operator="greaterThan">
      <formula>$S$134</formula>
    </cfRule>
  </conditionalFormatting>
  <conditionalFormatting sqref="H134">
    <cfRule type="expression" dxfId="470" priority="299">
      <formula>$E$134="DPP"</formula>
    </cfRule>
  </conditionalFormatting>
  <conditionalFormatting sqref="I134">
    <cfRule type="expression" dxfId="469" priority="298">
      <formula>$E$134="DPP"</formula>
    </cfRule>
  </conditionalFormatting>
  <conditionalFormatting sqref="G134">
    <cfRule type="expression" dxfId="468" priority="297">
      <formula>$E$134="DPP"</formula>
    </cfRule>
  </conditionalFormatting>
  <conditionalFormatting sqref="F135">
    <cfRule type="expression" dxfId="467" priority="295">
      <formula>$E$135="DPP"</formula>
    </cfRule>
    <cfRule type="cellIs" dxfId="466" priority="296" operator="greaterThan">
      <formula>$S$135</formula>
    </cfRule>
  </conditionalFormatting>
  <conditionalFormatting sqref="H135">
    <cfRule type="expression" dxfId="465" priority="294">
      <formula>$E$135="DPP"</formula>
    </cfRule>
  </conditionalFormatting>
  <conditionalFormatting sqref="I135">
    <cfRule type="expression" dxfId="464" priority="293">
      <formula>$E$135="DPP"</formula>
    </cfRule>
  </conditionalFormatting>
  <conditionalFormatting sqref="G135">
    <cfRule type="expression" dxfId="463" priority="292">
      <formula>$E$135="DPP"</formula>
    </cfRule>
  </conditionalFormatting>
  <conditionalFormatting sqref="F136">
    <cfRule type="expression" dxfId="462" priority="290">
      <formula>$E$136="DPP"</formula>
    </cfRule>
    <cfRule type="cellIs" dxfId="461" priority="291" operator="greaterThan">
      <formula>$S$136</formula>
    </cfRule>
  </conditionalFormatting>
  <conditionalFormatting sqref="H136">
    <cfRule type="expression" dxfId="460" priority="289">
      <formula>$E$136="DPP"</formula>
    </cfRule>
  </conditionalFormatting>
  <conditionalFormatting sqref="I136">
    <cfRule type="expression" dxfId="459" priority="288">
      <formula>$E$136="DPP"</formula>
    </cfRule>
  </conditionalFormatting>
  <conditionalFormatting sqref="G136">
    <cfRule type="expression" dxfId="458" priority="287">
      <formula>$E$136="DPP"</formula>
    </cfRule>
  </conditionalFormatting>
  <conditionalFormatting sqref="F137">
    <cfRule type="expression" dxfId="457" priority="285">
      <formula>$E$137="DPP"</formula>
    </cfRule>
    <cfRule type="cellIs" dxfId="456" priority="286" operator="greaterThan">
      <formula>$S$137</formula>
    </cfRule>
  </conditionalFormatting>
  <conditionalFormatting sqref="H137">
    <cfRule type="expression" dxfId="455" priority="284">
      <formula>$E$137="DPP"</formula>
    </cfRule>
  </conditionalFormatting>
  <conditionalFormatting sqref="I137">
    <cfRule type="expression" dxfId="454" priority="283">
      <formula>$E$137="DPP"</formula>
    </cfRule>
  </conditionalFormatting>
  <conditionalFormatting sqref="G137">
    <cfRule type="expression" dxfId="453" priority="282">
      <formula>$E$137="DPP"</formula>
    </cfRule>
  </conditionalFormatting>
  <conditionalFormatting sqref="F138">
    <cfRule type="expression" dxfId="452" priority="280">
      <formula>$E$138="DPP"</formula>
    </cfRule>
    <cfRule type="cellIs" dxfId="451" priority="281" operator="greaterThan">
      <formula>$S$138</formula>
    </cfRule>
  </conditionalFormatting>
  <conditionalFormatting sqref="H138">
    <cfRule type="expression" dxfId="450" priority="279">
      <formula>$E$138="DPP"</formula>
    </cfRule>
  </conditionalFormatting>
  <conditionalFormatting sqref="I138">
    <cfRule type="expression" dxfId="449" priority="278">
      <formula>$E$138="DPP"</formula>
    </cfRule>
  </conditionalFormatting>
  <conditionalFormatting sqref="G138">
    <cfRule type="expression" dxfId="448" priority="277">
      <formula>$E$138="DPP"</formula>
    </cfRule>
  </conditionalFormatting>
  <conditionalFormatting sqref="F139">
    <cfRule type="expression" dxfId="447" priority="275">
      <formula>$E$139="DPP"</formula>
    </cfRule>
    <cfRule type="cellIs" dxfId="446" priority="276" operator="greaterThan">
      <formula>$S$139</formula>
    </cfRule>
  </conditionalFormatting>
  <conditionalFormatting sqref="H139">
    <cfRule type="expression" dxfId="445" priority="274">
      <formula>$E$139="DPP"</formula>
    </cfRule>
  </conditionalFormatting>
  <conditionalFormatting sqref="I139">
    <cfRule type="expression" dxfId="444" priority="273">
      <formula>$E$139="DPP"</formula>
    </cfRule>
  </conditionalFormatting>
  <conditionalFormatting sqref="G139">
    <cfRule type="expression" dxfId="443" priority="272">
      <formula>$E$139="DPP"</formula>
    </cfRule>
  </conditionalFormatting>
  <conditionalFormatting sqref="F140">
    <cfRule type="expression" dxfId="442" priority="270">
      <formula>$E$140="DPP"</formula>
    </cfRule>
    <cfRule type="cellIs" dxfId="441" priority="271" operator="greaterThan">
      <formula>$S$140</formula>
    </cfRule>
  </conditionalFormatting>
  <conditionalFormatting sqref="H140">
    <cfRule type="expression" dxfId="440" priority="269">
      <formula>$E$140="DPP"</formula>
    </cfRule>
  </conditionalFormatting>
  <conditionalFormatting sqref="I140">
    <cfRule type="expression" dxfId="439" priority="268">
      <formula>$E$140="DPP"</formula>
    </cfRule>
  </conditionalFormatting>
  <conditionalFormatting sqref="G140">
    <cfRule type="expression" dxfId="438" priority="267">
      <formula>$E$140="DPP"</formula>
    </cfRule>
  </conditionalFormatting>
  <conditionalFormatting sqref="F141">
    <cfRule type="expression" dxfId="437" priority="265">
      <formula>$E$141="DPP"</formula>
    </cfRule>
    <cfRule type="cellIs" dxfId="436" priority="266" operator="greaterThan">
      <formula>$S$141</formula>
    </cfRule>
  </conditionalFormatting>
  <conditionalFormatting sqref="H141">
    <cfRule type="expression" dxfId="435" priority="264">
      <formula>$E$141="DPP"</formula>
    </cfRule>
  </conditionalFormatting>
  <conditionalFormatting sqref="I141">
    <cfRule type="expression" dxfId="434" priority="263">
      <formula>$E$141="DPP"</formula>
    </cfRule>
  </conditionalFormatting>
  <conditionalFormatting sqref="G141">
    <cfRule type="expression" dxfId="433" priority="262">
      <formula>$E$141="DPP"</formula>
    </cfRule>
  </conditionalFormatting>
  <conditionalFormatting sqref="F142">
    <cfRule type="expression" dxfId="432" priority="260">
      <formula>$E$142="DPP"</formula>
    </cfRule>
    <cfRule type="cellIs" dxfId="431" priority="261" operator="greaterThan">
      <formula>$S$142</formula>
    </cfRule>
  </conditionalFormatting>
  <conditionalFormatting sqref="H142">
    <cfRule type="expression" dxfId="430" priority="259">
      <formula>$E$142="DPP"</formula>
    </cfRule>
  </conditionalFormatting>
  <conditionalFormatting sqref="I142">
    <cfRule type="expression" dxfId="429" priority="258">
      <formula>$E$142="DPP"</formula>
    </cfRule>
  </conditionalFormatting>
  <conditionalFormatting sqref="G142">
    <cfRule type="expression" dxfId="428" priority="257">
      <formula>$E$142="DPP"</formula>
    </cfRule>
  </conditionalFormatting>
  <conditionalFormatting sqref="F143">
    <cfRule type="expression" dxfId="427" priority="255">
      <formula>$E$143="DPP"</formula>
    </cfRule>
    <cfRule type="cellIs" dxfId="426" priority="256" operator="greaterThan">
      <formula>$S$143</formula>
    </cfRule>
  </conditionalFormatting>
  <conditionalFormatting sqref="H143">
    <cfRule type="expression" dxfId="425" priority="254">
      <formula>$E$143="DPP"</formula>
    </cfRule>
  </conditionalFormatting>
  <conditionalFormatting sqref="I143">
    <cfRule type="expression" dxfId="424" priority="253">
      <formula>$E$143="DPP"</formula>
    </cfRule>
  </conditionalFormatting>
  <conditionalFormatting sqref="G143">
    <cfRule type="expression" dxfId="423" priority="252">
      <formula>$E$143="DPP"</formula>
    </cfRule>
  </conditionalFormatting>
  <conditionalFormatting sqref="F144">
    <cfRule type="expression" dxfId="422" priority="250">
      <formula>$E$144="DPP"</formula>
    </cfRule>
    <cfRule type="cellIs" dxfId="421" priority="251" operator="greaterThan">
      <formula>$S$144</formula>
    </cfRule>
  </conditionalFormatting>
  <conditionalFormatting sqref="H144">
    <cfRule type="expression" dxfId="420" priority="249">
      <formula>$E$144="DPP"</formula>
    </cfRule>
  </conditionalFormatting>
  <conditionalFormatting sqref="I144">
    <cfRule type="expression" dxfId="419" priority="248">
      <formula>$E$144="DPP"</formula>
    </cfRule>
  </conditionalFormatting>
  <conditionalFormatting sqref="G144">
    <cfRule type="expression" dxfId="418" priority="247">
      <formula>$E$144="DPP"</formula>
    </cfRule>
  </conditionalFormatting>
  <conditionalFormatting sqref="F145">
    <cfRule type="expression" dxfId="417" priority="245">
      <formula>$E$145="DPP"</formula>
    </cfRule>
    <cfRule type="cellIs" dxfId="416" priority="246" operator="greaterThan">
      <formula>$S$145</formula>
    </cfRule>
  </conditionalFormatting>
  <conditionalFormatting sqref="H145">
    <cfRule type="expression" dxfId="415" priority="244">
      <formula>$E$145="DPP"</formula>
    </cfRule>
  </conditionalFormatting>
  <conditionalFormatting sqref="I145">
    <cfRule type="expression" dxfId="414" priority="243">
      <formula>$E$145="DPP"</formula>
    </cfRule>
  </conditionalFormatting>
  <conditionalFormatting sqref="G145">
    <cfRule type="expression" dxfId="413" priority="242">
      <formula>$E$145="DPP"</formula>
    </cfRule>
  </conditionalFormatting>
  <conditionalFormatting sqref="F146">
    <cfRule type="expression" dxfId="412" priority="240">
      <formula>$E$146="DPP"</formula>
    </cfRule>
    <cfRule type="cellIs" dxfId="411" priority="241" operator="greaterThan">
      <formula>$S$146</formula>
    </cfRule>
  </conditionalFormatting>
  <conditionalFormatting sqref="H146">
    <cfRule type="expression" dxfId="410" priority="239">
      <formula>$E$146="DPP"</formula>
    </cfRule>
  </conditionalFormatting>
  <conditionalFormatting sqref="I146">
    <cfRule type="expression" dxfId="409" priority="238">
      <formula>$E$146="DPP"</formula>
    </cfRule>
  </conditionalFormatting>
  <conditionalFormatting sqref="G146">
    <cfRule type="expression" dxfId="408" priority="237">
      <formula>$E$146="DPP"</formula>
    </cfRule>
  </conditionalFormatting>
  <conditionalFormatting sqref="F147">
    <cfRule type="expression" dxfId="407" priority="235">
      <formula>$E$147="DPP"</formula>
    </cfRule>
    <cfRule type="cellIs" dxfId="406" priority="236" operator="greaterThan">
      <formula>$S$147</formula>
    </cfRule>
  </conditionalFormatting>
  <conditionalFormatting sqref="H147">
    <cfRule type="expression" dxfId="405" priority="234">
      <formula>$E$147="DPP"</formula>
    </cfRule>
  </conditionalFormatting>
  <conditionalFormatting sqref="I147">
    <cfRule type="expression" dxfId="404" priority="233">
      <formula>$E$147="DPP"</formula>
    </cfRule>
  </conditionalFormatting>
  <conditionalFormatting sqref="G147">
    <cfRule type="expression" dxfId="403" priority="232">
      <formula>$E$147="DPP"</formula>
    </cfRule>
  </conditionalFormatting>
  <conditionalFormatting sqref="F148">
    <cfRule type="expression" dxfId="402" priority="230">
      <formula>$E$148="DPP"</formula>
    </cfRule>
    <cfRule type="cellIs" dxfId="401" priority="231" operator="greaterThan">
      <formula>$S$148</formula>
    </cfRule>
  </conditionalFormatting>
  <conditionalFormatting sqref="H148">
    <cfRule type="expression" dxfId="400" priority="229">
      <formula>$E$148="DPP"</formula>
    </cfRule>
  </conditionalFormatting>
  <conditionalFormatting sqref="I148">
    <cfRule type="expression" dxfId="399" priority="228">
      <formula>$E$148="DPP"</formula>
    </cfRule>
  </conditionalFormatting>
  <conditionalFormatting sqref="G148">
    <cfRule type="expression" dxfId="398" priority="227">
      <formula>$E$148="DPP"</formula>
    </cfRule>
  </conditionalFormatting>
  <conditionalFormatting sqref="F149">
    <cfRule type="expression" dxfId="397" priority="225">
      <formula>$E$149="DPP"</formula>
    </cfRule>
    <cfRule type="cellIs" dxfId="396" priority="226" operator="greaterThan">
      <formula>$S$149</formula>
    </cfRule>
  </conditionalFormatting>
  <conditionalFormatting sqref="H149">
    <cfRule type="expression" dxfId="395" priority="224">
      <formula>$E$149="DPP"</formula>
    </cfRule>
  </conditionalFormatting>
  <conditionalFormatting sqref="I149">
    <cfRule type="expression" dxfId="394" priority="223">
      <formula>$E$149="DPP"</formula>
    </cfRule>
  </conditionalFormatting>
  <conditionalFormatting sqref="G149">
    <cfRule type="expression" dxfId="393" priority="222">
      <formula>$E$149="DPP"</formula>
    </cfRule>
  </conditionalFormatting>
  <conditionalFormatting sqref="F150">
    <cfRule type="expression" dxfId="392" priority="220">
      <formula>$E$150="DPP"</formula>
    </cfRule>
    <cfRule type="cellIs" dxfId="391" priority="221" operator="greaterThan">
      <formula>$S$150</formula>
    </cfRule>
  </conditionalFormatting>
  <conditionalFormatting sqref="H150">
    <cfRule type="expression" dxfId="390" priority="219">
      <formula>$E$150="DPP"</formula>
    </cfRule>
  </conditionalFormatting>
  <conditionalFormatting sqref="I150">
    <cfRule type="expression" dxfId="389" priority="218">
      <formula>$E$150="DPP"</formula>
    </cfRule>
  </conditionalFormatting>
  <conditionalFormatting sqref="G150">
    <cfRule type="expression" dxfId="388" priority="217">
      <formula>$E$150="DPP"</formula>
    </cfRule>
  </conditionalFormatting>
  <conditionalFormatting sqref="F151">
    <cfRule type="expression" dxfId="387" priority="215">
      <formula>$E$151="DPP"</formula>
    </cfRule>
    <cfRule type="cellIs" dxfId="386" priority="216" operator="greaterThan">
      <formula>$S$151</formula>
    </cfRule>
  </conditionalFormatting>
  <conditionalFormatting sqref="H151">
    <cfRule type="expression" dxfId="385" priority="214">
      <formula>$E$151="DPP"</formula>
    </cfRule>
  </conditionalFormatting>
  <conditionalFormatting sqref="I151">
    <cfRule type="expression" dxfId="384" priority="213">
      <formula>$E$151="DPP"</formula>
    </cfRule>
  </conditionalFormatting>
  <conditionalFormatting sqref="G151">
    <cfRule type="expression" dxfId="383" priority="212">
      <formula>$E$151="DPP"</formula>
    </cfRule>
  </conditionalFormatting>
  <conditionalFormatting sqref="F152">
    <cfRule type="expression" dxfId="382" priority="210">
      <formula>$E$152="DPP"</formula>
    </cfRule>
    <cfRule type="cellIs" dxfId="381" priority="211" operator="greaterThan">
      <formula>$S$152</formula>
    </cfRule>
  </conditionalFormatting>
  <conditionalFormatting sqref="H152">
    <cfRule type="expression" dxfId="380" priority="209">
      <formula>$E$152="DPP"</formula>
    </cfRule>
  </conditionalFormatting>
  <conditionalFormatting sqref="I152">
    <cfRule type="expression" dxfId="379" priority="208">
      <formula>$E$152="DPP"</formula>
    </cfRule>
  </conditionalFormatting>
  <conditionalFormatting sqref="G152">
    <cfRule type="expression" dxfId="378" priority="207">
      <formula>$E$152="DPP"</formula>
    </cfRule>
  </conditionalFormatting>
  <conditionalFormatting sqref="F153">
    <cfRule type="expression" dxfId="377" priority="205">
      <formula>$E$153="DPP"</formula>
    </cfRule>
    <cfRule type="cellIs" dxfId="376" priority="206" operator="greaterThan">
      <formula>$S$153</formula>
    </cfRule>
  </conditionalFormatting>
  <conditionalFormatting sqref="H153">
    <cfRule type="expression" dxfId="375" priority="204">
      <formula>$E$153="DPP"</formula>
    </cfRule>
  </conditionalFormatting>
  <conditionalFormatting sqref="I153">
    <cfRule type="expression" dxfId="374" priority="203">
      <formula>$E$153="DPP"</formula>
    </cfRule>
  </conditionalFormatting>
  <conditionalFormatting sqref="G153">
    <cfRule type="expression" dxfId="373" priority="202">
      <formula>$E$153="DPP"</formula>
    </cfRule>
  </conditionalFormatting>
  <conditionalFormatting sqref="F154">
    <cfRule type="expression" dxfId="372" priority="200">
      <formula>$E$154="DPP"</formula>
    </cfRule>
    <cfRule type="cellIs" dxfId="371" priority="201" operator="greaterThan">
      <formula>$S$154</formula>
    </cfRule>
  </conditionalFormatting>
  <conditionalFormatting sqref="H154">
    <cfRule type="expression" dxfId="370" priority="199">
      <formula>$E$154="DPP"</formula>
    </cfRule>
  </conditionalFormatting>
  <conditionalFormatting sqref="I154">
    <cfRule type="expression" dxfId="369" priority="198">
      <formula>$E$154="DPP"</formula>
    </cfRule>
  </conditionalFormatting>
  <conditionalFormatting sqref="G154">
    <cfRule type="expression" dxfId="368" priority="197">
      <formula>$E$154="DPP"</formula>
    </cfRule>
  </conditionalFormatting>
  <conditionalFormatting sqref="F155">
    <cfRule type="expression" dxfId="367" priority="195">
      <formula>$E$155="DPP"</formula>
    </cfRule>
    <cfRule type="cellIs" dxfId="366" priority="196" operator="greaterThan">
      <formula>$S$155</formula>
    </cfRule>
  </conditionalFormatting>
  <conditionalFormatting sqref="H155">
    <cfRule type="expression" dxfId="365" priority="194">
      <formula>$E$155="DPP"</formula>
    </cfRule>
  </conditionalFormatting>
  <conditionalFormatting sqref="I155">
    <cfRule type="expression" dxfId="364" priority="193">
      <formula>$E$155="DPP"</formula>
    </cfRule>
  </conditionalFormatting>
  <conditionalFormatting sqref="G155">
    <cfRule type="expression" dxfId="363" priority="192">
      <formula>$E$155="DPP"</formula>
    </cfRule>
  </conditionalFormatting>
  <conditionalFormatting sqref="F156">
    <cfRule type="expression" dxfId="362" priority="190">
      <formula>$E$156="DPP"</formula>
    </cfRule>
    <cfRule type="cellIs" dxfId="361" priority="191" operator="greaterThan">
      <formula>$S$156</formula>
    </cfRule>
  </conditionalFormatting>
  <conditionalFormatting sqref="H156">
    <cfRule type="expression" dxfId="360" priority="189">
      <formula>$E$156="DPP"</formula>
    </cfRule>
  </conditionalFormatting>
  <conditionalFormatting sqref="I156">
    <cfRule type="expression" dxfId="359" priority="188">
      <formula>$E$156="DPP"</formula>
    </cfRule>
  </conditionalFormatting>
  <conditionalFormatting sqref="G156">
    <cfRule type="expression" dxfId="358" priority="187">
      <formula>$E$156="DPP"</formula>
    </cfRule>
  </conditionalFormatting>
  <conditionalFormatting sqref="F157">
    <cfRule type="expression" dxfId="357" priority="185">
      <formula>$E$157="DPP"</formula>
    </cfRule>
    <cfRule type="cellIs" dxfId="356" priority="186" operator="greaterThan">
      <formula>$S$157</formula>
    </cfRule>
  </conditionalFormatting>
  <conditionalFormatting sqref="H157">
    <cfRule type="expression" dxfId="355" priority="184">
      <formula>$E$157="DPP"</formula>
    </cfRule>
  </conditionalFormatting>
  <conditionalFormatting sqref="I157">
    <cfRule type="expression" dxfId="354" priority="183">
      <formula>$E$157="DPP"</formula>
    </cfRule>
  </conditionalFormatting>
  <conditionalFormatting sqref="G157">
    <cfRule type="expression" dxfId="353" priority="182">
      <formula>$E$157="DPP"</formula>
    </cfRule>
  </conditionalFormatting>
  <conditionalFormatting sqref="F158">
    <cfRule type="expression" dxfId="352" priority="180">
      <formula>$E$158="DPP"</formula>
    </cfRule>
    <cfRule type="cellIs" dxfId="351" priority="181" operator="greaterThan">
      <formula>$S$158</formula>
    </cfRule>
  </conditionalFormatting>
  <conditionalFormatting sqref="H158">
    <cfRule type="expression" dxfId="350" priority="179">
      <formula>$E$158="DPP"</formula>
    </cfRule>
  </conditionalFormatting>
  <conditionalFormatting sqref="I158">
    <cfRule type="expression" dxfId="349" priority="178">
      <formula>$E$158="DPP"</formula>
    </cfRule>
  </conditionalFormatting>
  <conditionalFormatting sqref="G158">
    <cfRule type="expression" dxfId="348" priority="177">
      <formula>$E$158="DPP"</formula>
    </cfRule>
  </conditionalFormatting>
  <conditionalFormatting sqref="F159">
    <cfRule type="expression" dxfId="347" priority="175">
      <formula>$E$159="DPP"</formula>
    </cfRule>
    <cfRule type="cellIs" dxfId="346" priority="176" operator="greaterThan">
      <formula>$S$159</formula>
    </cfRule>
  </conditionalFormatting>
  <conditionalFormatting sqref="H159">
    <cfRule type="expression" dxfId="345" priority="174">
      <formula>$E$159="DPP"</formula>
    </cfRule>
  </conditionalFormatting>
  <conditionalFormatting sqref="I159">
    <cfRule type="expression" dxfId="344" priority="173">
      <formula>$E$159="DPP"</formula>
    </cfRule>
  </conditionalFormatting>
  <conditionalFormatting sqref="G159">
    <cfRule type="expression" dxfId="343" priority="172">
      <formula>$E$159="DPP"</formula>
    </cfRule>
  </conditionalFormatting>
  <conditionalFormatting sqref="F160">
    <cfRule type="expression" dxfId="342" priority="170">
      <formula>$E$160="DPP"</formula>
    </cfRule>
    <cfRule type="cellIs" dxfId="341" priority="171" operator="greaterThan">
      <formula>$S$160</formula>
    </cfRule>
  </conditionalFormatting>
  <conditionalFormatting sqref="H160">
    <cfRule type="expression" dxfId="340" priority="169">
      <formula>$E$160="DPP"</formula>
    </cfRule>
  </conditionalFormatting>
  <conditionalFormatting sqref="I160">
    <cfRule type="expression" dxfId="339" priority="168">
      <formula>$E$160="DPP"</formula>
    </cfRule>
  </conditionalFormatting>
  <conditionalFormatting sqref="G160">
    <cfRule type="expression" dxfId="338" priority="167">
      <formula>$E$160="DPP"</formula>
    </cfRule>
  </conditionalFormatting>
  <conditionalFormatting sqref="F161">
    <cfRule type="expression" dxfId="337" priority="165">
      <formula>$E$161="DPP"</formula>
    </cfRule>
    <cfRule type="cellIs" dxfId="336" priority="166" operator="greaterThan">
      <formula>$S$161</formula>
    </cfRule>
  </conditionalFormatting>
  <conditionalFormatting sqref="H161">
    <cfRule type="expression" dxfId="335" priority="164">
      <formula>$E$161="DPP"</formula>
    </cfRule>
  </conditionalFormatting>
  <conditionalFormatting sqref="I161">
    <cfRule type="expression" dxfId="334" priority="163">
      <formula>$E$161="DPP"</formula>
    </cfRule>
  </conditionalFormatting>
  <conditionalFormatting sqref="G161">
    <cfRule type="expression" dxfId="333" priority="162">
      <formula>$E$161="DPP"</formula>
    </cfRule>
  </conditionalFormatting>
  <conditionalFormatting sqref="F162">
    <cfRule type="expression" dxfId="332" priority="160">
      <formula>$E$162="DPP"</formula>
    </cfRule>
    <cfRule type="cellIs" dxfId="331" priority="161" operator="greaterThan">
      <formula>$S$162</formula>
    </cfRule>
  </conditionalFormatting>
  <conditionalFormatting sqref="H162">
    <cfRule type="expression" dxfId="330" priority="159">
      <formula>$E$162="DPP"</formula>
    </cfRule>
  </conditionalFormatting>
  <conditionalFormatting sqref="I162">
    <cfRule type="expression" dxfId="329" priority="158">
      <formula>$E$162="DPP"</formula>
    </cfRule>
  </conditionalFormatting>
  <conditionalFormatting sqref="G162">
    <cfRule type="expression" dxfId="328" priority="157">
      <formula>$E$162="DPP"</formula>
    </cfRule>
  </conditionalFormatting>
  <conditionalFormatting sqref="N60">
    <cfRule type="cellIs" dxfId="327" priority="28" operator="lessThan">
      <formula>0</formula>
    </cfRule>
  </conditionalFormatting>
  <conditionalFormatting sqref="N89">
    <cfRule type="cellIs" dxfId="326" priority="18" operator="lessThan">
      <formula>0</formula>
    </cfRule>
  </conditionalFormatting>
  <conditionalFormatting sqref="N90">
    <cfRule type="cellIs" dxfId="325" priority="14" operator="lessThan">
      <formula>0</formula>
    </cfRule>
  </conditionalFormatting>
  <dataValidations xWindow="757" yWindow="485" count="10">
    <dataValidation type="list" allowBlank="1" showInputMessage="1" showErrorMessage="1" prompt="Vyberte prosím ze seznamu" sqref="E113:E162">
      <formula1>"PP,DPČ,DPP,OS,"</formula1>
    </dataValidation>
    <dataValidation type="list" allowBlank="1" showInputMessage="1" showErrorMessage="1" prompt="Vyberte prosím ze seznamu" sqref="D113:D162">
      <formula1>"1.1,1.2.1,1.2.2,1.2.3,1.2.4,1.3.1,1.3.2.1,1.3.2.2,1.3.2.3,1.3.2.4,1.3.2.5,1.3.2.6,1.3.2.7,1.3.2.8,1.3.2.9,1.3.2.10,1.3.2.11,1.4.1,1.4.2,1.4.3,1.4.4,1.4.5,1.4.6,1.4.7,1.4.8,1.5,1.6,2.1.1,2.1.2,2.1.3,2.1.4,2.1.5,2.2.1,2.2.2,2.2.3,2.3.1,2.3.2,2.3.3"</formula1>
    </dataValidation>
    <dataValidation type="decimal" allowBlank="1" showInputMessage="1" showErrorMessage="1" error="musí být číslo v rozahu 0,00 - 100,00" prompt="zadejte číslo v rozahu 0,00 - 100,00" sqref="L113:L162">
      <formula1>0</formula1>
      <formula2>100</formula2>
    </dataValidation>
    <dataValidation type="date" allowBlank="1" showInputMessage="1" showErrorMessage="1" error="datum musí být v rozmezí od 01.01.2019 do 31.08.2019" prompt="datum ve formátu dd.mm.2019" sqref="H113:H162">
      <formula1>43466</formula1>
      <formula2>43708</formula2>
    </dataValidation>
    <dataValidation type="decimal" operator="greaterThanOrEqual" allowBlank="1" showErrorMessage="1" error="zadané číslo musí být větší nebo rovno 0" sqref="I51:I53 I10:I13 I15 I17:I27 I29:I38 I41:I45 I47:I49 I8 E41:F45 E29:F38 E17:F27 E15:F15 E10:F13 E51:F53 E8:F8 E47:F49">
      <formula1>0</formula1>
    </dataValidation>
    <dataValidation type="decimal" operator="greaterThanOrEqual" allowBlank="1" showInputMessage="1" showErrorMessage="1" sqref="I67 I69:I79 I81:I90 I93:I97 I99:I101 I103:I105 I60 E99:F101 E93:F97 E81:F90 E69:F79 E67:F67 E62:F65 E60:F60 I62:I65 E103:F105">
      <formula1>0</formula1>
    </dataValidation>
    <dataValidation type="decimal" allowBlank="1" showInputMessage="1" showErrorMessage="1" error="číslo musí být v intervalu 0,00 - 1,00" prompt="zadejte číslo v intervalu 0,00 - 1,00" sqref="F113:F162">
      <formula1>0</formula1>
      <formula2>1</formula2>
    </dataValidation>
    <dataValidation type="decimal" allowBlank="1" showInputMessage="1" showErrorMessage="1" error="číslo musí být větší, nebo rovno 1,00 a max. 300" prompt="zadejte číslo větší, nebo rovno 1,00 a max. 300" sqref="G113:G162">
      <formula1>1</formula1>
      <formula2>300</formula2>
    </dataValidation>
    <dataValidation type="decimal" operator="notBetween" allowBlank="1" showInputMessage="1" showErrorMessage="1" error="zadaná hodnota můžebýt buď 0, nebo větší či rovna 1 hod." sqref="G7:G54 G59:G106">
      <formula1>0.0000001</formula1>
      <formula2>0.9999999</formula2>
    </dataValidation>
    <dataValidation type="date" allowBlank="1" showInputMessage="1" showErrorMessage="1" error="datum musí být v rozmezí od 01.01.2019 do 31.08.2019" prompt="datum ve formátu dd.mm.2019" sqref="I113:I162">
      <formula1>43466</formula1>
      <formula2>43708</formula2>
    </dataValidation>
  </dataValidations>
  <pageMargins left="0.70866141732283472" right="0.70866141732283472" top="0.78740157480314965" bottom="0.78740157480314965" header="0.31496062992125984" footer="0.31496062992125984"/>
  <pageSetup paperSize="9" orientation="landscape" r:id="rId1"/>
  <ignoredErrors>
    <ignoredError sqref="A51:A53 A47:A49 A41:A45 A29:A36 A15:A16 A10:A13" twoDigitTextYear="1"/>
  </ignoredErrors>
  <extLst>
    <ext xmlns:x14="http://schemas.microsoft.com/office/spreadsheetml/2009/9/main" uri="{78C0D931-6437-407d-A8EE-F0AAD7539E65}">
      <x14:conditionalFormattings>
        <x14:conditionalFormatting xmlns:xm="http://schemas.microsoft.com/office/excel/2006/main">
          <x14:cfRule type="cellIs" priority="61" operator="greaterThan" id="{6D0B84B2-E09A-4852-922E-5F1A8BCE8193}">
            <xm:f>$E$8*'část E náklady'!$F$31*1000</xm:f>
            <x14:dxf>
              <font>
                <color rgb="FF9C6500"/>
              </font>
              <fill>
                <patternFill>
                  <bgColor rgb="FFFFEB9C"/>
                </patternFill>
              </fill>
            </x14:dxf>
          </x14:cfRule>
          <xm:sqref>L8</xm:sqref>
        </x14:conditionalFormatting>
        <x14:conditionalFormatting xmlns:xm="http://schemas.microsoft.com/office/excel/2006/main">
          <x14:cfRule type="cellIs" priority="60" operator="greaterThan" id="{F051C130-D207-4B69-A8E8-72222F5C6349}">
            <xm:f>$F$8*'část E náklady'!$F$43*1000</xm:f>
            <x14:dxf>
              <font>
                <color rgb="FF9C6500"/>
              </font>
              <fill>
                <patternFill>
                  <bgColor rgb="FFFFEB9C"/>
                </patternFill>
              </fill>
            </x14:dxf>
          </x14:cfRule>
          <xm:sqref>M8</xm:sqref>
        </x14:conditionalFormatting>
        <x14:conditionalFormatting xmlns:xm="http://schemas.microsoft.com/office/excel/2006/main">
          <x14:cfRule type="cellIs" priority="59" operator="greaterThan" id="{F5505809-6A3B-4B05-868B-9CE418718192}">
            <xm:f>$G$8*'část E náklady'!$F$55*1000</xm:f>
            <x14:dxf>
              <font>
                <color rgb="FF9C6500"/>
              </font>
              <fill>
                <patternFill>
                  <bgColor rgb="FFFFEB9C"/>
                </patternFill>
              </fill>
            </x14:dxf>
          </x14:cfRule>
          <xm:sqref>N8</xm:sqref>
        </x14:conditionalFormatting>
        <x14:conditionalFormatting xmlns:xm="http://schemas.microsoft.com/office/excel/2006/main">
          <x14:cfRule type="cellIs" priority="58" operator="greaterThan" id="{58392D85-72F5-462F-B116-672DDA56F89F}">
            <xm:f>$E$9*'část E náklady'!$F$32*1000</xm:f>
            <x14:dxf>
              <font>
                <color rgb="FF9C6500"/>
              </font>
              <fill>
                <patternFill>
                  <bgColor rgb="FFFFEB9C"/>
                </patternFill>
              </fill>
            </x14:dxf>
          </x14:cfRule>
          <xm:sqref>L9</xm:sqref>
        </x14:conditionalFormatting>
        <x14:conditionalFormatting xmlns:xm="http://schemas.microsoft.com/office/excel/2006/main">
          <x14:cfRule type="cellIs" priority="57" operator="greaterThan" id="{8E72DA57-86BF-4BE1-9D2C-D10450A89F19}">
            <xm:f>$F$9*'část E náklady'!$F$44*1000</xm:f>
            <x14:dxf>
              <font>
                <color rgb="FF9C6500"/>
              </font>
              <fill>
                <patternFill>
                  <bgColor rgb="FFFFEB9C"/>
                </patternFill>
              </fill>
            </x14:dxf>
          </x14:cfRule>
          <xm:sqref>M9</xm:sqref>
        </x14:conditionalFormatting>
        <x14:conditionalFormatting xmlns:xm="http://schemas.microsoft.com/office/excel/2006/main">
          <x14:cfRule type="cellIs" priority="56" operator="greaterThan" id="{6FD46272-F94A-4829-B449-89E25905EE4A}">
            <xm:f>$G$9*'část E náklady'!$F$56*1000</xm:f>
            <x14:dxf>
              <font>
                <color rgb="FF9C6500"/>
              </font>
              <fill>
                <patternFill>
                  <bgColor rgb="FFFFEB9C"/>
                </patternFill>
              </fill>
            </x14:dxf>
          </x14:cfRule>
          <xm:sqref>N9</xm:sqref>
        </x14:conditionalFormatting>
        <x14:conditionalFormatting xmlns:xm="http://schemas.microsoft.com/office/excel/2006/main">
          <x14:cfRule type="cellIs" priority="55" operator="greaterThan" id="{A4A4C037-FE45-4CC3-B67C-E14FBAA36D56}">
            <xm:f>$E$14*'část E náklady'!$F$33*1000</xm:f>
            <x14:dxf>
              <font>
                <color rgb="FF9C6500"/>
              </font>
              <fill>
                <patternFill>
                  <bgColor rgb="FFFFEB9C"/>
                </patternFill>
              </fill>
            </x14:dxf>
          </x14:cfRule>
          <xm:sqref>L14</xm:sqref>
        </x14:conditionalFormatting>
        <x14:conditionalFormatting xmlns:xm="http://schemas.microsoft.com/office/excel/2006/main">
          <x14:cfRule type="cellIs" priority="54" operator="greaterThan" id="{E843605C-80A0-42EE-84B3-27D7F07EC985}">
            <xm:f>$F$14*'část E náklady'!$F$45*1000</xm:f>
            <x14:dxf>
              <font>
                <color rgb="FF9C6500"/>
              </font>
              <fill>
                <patternFill>
                  <bgColor rgb="FFFFEB9C"/>
                </patternFill>
              </fill>
            </x14:dxf>
          </x14:cfRule>
          <xm:sqref>M14</xm:sqref>
        </x14:conditionalFormatting>
        <x14:conditionalFormatting xmlns:xm="http://schemas.microsoft.com/office/excel/2006/main">
          <x14:cfRule type="cellIs" priority="53" operator="greaterThan" id="{2511D1D4-31AB-4F9D-8EAC-EA1557DD62C1}">
            <xm:f>$G$14*'část E náklady'!$F$57*1000</xm:f>
            <x14:dxf>
              <font>
                <color rgb="FF9C6500"/>
              </font>
              <fill>
                <patternFill>
                  <bgColor rgb="FFFFEB9C"/>
                </patternFill>
              </fill>
            </x14:dxf>
          </x14:cfRule>
          <xm:sqref>N14</xm:sqref>
        </x14:conditionalFormatting>
        <x14:conditionalFormatting xmlns:xm="http://schemas.microsoft.com/office/excel/2006/main">
          <x14:cfRule type="cellIs" priority="52" operator="greaterThan" id="{03ABB69D-0BA8-48B3-9673-2B51C2333B83}">
            <xm:f>$E$28*'část E náklady'!$F$34*1000</xm:f>
            <x14:dxf>
              <font>
                <color rgb="FF9C6500"/>
              </font>
              <fill>
                <patternFill>
                  <bgColor rgb="FFFFEB9C"/>
                </patternFill>
              </fill>
            </x14:dxf>
          </x14:cfRule>
          <xm:sqref>L28</xm:sqref>
        </x14:conditionalFormatting>
        <x14:conditionalFormatting xmlns:xm="http://schemas.microsoft.com/office/excel/2006/main">
          <x14:cfRule type="cellIs" priority="51" operator="greaterThan" id="{B8128B95-2C8D-49D6-B7B9-391BCDAF8F61}">
            <xm:f>$F$28*'část E náklady'!$F$46*1000</xm:f>
            <x14:dxf>
              <font>
                <color rgb="FF9C6500"/>
              </font>
              <fill>
                <patternFill>
                  <bgColor rgb="FFFFEB9C"/>
                </patternFill>
              </fill>
            </x14:dxf>
          </x14:cfRule>
          <xm:sqref>M28</xm:sqref>
        </x14:conditionalFormatting>
        <x14:conditionalFormatting xmlns:xm="http://schemas.microsoft.com/office/excel/2006/main">
          <x14:cfRule type="cellIs" priority="50" operator="greaterThan" id="{837E70A2-AD87-470A-90EE-D3DF8E5BA576}">
            <xm:f>$G$28*'část E náklady'!$F$58*1000</xm:f>
            <x14:dxf>
              <font>
                <color rgb="FF9C6500"/>
              </font>
              <fill>
                <patternFill>
                  <bgColor rgb="FFFFEB9C"/>
                </patternFill>
              </fill>
            </x14:dxf>
          </x14:cfRule>
          <xm:sqref>N28</xm:sqref>
        </x14:conditionalFormatting>
        <x14:conditionalFormatting xmlns:xm="http://schemas.microsoft.com/office/excel/2006/main">
          <x14:cfRule type="cellIs" priority="49" operator="greaterThan" id="{8556386A-C54A-4CA3-BAFF-EA5A3B7718DA}">
            <xm:f>$E$40*'část E náklady'!$F$38*1000</xm:f>
            <x14:dxf>
              <font>
                <color rgb="FF9C6500"/>
              </font>
              <fill>
                <patternFill>
                  <bgColor rgb="FFFFEB9C"/>
                </patternFill>
              </fill>
            </x14:dxf>
          </x14:cfRule>
          <xm:sqref>L40</xm:sqref>
        </x14:conditionalFormatting>
        <x14:conditionalFormatting xmlns:xm="http://schemas.microsoft.com/office/excel/2006/main">
          <x14:cfRule type="cellIs" priority="48" operator="greaterThan" id="{7DEF1D05-59E0-4962-90D1-5B3B04DBE145}">
            <xm:f>$F$40*'část E náklady'!$F$50*1000</xm:f>
            <x14:dxf>
              <font>
                <color rgb="FF9C6500"/>
              </font>
              <fill>
                <patternFill>
                  <bgColor rgb="FFFFEB9C"/>
                </patternFill>
              </fill>
            </x14:dxf>
          </x14:cfRule>
          <xm:sqref>M40</xm:sqref>
        </x14:conditionalFormatting>
        <x14:conditionalFormatting xmlns:xm="http://schemas.microsoft.com/office/excel/2006/main">
          <x14:cfRule type="cellIs" priority="47" operator="greaterThan" id="{369F090D-80B0-403B-9109-71DDBB196115}">
            <xm:f>$G$40*'část E náklady'!$F$62*1000</xm:f>
            <x14:dxf>
              <font>
                <color rgb="FF9C6500"/>
              </font>
              <fill>
                <patternFill>
                  <bgColor rgb="FFFFEB9C"/>
                </patternFill>
              </fill>
            </x14:dxf>
          </x14:cfRule>
          <xm:sqref>N40</xm:sqref>
        </x14:conditionalFormatting>
        <x14:conditionalFormatting xmlns:xm="http://schemas.microsoft.com/office/excel/2006/main">
          <x14:cfRule type="cellIs" priority="46" operator="greaterThan" id="{05F6FF81-C29C-40B8-A32C-6CCA5D259AEE}">
            <xm:f>$E$46*'část E náklady'!$F$39*1000</xm:f>
            <x14:dxf>
              <font>
                <color rgb="FF9C6500"/>
              </font>
              <fill>
                <patternFill>
                  <bgColor rgb="FFFFEB9C"/>
                </patternFill>
              </fill>
            </x14:dxf>
          </x14:cfRule>
          <xm:sqref>L46</xm:sqref>
        </x14:conditionalFormatting>
        <x14:conditionalFormatting xmlns:xm="http://schemas.microsoft.com/office/excel/2006/main">
          <x14:cfRule type="cellIs" priority="45" operator="greaterThan" id="{52A1A9BA-6219-4C8F-B331-85FBB3877DE1}">
            <xm:f>$F$46*'část E náklady'!$F$51*1000</xm:f>
            <x14:dxf>
              <font>
                <color rgb="FF9C6500"/>
              </font>
              <fill>
                <patternFill>
                  <bgColor rgb="FFFFEB9C"/>
                </patternFill>
              </fill>
            </x14:dxf>
          </x14:cfRule>
          <xm:sqref>M46</xm:sqref>
        </x14:conditionalFormatting>
        <x14:conditionalFormatting xmlns:xm="http://schemas.microsoft.com/office/excel/2006/main">
          <x14:cfRule type="cellIs" priority="44" operator="greaterThan" id="{9B900E33-0872-496F-9BA8-DA1136435221}">
            <xm:f>$G$46*'část E náklady'!$F$63*1000</xm:f>
            <x14:dxf>
              <font>
                <color rgb="FF9C6500"/>
              </font>
              <fill>
                <patternFill>
                  <bgColor rgb="FFFFEB9C"/>
                </patternFill>
              </fill>
            </x14:dxf>
          </x14:cfRule>
          <xm:sqref>N46</xm:sqref>
        </x14:conditionalFormatting>
        <x14:conditionalFormatting xmlns:xm="http://schemas.microsoft.com/office/excel/2006/main">
          <x14:cfRule type="cellIs" priority="43" operator="greaterThan" id="{5C156EF1-477F-4880-BDBE-63A9859EEF01}">
            <xm:f>$E$50*'část E náklady'!$F$40*1000</xm:f>
            <x14:dxf>
              <font>
                <color rgb="FF9C6500"/>
              </font>
              <fill>
                <patternFill>
                  <bgColor rgb="FFFFEB9C"/>
                </patternFill>
              </fill>
            </x14:dxf>
          </x14:cfRule>
          <xm:sqref>L50</xm:sqref>
        </x14:conditionalFormatting>
        <x14:conditionalFormatting xmlns:xm="http://schemas.microsoft.com/office/excel/2006/main">
          <x14:cfRule type="cellIs" priority="42" operator="greaterThan" id="{66F1025C-A453-4E2F-96E0-160D941E2663}">
            <xm:f>$F$50*'část E náklady'!$F$52*1000</xm:f>
            <x14:dxf>
              <font>
                <color rgb="FF9C6500"/>
              </font>
              <fill>
                <patternFill>
                  <bgColor rgb="FFFFEB9C"/>
                </patternFill>
              </fill>
            </x14:dxf>
          </x14:cfRule>
          <xm:sqref>M50</xm:sqref>
        </x14:conditionalFormatting>
        <x14:conditionalFormatting xmlns:xm="http://schemas.microsoft.com/office/excel/2006/main">
          <x14:cfRule type="cellIs" priority="41" operator="greaterThan" id="{BA152DD0-A4ED-4028-83AD-98CE9C5E5AC2}">
            <xm:f>$G$50*'část E náklady'!$F$64*1000</xm:f>
            <x14:dxf>
              <font>
                <color rgb="FF9C6500"/>
              </font>
              <fill>
                <patternFill>
                  <bgColor rgb="FFFFEB9C"/>
                </patternFill>
              </fill>
            </x14:dxf>
          </x14:cfRule>
          <xm:sqref>N50</xm:sqref>
        </x14:conditionalFormatting>
        <x14:conditionalFormatting xmlns:xm="http://schemas.microsoft.com/office/excel/2006/main">
          <x14:cfRule type="cellIs" priority="40" operator="greaterThan" id="{FFF13046-0607-415D-ABC1-264BD30BA94D}">
            <xm:f>$E$37*'část E náklady'!$F$35*1000</xm:f>
            <x14:dxf>
              <font>
                <color rgb="FF9C6500"/>
              </font>
              <fill>
                <patternFill>
                  <bgColor rgb="FFFFEB9C"/>
                </patternFill>
              </fill>
            </x14:dxf>
          </x14:cfRule>
          <xm:sqref>L37</xm:sqref>
        </x14:conditionalFormatting>
        <x14:conditionalFormatting xmlns:xm="http://schemas.microsoft.com/office/excel/2006/main">
          <x14:cfRule type="cellIs" priority="39" operator="greaterThan" id="{1B06DF67-DD3A-488C-AA1D-14F8AEFD5E31}">
            <xm:f>$F$37*'část E náklady'!$F$47*1000</xm:f>
            <x14:dxf>
              <font>
                <color rgb="FF9C6500"/>
              </font>
              <fill>
                <patternFill>
                  <bgColor rgb="FFFFEB9C"/>
                </patternFill>
              </fill>
            </x14:dxf>
          </x14:cfRule>
          <xm:sqref>M37</xm:sqref>
        </x14:conditionalFormatting>
        <x14:conditionalFormatting xmlns:xm="http://schemas.microsoft.com/office/excel/2006/main">
          <x14:cfRule type="cellIs" priority="38" operator="greaterThan" id="{84332773-88CB-4685-A650-49574310705A}">
            <xm:f>$G$37*'část E náklady'!$F$59*1000</xm:f>
            <x14:dxf>
              <font>
                <color rgb="FF9C6500"/>
              </font>
              <fill>
                <patternFill>
                  <bgColor rgb="FFFFEB9C"/>
                </patternFill>
              </fill>
            </x14:dxf>
          </x14:cfRule>
          <xm:sqref>N37</xm:sqref>
        </x14:conditionalFormatting>
        <x14:conditionalFormatting xmlns:xm="http://schemas.microsoft.com/office/excel/2006/main">
          <x14:cfRule type="cellIs" priority="37" operator="greaterThan" id="{E4E0AF83-0760-45CE-96BC-24CB5F506BC8}">
            <xm:f>$E$38*'část E náklady'!$F$36*1000</xm:f>
            <x14:dxf>
              <font>
                <color rgb="FF9C6500"/>
              </font>
              <fill>
                <patternFill>
                  <bgColor rgb="FFFFEB9C"/>
                </patternFill>
              </fill>
            </x14:dxf>
          </x14:cfRule>
          <xm:sqref>L38</xm:sqref>
        </x14:conditionalFormatting>
        <x14:conditionalFormatting xmlns:xm="http://schemas.microsoft.com/office/excel/2006/main">
          <x14:cfRule type="cellIs" priority="36" operator="greaterThan" id="{D52570CE-638D-41DD-87A3-053D8D2C1E8C}">
            <xm:f>$F$38*'část E náklady'!$F$48*1000</xm:f>
            <x14:dxf>
              <font>
                <color rgb="FF9C6500"/>
              </font>
              <fill>
                <patternFill>
                  <bgColor rgb="FFFFEB9C"/>
                </patternFill>
              </fill>
            </x14:dxf>
          </x14:cfRule>
          <xm:sqref>M38</xm:sqref>
        </x14:conditionalFormatting>
        <x14:conditionalFormatting xmlns:xm="http://schemas.microsoft.com/office/excel/2006/main">
          <x14:cfRule type="cellIs" priority="35" operator="greaterThan" id="{CB9E8EA6-7C45-4F95-889C-0601D3121BE8}">
            <xm:f>$G$38*'část E náklady'!$F$60*1000</xm:f>
            <x14:dxf>
              <font>
                <color rgb="FF9C6500"/>
              </font>
              <fill>
                <patternFill>
                  <bgColor rgb="FFFFEB9C"/>
                </patternFill>
              </fill>
            </x14:dxf>
          </x14:cfRule>
          <xm:sqref>N38</xm:sqref>
        </x14:conditionalFormatting>
        <x14:conditionalFormatting xmlns:xm="http://schemas.microsoft.com/office/excel/2006/main">
          <x14:cfRule type="cellIs" priority="34" operator="greaterThan" id="{82F204CE-8091-4678-A923-C04C8B9B9E50}">
            <xm:f>'část E náklady'!$E$32*1000</xm:f>
            <x14:dxf>
              <font>
                <color rgb="FF9C6500"/>
              </font>
              <fill>
                <patternFill>
                  <bgColor rgb="FFFFEB9C"/>
                </patternFill>
              </fill>
            </x14:dxf>
          </x14:cfRule>
          <xm:sqref>L61</xm:sqref>
        </x14:conditionalFormatting>
        <x14:conditionalFormatting xmlns:xm="http://schemas.microsoft.com/office/excel/2006/main">
          <x14:cfRule type="cellIs" priority="33" operator="greaterThan" id="{DE832E42-0B0D-4C07-88C3-9596C180F865}">
            <xm:f>$F$61*'část E náklady'!$E$44*1000</xm:f>
            <x14:dxf>
              <font>
                <color rgb="FF9C6500"/>
              </font>
              <fill>
                <patternFill>
                  <bgColor rgb="FFFFEB9C"/>
                </patternFill>
              </fill>
            </x14:dxf>
          </x14:cfRule>
          <xm:sqref>M61</xm:sqref>
        </x14:conditionalFormatting>
        <x14:conditionalFormatting xmlns:xm="http://schemas.microsoft.com/office/excel/2006/main">
          <x14:cfRule type="cellIs" priority="32" operator="greaterThan" id="{08AD09F5-38A6-42F9-A2A3-4CF68B417A0E}">
            <xm:f>$G$61*'část E náklady'!$E$56*1000</xm:f>
            <x14:dxf>
              <font>
                <color rgb="FF9C6500"/>
              </font>
              <fill>
                <patternFill>
                  <bgColor rgb="FFFFEB9C"/>
                </patternFill>
              </fill>
            </x14:dxf>
          </x14:cfRule>
          <xm:sqref>N61</xm:sqref>
        </x14:conditionalFormatting>
        <x14:conditionalFormatting xmlns:xm="http://schemas.microsoft.com/office/excel/2006/main">
          <x14:cfRule type="cellIs" priority="31" operator="greaterThan" id="{8AF7614E-E55D-4B9A-AA35-39D33CD31367}">
            <xm:f>$E$60*'část E náklady'!$E$31*1000</xm:f>
            <x14:dxf>
              <font>
                <color rgb="FF9C6500"/>
              </font>
              <fill>
                <patternFill>
                  <bgColor rgb="FFFFEB9C"/>
                </patternFill>
              </fill>
            </x14:dxf>
          </x14:cfRule>
          <xm:sqref>L60</xm:sqref>
        </x14:conditionalFormatting>
        <x14:conditionalFormatting xmlns:xm="http://schemas.microsoft.com/office/excel/2006/main">
          <x14:cfRule type="cellIs" priority="30" operator="greaterThan" id="{B5EC1032-6541-462D-9598-752A7B80F00A}">
            <xm:f>$F$60*'část E náklady'!$E$43*1000</xm:f>
            <x14:dxf>
              <font>
                <color rgb="FF9C6500"/>
              </font>
              <fill>
                <patternFill>
                  <bgColor rgb="FFFFEB9C"/>
                </patternFill>
              </fill>
            </x14:dxf>
          </x14:cfRule>
          <xm:sqref>M60</xm:sqref>
        </x14:conditionalFormatting>
        <x14:conditionalFormatting xmlns:xm="http://schemas.microsoft.com/office/excel/2006/main">
          <x14:cfRule type="cellIs" priority="29" operator="greaterThan" id="{D9ED331F-CA7C-480A-9F34-3596848E055F}">
            <xm:f>$G$60*'část E náklady'!$E$55*1000</xm:f>
            <x14:dxf>
              <font>
                <color rgb="FF9C6500"/>
              </font>
              <fill>
                <patternFill>
                  <bgColor rgb="FFFFEB9C"/>
                </patternFill>
              </fill>
            </x14:dxf>
          </x14:cfRule>
          <xm:sqref>N60</xm:sqref>
        </x14:conditionalFormatting>
        <x14:conditionalFormatting xmlns:xm="http://schemas.microsoft.com/office/excel/2006/main">
          <x14:cfRule type="cellIs" priority="27" operator="greaterThan" id="{E178172D-9655-41FE-AD36-0B37A1263CC5}">
            <xm:f>$E$66*'část E náklady'!$E$33*1000</xm:f>
            <x14:dxf>
              <font>
                <color rgb="FF9C6500"/>
              </font>
              <fill>
                <patternFill>
                  <bgColor rgb="FFFFEB9C"/>
                </patternFill>
              </fill>
            </x14:dxf>
          </x14:cfRule>
          <xm:sqref>L66</xm:sqref>
        </x14:conditionalFormatting>
        <x14:conditionalFormatting xmlns:xm="http://schemas.microsoft.com/office/excel/2006/main">
          <x14:cfRule type="cellIs" priority="26" operator="greaterThan" id="{55AC1232-C401-4B13-A26E-008B509C1B72}">
            <xm:f>$F$66*'část E náklady'!$E$45*1000</xm:f>
            <x14:dxf>
              <font>
                <color rgb="FF9C6500"/>
              </font>
              <fill>
                <patternFill>
                  <bgColor rgb="FFFFEB9C"/>
                </patternFill>
              </fill>
            </x14:dxf>
          </x14:cfRule>
          <xm:sqref>M66</xm:sqref>
        </x14:conditionalFormatting>
        <x14:conditionalFormatting xmlns:xm="http://schemas.microsoft.com/office/excel/2006/main">
          <x14:cfRule type="cellIs" priority="25" operator="greaterThan" id="{17B27133-C528-4895-B4A4-2B473FC70388}">
            <xm:f>$G$66*'část E náklady'!$E$57*1000</xm:f>
            <x14:dxf>
              <font>
                <color rgb="FF9C6500"/>
              </font>
              <fill>
                <patternFill>
                  <bgColor rgb="FFFFEB9C"/>
                </patternFill>
              </fill>
            </x14:dxf>
          </x14:cfRule>
          <xm:sqref>N66</xm:sqref>
        </x14:conditionalFormatting>
        <x14:conditionalFormatting xmlns:xm="http://schemas.microsoft.com/office/excel/2006/main">
          <x14:cfRule type="cellIs" priority="24" operator="greaterThan" id="{4803B301-7CCF-40DF-B307-4C7A528702FB}">
            <xm:f>$F$80*'část E náklady'!$E$46*1000</xm:f>
            <x14:dxf>
              <font>
                <color rgb="FF9C6500"/>
              </font>
              <fill>
                <patternFill>
                  <bgColor rgb="FFFFEB9C"/>
                </patternFill>
              </fill>
            </x14:dxf>
          </x14:cfRule>
          <xm:sqref>M80</xm:sqref>
        </x14:conditionalFormatting>
        <x14:conditionalFormatting xmlns:xm="http://schemas.microsoft.com/office/excel/2006/main">
          <x14:cfRule type="cellIs" priority="23" operator="greaterThan" id="{AAA661CF-D1AB-4769-A838-F57CD40BE470}">
            <xm:f>$G$80*'část E náklady'!$E$58*1000</xm:f>
            <x14:dxf>
              <font>
                <color rgb="FF9C6500"/>
              </font>
              <fill>
                <patternFill>
                  <bgColor rgb="FFFFEB9C"/>
                </patternFill>
              </fill>
            </x14:dxf>
          </x14:cfRule>
          <xm:sqref>N80</xm:sqref>
        </x14:conditionalFormatting>
        <x14:conditionalFormatting xmlns:xm="http://schemas.microsoft.com/office/excel/2006/main">
          <x14:cfRule type="cellIs" priority="22" operator="greaterThan" id="{257DCA60-89CA-4E24-9CA2-798E334262E1}">
            <xm:f>$F$80*'část E náklady'!$E$34*1000</xm:f>
            <x14:dxf>
              <font>
                <color rgb="FF9C6500"/>
              </font>
              <fill>
                <patternFill>
                  <bgColor rgb="FFFFEB9C"/>
                </patternFill>
              </fill>
            </x14:dxf>
          </x14:cfRule>
          <xm:sqref>L80</xm:sqref>
        </x14:conditionalFormatting>
        <x14:conditionalFormatting xmlns:xm="http://schemas.microsoft.com/office/excel/2006/main">
          <x14:cfRule type="cellIs" priority="21" operator="greaterThan" id="{914ECA43-9388-4E01-A15D-6E10D70DB033}">
            <xm:f>$E$89*'část E náklady'!$E$35*1000</xm:f>
            <x14:dxf>
              <font>
                <color rgb="FF9C6500"/>
              </font>
              <fill>
                <patternFill>
                  <bgColor rgb="FFFFEB9C"/>
                </patternFill>
              </fill>
            </x14:dxf>
          </x14:cfRule>
          <xm:sqref>L89</xm:sqref>
        </x14:conditionalFormatting>
        <x14:conditionalFormatting xmlns:xm="http://schemas.microsoft.com/office/excel/2006/main">
          <x14:cfRule type="cellIs" priority="20" operator="greaterThan" id="{2F3E3325-9A76-475D-B01E-BC8FE709C151}">
            <xm:f>$F$89*'část E náklady'!$E$47*1000</xm:f>
            <x14:dxf>
              <font>
                <color rgb="FF9C6500"/>
              </font>
              <fill>
                <patternFill>
                  <bgColor rgb="FFFFEB9C"/>
                </patternFill>
              </fill>
            </x14:dxf>
          </x14:cfRule>
          <xm:sqref>M89</xm:sqref>
        </x14:conditionalFormatting>
        <x14:conditionalFormatting xmlns:xm="http://schemas.microsoft.com/office/excel/2006/main">
          <x14:cfRule type="cellIs" priority="19" operator="greaterThan" id="{4093C873-2F8B-4A98-A860-21EE806CA3AC}">
            <xm:f>$G$89*'část E náklady'!$E$59*1000</xm:f>
            <x14:dxf>
              <font>
                <color rgb="FF9C6500"/>
              </font>
              <fill>
                <patternFill>
                  <bgColor rgb="FFFFEB9C"/>
                </patternFill>
              </fill>
            </x14:dxf>
          </x14:cfRule>
          <xm:sqref>N89</xm:sqref>
        </x14:conditionalFormatting>
        <x14:conditionalFormatting xmlns:xm="http://schemas.microsoft.com/office/excel/2006/main">
          <x14:cfRule type="cellIs" priority="17" operator="greaterThan" id="{144FF3FB-2F92-466C-AE1F-81347E982901}">
            <xm:f>$E$90*'část E náklady'!$E$36*1000</xm:f>
            <x14:dxf>
              <font>
                <color rgb="FF9C6500"/>
              </font>
              <fill>
                <patternFill>
                  <bgColor rgb="FFFFEB9C"/>
                </patternFill>
              </fill>
            </x14:dxf>
          </x14:cfRule>
          <xm:sqref>L90</xm:sqref>
        </x14:conditionalFormatting>
        <x14:conditionalFormatting xmlns:xm="http://schemas.microsoft.com/office/excel/2006/main">
          <x14:cfRule type="cellIs" priority="16" operator="greaterThan" id="{27CABBAA-6882-4E9F-A56A-8779C5CCB39A}">
            <xm:f>$F$90*'část E náklady'!$E$48*1000</xm:f>
            <x14:dxf>
              <font>
                <color rgb="FF9C6500"/>
              </font>
              <fill>
                <patternFill>
                  <bgColor rgb="FFFFEB9C"/>
                </patternFill>
              </fill>
            </x14:dxf>
          </x14:cfRule>
          <xm:sqref>M90</xm:sqref>
        </x14:conditionalFormatting>
        <x14:conditionalFormatting xmlns:xm="http://schemas.microsoft.com/office/excel/2006/main">
          <x14:cfRule type="cellIs" priority="15" operator="greaterThan" id="{CB5D8EB2-2995-4903-BBCA-FD953331BDEA}">
            <xm:f>$G$90*'část E náklady'!$E$60*1000</xm:f>
            <x14:dxf>
              <font>
                <color rgb="FF9C6500"/>
              </font>
              <fill>
                <patternFill>
                  <bgColor rgb="FFFFEB9C"/>
                </patternFill>
              </fill>
            </x14:dxf>
          </x14:cfRule>
          <xm:sqref>N90</xm:sqref>
        </x14:conditionalFormatting>
        <x14:conditionalFormatting xmlns:xm="http://schemas.microsoft.com/office/excel/2006/main">
          <x14:cfRule type="cellIs" priority="13" operator="greaterThan" id="{C5F2FCCE-BC0E-4C73-8D8A-B6A23C8F20FA}">
            <xm:f>$E$92*'část E náklady'!$E$38*1000</xm:f>
            <x14:dxf>
              <font>
                <color rgb="FF9C6500"/>
              </font>
              <fill>
                <patternFill>
                  <bgColor rgb="FFFFEB9C"/>
                </patternFill>
              </fill>
            </x14:dxf>
          </x14:cfRule>
          <xm:sqref>L92</xm:sqref>
        </x14:conditionalFormatting>
        <x14:conditionalFormatting xmlns:xm="http://schemas.microsoft.com/office/excel/2006/main">
          <x14:cfRule type="cellIs" priority="12" operator="greaterThan" id="{59A90355-626D-406E-A139-BB488C0F69FE}">
            <xm:f>$F$92*'část E náklady'!$E$50*1000</xm:f>
            <x14:dxf>
              <font>
                <color rgb="FF9C6500"/>
              </font>
              <fill>
                <patternFill>
                  <bgColor rgb="FFFFEB9C"/>
                </patternFill>
              </fill>
            </x14:dxf>
          </x14:cfRule>
          <xm:sqref>M92</xm:sqref>
        </x14:conditionalFormatting>
        <x14:conditionalFormatting xmlns:xm="http://schemas.microsoft.com/office/excel/2006/main">
          <x14:cfRule type="cellIs" priority="11" operator="greaterThan" id="{0C6F437A-875C-4753-AC82-6C176960A0F6}">
            <xm:f>$G$92*'část E náklady'!$E$62*1000</xm:f>
            <x14:dxf>
              <font>
                <color rgb="FF9C6500"/>
              </font>
              <fill>
                <patternFill>
                  <bgColor rgb="FFFFEB9C"/>
                </patternFill>
              </fill>
            </x14:dxf>
          </x14:cfRule>
          <xm:sqref>N92</xm:sqref>
        </x14:conditionalFormatting>
        <x14:conditionalFormatting xmlns:xm="http://schemas.microsoft.com/office/excel/2006/main">
          <x14:cfRule type="cellIs" priority="10" operator="greaterThan" id="{76234561-4593-4399-952E-CDDC341C244F}">
            <xm:f>$E$98*'část E náklady'!$E$39*1000</xm:f>
            <x14:dxf>
              <font>
                <color rgb="FF9C6500"/>
              </font>
              <fill>
                <patternFill>
                  <bgColor rgb="FFFFEB9C"/>
                </patternFill>
              </fill>
            </x14:dxf>
          </x14:cfRule>
          <xm:sqref>L98</xm:sqref>
        </x14:conditionalFormatting>
        <x14:conditionalFormatting xmlns:xm="http://schemas.microsoft.com/office/excel/2006/main">
          <x14:cfRule type="cellIs" priority="9" operator="greaterThan" id="{0E1CC508-7126-4C4B-9B3B-42254DC74E96}">
            <xm:f>$F$98*'část E náklady'!$E$51*1000</xm:f>
            <x14:dxf>
              <font>
                <color rgb="FF9C6500"/>
              </font>
              <fill>
                <patternFill>
                  <bgColor rgb="FFFFEB9C"/>
                </patternFill>
              </fill>
            </x14:dxf>
          </x14:cfRule>
          <xm:sqref>M98</xm:sqref>
        </x14:conditionalFormatting>
        <x14:conditionalFormatting xmlns:xm="http://schemas.microsoft.com/office/excel/2006/main">
          <x14:cfRule type="cellIs" priority="8" operator="greaterThan" id="{D9B426AC-1A83-4D96-98C5-A937E8594C6B}">
            <xm:f>$G$98*'část E náklady'!$E$63*1000</xm:f>
            <x14:dxf>
              <font>
                <color rgb="FF9C6500"/>
              </font>
              <fill>
                <patternFill>
                  <bgColor rgb="FFFFEB9C"/>
                </patternFill>
              </fill>
            </x14:dxf>
          </x14:cfRule>
          <xm:sqref>N98</xm:sqref>
        </x14:conditionalFormatting>
        <x14:conditionalFormatting xmlns:xm="http://schemas.microsoft.com/office/excel/2006/main">
          <x14:cfRule type="cellIs" priority="7" operator="greaterThan" id="{27CB401C-67B1-406D-9812-78CE2A1DDE9F}">
            <xm:f>$E$102*'část E náklady'!$E$40*1000</xm:f>
            <x14:dxf>
              <font>
                <color rgb="FF9C6500"/>
              </font>
              <fill>
                <patternFill>
                  <bgColor rgb="FFFFEB9C"/>
                </patternFill>
              </fill>
            </x14:dxf>
          </x14:cfRule>
          <xm:sqref>L102</xm:sqref>
        </x14:conditionalFormatting>
        <x14:conditionalFormatting xmlns:xm="http://schemas.microsoft.com/office/excel/2006/main">
          <x14:cfRule type="cellIs" priority="6" operator="greaterThan" id="{A95776FD-7333-4120-9D00-35DA3ECB8314}">
            <xm:f>$F$102*'část E náklady'!$E$52*1000</xm:f>
            <x14:dxf>
              <font>
                <color rgb="FF9C6500"/>
              </font>
              <fill>
                <patternFill>
                  <bgColor rgb="FFFFEB9C"/>
                </patternFill>
              </fill>
            </x14:dxf>
          </x14:cfRule>
          <xm:sqref>M102</xm:sqref>
        </x14:conditionalFormatting>
        <x14:conditionalFormatting xmlns:xm="http://schemas.microsoft.com/office/excel/2006/main">
          <x14:cfRule type="cellIs" priority="5" operator="greaterThan" id="{70BBF47F-13B7-411D-B0E4-7CD7BAF6E369}">
            <xm:f>$G$102*'část E náklady'!$E$64*1000</xm:f>
            <x14:dxf>
              <font>
                <color rgb="FF9C6500"/>
              </font>
              <fill>
                <patternFill>
                  <bgColor rgb="FFFFEB9C"/>
                </patternFill>
              </fill>
            </x14:dxf>
          </x14:cfRule>
          <xm:sqref>N102</xm:sqref>
        </x14:conditionalFormatting>
        <x14:conditionalFormatting xmlns:xm="http://schemas.microsoft.com/office/excel/2006/main">
          <x14:cfRule type="cellIs" priority="4" operator="greaterThan" id="{92C14557-3E1C-4518-A343-6AF273A1B249}">
            <xm:f>$I$39*'část E náklady'!$F$83*1000</xm:f>
            <x14:dxf>
              <fill>
                <patternFill>
                  <bgColor rgb="FFFFC000"/>
                </patternFill>
              </fill>
            </x14:dxf>
          </x14:cfRule>
          <xm:sqref>I39</xm:sqref>
        </x14:conditionalFormatting>
        <x14:conditionalFormatting xmlns:xm="http://schemas.microsoft.com/office/excel/2006/main">
          <x14:cfRule type="cellIs" priority="3" operator="greaterThan" id="{9E1C8259-5F83-44AE-949F-14BB87BAF7F7}">
            <xm:f>$I$7*'část E náklady'!$F$82*1000</xm:f>
            <x14:dxf>
              <fill>
                <patternFill>
                  <bgColor rgb="FFFFC000"/>
                </patternFill>
              </fill>
            </x14:dxf>
          </x14:cfRule>
          <xm:sqref>I7</xm:sqref>
        </x14:conditionalFormatting>
        <x14:conditionalFormatting xmlns:xm="http://schemas.microsoft.com/office/excel/2006/main">
          <x14:cfRule type="cellIs" priority="2" operator="greaterThan" id="{8C9999BE-60CA-4920-8AC3-9D9F457A013C}">
            <xm:f>$I$59*'část E náklady'!$E$82*1000</xm:f>
            <x14:dxf>
              <fill>
                <patternFill>
                  <bgColor rgb="FFFFC000"/>
                </patternFill>
              </fill>
            </x14:dxf>
          </x14:cfRule>
          <xm:sqref>I59</xm:sqref>
        </x14:conditionalFormatting>
        <x14:conditionalFormatting xmlns:xm="http://schemas.microsoft.com/office/excel/2006/main">
          <x14:cfRule type="cellIs" priority="1" operator="greaterThan" id="{337335D2-16FB-48D1-A0B6-4B84E0560382}">
            <xm:f>$I$91*'část E náklady'!$E$83*1000</xm:f>
            <x14:dxf>
              <fill>
                <patternFill>
                  <bgColor rgb="FFFFC000"/>
                </patternFill>
              </fill>
            </x14:dxf>
          </x14:cfRule>
          <xm:sqref>I91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Z90"/>
  <sheetViews>
    <sheetView topLeftCell="A2" zoomScale="80" zoomScaleNormal="80" workbookViewId="0">
      <selection activeCell="X40" sqref="X40"/>
    </sheetView>
  </sheetViews>
  <sheetFormatPr defaultRowHeight="14.25" x14ac:dyDescent="0.2"/>
  <cols>
    <col min="1" max="4" width="10.28515625" style="15" customWidth="1"/>
    <col min="5" max="6" width="15.7109375" style="15" customWidth="1"/>
    <col min="7" max="7" width="15.7109375" style="15" hidden="1" customWidth="1"/>
    <col min="8" max="9" width="15.7109375" style="15" customWidth="1"/>
    <col min="10" max="10" width="15.7109375" style="15" hidden="1" customWidth="1"/>
    <col min="11" max="11" width="61.5703125" style="15" customWidth="1"/>
    <col min="12" max="12" width="9.140625" style="15"/>
    <col min="13" max="14" width="9.85546875" style="15" bestFit="1" customWidth="1"/>
    <col min="15" max="15" width="12.85546875" style="15" bestFit="1" customWidth="1"/>
    <col min="16" max="16" width="18.7109375" style="15" bestFit="1" customWidth="1"/>
    <col min="17" max="16384" width="9.140625" style="15"/>
  </cols>
  <sheetData>
    <row r="1" spans="1:11" ht="15" hidden="1" x14ac:dyDescent="0.25">
      <c r="A1" s="577" t="s">
        <v>713</v>
      </c>
      <c r="B1" s="578"/>
      <c r="C1" s="578"/>
      <c r="D1" s="578"/>
      <c r="E1" s="578"/>
      <c r="F1" s="578"/>
      <c r="G1" s="578"/>
      <c r="H1" s="578"/>
      <c r="I1" s="578"/>
      <c r="J1" s="578"/>
      <c r="K1" s="477"/>
    </row>
    <row r="2" spans="1:11" ht="15" x14ac:dyDescent="0.25">
      <c r="A2" s="577" t="s">
        <v>781</v>
      </c>
      <c r="B2" s="578"/>
      <c r="C2" s="578"/>
      <c r="D2" s="578"/>
      <c r="E2" s="578"/>
      <c r="F2" s="578"/>
      <c r="G2" s="578"/>
      <c r="H2" s="578"/>
      <c r="I2" s="477"/>
      <c r="J2" s="280"/>
      <c r="K2" s="351"/>
    </row>
    <row r="3" spans="1:11" ht="15" hidden="1" x14ac:dyDescent="0.25">
      <c r="A3" s="34"/>
      <c r="B3" s="35"/>
      <c r="C3" s="35"/>
      <c r="D3" s="35"/>
      <c r="E3" s="35"/>
      <c r="F3" s="35"/>
      <c r="G3" s="35"/>
      <c r="H3" s="224"/>
      <c r="I3" s="35"/>
      <c r="J3" s="213"/>
      <c r="K3" s="28"/>
    </row>
    <row r="4" spans="1:11" ht="15" hidden="1" x14ac:dyDescent="0.25">
      <c r="A4" s="489" t="s">
        <v>370</v>
      </c>
      <c r="B4" s="579"/>
      <c r="C4" s="579"/>
      <c r="D4" s="580"/>
      <c r="E4" s="172"/>
      <c r="F4" s="39"/>
      <c r="G4" s="35"/>
      <c r="H4" s="224"/>
      <c r="I4" s="35"/>
      <c r="J4" s="213"/>
      <c r="K4" s="28"/>
    </row>
    <row r="5" spans="1:11" ht="15" hidden="1" x14ac:dyDescent="0.25">
      <c r="A5" s="489" t="s">
        <v>409</v>
      </c>
      <c r="B5" s="579"/>
      <c r="C5" s="579"/>
      <c r="D5" s="580"/>
      <c r="E5" s="172"/>
      <c r="F5" s="39"/>
      <c r="G5" s="35"/>
      <c r="H5" s="224"/>
      <c r="I5" s="35"/>
      <c r="J5" s="213"/>
      <c r="K5" s="28"/>
    </row>
    <row r="6" spans="1:11" ht="15" hidden="1" x14ac:dyDescent="0.25">
      <c r="A6" s="489" t="s">
        <v>368</v>
      </c>
      <c r="B6" s="579"/>
      <c r="C6" s="579"/>
      <c r="D6" s="580"/>
      <c r="E6" s="173">
        <f>G88</f>
        <v>0</v>
      </c>
      <c r="F6" s="40"/>
      <c r="G6" s="35"/>
      <c r="H6" s="224"/>
      <c r="I6" s="35"/>
      <c r="J6" s="213"/>
      <c r="K6" s="28"/>
    </row>
    <row r="7" spans="1:11" ht="39" hidden="1" customHeight="1" x14ac:dyDescent="0.25">
      <c r="A7" s="413" t="s">
        <v>719</v>
      </c>
      <c r="B7" s="579"/>
      <c r="C7" s="579"/>
      <c r="D7" s="580"/>
      <c r="E7" s="173">
        <f>E5-E6</f>
        <v>0</v>
      </c>
      <c r="F7" s="40"/>
      <c r="G7" s="35"/>
      <c r="H7" s="224"/>
      <c r="I7" s="35"/>
      <c r="J7" s="213"/>
      <c r="K7" s="28"/>
    </row>
    <row r="8" spans="1:11" ht="30.75" hidden="1" customHeight="1" x14ac:dyDescent="0.25">
      <c r="A8" s="581" t="s">
        <v>548</v>
      </c>
      <c r="B8" s="582"/>
      <c r="C8" s="582"/>
      <c r="D8" s="583"/>
      <c r="E8" s="172"/>
      <c r="F8" s="39"/>
      <c r="G8" s="35"/>
      <c r="H8" s="224"/>
      <c r="I8" s="35"/>
      <c r="J8" s="213"/>
      <c r="K8" s="28"/>
    </row>
    <row r="9" spans="1:11" ht="17.25" customHeight="1" x14ac:dyDescent="0.25">
      <c r="A9" s="227"/>
      <c r="B9" s="227"/>
      <c r="C9" s="227"/>
      <c r="D9" s="227"/>
      <c r="E9" s="225"/>
      <c r="F9" s="226"/>
      <c r="G9" s="224"/>
      <c r="H9" s="224"/>
      <c r="I9" s="224"/>
      <c r="J9" s="224"/>
      <c r="K9" s="223"/>
    </row>
    <row r="10" spans="1:11" ht="30.75" customHeight="1" x14ac:dyDescent="0.25">
      <c r="A10" s="449" t="s">
        <v>716</v>
      </c>
      <c r="B10" s="460"/>
      <c r="C10" s="460"/>
      <c r="D10" s="461"/>
      <c r="E10" s="228"/>
      <c r="F10" s="226"/>
      <c r="G10" s="345"/>
      <c r="H10" s="345"/>
      <c r="I10" s="345"/>
      <c r="J10" s="345"/>
      <c r="K10" s="351"/>
    </row>
    <row r="11" spans="1:11" ht="30.75" customHeight="1" x14ac:dyDescent="0.25">
      <c r="A11" s="449" t="s">
        <v>717</v>
      </c>
      <c r="B11" s="460"/>
      <c r="C11" s="460"/>
      <c r="D11" s="461"/>
      <c r="E11" s="229">
        <f>H88</f>
        <v>0</v>
      </c>
      <c r="F11" s="226"/>
      <c r="G11" s="345"/>
      <c r="H11" s="345"/>
      <c r="I11" s="345"/>
      <c r="J11" s="345"/>
      <c r="K11" s="351"/>
    </row>
    <row r="12" spans="1:11" ht="41.25" customHeight="1" x14ac:dyDescent="0.25">
      <c r="A12" s="588" t="s">
        <v>787</v>
      </c>
      <c r="B12" s="611"/>
      <c r="C12" s="611"/>
      <c r="D12" s="612"/>
      <c r="E12" s="229">
        <f>E10-E11</f>
        <v>0</v>
      </c>
      <c r="F12" s="226"/>
      <c r="G12" s="345"/>
      <c r="H12" s="345"/>
      <c r="I12" s="345"/>
      <c r="J12" s="345"/>
      <c r="K12" s="351"/>
    </row>
    <row r="13" spans="1:11" ht="15" x14ac:dyDescent="0.25">
      <c r="A13" s="405"/>
      <c r="B13" s="406"/>
      <c r="C13" s="406"/>
      <c r="D13" s="406"/>
      <c r="E13" s="60"/>
      <c r="F13" s="27"/>
      <c r="G13" s="345"/>
      <c r="H13" s="345"/>
      <c r="I13" s="345"/>
      <c r="J13" s="345"/>
      <c r="K13" s="351"/>
    </row>
    <row r="14" spans="1:11" ht="15" hidden="1" x14ac:dyDescent="0.25">
      <c r="A14" s="607" t="s">
        <v>452</v>
      </c>
      <c r="B14" s="608"/>
      <c r="C14" s="608"/>
      <c r="D14" s="609"/>
      <c r="E14" s="172"/>
      <c r="F14" s="39"/>
      <c r="G14" s="345"/>
      <c r="H14" s="345"/>
      <c r="I14" s="345"/>
      <c r="J14" s="345"/>
      <c r="K14" s="351"/>
    </row>
    <row r="15" spans="1:11" ht="26.25" customHeight="1" x14ac:dyDescent="0.25">
      <c r="A15" s="430" t="s">
        <v>811</v>
      </c>
      <c r="B15" s="603"/>
      <c r="C15" s="603"/>
      <c r="D15" s="604"/>
      <c r="E15" s="172"/>
      <c r="F15" s="39"/>
      <c r="G15" s="345"/>
      <c r="H15" s="345"/>
      <c r="I15" s="345"/>
      <c r="J15" s="345"/>
      <c r="K15" s="351"/>
    </row>
    <row r="16" spans="1:11" ht="15" x14ac:dyDescent="0.25">
      <c r="A16" s="449" t="s">
        <v>369</v>
      </c>
      <c r="B16" s="605"/>
      <c r="C16" s="605"/>
      <c r="D16" s="606"/>
      <c r="E16" s="173">
        <f>I88</f>
        <v>0</v>
      </c>
      <c r="F16" s="40"/>
      <c r="G16" s="345"/>
      <c r="H16" s="345"/>
      <c r="I16" s="345"/>
      <c r="J16" s="345"/>
      <c r="K16" s="351"/>
    </row>
    <row r="17" spans="1:17" ht="41.25" customHeight="1" x14ac:dyDescent="0.25">
      <c r="A17" s="588" t="s">
        <v>812</v>
      </c>
      <c r="B17" s="589"/>
      <c r="C17" s="589"/>
      <c r="D17" s="590"/>
      <c r="E17" s="173">
        <f>E15-E16</f>
        <v>0</v>
      </c>
      <c r="F17" s="40"/>
      <c r="G17" s="345"/>
      <c r="H17" s="345"/>
      <c r="I17" s="345"/>
      <c r="J17" s="345"/>
      <c r="K17" s="351"/>
    </row>
    <row r="18" spans="1:17" ht="15" x14ac:dyDescent="0.25">
      <c r="A18" s="208"/>
      <c r="B18" s="209"/>
      <c r="C18" s="209"/>
      <c r="D18" s="209"/>
      <c r="E18" s="210"/>
      <c r="F18" s="207"/>
      <c r="G18" s="206"/>
      <c r="H18" s="224"/>
      <c r="I18" s="206"/>
      <c r="J18" s="213"/>
      <c r="K18" s="205"/>
    </row>
    <row r="19" spans="1:17" ht="46.5" hidden="1" customHeight="1" x14ac:dyDescent="0.25">
      <c r="A19" s="425" t="s">
        <v>710</v>
      </c>
      <c r="B19" s="598"/>
      <c r="C19" s="598"/>
      <c r="D19" s="598"/>
      <c r="E19" s="220"/>
      <c r="F19" s="207"/>
      <c r="G19" s="206"/>
      <c r="H19" s="224"/>
      <c r="I19" s="206"/>
      <c r="J19" s="213"/>
      <c r="K19" s="205"/>
    </row>
    <row r="20" spans="1:17" ht="15" hidden="1" x14ac:dyDescent="0.25">
      <c r="A20" s="425" t="s">
        <v>711</v>
      </c>
      <c r="B20" s="598"/>
      <c r="C20" s="598"/>
      <c r="D20" s="598"/>
      <c r="E20" s="220"/>
      <c r="F20" s="207"/>
      <c r="G20" s="206"/>
      <c r="H20" s="224"/>
      <c r="I20" s="206"/>
      <c r="J20" s="213"/>
      <c r="K20" s="205"/>
    </row>
    <row r="21" spans="1:17" ht="15" hidden="1" x14ac:dyDescent="0.25">
      <c r="A21" s="484" t="s">
        <v>712</v>
      </c>
      <c r="B21" s="599"/>
      <c r="C21" s="599"/>
      <c r="D21" s="599"/>
      <c r="E21" s="221">
        <f>J88</f>
        <v>0</v>
      </c>
      <c r="F21" s="207"/>
      <c r="G21" s="206"/>
      <c r="H21" s="224"/>
      <c r="I21" s="206"/>
      <c r="J21" s="213"/>
      <c r="K21" s="205"/>
    </row>
    <row r="22" spans="1:17" ht="45.75" hidden="1" customHeight="1" x14ac:dyDescent="0.25">
      <c r="A22" s="600" t="s">
        <v>720</v>
      </c>
      <c r="B22" s="601"/>
      <c r="C22" s="601"/>
      <c r="D22" s="601"/>
      <c r="E22" s="221">
        <f>E20-E21</f>
        <v>0</v>
      </c>
      <c r="F22" s="207"/>
      <c r="G22" s="206"/>
      <c r="H22" s="224"/>
      <c r="I22" s="206"/>
      <c r="J22" s="213"/>
      <c r="K22" s="205"/>
    </row>
    <row r="23" spans="1:17" ht="15" hidden="1" x14ac:dyDescent="0.25">
      <c r="A23" s="208"/>
      <c r="B23" s="209"/>
      <c r="C23" s="209"/>
      <c r="D23" s="209"/>
      <c r="E23" s="210"/>
      <c r="F23" s="207"/>
      <c r="G23" s="206"/>
      <c r="H23" s="224"/>
      <c r="I23" s="206"/>
      <c r="J23" s="213"/>
      <c r="K23" s="205"/>
    </row>
    <row r="24" spans="1:17" ht="15" hidden="1" x14ac:dyDescent="0.25">
      <c r="A24" s="208"/>
      <c r="B24" s="209"/>
      <c r="C24" s="209"/>
      <c r="D24" s="209"/>
      <c r="E24" s="210"/>
      <c r="F24" s="207"/>
      <c r="G24" s="206"/>
      <c r="H24" s="224"/>
      <c r="I24" s="206"/>
      <c r="J24" s="213"/>
      <c r="K24" s="205"/>
    </row>
    <row r="25" spans="1:17" hidden="1" x14ac:dyDescent="0.2"/>
    <row r="26" spans="1:17" ht="24" customHeight="1" x14ac:dyDescent="0.2">
      <c r="A26" s="591" t="s">
        <v>0</v>
      </c>
      <c r="B26" s="592"/>
      <c r="C26" s="592"/>
      <c r="D26" s="593"/>
      <c r="E26" s="480" t="s">
        <v>813</v>
      </c>
      <c r="F26" s="597"/>
      <c r="G26" s="586" t="s">
        <v>371</v>
      </c>
      <c r="H26" s="586" t="s">
        <v>715</v>
      </c>
      <c r="I26" s="586" t="s">
        <v>536</v>
      </c>
      <c r="J26" s="586" t="s">
        <v>714</v>
      </c>
      <c r="K26" s="586" t="s">
        <v>146</v>
      </c>
      <c r="M26" s="617" t="s">
        <v>803</v>
      </c>
      <c r="N26" s="618"/>
      <c r="O26" s="618"/>
      <c r="P26" s="619"/>
    </row>
    <row r="27" spans="1:17" ht="163.5" customHeight="1" x14ac:dyDescent="0.2">
      <c r="A27" s="594"/>
      <c r="B27" s="595"/>
      <c r="C27" s="595"/>
      <c r="D27" s="596"/>
      <c r="E27" s="212" t="s">
        <v>404</v>
      </c>
      <c r="F27" s="212" t="s">
        <v>415</v>
      </c>
      <c r="G27" s="587"/>
      <c r="H27" s="587"/>
      <c r="I27" s="587"/>
      <c r="J27" s="602"/>
      <c r="K27" s="587"/>
      <c r="M27" s="353" t="s">
        <v>789</v>
      </c>
      <c r="N27" s="353" t="s">
        <v>790</v>
      </c>
      <c r="O27" s="353" t="s">
        <v>791</v>
      </c>
      <c r="P27" s="353" t="s">
        <v>792</v>
      </c>
    </row>
    <row r="28" spans="1:17" ht="30" customHeight="1" x14ac:dyDescent="0.25">
      <c r="A28" s="502" t="s">
        <v>171</v>
      </c>
      <c r="B28" s="613"/>
      <c r="C28" s="613"/>
      <c r="D28" s="614"/>
      <c r="E28" s="59">
        <f t="shared" ref="E28:J28" si="0">E29+E41+E53+E65</f>
        <v>0</v>
      </c>
      <c r="F28" s="59">
        <f t="shared" si="0"/>
        <v>0</v>
      </c>
      <c r="G28" s="59">
        <f t="shared" si="0"/>
        <v>0</v>
      </c>
      <c r="H28" s="59">
        <f t="shared" si="0"/>
        <v>0</v>
      </c>
      <c r="I28" s="59">
        <f t="shared" si="0"/>
        <v>0</v>
      </c>
      <c r="J28" s="59">
        <f t="shared" si="0"/>
        <v>0</v>
      </c>
      <c r="K28" s="9"/>
      <c r="M28" s="364"/>
      <c r="N28" s="364"/>
      <c r="O28" s="364"/>
      <c r="P28" s="364"/>
    </row>
    <row r="29" spans="1:17" ht="30" customHeight="1" x14ac:dyDescent="0.25">
      <c r="A29" s="574" t="s">
        <v>147</v>
      </c>
      <c r="B29" s="575"/>
      <c r="C29" s="575"/>
      <c r="D29" s="576"/>
      <c r="E29" s="59">
        <f t="shared" ref="E29:J29" si="1">E30+E37</f>
        <v>0</v>
      </c>
      <c r="F29" s="59">
        <f t="shared" si="1"/>
        <v>0</v>
      </c>
      <c r="G29" s="59">
        <f t="shared" si="1"/>
        <v>0</v>
      </c>
      <c r="H29" s="59">
        <f t="shared" si="1"/>
        <v>0</v>
      </c>
      <c r="I29" s="59">
        <f t="shared" si="1"/>
        <v>0</v>
      </c>
      <c r="J29" s="59">
        <f t="shared" si="1"/>
        <v>0</v>
      </c>
      <c r="K29" s="29"/>
      <c r="L29" s="219"/>
      <c r="M29" s="364"/>
      <c r="N29" s="364"/>
      <c r="O29" s="364"/>
      <c r="P29" s="364"/>
    </row>
    <row r="30" spans="1:17" ht="30" customHeight="1" x14ac:dyDescent="0.2">
      <c r="A30" s="413" t="s">
        <v>416</v>
      </c>
      <c r="B30" s="584"/>
      <c r="C30" s="584"/>
      <c r="D30" s="585"/>
      <c r="E30" s="59">
        <f t="shared" ref="E30:J30" si="2">E31+E32+E33+E34+E35+E36</f>
        <v>0</v>
      </c>
      <c r="F30" s="59">
        <f t="shared" si="2"/>
        <v>0</v>
      </c>
      <c r="G30" s="59">
        <f t="shared" si="2"/>
        <v>0</v>
      </c>
      <c r="H30" s="59">
        <f t="shared" si="2"/>
        <v>0</v>
      </c>
      <c r="I30" s="59">
        <f t="shared" si="2"/>
        <v>0</v>
      </c>
      <c r="J30" s="59">
        <f t="shared" si="2"/>
        <v>0</v>
      </c>
      <c r="K30" s="171"/>
      <c r="M30" s="364"/>
      <c r="N30" s="364"/>
      <c r="O30" s="364"/>
      <c r="P30" s="364"/>
    </row>
    <row r="31" spans="1:17" ht="46.5" customHeight="1" x14ac:dyDescent="0.25">
      <c r="A31" s="413" t="s">
        <v>417</v>
      </c>
      <c r="B31" s="584"/>
      <c r="C31" s="584"/>
      <c r="D31" s="585"/>
      <c r="E31" s="165"/>
      <c r="F31" s="165"/>
      <c r="G31" s="330"/>
      <c r="H31" s="330"/>
      <c r="I31" s="330"/>
      <c r="J31" s="330"/>
      <c r="K31" s="171"/>
      <c r="M31" s="342">
        <f t="shared" ref="M31:N36" si="3">E31</f>
        <v>0</v>
      </c>
      <c r="N31" s="342">
        <f t="shared" si="3"/>
        <v>0</v>
      </c>
      <c r="O31" s="342">
        <f t="shared" ref="O31:O36" si="4">F31</f>
        <v>0</v>
      </c>
      <c r="P31" s="343">
        <f>G31+H31+I31+J31</f>
        <v>0</v>
      </c>
      <c r="Q31" s="225"/>
    </row>
    <row r="32" spans="1:17" ht="30" customHeight="1" x14ac:dyDescent="0.25">
      <c r="A32" s="413" t="s">
        <v>418</v>
      </c>
      <c r="B32" s="584"/>
      <c r="C32" s="584"/>
      <c r="D32" s="585"/>
      <c r="E32" s="165"/>
      <c r="F32" s="165"/>
      <c r="G32" s="330"/>
      <c r="H32" s="330"/>
      <c r="I32" s="330"/>
      <c r="J32" s="330"/>
      <c r="K32" s="29"/>
      <c r="M32" s="342">
        <f t="shared" si="3"/>
        <v>0</v>
      </c>
      <c r="N32" s="342">
        <f t="shared" si="3"/>
        <v>0</v>
      </c>
      <c r="O32" s="342">
        <f t="shared" si="4"/>
        <v>0</v>
      </c>
      <c r="P32" s="343">
        <f>G32+H32+I32+J32</f>
        <v>0</v>
      </c>
    </row>
    <row r="33" spans="1:16" ht="30" customHeight="1" x14ac:dyDescent="0.25">
      <c r="A33" s="413" t="s">
        <v>419</v>
      </c>
      <c r="B33" s="584"/>
      <c r="C33" s="584"/>
      <c r="D33" s="585"/>
      <c r="E33" s="165"/>
      <c r="F33" s="165"/>
      <c r="G33" s="330"/>
      <c r="H33" s="330"/>
      <c r="I33" s="330"/>
      <c r="J33" s="330"/>
      <c r="K33" s="29"/>
      <c r="M33" s="342">
        <f t="shared" si="3"/>
        <v>0</v>
      </c>
      <c r="N33" s="342">
        <f t="shared" si="3"/>
        <v>0</v>
      </c>
      <c r="O33" s="342">
        <f t="shared" si="4"/>
        <v>0</v>
      </c>
      <c r="P33" s="343">
        <f t="shared" ref="P33:P40" si="5">G33+H33+I33+J33</f>
        <v>0</v>
      </c>
    </row>
    <row r="34" spans="1:16" ht="30" customHeight="1" x14ac:dyDescent="0.25">
      <c r="A34" s="413" t="s">
        <v>420</v>
      </c>
      <c r="B34" s="584"/>
      <c r="C34" s="584"/>
      <c r="D34" s="585"/>
      <c r="E34" s="165"/>
      <c r="F34" s="165"/>
      <c r="G34" s="330"/>
      <c r="H34" s="330"/>
      <c r="I34" s="330"/>
      <c r="J34" s="330"/>
      <c r="K34" s="29"/>
      <c r="L34" s="219"/>
      <c r="M34" s="342">
        <f t="shared" si="3"/>
        <v>0</v>
      </c>
      <c r="N34" s="342">
        <f t="shared" si="3"/>
        <v>0</v>
      </c>
      <c r="O34" s="342">
        <f t="shared" si="4"/>
        <v>0</v>
      </c>
      <c r="P34" s="343">
        <f t="shared" si="5"/>
        <v>0</v>
      </c>
    </row>
    <row r="35" spans="1:16" ht="30" customHeight="1" x14ac:dyDescent="0.25">
      <c r="A35" s="610" t="s">
        <v>421</v>
      </c>
      <c r="B35" s="584"/>
      <c r="C35" s="584"/>
      <c r="D35" s="585"/>
      <c r="E35" s="165"/>
      <c r="F35" s="165"/>
      <c r="G35" s="330"/>
      <c r="H35" s="330"/>
      <c r="I35" s="330"/>
      <c r="J35" s="330"/>
      <c r="K35" s="29"/>
      <c r="M35" s="342">
        <f t="shared" si="3"/>
        <v>0</v>
      </c>
      <c r="N35" s="342">
        <f t="shared" si="3"/>
        <v>0</v>
      </c>
      <c r="O35" s="342">
        <f t="shared" si="4"/>
        <v>0</v>
      </c>
      <c r="P35" s="343">
        <f t="shared" si="5"/>
        <v>0</v>
      </c>
    </row>
    <row r="36" spans="1:16" ht="30" customHeight="1" x14ac:dyDescent="0.25">
      <c r="A36" s="413" t="s">
        <v>422</v>
      </c>
      <c r="B36" s="584"/>
      <c r="C36" s="584"/>
      <c r="D36" s="585"/>
      <c r="E36" s="165"/>
      <c r="F36" s="165"/>
      <c r="G36" s="330"/>
      <c r="H36" s="330"/>
      <c r="I36" s="330"/>
      <c r="J36" s="330"/>
      <c r="K36" s="29"/>
      <c r="M36" s="342">
        <f t="shared" si="3"/>
        <v>0</v>
      </c>
      <c r="N36" s="342">
        <f t="shared" si="3"/>
        <v>0</v>
      </c>
      <c r="O36" s="342">
        <f t="shared" si="4"/>
        <v>0</v>
      </c>
      <c r="P36" s="343">
        <f t="shared" si="5"/>
        <v>0</v>
      </c>
    </row>
    <row r="37" spans="1:16" ht="30" customHeight="1" x14ac:dyDescent="0.2">
      <c r="A37" s="610" t="s">
        <v>423</v>
      </c>
      <c r="B37" s="584"/>
      <c r="C37" s="584"/>
      <c r="D37" s="585"/>
      <c r="E37" s="59">
        <f t="shared" ref="E37:J37" si="6">E38+E39+E40</f>
        <v>0</v>
      </c>
      <c r="F37" s="59">
        <f t="shared" si="6"/>
        <v>0</v>
      </c>
      <c r="G37" s="59">
        <f t="shared" si="6"/>
        <v>0</v>
      </c>
      <c r="H37" s="59">
        <f t="shared" si="6"/>
        <v>0</v>
      </c>
      <c r="I37" s="59">
        <f t="shared" si="6"/>
        <v>0</v>
      </c>
      <c r="J37" s="59">
        <f t="shared" si="6"/>
        <v>0</v>
      </c>
      <c r="K37" s="170"/>
      <c r="M37" s="366"/>
      <c r="N37" s="366"/>
      <c r="O37" s="366"/>
      <c r="P37" s="366"/>
    </row>
    <row r="38" spans="1:16" ht="30" customHeight="1" x14ac:dyDescent="0.25">
      <c r="A38" s="413" t="s">
        <v>424</v>
      </c>
      <c r="B38" s="584"/>
      <c r="C38" s="584"/>
      <c r="D38" s="585"/>
      <c r="E38" s="165"/>
      <c r="F38" s="165"/>
      <c r="G38" s="330"/>
      <c r="H38" s="330"/>
      <c r="I38" s="330"/>
      <c r="J38" s="330"/>
      <c r="K38" s="29"/>
      <c r="M38" s="342">
        <f t="shared" ref="M38:M40" si="7">E38</f>
        <v>0</v>
      </c>
      <c r="N38" s="342">
        <f t="shared" ref="N38:N40" si="8">F38</f>
        <v>0</v>
      </c>
      <c r="O38" s="342">
        <f t="shared" ref="O38:O40" si="9">F38</f>
        <v>0</v>
      </c>
      <c r="P38" s="343">
        <f t="shared" si="5"/>
        <v>0</v>
      </c>
    </row>
    <row r="39" spans="1:16" ht="30" customHeight="1" x14ac:dyDescent="0.25">
      <c r="A39" s="413" t="s">
        <v>425</v>
      </c>
      <c r="B39" s="584"/>
      <c r="C39" s="584"/>
      <c r="D39" s="585"/>
      <c r="E39" s="165"/>
      <c r="F39" s="165"/>
      <c r="G39" s="330"/>
      <c r="H39" s="330"/>
      <c r="I39" s="330"/>
      <c r="J39" s="330"/>
      <c r="K39" s="29"/>
      <c r="M39" s="342">
        <f t="shared" si="7"/>
        <v>0</v>
      </c>
      <c r="N39" s="342">
        <f t="shared" si="8"/>
        <v>0</v>
      </c>
      <c r="O39" s="342">
        <f t="shared" si="9"/>
        <v>0</v>
      </c>
      <c r="P39" s="343">
        <f t="shared" si="5"/>
        <v>0</v>
      </c>
    </row>
    <row r="40" spans="1:16" ht="30" customHeight="1" x14ac:dyDescent="0.25">
      <c r="A40" s="413" t="s">
        <v>426</v>
      </c>
      <c r="B40" s="584"/>
      <c r="C40" s="584"/>
      <c r="D40" s="585"/>
      <c r="E40" s="165"/>
      <c r="F40" s="165"/>
      <c r="G40" s="330"/>
      <c r="H40" s="330"/>
      <c r="I40" s="330"/>
      <c r="J40" s="330"/>
      <c r="K40" s="29"/>
      <c r="M40" s="342">
        <f t="shared" si="7"/>
        <v>0</v>
      </c>
      <c r="N40" s="342">
        <f t="shared" si="8"/>
        <v>0</v>
      </c>
      <c r="O40" s="342">
        <f t="shared" si="9"/>
        <v>0</v>
      </c>
      <c r="P40" s="343">
        <f t="shared" si="5"/>
        <v>0</v>
      </c>
    </row>
    <row r="41" spans="1:16" ht="30" customHeight="1" x14ac:dyDescent="0.25">
      <c r="A41" s="574" t="s">
        <v>148</v>
      </c>
      <c r="B41" s="575"/>
      <c r="C41" s="575"/>
      <c r="D41" s="576"/>
      <c r="E41" s="59">
        <f t="shared" ref="E41:J41" si="10">E42+E49</f>
        <v>0</v>
      </c>
      <c r="F41" s="59">
        <f t="shared" si="10"/>
        <v>0</v>
      </c>
      <c r="G41" s="59">
        <f t="shared" si="10"/>
        <v>0</v>
      </c>
      <c r="H41" s="59">
        <f t="shared" si="10"/>
        <v>0</v>
      </c>
      <c r="I41" s="59">
        <f t="shared" si="10"/>
        <v>0</v>
      </c>
      <c r="J41" s="59">
        <f t="shared" si="10"/>
        <v>0</v>
      </c>
      <c r="K41" s="29"/>
      <c r="M41" s="365"/>
      <c r="N41" s="365"/>
      <c r="O41" s="365"/>
      <c r="P41" s="365"/>
    </row>
    <row r="42" spans="1:16" ht="30" customHeight="1" x14ac:dyDescent="0.2">
      <c r="A42" s="413" t="s">
        <v>427</v>
      </c>
      <c r="B42" s="584"/>
      <c r="C42" s="584"/>
      <c r="D42" s="585"/>
      <c r="E42" s="59">
        <f t="shared" ref="E42:J42" si="11">E43+E44+E45+E46+E47+E48</f>
        <v>0</v>
      </c>
      <c r="F42" s="59">
        <f t="shared" si="11"/>
        <v>0</v>
      </c>
      <c r="G42" s="59">
        <f t="shared" si="11"/>
        <v>0</v>
      </c>
      <c r="H42" s="59">
        <f t="shared" si="11"/>
        <v>0</v>
      </c>
      <c r="I42" s="59">
        <f t="shared" si="11"/>
        <v>0</v>
      </c>
      <c r="J42" s="59">
        <f t="shared" si="11"/>
        <v>0</v>
      </c>
      <c r="K42" s="29"/>
      <c r="M42" s="365"/>
      <c r="N42" s="365"/>
      <c r="O42" s="365"/>
      <c r="P42" s="365"/>
    </row>
    <row r="43" spans="1:16" ht="30" customHeight="1" x14ac:dyDescent="0.25">
      <c r="A43" s="413" t="s">
        <v>428</v>
      </c>
      <c r="B43" s="584"/>
      <c r="C43" s="584"/>
      <c r="D43" s="585"/>
      <c r="E43" s="165"/>
      <c r="F43" s="165"/>
      <c r="G43" s="330"/>
      <c r="H43" s="330"/>
      <c r="I43" s="330"/>
      <c r="J43" s="330"/>
      <c r="K43" s="29"/>
      <c r="M43" s="342">
        <f t="shared" ref="M43:N48" si="12">E43</f>
        <v>0</v>
      </c>
      <c r="N43" s="342">
        <f t="shared" si="12"/>
        <v>0</v>
      </c>
      <c r="O43" s="342">
        <f t="shared" ref="O43:O48" si="13">F43</f>
        <v>0</v>
      </c>
      <c r="P43" s="343">
        <f t="shared" ref="P43:P48" si="14">G43+H43+I43+J43</f>
        <v>0</v>
      </c>
    </row>
    <row r="44" spans="1:16" ht="30" customHeight="1" x14ac:dyDescent="0.25">
      <c r="A44" s="413" t="s">
        <v>429</v>
      </c>
      <c r="B44" s="584"/>
      <c r="C44" s="584"/>
      <c r="D44" s="585"/>
      <c r="E44" s="165"/>
      <c r="F44" s="165"/>
      <c r="G44" s="330"/>
      <c r="H44" s="330"/>
      <c r="I44" s="330"/>
      <c r="J44" s="330"/>
      <c r="K44" s="29"/>
      <c r="M44" s="342">
        <f t="shared" si="12"/>
        <v>0</v>
      </c>
      <c r="N44" s="342">
        <f t="shared" si="12"/>
        <v>0</v>
      </c>
      <c r="O44" s="342">
        <f t="shared" si="13"/>
        <v>0</v>
      </c>
      <c r="P44" s="343">
        <f t="shared" si="14"/>
        <v>0</v>
      </c>
    </row>
    <row r="45" spans="1:16" ht="30" customHeight="1" x14ac:dyDescent="0.25">
      <c r="A45" s="413" t="s">
        <v>430</v>
      </c>
      <c r="B45" s="584"/>
      <c r="C45" s="584"/>
      <c r="D45" s="585"/>
      <c r="E45" s="165"/>
      <c r="F45" s="165"/>
      <c r="G45" s="330"/>
      <c r="H45" s="330"/>
      <c r="I45" s="330"/>
      <c r="J45" s="330"/>
      <c r="K45" s="29"/>
      <c r="M45" s="342">
        <f t="shared" si="12"/>
        <v>0</v>
      </c>
      <c r="N45" s="342">
        <f t="shared" si="12"/>
        <v>0</v>
      </c>
      <c r="O45" s="342">
        <f t="shared" si="13"/>
        <v>0</v>
      </c>
      <c r="P45" s="343">
        <f t="shared" si="14"/>
        <v>0</v>
      </c>
    </row>
    <row r="46" spans="1:16" ht="30" customHeight="1" x14ac:dyDescent="0.25">
      <c r="A46" s="413" t="s">
        <v>431</v>
      </c>
      <c r="B46" s="584"/>
      <c r="C46" s="584"/>
      <c r="D46" s="585"/>
      <c r="E46" s="165"/>
      <c r="F46" s="165"/>
      <c r="G46" s="330"/>
      <c r="H46" s="330"/>
      <c r="I46" s="330"/>
      <c r="J46" s="330"/>
      <c r="K46" s="29"/>
      <c r="M46" s="342">
        <f t="shared" si="12"/>
        <v>0</v>
      </c>
      <c r="N46" s="342">
        <f t="shared" si="12"/>
        <v>0</v>
      </c>
      <c r="O46" s="342">
        <f t="shared" si="13"/>
        <v>0</v>
      </c>
      <c r="P46" s="343">
        <f t="shared" si="14"/>
        <v>0</v>
      </c>
    </row>
    <row r="47" spans="1:16" ht="30" customHeight="1" x14ac:dyDescent="0.25">
      <c r="A47" s="610" t="s">
        <v>432</v>
      </c>
      <c r="B47" s="584"/>
      <c r="C47" s="584"/>
      <c r="D47" s="585"/>
      <c r="E47" s="165"/>
      <c r="F47" s="165"/>
      <c r="G47" s="330"/>
      <c r="H47" s="330"/>
      <c r="I47" s="330"/>
      <c r="J47" s="330"/>
      <c r="K47" s="29"/>
      <c r="M47" s="342">
        <f t="shared" si="12"/>
        <v>0</v>
      </c>
      <c r="N47" s="342">
        <f t="shared" si="12"/>
        <v>0</v>
      </c>
      <c r="O47" s="342">
        <f t="shared" si="13"/>
        <v>0</v>
      </c>
      <c r="P47" s="343">
        <f t="shared" si="14"/>
        <v>0</v>
      </c>
    </row>
    <row r="48" spans="1:16" ht="30" customHeight="1" x14ac:dyDescent="0.25">
      <c r="A48" s="413" t="s">
        <v>433</v>
      </c>
      <c r="B48" s="584"/>
      <c r="C48" s="584"/>
      <c r="D48" s="585"/>
      <c r="E48" s="165"/>
      <c r="F48" s="165"/>
      <c r="G48" s="330"/>
      <c r="H48" s="330"/>
      <c r="I48" s="330"/>
      <c r="J48" s="330"/>
      <c r="K48" s="29"/>
      <c r="M48" s="342">
        <f t="shared" si="12"/>
        <v>0</v>
      </c>
      <c r="N48" s="342">
        <f t="shared" si="12"/>
        <v>0</v>
      </c>
      <c r="O48" s="342">
        <f t="shared" si="13"/>
        <v>0</v>
      </c>
      <c r="P48" s="343">
        <f t="shared" si="14"/>
        <v>0</v>
      </c>
    </row>
    <row r="49" spans="1:16" ht="30" customHeight="1" x14ac:dyDescent="0.2">
      <c r="A49" s="413" t="s">
        <v>434</v>
      </c>
      <c r="B49" s="584"/>
      <c r="C49" s="584"/>
      <c r="D49" s="585"/>
      <c r="E49" s="59">
        <f t="shared" ref="E49:J49" si="15">E50+E51+E52</f>
        <v>0</v>
      </c>
      <c r="F49" s="59">
        <f t="shared" si="15"/>
        <v>0</v>
      </c>
      <c r="G49" s="59">
        <f t="shared" si="15"/>
        <v>0</v>
      </c>
      <c r="H49" s="59">
        <f t="shared" si="15"/>
        <v>0</v>
      </c>
      <c r="I49" s="59">
        <f t="shared" si="15"/>
        <v>0</v>
      </c>
      <c r="J49" s="59">
        <f t="shared" si="15"/>
        <v>0</v>
      </c>
      <c r="K49" s="29"/>
      <c r="M49" s="367"/>
      <c r="N49" s="367"/>
      <c r="O49" s="367"/>
      <c r="P49" s="367"/>
    </row>
    <row r="50" spans="1:16" ht="30" customHeight="1" x14ac:dyDescent="0.25">
      <c r="A50" s="413" t="s">
        <v>435</v>
      </c>
      <c r="B50" s="584"/>
      <c r="C50" s="584"/>
      <c r="D50" s="585"/>
      <c r="E50" s="165"/>
      <c r="F50" s="165"/>
      <c r="G50" s="330"/>
      <c r="H50" s="330"/>
      <c r="I50" s="330"/>
      <c r="J50" s="330"/>
      <c r="K50" s="29"/>
      <c r="M50" s="342">
        <f t="shared" ref="M50:N52" si="16">E50</f>
        <v>0</v>
      </c>
      <c r="N50" s="342">
        <f t="shared" si="16"/>
        <v>0</v>
      </c>
      <c r="O50" s="342">
        <f t="shared" ref="O50:O52" si="17">F50</f>
        <v>0</v>
      </c>
      <c r="P50" s="343">
        <f t="shared" ref="P50:P52" si="18">G50+H50+I50+J50</f>
        <v>0</v>
      </c>
    </row>
    <row r="51" spans="1:16" ht="30" customHeight="1" x14ac:dyDescent="0.25">
      <c r="A51" s="413" t="s">
        <v>436</v>
      </c>
      <c r="B51" s="584"/>
      <c r="C51" s="584"/>
      <c r="D51" s="585"/>
      <c r="E51" s="165"/>
      <c r="F51" s="165"/>
      <c r="G51" s="330"/>
      <c r="H51" s="330"/>
      <c r="I51" s="330"/>
      <c r="J51" s="330"/>
      <c r="K51" s="29"/>
      <c r="M51" s="342">
        <f t="shared" si="16"/>
        <v>0</v>
      </c>
      <c r="N51" s="342">
        <f t="shared" si="16"/>
        <v>0</v>
      </c>
      <c r="O51" s="342">
        <f t="shared" si="17"/>
        <v>0</v>
      </c>
      <c r="P51" s="343">
        <f t="shared" si="18"/>
        <v>0</v>
      </c>
    </row>
    <row r="52" spans="1:16" ht="30" customHeight="1" x14ac:dyDescent="0.25">
      <c r="A52" s="413" t="s">
        <v>437</v>
      </c>
      <c r="B52" s="584"/>
      <c r="C52" s="584"/>
      <c r="D52" s="585"/>
      <c r="E52" s="165"/>
      <c r="F52" s="165"/>
      <c r="G52" s="330"/>
      <c r="H52" s="330"/>
      <c r="I52" s="330"/>
      <c r="J52" s="330"/>
      <c r="K52" s="29"/>
      <c r="M52" s="342">
        <f t="shared" si="16"/>
        <v>0</v>
      </c>
      <c r="N52" s="342">
        <f t="shared" si="16"/>
        <v>0</v>
      </c>
      <c r="O52" s="342">
        <f t="shared" si="17"/>
        <v>0</v>
      </c>
      <c r="P52" s="343">
        <f t="shared" si="18"/>
        <v>0</v>
      </c>
    </row>
    <row r="53" spans="1:16" ht="30" customHeight="1" x14ac:dyDescent="0.25">
      <c r="A53" s="574" t="s">
        <v>149</v>
      </c>
      <c r="B53" s="575"/>
      <c r="C53" s="575"/>
      <c r="D53" s="576"/>
      <c r="E53" s="59">
        <f t="shared" ref="E53:J53" si="19">E54+E61</f>
        <v>0</v>
      </c>
      <c r="F53" s="59">
        <f t="shared" si="19"/>
        <v>0</v>
      </c>
      <c r="G53" s="59">
        <f t="shared" si="19"/>
        <v>0</v>
      </c>
      <c r="H53" s="59">
        <f t="shared" si="19"/>
        <v>0</v>
      </c>
      <c r="I53" s="59">
        <f t="shared" si="19"/>
        <v>0</v>
      </c>
      <c r="J53" s="59">
        <f t="shared" si="19"/>
        <v>0</v>
      </c>
      <c r="K53" s="29"/>
      <c r="M53" s="365"/>
      <c r="N53" s="365"/>
      <c r="O53" s="365"/>
      <c r="P53" s="365"/>
    </row>
    <row r="54" spans="1:16" ht="30" customHeight="1" x14ac:dyDescent="0.2">
      <c r="A54" s="413" t="s">
        <v>438</v>
      </c>
      <c r="B54" s="584"/>
      <c r="C54" s="584"/>
      <c r="D54" s="585"/>
      <c r="E54" s="59">
        <f t="shared" ref="E54:J54" si="20">E55+E56+E57+E58+E59+E60</f>
        <v>0</v>
      </c>
      <c r="F54" s="59">
        <f t="shared" si="20"/>
        <v>0</v>
      </c>
      <c r="G54" s="59">
        <f t="shared" si="20"/>
        <v>0</v>
      </c>
      <c r="H54" s="59">
        <f t="shared" si="20"/>
        <v>0</v>
      </c>
      <c r="I54" s="59">
        <f t="shared" si="20"/>
        <v>0</v>
      </c>
      <c r="J54" s="59">
        <f t="shared" si="20"/>
        <v>0</v>
      </c>
      <c r="K54" s="29"/>
      <c r="M54" s="365"/>
      <c r="N54" s="365"/>
      <c r="O54" s="365"/>
      <c r="P54" s="365"/>
    </row>
    <row r="55" spans="1:16" ht="30" customHeight="1" x14ac:dyDescent="0.25">
      <c r="A55" s="413" t="s">
        <v>439</v>
      </c>
      <c r="B55" s="584"/>
      <c r="C55" s="584"/>
      <c r="D55" s="585"/>
      <c r="E55" s="165"/>
      <c r="F55" s="165"/>
      <c r="G55" s="330"/>
      <c r="H55" s="330"/>
      <c r="I55" s="330"/>
      <c r="J55" s="330"/>
      <c r="K55" s="29"/>
      <c r="M55" s="342">
        <f t="shared" ref="M55:N60" si="21">E55</f>
        <v>0</v>
      </c>
      <c r="N55" s="342">
        <f t="shared" si="21"/>
        <v>0</v>
      </c>
      <c r="O55" s="342">
        <f t="shared" ref="O55:O60" si="22">F55</f>
        <v>0</v>
      </c>
      <c r="P55" s="343">
        <f t="shared" ref="P55:P65" si="23">G55+H55+I55+J55</f>
        <v>0</v>
      </c>
    </row>
    <row r="56" spans="1:16" ht="30" customHeight="1" x14ac:dyDescent="0.25">
      <c r="A56" s="413" t="s">
        <v>440</v>
      </c>
      <c r="B56" s="584"/>
      <c r="C56" s="584"/>
      <c r="D56" s="585"/>
      <c r="E56" s="165"/>
      <c r="F56" s="165"/>
      <c r="G56" s="330"/>
      <c r="H56" s="330"/>
      <c r="I56" s="330"/>
      <c r="J56" s="330"/>
      <c r="K56" s="29"/>
      <c r="M56" s="342">
        <f t="shared" si="21"/>
        <v>0</v>
      </c>
      <c r="N56" s="342">
        <f t="shared" si="21"/>
        <v>0</v>
      </c>
      <c r="O56" s="342">
        <f t="shared" si="22"/>
        <v>0</v>
      </c>
      <c r="P56" s="343">
        <f t="shared" si="23"/>
        <v>0</v>
      </c>
    </row>
    <row r="57" spans="1:16" ht="30" customHeight="1" x14ac:dyDescent="0.25">
      <c r="A57" s="413" t="s">
        <v>441</v>
      </c>
      <c r="B57" s="584"/>
      <c r="C57" s="584"/>
      <c r="D57" s="585"/>
      <c r="E57" s="165"/>
      <c r="F57" s="165"/>
      <c r="G57" s="330"/>
      <c r="H57" s="330"/>
      <c r="I57" s="330"/>
      <c r="J57" s="330"/>
      <c r="K57" s="29"/>
      <c r="M57" s="342">
        <f t="shared" si="21"/>
        <v>0</v>
      </c>
      <c r="N57" s="342">
        <f t="shared" si="21"/>
        <v>0</v>
      </c>
      <c r="O57" s="342">
        <f t="shared" si="22"/>
        <v>0</v>
      </c>
      <c r="P57" s="343">
        <f t="shared" si="23"/>
        <v>0</v>
      </c>
    </row>
    <row r="58" spans="1:16" ht="30" customHeight="1" x14ac:dyDescent="0.25">
      <c r="A58" s="413" t="s">
        <v>442</v>
      </c>
      <c r="B58" s="584"/>
      <c r="C58" s="584"/>
      <c r="D58" s="585"/>
      <c r="E58" s="165"/>
      <c r="F58" s="165"/>
      <c r="G58" s="330"/>
      <c r="H58" s="330"/>
      <c r="I58" s="330"/>
      <c r="J58" s="330"/>
      <c r="K58" s="29"/>
      <c r="M58" s="342">
        <f t="shared" si="21"/>
        <v>0</v>
      </c>
      <c r="N58" s="342">
        <f t="shared" si="21"/>
        <v>0</v>
      </c>
      <c r="O58" s="342">
        <f t="shared" si="22"/>
        <v>0</v>
      </c>
      <c r="P58" s="343">
        <f t="shared" si="23"/>
        <v>0</v>
      </c>
    </row>
    <row r="59" spans="1:16" ht="30" customHeight="1" x14ac:dyDescent="0.25">
      <c r="A59" s="610" t="s">
        <v>443</v>
      </c>
      <c r="B59" s="584"/>
      <c r="C59" s="584"/>
      <c r="D59" s="585"/>
      <c r="E59" s="165"/>
      <c r="F59" s="165"/>
      <c r="G59" s="330"/>
      <c r="H59" s="330"/>
      <c r="I59" s="330"/>
      <c r="J59" s="330"/>
      <c r="K59" s="29"/>
      <c r="M59" s="342">
        <f t="shared" si="21"/>
        <v>0</v>
      </c>
      <c r="N59" s="342">
        <f t="shared" si="21"/>
        <v>0</v>
      </c>
      <c r="O59" s="342">
        <f t="shared" si="22"/>
        <v>0</v>
      </c>
      <c r="P59" s="343">
        <f t="shared" si="23"/>
        <v>0</v>
      </c>
    </row>
    <row r="60" spans="1:16" ht="30" customHeight="1" x14ac:dyDescent="0.25">
      <c r="A60" s="413" t="s">
        <v>444</v>
      </c>
      <c r="B60" s="584"/>
      <c r="C60" s="584"/>
      <c r="D60" s="585"/>
      <c r="E60" s="165"/>
      <c r="F60" s="165"/>
      <c r="G60" s="330"/>
      <c r="H60" s="330"/>
      <c r="I60" s="330"/>
      <c r="J60" s="330"/>
      <c r="K60" s="29"/>
      <c r="M60" s="342">
        <f t="shared" si="21"/>
        <v>0</v>
      </c>
      <c r="N60" s="342">
        <f t="shared" si="21"/>
        <v>0</v>
      </c>
      <c r="O60" s="342">
        <f t="shared" si="22"/>
        <v>0</v>
      </c>
      <c r="P60" s="343">
        <f t="shared" si="23"/>
        <v>0</v>
      </c>
    </row>
    <row r="61" spans="1:16" ht="30" customHeight="1" x14ac:dyDescent="0.2">
      <c r="A61" s="413" t="s">
        <v>445</v>
      </c>
      <c r="B61" s="584"/>
      <c r="C61" s="584"/>
      <c r="D61" s="585"/>
      <c r="E61" s="59">
        <f t="shared" ref="E61:J61" si="24">E62+E63+E64</f>
        <v>0</v>
      </c>
      <c r="F61" s="59">
        <f t="shared" si="24"/>
        <v>0</v>
      </c>
      <c r="G61" s="59">
        <f t="shared" si="24"/>
        <v>0</v>
      </c>
      <c r="H61" s="59">
        <f t="shared" si="24"/>
        <v>0</v>
      </c>
      <c r="I61" s="59">
        <f t="shared" si="24"/>
        <v>0</v>
      </c>
      <c r="J61" s="59">
        <f t="shared" si="24"/>
        <v>0</v>
      </c>
      <c r="K61" s="29"/>
      <c r="M61" s="365"/>
      <c r="N61" s="365"/>
      <c r="O61" s="365"/>
      <c r="P61" s="365"/>
    </row>
    <row r="62" spans="1:16" ht="30" customHeight="1" x14ac:dyDescent="0.25">
      <c r="A62" s="413" t="s">
        <v>446</v>
      </c>
      <c r="B62" s="584"/>
      <c r="C62" s="584"/>
      <c r="D62" s="585"/>
      <c r="E62" s="165"/>
      <c r="F62" s="165"/>
      <c r="G62" s="330"/>
      <c r="H62" s="330"/>
      <c r="I62" s="330"/>
      <c r="J62" s="330"/>
      <c r="K62" s="29"/>
      <c r="M62" s="342">
        <f t="shared" ref="M62:N65" si="25">E62</f>
        <v>0</v>
      </c>
      <c r="N62" s="342">
        <f t="shared" si="25"/>
        <v>0</v>
      </c>
      <c r="O62" s="342">
        <f t="shared" ref="O62:O65" si="26">F62</f>
        <v>0</v>
      </c>
      <c r="P62" s="343">
        <f t="shared" si="23"/>
        <v>0</v>
      </c>
    </row>
    <row r="63" spans="1:16" ht="30" customHeight="1" x14ac:dyDescent="0.25">
      <c r="A63" s="413" t="s">
        <v>447</v>
      </c>
      <c r="B63" s="584"/>
      <c r="C63" s="584"/>
      <c r="D63" s="585"/>
      <c r="E63" s="165"/>
      <c r="F63" s="165"/>
      <c r="G63" s="330"/>
      <c r="H63" s="330"/>
      <c r="I63" s="330"/>
      <c r="J63" s="330"/>
      <c r="K63" s="29"/>
      <c r="M63" s="342">
        <f t="shared" si="25"/>
        <v>0</v>
      </c>
      <c r="N63" s="342">
        <f t="shared" si="25"/>
        <v>0</v>
      </c>
      <c r="O63" s="342">
        <f t="shared" si="26"/>
        <v>0</v>
      </c>
      <c r="P63" s="343">
        <f t="shared" si="23"/>
        <v>0</v>
      </c>
    </row>
    <row r="64" spans="1:16" ht="30" customHeight="1" x14ac:dyDescent="0.25">
      <c r="A64" s="413" t="s">
        <v>448</v>
      </c>
      <c r="B64" s="584"/>
      <c r="C64" s="584"/>
      <c r="D64" s="585"/>
      <c r="E64" s="165"/>
      <c r="F64" s="165"/>
      <c r="G64" s="330"/>
      <c r="H64" s="330"/>
      <c r="I64" s="330"/>
      <c r="J64" s="330"/>
      <c r="K64" s="29"/>
      <c r="M64" s="342">
        <f t="shared" si="25"/>
        <v>0</v>
      </c>
      <c r="N64" s="342">
        <f t="shared" si="25"/>
        <v>0</v>
      </c>
      <c r="O64" s="342">
        <f t="shared" si="26"/>
        <v>0</v>
      </c>
      <c r="P64" s="343">
        <f t="shared" si="23"/>
        <v>0</v>
      </c>
    </row>
    <row r="65" spans="1:19" ht="30" customHeight="1" x14ac:dyDescent="0.25">
      <c r="A65" s="413" t="s">
        <v>150</v>
      </c>
      <c r="B65" s="615"/>
      <c r="C65" s="615"/>
      <c r="D65" s="616"/>
      <c r="E65" s="165"/>
      <c r="F65" s="165"/>
      <c r="G65" s="330"/>
      <c r="H65" s="330"/>
      <c r="I65" s="330"/>
      <c r="J65" s="330"/>
      <c r="K65" s="29"/>
      <c r="M65" s="342">
        <f t="shared" si="25"/>
        <v>0</v>
      </c>
      <c r="N65" s="342">
        <f t="shared" si="25"/>
        <v>0</v>
      </c>
      <c r="O65" s="342">
        <f t="shared" si="26"/>
        <v>0</v>
      </c>
      <c r="P65" s="343">
        <f t="shared" si="23"/>
        <v>0</v>
      </c>
    </row>
    <row r="66" spans="1:19" ht="30" customHeight="1" x14ac:dyDescent="0.25">
      <c r="A66" s="574" t="s">
        <v>172</v>
      </c>
      <c r="B66" s="575"/>
      <c r="C66" s="575"/>
      <c r="D66" s="576"/>
      <c r="E66" s="59">
        <f t="shared" ref="E66:J66" si="27">E67+E70+E71+E72+E73+E74+E85+E86</f>
        <v>0</v>
      </c>
      <c r="F66" s="59">
        <f t="shared" si="27"/>
        <v>0</v>
      </c>
      <c r="G66" s="59">
        <f t="shared" si="27"/>
        <v>0</v>
      </c>
      <c r="H66" s="59">
        <f t="shared" si="27"/>
        <v>0</v>
      </c>
      <c r="I66" s="59">
        <f t="shared" si="27"/>
        <v>0</v>
      </c>
      <c r="J66" s="59">
        <f t="shared" si="27"/>
        <v>0</v>
      </c>
      <c r="K66" s="9"/>
      <c r="M66" s="365"/>
      <c r="N66" s="365"/>
      <c r="O66" s="365"/>
      <c r="P66" s="365"/>
    </row>
    <row r="67" spans="1:19" ht="30" customHeight="1" x14ac:dyDescent="0.25">
      <c r="A67" s="413" t="s">
        <v>151</v>
      </c>
      <c r="B67" s="615"/>
      <c r="C67" s="615"/>
      <c r="D67" s="616"/>
      <c r="E67" s="59">
        <f t="shared" ref="E67:J67" si="28">E68+E69</f>
        <v>0</v>
      </c>
      <c r="F67" s="59">
        <f t="shared" si="28"/>
        <v>0</v>
      </c>
      <c r="G67" s="59">
        <f t="shared" si="28"/>
        <v>0</v>
      </c>
      <c r="H67" s="59">
        <f t="shared" si="28"/>
        <v>0</v>
      </c>
      <c r="I67" s="59">
        <f t="shared" si="28"/>
        <v>0</v>
      </c>
      <c r="J67" s="59">
        <f t="shared" si="28"/>
        <v>0</v>
      </c>
      <c r="K67" s="29"/>
      <c r="M67" s="365"/>
      <c r="N67" s="367"/>
      <c r="O67" s="367"/>
      <c r="P67" s="367"/>
      <c r="Q67" s="325"/>
    </row>
    <row r="68" spans="1:19" ht="30" customHeight="1" x14ac:dyDescent="0.25">
      <c r="A68" s="413" t="s">
        <v>152</v>
      </c>
      <c r="B68" s="615"/>
      <c r="C68" s="615"/>
      <c r="D68" s="616"/>
      <c r="E68" s="165"/>
      <c r="F68" s="165"/>
      <c r="G68" s="330"/>
      <c r="H68" s="330"/>
      <c r="I68" s="330"/>
      <c r="J68" s="330"/>
      <c r="K68" s="29"/>
      <c r="M68" s="365"/>
      <c r="N68" s="367"/>
      <c r="O68" s="342">
        <f t="shared" ref="O68:O73" si="29">F68</f>
        <v>0</v>
      </c>
      <c r="P68" s="343">
        <f t="shared" ref="P68:P86" si="30">G68+H68+I68+J68</f>
        <v>0</v>
      </c>
      <c r="Q68" s="325"/>
    </row>
    <row r="69" spans="1:19" ht="30" customHeight="1" x14ac:dyDescent="0.25">
      <c r="A69" s="413" t="s">
        <v>153</v>
      </c>
      <c r="B69" s="615"/>
      <c r="C69" s="615"/>
      <c r="D69" s="616"/>
      <c r="E69" s="165"/>
      <c r="F69" s="165"/>
      <c r="G69" s="330"/>
      <c r="H69" s="330"/>
      <c r="I69" s="330"/>
      <c r="J69" s="330"/>
      <c r="K69" s="29"/>
      <c r="M69" s="365"/>
      <c r="N69" s="367"/>
      <c r="O69" s="342">
        <f t="shared" si="29"/>
        <v>0</v>
      </c>
      <c r="P69" s="343">
        <f t="shared" si="30"/>
        <v>0</v>
      </c>
      <c r="Q69" s="325"/>
    </row>
    <row r="70" spans="1:19" ht="30" customHeight="1" x14ac:dyDescent="0.25">
      <c r="A70" s="413" t="s">
        <v>154</v>
      </c>
      <c r="B70" s="615"/>
      <c r="C70" s="615"/>
      <c r="D70" s="616"/>
      <c r="E70" s="165"/>
      <c r="F70" s="165"/>
      <c r="G70" s="330"/>
      <c r="H70" s="330"/>
      <c r="I70" s="330"/>
      <c r="J70" s="330"/>
      <c r="K70" s="29"/>
      <c r="M70" s="365"/>
      <c r="N70" s="367"/>
      <c r="O70" s="342">
        <f t="shared" si="29"/>
        <v>0</v>
      </c>
      <c r="P70" s="343">
        <f t="shared" si="30"/>
        <v>0</v>
      </c>
      <c r="Q70" s="325"/>
    </row>
    <row r="71" spans="1:19" ht="30" customHeight="1" x14ac:dyDescent="0.25">
      <c r="A71" s="413" t="s">
        <v>155</v>
      </c>
      <c r="B71" s="615"/>
      <c r="C71" s="615"/>
      <c r="D71" s="616"/>
      <c r="E71" s="165"/>
      <c r="F71" s="165"/>
      <c r="G71" s="330"/>
      <c r="H71" s="330"/>
      <c r="I71" s="330"/>
      <c r="J71" s="330"/>
      <c r="K71" s="29"/>
      <c r="M71" s="365"/>
      <c r="N71" s="367"/>
      <c r="O71" s="342">
        <f t="shared" si="29"/>
        <v>0</v>
      </c>
      <c r="P71" s="343">
        <f t="shared" si="30"/>
        <v>0</v>
      </c>
      <c r="Q71" s="325"/>
    </row>
    <row r="72" spans="1:19" ht="30" customHeight="1" x14ac:dyDescent="0.25">
      <c r="A72" s="413" t="s">
        <v>156</v>
      </c>
      <c r="B72" s="615"/>
      <c r="C72" s="615"/>
      <c r="D72" s="616"/>
      <c r="E72" s="165"/>
      <c r="F72" s="165"/>
      <c r="G72" s="330"/>
      <c r="H72" s="330"/>
      <c r="I72" s="330"/>
      <c r="J72" s="330"/>
      <c r="K72" s="29"/>
      <c r="M72" s="365"/>
      <c r="N72" s="367"/>
      <c r="O72" s="342">
        <f t="shared" si="29"/>
        <v>0</v>
      </c>
      <c r="P72" s="343">
        <f t="shared" si="30"/>
        <v>0</v>
      </c>
      <c r="Q72" s="325"/>
    </row>
    <row r="73" spans="1:19" ht="30" customHeight="1" x14ac:dyDescent="0.25">
      <c r="A73" s="413" t="s">
        <v>157</v>
      </c>
      <c r="B73" s="615"/>
      <c r="C73" s="615"/>
      <c r="D73" s="616"/>
      <c r="E73" s="165"/>
      <c r="F73" s="165"/>
      <c r="G73" s="330"/>
      <c r="H73" s="330"/>
      <c r="I73" s="330"/>
      <c r="J73" s="330"/>
      <c r="K73" s="29"/>
      <c r="M73" s="365"/>
      <c r="N73" s="367"/>
      <c r="O73" s="342">
        <f t="shared" si="29"/>
        <v>0</v>
      </c>
      <c r="P73" s="343">
        <f t="shared" si="30"/>
        <v>0</v>
      </c>
      <c r="Q73" s="325"/>
    </row>
    <row r="74" spans="1:19" ht="30" customHeight="1" x14ac:dyDescent="0.25">
      <c r="A74" s="413" t="s">
        <v>158</v>
      </c>
      <c r="B74" s="615"/>
      <c r="C74" s="615"/>
      <c r="D74" s="616"/>
      <c r="E74" s="59">
        <f t="shared" ref="E74:J74" si="31">E75+E76+E77+E78+E79+E80+E81+E82+E83+E84</f>
        <v>0</v>
      </c>
      <c r="F74" s="59">
        <f t="shared" si="31"/>
        <v>0</v>
      </c>
      <c r="G74" s="59">
        <f t="shared" si="31"/>
        <v>0</v>
      </c>
      <c r="H74" s="59">
        <f t="shared" si="31"/>
        <v>0</v>
      </c>
      <c r="I74" s="59">
        <f t="shared" si="31"/>
        <v>0</v>
      </c>
      <c r="J74" s="59">
        <f t="shared" si="31"/>
        <v>0</v>
      </c>
      <c r="K74" s="29"/>
      <c r="M74" s="367"/>
      <c r="N74" s="367"/>
      <c r="O74" s="367"/>
      <c r="P74" s="367"/>
      <c r="Q74" s="325"/>
      <c r="R74" s="325"/>
      <c r="S74" s="325"/>
    </row>
    <row r="75" spans="1:19" ht="30" customHeight="1" x14ac:dyDescent="0.25">
      <c r="A75" s="413" t="s">
        <v>159</v>
      </c>
      <c r="B75" s="615"/>
      <c r="C75" s="615"/>
      <c r="D75" s="616"/>
      <c r="E75" s="165"/>
      <c r="F75" s="165"/>
      <c r="G75" s="331"/>
      <c r="H75" s="331"/>
      <c r="I75" s="331"/>
      <c r="J75" s="331"/>
      <c r="K75" s="29"/>
      <c r="M75" s="367"/>
      <c r="N75" s="367"/>
      <c r="O75" s="342">
        <f t="shared" ref="O75:O86" si="32">F75</f>
        <v>0</v>
      </c>
      <c r="P75" s="350">
        <f t="shared" si="30"/>
        <v>0</v>
      </c>
      <c r="Q75" s="325"/>
      <c r="R75" s="325"/>
      <c r="S75" s="325"/>
    </row>
    <row r="76" spans="1:19" ht="30" customHeight="1" x14ac:dyDescent="0.25">
      <c r="A76" s="413" t="s">
        <v>160</v>
      </c>
      <c r="B76" s="615"/>
      <c r="C76" s="615"/>
      <c r="D76" s="616"/>
      <c r="E76" s="165"/>
      <c r="F76" s="165"/>
      <c r="G76" s="331"/>
      <c r="H76" s="331"/>
      <c r="I76" s="331"/>
      <c r="J76" s="331"/>
      <c r="K76" s="29"/>
      <c r="M76" s="367"/>
      <c r="N76" s="367"/>
      <c r="O76" s="342">
        <f t="shared" si="32"/>
        <v>0</v>
      </c>
      <c r="P76" s="350">
        <f t="shared" si="30"/>
        <v>0</v>
      </c>
      <c r="Q76" s="325"/>
      <c r="R76" s="325"/>
      <c r="S76" s="325"/>
    </row>
    <row r="77" spans="1:19" ht="30" customHeight="1" x14ac:dyDescent="0.25">
      <c r="A77" s="413" t="s">
        <v>161</v>
      </c>
      <c r="B77" s="615"/>
      <c r="C77" s="615"/>
      <c r="D77" s="616"/>
      <c r="E77" s="165"/>
      <c r="F77" s="165"/>
      <c r="G77" s="331"/>
      <c r="H77" s="331"/>
      <c r="I77" s="331"/>
      <c r="J77" s="331"/>
      <c r="K77" s="29"/>
      <c r="M77" s="367"/>
      <c r="N77" s="367"/>
      <c r="O77" s="342">
        <f t="shared" si="32"/>
        <v>0</v>
      </c>
      <c r="P77" s="350">
        <f t="shared" si="30"/>
        <v>0</v>
      </c>
      <c r="Q77" s="325"/>
      <c r="R77" s="325"/>
      <c r="S77" s="325"/>
    </row>
    <row r="78" spans="1:19" ht="30" customHeight="1" x14ac:dyDescent="0.25">
      <c r="A78" s="413" t="s">
        <v>162</v>
      </c>
      <c r="B78" s="615"/>
      <c r="C78" s="615"/>
      <c r="D78" s="616"/>
      <c r="E78" s="165"/>
      <c r="F78" s="165"/>
      <c r="G78" s="331"/>
      <c r="H78" s="331"/>
      <c r="I78" s="331"/>
      <c r="J78" s="331"/>
      <c r="K78" s="29"/>
      <c r="M78" s="367"/>
      <c r="N78" s="367"/>
      <c r="O78" s="342">
        <f t="shared" si="32"/>
        <v>0</v>
      </c>
      <c r="P78" s="350">
        <f t="shared" si="30"/>
        <v>0</v>
      </c>
      <c r="Q78" s="325"/>
      <c r="R78" s="325"/>
      <c r="S78" s="325"/>
    </row>
    <row r="79" spans="1:19" ht="30" customHeight="1" x14ac:dyDescent="0.25">
      <c r="A79" s="413" t="s">
        <v>163</v>
      </c>
      <c r="B79" s="615"/>
      <c r="C79" s="615"/>
      <c r="D79" s="616"/>
      <c r="E79" s="165"/>
      <c r="F79" s="165"/>
      <c r="G79" s="331"/>
      <c r="H79" s="331"/>
      <c r="I79" s="331"/>
      <c r="J79" s="331"/>
      <c r="K79" s="29"/>
      <c r="M79" s="367"/>
      <c r="N79" s="367"/>
      <c r="O79" s="342">
        <f t="shared" si="32"/>
        <v>0</v>
      </c>
      <c r="P79" s="350">
        <f t="shared" si="30"/>
        <v>0</v>
      </c>
      <c r="Q79" s="325"/>
      <c r="R79" s="325"/>
      <c r="S79" s="325"/>
    </row>
    <row r="80" spans="1:19" ht="30" customHeight="1" x14ac:dyDescent="0.25">
      <c r="A80" s="413" t="s">
        <v>164</v>
      </c>
      <c r="B80" s="615"/>
      <c r="C80" s="615"/>
      <c r="D80" s="616"/>
      <c r="E80" s="165"/>
      <c r="F80" s="165"/>
      <c r="G80" s="331"/>
      <c r="H80" s="331"/>
      <c r="I80" s="331"/>
      <c r="J80" s="331"/>
      <c r="K80" s="29"/>
      <c r="M80" s="367"/>
      <c r="N80" s="367"/>
      <c r="O80" s="342">
        <f t="shared" si="32"/>
        <v>0</v>
      </c>
      <c r="P80" s="350">
        <f t="shared" si="30"/>
        <v>0</v>
      </c>
      <c r="Q80" s="325"/>
      <c r="R80" s="325"/>
      <c r="S80" s="325"/>
    </row>
    <row r="81" spans="1:26" ht="30" customHeight="1" x14ac:dyDescent="0.25">
      <c r="A81" s="413" t="s">
        <v>165</v>
      </c>
      <c r="B81" s="615"/>
      <c r="C81" s="615"/>
      <c r="D81" s="616"/>
      <c r="E81" s="165"/>
      <c r="F81" s="165"/>
      <c r="G81" s="331"/>
      <c r="H81" s="331"/>
      <c r="I81" s="331"/>
      <c r="J81" s="331"/>
      <c r="K81" s="29"/>
      <c r="M81" s="367"/>
      <c r="N81" s="367"/>
      <c r="O81" s="342">
        <f t="shared" si="32"/>
        <v>0</v>
      </c>
      <c r="P81" s="350">
        <f t="shared" si="30"/>
        <v>0</v>
      </c>
      <c r="Q81" s="325"/>
      <c r="R81" s="325"/>
      <c r="S81" s="325"/>
    </row>
    <row r="82" spans="1:26" ht="30" customHeight="1" x14ac:dyDescent="0.25">
      <c r="A82" s="413" t="s">
        <v>166</v>
      </c>
      <c r="B82" s="615"/>
      <c r="C82" s="615"/>
      <c r="D82" s="616"/>
      <c r="E82" s="165"/>
      <c r="F82" s="165"/>
      <c r="G82" s="331"/>
      <c r="H82" s="331"/>
      <c r="I82" s="331"/>
      <c r="J82" s="331"/>
      <c r="K82" s="29"/>
      <c r="M82" s="367"/>
      <c r="N82" s="367"/>
      <c r="O82" s="342">
        <f t="shared" si="32"/>
        <v>0</v>
      </c>
      <c r="P82" s="350">
        <f t="shared" si="30"/>
        <v>0</v>
      </c>
      <c r="Q82" s="325"/>
      <c r="R82" s="540" t="s">
        <v>801</v>
      </c>
      <c r="S82" s="541"/>
      <c r="T82" s="541"/>
      <c r="U82" s="541"/>
      <c r="V82" s="541"/>
      <c r="W82" s="541"/>
      <c r="X82" s="541"/>
      <c r="Y82" s="541"/>
      <c r="Z82" s="541"/>
    </row>
    <row r="83" spans="1:26" ht="30" customHeight="1" x14ac:dyDescent="0.25">
      <c r="A83" s="413" t="s">
        <v>167</v>
      </c>
      <c r="B83" s="615"/>
      <c r="C83" s="615"/>
      <c r="D83" s="616"/>
      <c r="E83" s="165"/>
      <c r="F83" s="165"/>
      <c r="G83" s="331"/>
      <c r="H83" s="331"/>
      <c r="I83" s="331"/>
      <c r="J83" s="331"/>
      <c r="K83" s="29"/>
      <c r="M83" s="367"/>
      <c r="N83" s="367"/>
      <c r="O83" s="342">
        <f t="shared" si="32"/>
        <v>0</v>
      </c>
      <c r="P83" s="350">
        <f t="shared" si="30"/>
        <v>0</v>
      </c>
      <c r="Q83" s="325"/>
      <c r="R83" s="541"/>
      <c r="S83" s="541"/>
      <c r="T83" s="541"/>
      <c r="U83" s="541"/>
      <c r="V83" s="541"/>
      <c r="W83" s="541"/>
      <c r="X83" s="541"/>
      <c r="Y83" s="541"/>
      <c r="Z83" s="541"/>
    </row>
    <row r="84" spans="1:26" ht="30" customHeight="1" x14ac:dyDescent="0.25">
      <c r="A84" s="413" t="s">
        <v>168</v>
      </c>
      <c r="B84" s="615"/>
      <c r="C84" s="615"/>
      <c r="D84" s="616"/>
      <c r="E84" s="165"/>
      <c r="F84" s="165"/>
      <c r="G84" s="331"/>
      <c r="H84" s="331"/>
      <c r="I84" s="331"/>
      <c r="J84" s="331"/>
      <c r="K84" s="29"/>
      <c r="M84" s="367"/>
      <c r="N84" s="367"/>
      <c r="O84" s="342">
        <f t="shared" si="32"/>
        <v>0</v>
      </c>
      <c r="P84" s="350">
        <f t="shared" si="30"/>
        <v>0</v>
      </c>
      <c r="Q84" s="325"/>
      <c r="R84" s="325"/>
      <c r="S84" s="325"/>
    </row>
    <row r="85" spans="1:26" ht="30" customHeight="1" x14ac:dyDescent="0.25">
      <c r="A85" s="413" t="s">
        <v>169</v>
      </c>
      <c r="B85" s="615"/>
      <c r="C85" s="615"/>
      <c r="D85" s="616"/>
      <c r="E85" s="165"/>
      <c r="F85" s="165"/>
      <c r="G85" s="331"/>
      <c r="H85" s="331"/>
      <c r="I85" s="331"/>
      <c r="J85" s="331"/>
      <c r="K85" s="29"/>
      <c r="M85" s="367"/>
      <c r="N85" s="367"/>
      <c r="O85" s="342">
        <f t="shared" si="32"/>
        <v>0</v>
      </c>
      <c r="P85" s="350">
        <f t="shared" si="30"/>
        <v>0</v>
      </c>
      <c r="Q85" s="325"/>
      <c r="R85" s="325"/>
      <c r="S85" s="325"/>
    </row>
    <row r="86" spans="1:26" ht="30" customHeight="1" x14ac:dyDescent="0.25">
      <c r="A86" s="413" t="s">
        <v>170</v>
      </c>
      <c r="B86" s="615"/>
      <c r="C86" s="615"/>
      <c r="D86" s="616"/>
      <c r="E86" s="165"/>
      <c r="F86" s="165"/>
      <c r="G86" s="331"/>
      <c r="H86" s="331"/>
      <c r="I86" s="331"/>
      <c r="J86" s="331"/>
      <c r="K86" s="29"/>
      <c r="M86" s="367"/>
      <c r="N86" s="367"/>
      <c r="O86" s="342">
        <f t="shared" si="32"/>
        <v>0</v>
      </c>
      <c r="P86" s="350">
        <f t="shared" si="30"/>
        <v>0</v>
      </c>
      <c r="Q86" s="325"/>
      <c r="R86" s="325"/>
      <c r="S86" s="325"/>
    </row>
    <row r="87" spans="1:26" ht="45" customHeight="1" x14ac:dyDescent="0.25">
      <c r="A87" s="413" t="s">
        <v>451</v>
      </c>
      <c r="B87" s="615"/>
      <c r="C87" s="615"/>
      <c r="D87" s="616"/>
      <c r="E87" s="59"/>
      <c r="F87" s="59"/>
      <c r="G87" s="165"/>
      <c r="H87" s="165"/>
      <c r="I87" s="165"/>
      <c r="J87" s="165"/>
      <c r="K87" s="38"/>
      <c r="M87" s="367"/>
      <c r="N87" s="367"/>
      <c r="O87" s="367"/>
      <c r="P87" s="367"/>
      <c r="Q87" s="325"/>
      <c r="R87" s="325"/>
      <c r="S87" s="325"/>
    </row>
    <row r="88" spans="1:26" ht="53.25" customHeight="1" x14ac:dyDescent="0.25">
      <c r="A88" s="502" t="s">
        <v>1</v>
      </c>
      <c r="B88" s="613"/>
      <c r="C88" s="613"/>
      <c r="D88" s="614"/>
      <c r="E88" s="59">
        <f>E28+E66</f>
        <v>0</v>
      </c>
      <c r="F88" s="59">
        <f>F28+F66</f>
        <v>0</v>
      </c>
      <c r="G88" s="59">
        <f>G28+G66+G87</f>
        <v>0</v>
      </c>
      <c r="H88" s="59">
        <f>H28+H66+H87</f>
        <v>0</v>
      </c>
      <c r="I88" s="59">
        <f>I28+I66+I87</f>
        <v>0</v>
      </c>
      <c r="J88" s="59">
        <f>J28+J66+J87</f>
        <v>0</v>
      </c>
      <c r="K88" s="352" t="s">
        <v>802</v>
      </c>
      <c r="M88" s="365"/>
      <c r="N88" s="365"/>
      <c r="O88" s="365"/>
      <c r="P88" s="365"/>
    </row>
    <row r="90" spans="1:26" ht="51.75" customHeight="1" x14ac:dyDescent="0.2">
      <c r="A90" s="479" t="s">
        <v>41</v>
      </c>
      <c r="B90" s="419"/>
      <c r="C90" s="419"/>
      <c r="D90" s="419"/>
      <c r="E90" s="495"/>
      <c r="F90" s="496"/>
      <c r="G90" s="496"/>
      <c r="H90" s="496"/>
      <c r="I90" s="496"/>
      <c r="J90" s="496"/>
      <c r="K90" s="497"/>
    </row>
  </sheetData>
  <sheetProtection password="8D29" sheet="1" objects="1" scenarios="1"/>
  <mergeCells count="90">
    <mergeCell ref="M26:P26"/>
    <mergeCell ref="A37:D37"/>
    <mergeCell ref="A63:D63"/>
    <mergeCell ref="A64:D64"/>
    <mergeCell ref="A50:D50"/>
    <mergeCell ref="A51:D51"/>
    <mergeCell ref="A52:D52"/>
    <mergeCell ref="A54:D54"/>
    <mergeCell ref="A61:D61"/>
    <mergeCell ref="A62:D62"/>
    <mergeCell ref="A56:D56"/>
    <mergeCell ref="A60:D60"/>
    <mergeCell ref="A59:D59"/>
    <mergeCell ref="A58:D58"/>
    <mergeCell ref="A57:D57"/>
    <mergeCell ref="A40:D40"/>
    <mergeCell ref="A42:D42"/>
    <mergeCell ref="A90:D90"/>
    <mergeCell ref="E90:K90"/>
    <mergeCell ref="A78:D78"/>
    <mergeCell ref="A79:D79"/>
    <mergeCell ref="A80:D80"/>
    <mergeCell ref="A81:D81"/>
    <mergeCell ref="A84:D84"/>
    <mergeCell ref="A83:D83"/>
    <mergeCell ref="A87:D87"/>
    <mergeCell ref="A85:D85"/>
    <mergeCell ref="A86:D86"/>
    <mergeCell ref="A88:D88"/>
    <mergeCell ref="A75:D75"/>
    <mergeCell ref="A76:D76"/>
    <mergeCell ref="A77:D77"/>
    <mergeCell ref="A82:D82"/>
    <mergeCell ref="A73:D73"/>
    <mergeCell ref="A74:D74"/>
    <mergeCell ref="A72:D72"/>
    <mergeCell ref="A66:D66"/>
    <mergeCell ref="A67:D67"/>
    <mergeCell ref="A68:D68"/>
    <mergeCell ref="A69:D69"/>
    <mergeCell ref="A70:D70"/>
    <mergeCell ref="A71:D71"/>
    <mergeCell ref="A53:D53"/>
    <mergeCell ref="A65:D65"/>
    <mergeCell ref="A43:D43"/>
    <mergeCell ref="A44:D44"/>
    <mergeCell ref="A45:D45"/>
    <mergeCell ref="A46:D46"/>
    <mergeCell ref="A47:D47"/>
    <mergeCell ref="A48:D48"/>
    <mergeCell ref="A55:D55"/>
    <mergeCell ref="A49:D49"/>
    <mergeCell ref="A15:D15"/>
    <mergeCell ref="A16:D16"/>
    <mergeCell ref="A14:D14"/>
    <mergeCell ref="A7:D7"/>
    <mergeCell ref="A39:D39"/>
    <mergeCell ref="A34:D34"/>
    <mergeCell ref="A35:D35"/>
    <mergeCell ref="A10:D10"/>
    <mergeCell ref="A11:D11"/>
    <mergeCell ref="A12:D12"/>
    <mergeCell ref="A28:D28"/>
    <mergeCell ref="A29:D29"/>
    <mergeCell ref="A32:D32"/>
    <mergeCell ref="A33:D33"/>
    <mergeCell ref="A36:D36"/>
    <mergeCell ref="A38:D38"/>
    <mergeCell ref="A19:D19"/>
    <mergeCell ref="A20:D20"/>
    <mergeCell ref="A21:D21"/>
    <mergeCell ref="A22:D22"/>
    <mergeCell ref="J26:J27"/>
    <mergeCell ref="H26:H27"/>
    <mergeCell ref="R82:Z83"/>
    <mergeCell ref="A41:D41"/>
    <mergeCell ref="A1:K1"/>
    <mergeCell ref="A5:D5"/>
    <mergeCell ref="A6:D6"/>
    <mergeCell ref="A4:D4"/>
    <mergeCell ref="A8:D8"/>
    <mergeCell ref="A2:I2"/>
    <mergeCell ref="A30:D30"/>
    <mergeCell ref="A31:D31"/>
    <mergeCell ref="K26:K27"/>
    <mergeCell ref="A17:D17"/>
    <mergeCell ref="A26:D27"/>
    <mergeCell ref="E26:F26"/>
    <mergeCell ref="G26:G27"/>
    <mergeCell ref="I26:I27"/>
  </mergeCells>
  <conditionalFormatting sqref="E14:E15">
    <cfRule type="cellIs" dxfId="266" priority="913" operator="lessThan">
      <formula>0</formula>
    </cfRule>
  </conditionalFormatting>
  <conditionalFormatting sqref="E4:E5">
    <cfRule type="cellIs" dxfId="265" priority="911" operator="lessThan">
      <formula>0</formula>
    </cfRule>
  </conditionalFormatting>
  <conditionalFormatting sqref="E22">
    <cfRule type="cellIs" dxfId="264" priority="639" operator="lessThan">
      <formula>0</formula>
    </cfRule>
  </conditionalFormatting>
  <conditionalFormatting sqref="I88">
    <cfRule type="cellIs" dxfId="263" priority="643" operator="greaterThan">
      <formula>$E$15</formula>
    </cfRule>
  </conditionalFormatting>
  <conditionalFormatting sqref="J88">
    <cfRule type="cellIs" dxfId="262" priority="642" operator="greaterThan">
      <formula>$E$20</formula>
    </cfRule>
  </conditionalFormatting>
  <conditionalFormatting sqref="E7">
    <cfRule type="cellIs" dxfId="261" priority="641" operator="lessThan">
      <formula>0</formula>
    </cfRule>
  </conditionalFormatting>
  <conditionalFormatting sqref="E17">
    <cfRule type="cellIs" dxfId="260" priority="640" operator="lessThan">
      <formula>0</formula>
    </cfRule>
  </conditionalFormatting>
  <conditionalFormatting sqref="P31">
    <cfRule type="expression" dxfId="259" priority="379">
      <formula>($G$31+$H$31+$I$31+$J$31)-$F$31&gt;0</formula>
    </cfRule>
  </conditionalFormatting>
  <conditionalFormatting sqref="P32">
    <cfRule type="expression" dxfId="258" priority="377">
      <formula>($G$32+$H$32+$I$32+$J$32)-$F$32&gt;0</formula>
    </cfRule>
  </conditionalFormatting>
  <conditionalFormatting sqref="P33">
    <cfRule type="expression" dxfId="257" priority="375">
      <formula>($G$33+$H$33+$I$33+$J$33)-$F$33&gt;0</formula>
    </cfRule>
  </conditionalFormatting>
  <conditionalFormatting sqref="P34">
    <cfRule type="expression" dxfId="256" priority="373">
      <formula>($G$34+$H$34+$I$34+$J$34)-$F$34&gt;0</formula>
    </cfRule>
  </conditionalFormatting>
  <conditionalFormatting sqref="P35">
    <cfRule type="expression" dxfId="255" priority="371">
      <formula>($G$35+$H$35+$I$35+$J$35)-$F$35&gt;0</formula>
    </cfRule>
  </conditionalFormatting>
  <conditionalFormatting sqref="P36">
    <cfRule type="expression" dxfId="254" priority="369">
      <formula>($G$36+$H$36+$I$36+$J$36)-$F$36&gt;0</formula>
    </cfRule>
  </conditionalFormatting>
  <conditionalFormatting sqref="O31">
    <cfRule type="cellIs" dxfId="253" priority="326" operator="greaterThan">
      <formula>$E$31</formula>
    </cfRule>
  </conditionalFormatting>
  <conditionalFormatting sqref="O32">
    <cfRule type="cellIs" dxfId="252" priority="325" operator="greaterThan">
      <formula>$E$32</formula>
    </cfRule>
  </conditionalFormatting>
  <conditionalFormatting sqref="O33">
    <cfRule type="cellIs" dxfId="251" priority="324" operator="greaterThan">
      <formula>$E$33</formula>
    </cfRule>
  </conditionalFormatting>
  <conditionalFormatting sqref="O34">
    <cfRule type="cellIs" dxfId="250" priority="323" operator="greaterThan">
      <formula>$E$34</formula>
    </cfRule>
  </conditionalFormatting>
  <conditionalFormatting sqref="O35">
    <cfRule type="cellIs" dxfId="249" priority="322" operator="greaterThan">
      <formula>$E$35</formula>
    </cfRule>
  </conditionalFormatting>
  <conditionalFormatting sqref="O36">
    <cfRule type="cellIs" dxfId="248" priority="321" operator="greaterThan">
      <formula>$E$36</formula>
    </cfRule>
  </conditionalFormatting>
  <conditionalFormatting sqref="O38">
    <cfRule type="cellIs" dxfId="247" priority="295" operator="greaterThan">
      <formula>$E$38</formula>
    </cfRule>
  </conditionalFormatting>
  <conditionalFormatting sqref="O39">
    <cfRule type="cellIs" dxfId="246" priority="292" operator="greaterThan">
      <formula>$E$39</formula>
    </cfRule>
  </conditionalFormatting>
  <conditionalFormatting sqref="O40">
    <cfRule type="cellIs" dxfId="245" priority="291" operator="greaterThan">
      <formula>$E$40</formula>
    </cfRule>
  </conditionalFormatting>
  <conditionalFormatting sqref="P38">
    <cfRule type="expression" dxfId="244" priority="286">
      <formula>($G$38+$H$38+$I$38+$J$38)-$F$38&gt;0</formula>
    </cfRule>
  </conditionalFormatting>
  <conditionalFormatting sqref="P39">
    <cfRule type="expression" dxfId="243" priority="284">
      <formula>($G$39+$H$39+$I$39+$J$39)-$F$39&gt;0</formula>
    </cfRule>
  </conditionalFormatting>
  <conditionalFormatting sqref="P40">
    <cfRule type="expression" dxfId="242" priority="282">
      <formula>($G$40+$H$40+$I$40+$J$40)-$F$40&gt;0</formula>
    </cfRule>
  </conditionalFormatting>
  <conditionalFormatting sqref="O43">
    <cfRule type="cellIs" dxfId="241" priority="239" operator="greaterThan">
      <formula>$E$43</formula>
    </cfRule>
  </conditionalFormatting>
  <conditionalFormatting sqref="O44">
    <cfRule type="cellIs" dxfId="240" priority="238" operator="greaterThan">
      <formula>$E$44</formula>
    </cfRule>
  </conditionalFormatting>
  <conditionalFormatting sqref="O45">
    <cfRule type="cellIs" dxfId="239" priority="237" operator="greaterThan">
      <formula>$E$45</formula>
    </cfRule>
  </conditionalFormatting>
  <conditionalFormatting sqref="O46">
    <cfRule type="cellIs" dxfId="238" priority="236" operator="greaterThan">
      <formula>$E$46</formula>
    </cfRule>
  </conditionalFormatting>
  <conditionalFormatting sqref="O47">
    <cfRule type="cellIs" dxfId="237" priority="235" operator="greaterThan">
      <formula>$E$47</formula>
    </cfRule>
  </conditionalFormatting>
  <conditionalFormatting sqref="O48">
    <cfRule type="cellIs" dxfId="236" priority="234" operator="greaterThan">
      <formula>$E$48</formula>
    </cfRule>
  </conditionalFormatting>
  <conditionalFormatting sqref="P43">
    <cfRule type="expression" dxfId="235" priority="226">
      <formula>($G$43+$H$43+$I$43+$J$43)-$F$43&gt;0</formula>
    </cfRule>
  </conditionalFormatting>
  <conditionalFormatting sqref="P44">
    <cfRule type="expression" dxfId="234" priority="224">
      <formula>($G$44+$H$44+$I$44+$J$44)-$F$44&gt;0</formula>
    </cfRule>
  </conditionalFormatting>
  <conditionalFormatting sqref="P45">
    <cfRule type="expression" dxfId="233" priority="222">
      <formula>($G$45+$H$45+$I$45+$J$45)-$F$45&gt;0</formula>
    </cfRule>
  </conditionalFormatting>
  <conditionalFormatting sqref="P46">
    <cfRule type="expression" dxfId="232" priority="220">
      <formula>($G$46+$H$46+$I$46+$J$46)-$F$46&gt;0</formula>
    </cfRule>
  </conditionalFormatting>
  <conditionalFormatting sqref="P47">
    <cfRule type="expression" dxfId="231" priority="218">
      <formula>($G$47+$H$47+$I$47+$J$47)-$F$47&gt;0</formula>
    </cfRule>
  </conditionalFormatting>
  <conditionalFormatting sqref="P48">
    <cfRule type="expression" dxfId="230" priority="216">
      <formula>($G$48+$H$48+$I$48+$J$48)-$F$48&gt;0</formula>
    </cfRule>
  </conditionalFormatting>
  <conditionalFormatting sqref="O50">
    <cfRule type="cellIs" dxfId="229" priority="194" operator="greaterThan">
      <formula>$E$50</formula>
    </cfRule>
  </conditionalFormatting>
  <conditionalFormatting sqref="O51">
    <cfRule type="cellIs" dxfId="228" priority="193" operator="greaterThan">
      <formula>$E$51</formula>
    </cfRule>
  </conditionalFormatting>
  <conditionalFormatting sqref="O52">
    <cfRule type="cellIs" dxfId="227" priority="192" operator="greaterThan">
      <formula>$E$52</formula>
    </cfRule>
  </conditionalFormatting>
  <conditionalFormatting sqref="P50">
    <cfRule type="expression" dxfId="226" priority="187">
      <formula>($G$50+$H$50+$I$50+$J$50)-$F$50&gt;0</formula>
    </cfRule>
  </conditionalFormatting>
  <conditionalFormatting sqref="P51">
    <cfRule type="expression" dxfId="225" priority="185">
      <formula>($G$51+$H$51+$I$51+$J$51)-$F$51&gt;0</formula>
    </cfRule>
  </conditionalFormatting>
  <conditionalFormatting sqref="P52">
    <cfRule type="expression" dxfId="224" priority="183">
      <formula>($G$52+$H$52+$I$52+$J$52)-$F$52&gt;0</formula>
    </cfRule>
  </conditionalFormatting>
  <conditionalFormatting sqref="O55">
    <cfRule type="cellIs" dxfId="223" priority="140" operator="greaterThan">
      <formula>$E$55</formula>
    </cfRule>
  </conditionalFormatting>
  <conditionalFormatting sqref="O56">
    <cfRule type="cellIs" dxfId="222" priority="139" operator="greaterThan">
      <formula>$E$56</formula>
    </cfRule>
  </conditionalFormatting>
  <conditionalFormatting sqref="O57">
    <cfRule type="cellIs" dxfId="221" priority="138" operator="greaterThan">
      <formula>$E$57</formula>
    </cfRule>
  </conditionalFormatting>
  <conditionalFormatting sqref="O58">
    <cfRule type="cellIs" dxfId="220" priority="137" operator="greaterThan">
      <formula>$E$58</formula>
    </cfRule>
  </conditionalFormatting>
  <conditionalFormatting sqref="O59">
    <cfRule type="cellIs" dxfId="219" priority="136" operator="greaterThan">
      <formula>$E$59</formula>
    </cfRule>
  </conditionalFormatting>
  <conditionalFormatting sqref="O60">
    <cfRule type="cellIs" dxfId="218" priority="135" operator="greaterThan">
      <formula>$E$60</formula>
    </cfRule>
  </conditionalFormatting>
  <conditionalFormatting sqref="P55">
    <cfRule type="expression" dxfId="217" priority="127">
      <formula>($G$55+$H$55+$I$55+$J$55)-$F$55&gt;0</formula>
    </cfRule>
  </conditionalFormatting>
  <conditionalFormatting sqref="P56">
    <cfRule type="expression" dxfId="216" priority="125">
      <formula>($G$56+$H$56+$I$56+$J$56)-$F$56&gt;0</formula>
    </cfRule>
  </conditionalFormatting>
  <conditionalFormatting sqref="P57">
    <cfRule type="expression" dxfId="215" priority="123">
      <formula>($G$57+$H$57+$I$57+$J$57)-$F$57&gt;0</formula>
    </cfRule>
  </conditionalFormatting>
  <conditionalFormatting sqref="P58">
    <cfRule type="expression" dxfId="214" priority="121">
      <formula>($G$58+$H$58+$I$58+$J$58)-$F$58&gt;0</formula>
    </cfRule>
  </conditionalFormatting>
  <conditionalFormatting sqref="P59">
    <cfRule type="expression" dxfId="213" priority="119">
      <formula>($G$59+$H$59+$I$59+$J$59)-$F$59&gt;0</formula>
    </cfRule>
  </conditionalFormatting>
  <conditionalFormatting sqref="P60">
    <cfRule type="expression" dxfId="212" priority="117">
      <formula>($G$60+$H$60+$I$60+$J$60)-$F$60&gt;0</formula>
    </cfRule>
  </conditionalFormatting>
  <conditionalFormatting sqref="O62">
    <cfRule type="cellIs" dxfId="211" priority="93" operator="greaterThan">
      <formula>$E$62</formula>
    </cfRule>
  </conditionalFormatting>
  <conditionalFormatting sqref="O63">
    <cfRule type="cellIs" dxfId="210" priority="92" operator="greaterThan">
      <formula>$E$63</formula>
    </cfRule>
  </conditionalFormatting>
  <conditionalFormatting sqref="O64">
    <cfRule type="cellIs" dxfId="209" priority="91" operator="greaterThan">
      <formula>$E$64</formula>
    </cfRule>
  </conditionalFormatting>
  <conditionalFormatting sqref="O65">
    <cfRule type="cellIs" dxfId="208" priority="95" operator="greaterThan">
      <formula>$E$65</formula>
    </cfRule>
  </conditionalFormatting>
  <conditionalFormatting sqref="P62">
    <cfRule type="expression" dxfId="207" priority="86">
      <formula>($G$62+$H$62+$I$62+$J$62)-$F$62&gt;0</formula>
    </cfRule>
  </conditionalFormatting>
  <conditionalFormatting sqref="P63">
    <cfRule type="expression" dxfId="206" priority="84">
      <formula>($G$63+$H$63+$I$63+$J$63)-$F$63&gt;0</formula>
    </cfRule>
  </conditionalFormatting>
  <conditionalFormatting sqref="P64">
    <cfRule type="expression" dxfId="205" priority="82">
      <formula>($G$64+$H$64+$I$64+$J$64)-$F$64&gt;0</formula>
    </cfRule>
  </conditionalFormatting>
  <conditionalFormatting sqref="P65">
    <cfRule type="expression" dxfId="204" priority="80">
      <formula>($G$65+$H$65+$I$65+$J$65)-$F$65&gt;0</formula>
    </cfRule>
  </conditionalFormatting>
  <conditionalFormatting sqref="O68">
    <cfRule type="cellIs" dxfId="203" priority="79" operator="greaterThan">
      <formula>$E$68</formula>
    </cfRule>
  </conditionalFormatting>
  <conditionalFormatting sqref="O69">
    <cfRule type="cellIs" dxfId="202" priority="77" operator="greaterThan">
      <formula>$E$69</formula>
    </cfRule>
  </conditionalFormatting>
  <conditionalFormatting sqref="O70">
    <cfRule type="cellIs" dxfId="201" priority="75" operator="greaterThan">
      <formula>$E$70</formula>
    </cfRule>
  </conditionalFormatting>
  <conditionalFormatting sqref="O71">
    <cfRule type="cellIs" dxfId="200" priority="73" operator="greaterThan">
      <formula>$E$71</formula>
    </cfRule>
  </conditionalFormatting>
  <conditionalFormatting sqref="O72">
    <cfRule type="cellIs" dxfId="199" priority="71" operator="greaterThan">
      <formula>$E$72</formula>
    </cfRule>
  </conditionalFormatting>
  <conditionalFormatting sqref="O73">
    <cfRule type="cellIs" dxfId="198" priority="69" operator="greaterThan">
      <formula>$E$73</formula>
    </cfRule>
  </conditionalFormatting>
  <conditionalFormatting sqref="P68">
    <cfRule type="expression" dxfId="197" priority="66">
      <formula>($G$68+$H$68+$I$68+$J$68)-$F$68&gt;0</formula>
    </cfRule>
  </conditionalFormatting>
  <conditionalFormatting sqref="P69">
    <cfRule type="expression" dxfId="196" priority="64">
      <formula>($G$69+$H$69+$I$69+$J$69)-$F$69&gt;0</formula>
    </cfRule>
  </conditionalFormatting>
  <conditionalFormatting sqref="P70">
    <cfRule type="expression" dxfId="195" priority="62">
      <formula>($G$70+$H$70+$I$70+$J$70)-$F$70&gt;0</formula>
    </cfRule>
  </conditionalFormatting>
  <conditionalFormatting sqref="P71">
    <cfRule type="expression" dxfId="194" priority="60">
      <formula>($G$71+$H$71+$I$71+$J$71)-$F$71&gt;0</formula>
    </cfRule>
  </conditionalFormatting>
  <conditionalFormatting sqref="P72">
    <cfRule type="expression" dxfId="193" priority="58">
      <formula>($G$72+$H$72+$I$72+$J$72)-$F$72&gt;0</formula>
    </cfRule>
  </conditionalFormatting>
  <conditionalFormatting sqref="P73">
    <cfRule type="expression" dxfId="192" priority="56">
      <formula>($G$73+$H$73+$I$73+$J$73)-$F$73&gt;0</formula>
    </cfRule>
  </conditionalFormatting>
  <conditionalFormatting sqref="O75">
    <cfRule type="cellIs" dxfId="191" priority="55" operator="greaterThan">
      <formula>$E$75</formula>
    </cfRule>
  </conditionalFormatting>
  <conditionalFormatting sqref="O76">
    <cfRule type="cellIs" dxfId="190" priority="53" operator="greaterThan">
      <formula>$E$76</formula>
    </cfRule>
  </conditionalFormatting>
  <conditionalFormatting sqref="O77">
    <cfRule type="cellIs" dxfId="189" priority="51" operator="greaterThan">
      <formula>$E$77</formula>
    </cfRule>
  </conditionalFormatting>
  <conditionalFormatting sqref="O78">
    <cfRule type="cellIs" dxfId="188" priority="49" operator="greaterThan">
      <formula>$E$78</formula>
    </cfRule>
  </conditionalFormatting>
  <conditionalFormatting sqref="O79">
    <cfRule type="cellIs" dxfId="187" priority="47" operator="greaterThan">
      <formula>$E$79</formula>
    </cfRule>
  </conditionalFormatting>
  <conditionalFormatting sqref="O80">
    <cfRule type="cellIs" dxfId="186" priority="45" operator="greaterThan">
      <formula>$E$80</formula>
    </cfRule>
  </conditionalFormatting>
  <conditionalFormatting sqref="O81">
    <cfRule type="cellIs" dxfId="185" priority="43" operator="greaterThan">
      <formula>$E$81</formula>
    </cfRule>
  </conditionalFormatting>
  <conditionalFormatting sqref="O82">
    <cfRule type="cellIs" dxfId="184" priority="41" operator="greaterThan">
      <formula>$E$82</formula>
    </cfRule>
  </conditionalFormatting>
  <conditionalFormatting sqref="O83">
    <cfRule type="cellIs" dxfId="183" priority="39" operator="greaterThan">
      <formula>$E$83</formula>
    </cfRule>
  </conditionalFormatting>
  <conditionalFormatting sqref="O84">
    <cfRule type="cellIs" dxfId="182" priority="37" operator="greaterThan">
      <formula>$E$84</formula>
    </cfRule>
  </conditionalFormatting>
  <conditionalFormatting sqref="O85">
    <cfRule type="cellIs" dxfId="181" priority="35" operator="greaterThan">
      <formula>$E$85</formula>
    </cfRule>
  </conditionalFormatting>
  <conditionalFormatting sqref="O86">
    <cfRule type="cellIs" dxfId="180" priority="33" operator="greaterThan">
      <formula>$E$86</formula>
    </cfRule>
  </conditionalFormatting>
  <conditionalFormatting sqref="P75">
    <cfRule type="expression" dxfId="179" priority="30">
      <formula>($G$75+$H$75+$I$75+$J$75)-$F$75&gt;0</formula>
    </cfRule>
  </conditionalFormatting>
  <conditionalFormatting sqref="P76">
    <cfRule type="expression" dxfId="178" priority="28">
      <formula>($G$76+$H$76+$I$76+$J$76)-$F$76&gt;0</formula>
    </cfRule>
  </conditionalFormatting>
  <conditionalFormatting sqref="P77">
    <cfRule type="expression" dxfId="177" priority="26">
      <formula>($G$77+$H$77+$I$77+$J$77)-$F$77&gt;0</formula>
    </cfRule>
  </conditionalFormatting>
  <conditionalFormatting sqref="P78">
    <cfRule type="expression" dxfId="176" priority="24">
      <formula>($G$78+$H$78+$I$78+$J$78)-$F$78&gt;0</formula>
    </cfRule>
  </conditionalFormatting>
  <conditionalFormatting sqref="P79">
    <cfRule type="expression" dxfId="175" priority="22">
      <formula>($G$79+$H$79+$I$79+$J$79)-$F$79&gt;0</formula>
    </cfRule>
  </conditionalFormatting>
  <conditionalFormatting sqref="P80">
    <cfRule type="expression" dxfId="174" priority="20">
      <formula>($G$80+$H$80+$I$80+$J$80)-$F$80&gt;0</formula>
    </cfRule>
  </conditionalFormatting>
  <conditionalFormatting sqref="P81">
    <cfRule type="expression" dxfId="173" priority="18">
      <formula>($G$81+$H$81+$I$81+$J$81)-$F$81&gt;0</formula>
    </cfRule>
  </conditionalFormatting>
  <conditionalFormatting sqref="P82">
    <cfRule type="expression" dxfId="172" priority="16">
      <formula>($G$82+$H$82+$I$82+$J$82)-$F$82&gt;0</formula>
    </cfRule>
  </conditionalFormatting>
  <conditionalFormatting sqref="P83">
    <cfRule type="expression" dxfId="171" priority="14">
      <formula>($G$83+$H$83+$I$83+$J$83)-$F$83&gt;0</formula>
    </cfRule>
  </conditionalFormatting>
  <conditionalFormatting sqref="P84">
    <cfRule type="expression" dxfId="170" priority="12">
      <formula>($G$84+$H$84+$I$84+$J$84)-$F$84&gt;0</formula>
    </cfRule>
  </conditionalFormatting>
  <conditionalFormatting sqref="P85">
    <cfRule type="expression" dxfId="169" priority="10">
      <formula>($G$85+$H$85+$I$85+$J$85)-$F$85&gt;0</formula>
    </cfRule>
  </conditionalFormatting>
  <conditionalFormatting sqref="P86">
    <cfRule type="expression" dxfId="168" priority="8">
      <formula>($G$86+$H$86+$I$86+$J$86)-$F$86&gt;0</formula>
    </cfRule>
  </conditionalFormatting>
  <conditionalFormatting sqref="G88">
    <cfRule type="cellIs" dxfId="167" priority="7" operator="greaterThan">
      <formula>$E$5</formula>
    </cfRule>
  </conditionalFormatting>
  <conditionalFormatting sqref="E12">
    <cfRule type="cellIs" dxfId="166" priority="6" operator="lessThan">
      <formula>0</formula>
    </cfRule>
  </conditionalFormatting>
  <conditionalFormatting sqref="H88">
    <cfRule type="cellIs" dxfId="165" priority="5" operator="greaterThan">
      <formula>$E$10</formula>
    </cfRule>
  </conditionalFormatting>
  <dataValidations count="2">
    <dataValidation type="decimal" operator="greaterThan" allowBlank="1" showInputMessage="1" showErrorMessage="1" error="Musí být zadáno číslo" sqref="N43:O48 Q31 M38:P40 M31:P36">
      <formula1>-9.99999999999999E+41</formula1>
    </dataValidation>
    <dataValidation type="decimal" operator="greaterThanOrEqual" allowBlank="1" showInputMessage="1" showErrorMessage="1" error="zadejte číslo větší nebo rovné 0" sqref="E4:E5 E8 E10 E14:E15 E19:E20 E68:J73 E31:J36 E38:J40 E43:J48 E50:J52 E55:J60 E62:J65 E75:J87">
      <formula1>0</formula1>
    </dataValidation>
  </dataValidations>
  <pageMargins left="0.70866141732283472" right="0.70866141732283472" top="0.78740157480314965" bottom="0.78740157480314965" header="0.31496062992125984" footer="0.31496062992125984"/>
  <pageSetup paperSize="9" scale="60"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63" operator="greaterThan" id="{5167B39F-7FA0-4FF4-B666-14ACB4A81078}">
            <xm:f>$E$34*'část D zaměstnanci'!$E$80*1000</xm:f>
            <x14:dxf>
              <font>
                <color rgb="FF9C6500"/>
              </font>
              <fill>
                <patternFill>
                  <bgColor rgb="FFFFEB9C"/>
                </patternFill>
              </fill>
            </x14:dxf>
          </x14:cfRule>
          <xm:sqref>M34</xm:sqref>
        </x14:conditionalFormatting>
        <x14:conditionalFormatting xmlns:xm="http://schemas.microsoft.com/office/excel/2006/main">
          <x14:cfRule type="cellIs" priority="362" operator="greaterThan" id="{0CD9B9D5-EF63-495F-A289-ED9AE353F086}">
            <xm:f>$E$35*'část D zaměstnanci'!$E$89*1000</xm:f>
            <x14:dxf>
              <font>
                <color rgb="FF9C6500"/>
              </font>
              <fill>
                <patternFill>
                  <bgColor rgb="FFFFEB9C"/>
                </patternFill>
              </fill>
            </x14:dxf>
          </x14:cfRule>
          <xm:sqref>M35</xm:sqref>
        </x14:conditionalFormatting>
        <x14:conditionalFormatting xmlns:xm="http://schemas.microsoft.com/office/excel/2006/main">
          <x14:cfRule type="cellIs" priority="360" operator="greaterThan" id="{57DECA33-AB08-4385-9464-9BDE9D608009}">
            <xm:f>$E$36*'část D zaměstnanci'!$E$90*1000</xm:f>
            <x14:dxf>
              <font>
                <color rgb="FF9C6500"/>
              </font>
              <fill>
                <patternFill>
                  <bgColor rgb="FFFFEB9C"/>
                </patternFill>
              </fill>
            </x14:dxf>
          </x14:cfRule>
          <xm:sqref>M36</xm:sqref>
        </x14:conditionalFormatting>
        <x14:conditionalFormatting xmlns:xm="http://schemas.microsoft.com/office/excel/2006/main">
          <x14:cfRule type="cellIs" priority="366" operator="greaterThan" id="{CE53E951-93DB-405C-8C38-7D2F590968B8}">
            <xm:f>$E$32*'část D zaměstnanci'!$E$61*1000</xm:f>
            <x14:dxf>
              <font>
                <color rgb="FF9C6500"/>
              </font>
              <fill>
                <patternFill>
                  <bgColor rgb="FFFFEB9C"/>
                </patternFill>
              </fill>
            </x14:dxf>
          </x14:cfRule>
          <xm:sqref>M32</xm:sqref>
        </x14:conditionalFormatting>
        <x14:conditionalFormatting xmlns:xm="http://schemas.microsoft.com/office/excel/2006/main">
          <x14:cfRule type="cellIs" priority="365" operator="greaterThan" id="{85C4A5AE-E3E8-4C31-BD5D-D644DA974F70}">
            <xm:f>$E$33*'část D zaměstnanci'!$E$66*1000</xm:f>
            <x14:dxf>
              <font>
                <color rgb="FF9C6500"/>
              </font>
              <fill>
                <patternFill>
                  <bgColor rgb="FFFFEB9C"/>
                </patternFill>
              </fill>
            </x14:dxf>
          </x14:cfRule>
          <xm:sqref>M33</xm:sqref>
        </x14:conditionalFormatting>
        <x14:conditionalFormatting xmlns:xm="http://schemas.microsoft.com/office/excel/2006/main">
          <x14:cfRule type="cellIs" priority="368" operator="greaterThan" id="{DAAD7AE9-EC17-4C9A-B4F4-AEC1B4AC2143}">
            <xm:f>$E$31*'část D zaměstnanci'!$E$60*1000</xm:f>
            <x14:dxf>
              <font>
                <color rgb="FF9C6500"/>
              </font>
              <fill>
                <patternFill>
                  <bgColor rgb="FFFFEB9C"/>
                </patternFill>
              </fill>
            </x14:dxf>
          </x14:cfRule>
          <xm:sqref>M31</xm:sqref>
        </x14:conditionalFormatting>
        <x14:conditionalFormatting xmlns:xm="http://schemas.microsoft.com/office/excel/2006/main">
          <x14:cfRule type="cellIs" priority="350" operator="greaterThan" id="{C4C06650-F095-4DFA-8B56-4C7C5C09E357}">
            <xm:f>$F$31*'část D zaměstnanci'!$E$8*1000</xm:f>
            <x14:dxf>
              <font>
                <color rgb="FF9C6500"/>
              </font>
              <fill>
                <patternFill>
                  <bgColor rgb="FFFFEB9C"/>
                </patternFill>
              </fill>
            </x14:dxf>
          </x14:cfRule>
          <xm:sqref>N31</xm:sqref>
        </x14:conditionalFormatting>
        <x14:conditionalFormatting xmlns:xm="http://schemas.microsoft.com/office/excel/2006/main">
          <x14:cfRule type="cellIs" priority="349" operator="greaterThan" id="{82692992-60F9-47A3-BC68-CA1843FCF2EE}">
            <xm:f>$F$32*'část D zaměstnanci'!$E$9*1000</xm:f>
            <x14:dxf>
              <font>
                <color rgb="FF9C6500"/>
              </font>
              <fill>
                <patternFill>
                  <bgColor rgb="FFFFEB9C"/>
                </patternFill>
              </fill>
            </x14:dxf>
          </x14:cfRule>
          <xm:sqref>N32</xm:sqref>
        </x14:conditionalFormatting>
        <x14:conditionalFormatting xmlns:xm="http://schemas.microsoft.com/office/excel/2006/main">
          <x14:cfRule type="cellIs" priority="348" operator="greaterThan" id="{773C3EBF-7E61-45CE-B753-F87407008F92}">
            <xm:f>$F$33*'část D zaměstnanci'!$E$14*1000</xm:f>
            <x14:dxf>
              <font>
                <color rgb="FF9C6500"/>
              </font>
              <fill>
                <patternFill>
                  <bgColor rgb="FFFFEB9C"/>
                </patternFill>
              </fill>
            </x14:dxf>
          </x14:cfRule>
          <xm:sqref>N33</xm:sqref>
        </x14:conditionalFormatting>
        <x14:conditionalFormatting xmlns:xm="http://schemas.microsoft.com/office/excel/2006/main">
          <x14:cfRule type="cellIs" priority="347" operator="greaterThan" id="{0014B4EA-A582-4733-BECB-68062346A6AD}">
            <xm:f>$F$34*'část D zaměstnanci'!$E$28*1000</xm:f>
            <x14:dxf>
              <font>
                <color rgb="FF9C6500"/>
              </font>
              <fill>
                <patternFill>
                  <bgColor rgb="FFFFEB9C"/>
                </patternFill>
              </fill>
            </x14:dxf>
          </x14:cfRule>
          <xm:sqref>N34</xm:sqref>
        </x14:conditionalFormatting>
        <x14:conditionalFormatting xmlns:xm="http://schemas.microsoft.com/office/excel/2006/main">
          <x14:cfRule type="cellIs" priority="346" operator="greaterThan" id="{8485DF1A-21A3-4EE7-B412-61B2BCAE61C1}">
            <xm:f>$F$35*'část D zaměstnanci'!$E$37*1000</xm:f>
            <x14:dxf>
              <font>
                <color rgb="FF9C6500"/>
              </font>
              <fill>
                <patternFill>
                  <bgColor rgb="FFFFEB9C"/>
                </patternFill>
              </fill>
            </x14:dxf>
          </x14:cfRule>
          <xm:sqref>N35</xm:sqref>
        </x14:conditionalFormatting>
        <x14:conditionalFormatting xmlns:xm="http://schemas.microsoft.com/office/excel/2006/main">
          <x14:cfRule type="cellIs" priority="345" operator="greaterThan" id="{DE50E6E1-76FC-4ACA-89DD-BD09432F5F31}">
            <xm:f>$F$36*'část D zaměstnanci'!$E$38*1000</xm:f>
            <x14:dxf>
              <font>
                <color rgb="FF9C6500"/>
              </font>
              <fill>
                <patternFill>
                  <bgColor rgb="FFFFEB9C"/>
                </patternFill>
              </fill>
            </x14:dxf>
          </x14:cfRule>
          <xm:sqref>N36</xm:sqref>
        </x14:conditionalFormatting>
        <x14:conditionalFormatting xmlns:xm="http://schemas.microsoft.com/office/excel/2006/main">
          <x14:cfRule type="cellIs" priority="309" operator="greaterThan" id="{86B6593B-58B6-4911-99F6-85E896038479}">
            <xm:f>$E$38*'část D zaměstnanci'!$E$92*1000</xm:f>
            <x14:dxf>
              <font>
                <color rgb="FF9C6500"/>
              </font>
              <fill>
                <patternFill>
                  <bgColor rgb="FFFFEB9C"/>
                </patternFill>
              </fill>
            </x14:dxf>
          </x14:cfRule>
          <xm:sqref>M38</xm:sqref>
        </x14:conditionalFormatting>
        <x14:conditionalFormatting xmlns:xm="http://schemas.microsoft.com/office/excel/2006/main">
          <x14:cfRule type="cellIs" priority="313" operator="greaterThan" id="{D190BC41-66B9-40F1-83EA-5983B3C73021}">
            <xm:f>$E$39*'část D zaměstnanci'!$E$98*1000</xm:f>
            <x14:dxf>
              <font>
                <color rgb="FF9C6500"/>
              </font>
              <fill>
                <patternFill>
                  <bgColor rgb="FFFFEB9C"/>
                </patternFill>
              </fill>
            </x14:dxf>
          </x14:cfRule>
          <xm:sqref>M39</xm:sqref>
        </x14:conditionalFormatting>
        <x14:conditionalFormatting xmlns:xm="http://schemas.microsoft.com/office/excel/2006/main">
          <x14:cfRule type="cellIs" priority="311" operator="greaterThan" id="{E1D0F1E9-47A7-4B26-98E4-32EC6C492351}">
            <xm:f>$E$40*'část D zaměstnanci'!$E$102*1000</xm:f>
            <x14:dxf>
              <font>
                <color rgb="FF9C6500"/>
              </font>
              <fill>
                <patternFill>
                  <bgColor rgb="FFFFEB9C"/>
                </patternFill>
              </fill>
            </x14:dxf>
          </x14:cfRule>
          <xm:sqref>M40</xm:sqref>
        </x14:conditionalFormatting>
        <x14:conditionalFormatting xmlns:xm="http://schemas.microsoft.com/office/excel/2006/main">
          <x14:cfRule type="cellIs" priority="305" operator="greaterThan" id="{C4A6E431-E407-4997-AAA5-D02CCBF24A88}">
            <xm:f>$F$38*'část D zaměstnanci'!$E$40*1000</xm:f>
            <x14:dxf>
              <font>
                <color rgb="FF9C6500"/>
              </font>
              <fill>
                <patternFill>
                  <bgColor rgb="FFFFEB9C"/>
                </patternFill>
              </fill>
            </x14:dxf>
          </x14:cfRule>
          <xm:sqref>N38</xm:sqref>
        </x14:conditionalFormatting>
        <x14:conditionalFormatting xmlns:xm="http://schemas.microsoft.com/office/excel/2006/main">
          <x14:cfRule type="cellIs" priority="303" operator="greaterThan" id="{1CDFAF3F-A1C3-449D-ACD0-36F2012753C2}">
            <xm:f>$F$39*'část D zaměstnanci'!$E$46*1000</xm:f>
            <x14:dxf>
              <font>
                <color rgb="FF9C6500"/>
              </font>
              <fill>
                <patternFill>
                  <bgColor rgb="FFFFEB9C"/>
                </patternFill>
              </fill>
            </x14:dxf>
          </x14:cfRule>
          <xm:sqref>N39</xm:sqref>
        </x14:conditionalFormatting>
        <x14:conditionalFormatting xmlns:xm="http://schemas.microsoft.com/office/excel/2006/main">
          <x14:cfRule type="cellIs" priority="302" operator="greaterThan" id="{559BAA8E-2612-416B-ABAC-237B747E5CC6}">
            <xm:f>$F$40*'část D zaměstnanci'!$E$50*1000</xm:f>
            <x14:dxf>
              <font>
                <color rgb="FF9C6500"/>
              </font>
              <fill>
                <patternFill>
                  <bgColor rgb="FFFFEB9C"/>
                </patternFill>
              </fill>
            </x14:dxf>
          </x14:cfRule>
          <xm:sqref>N40</xm:sqref>
        </x14:conditionalFormatting>
        <x14:conditionalFormatting xmlns:xm="http://schemas.microsoft.com/office/excel/2006/main">
          <x14:cfRule type="cellIs" priority="281" operator="greaterThan" id="{2C63A7B9-FA33-4545-9677-F6989EBB9DE0}">
            <xm:f>$E$43*'část D zaměstnanci'!$F$60*1000</xm:f>
            <x14:dxf>
              <font>
                <color rgb="FF9C6500"/>
              </font>
              <fill>
                <patternFill>
                  <bgColor rgb="FFFFEB9C"/>
                </patternFill>
              </fill>
            </x14:dxf>
          </x14:cfRule>
          <xm:sqref>M43</xm:sqref>
        </x14:conditionalFormatting>
        <x14:conditionalFormatting xmlns:xm="http://schemas.microsoft.com/office/excel/2006/main">
          <x14:cfRule type="cellIs" priority="279" operator="greaterThan" id="{79A9ED7F-C1B2-4B58-9D5D-2AA8EFCDAAAC}">
            <xm:f>$E$44*'část D zaměstnanci'!$F$61*1000</xm:f>
            <x14:dxf>
              <font>
                <color rgb="FF9C6500"/>
              </font>
              <fill>
                <patternFill>
                  <bgColor rgb="FFFFEB9C"/>
                </patternFill>
              </fill>
            </x14:dxf>
          </x14:cfRule>
          <xm:sqref>M44</xm:sqref>
        </x14:conditionalFormatting>
        <x14:conditionalFormatting xmlns:xm="http://schemas.microsoft.com/office/excel/2006/main">
          <x14:cfRule type="cellIs" priority="277" operator="greaterThan" id="{33A0B6AD-531C-4EA9-95B1-8F6AEB990F36}">
            <xm:f>$E$45*'část D zaměstnanci'!$F$66*1000</xm:f>
            <x14:dxf>
              <font>
                <color rgb="FF9C6500"/>
              </font>
              <fill>
                <patternFill>
                  <bgColor rgb="FFFFEB9C"/>
                </patternFill>
              </fill>
            </x14:dxf>
          </x14:cfRule>
          <xm:sqref>M45</xm:sqref>
        </x14:conditionalFormatting>
        <x14:conditionalFormatting xmlns:xm="http://schemas.microsoft.com/office/excel/2006/main">
          <x14:cfRule type="cellIs" priority="275" operator="greaterThan" id="{7D57737C-9132-4E2F-9F55-722F3F90FE0C}">
            <xm:f>$E$46*'část D zaměstnanci'!$F$80*1000</xm:f>
            <x14:dxf>
              <font>
                <color rgb="FF9C6500"/>
              </font>
              <fill>
                <patternFill>
                  <bgColor rgb="FFFFEB9C"/>
                </patternFill>
              </fill>
            </x14:dxf>
          </x14:cfRule>
          <xm:sqref>M46</xm:sqref>
        </x14:conditionalFormatting>
        <x14:conditionalFormatting xmlns:xm="http://schemas.microsoft.com/office/excel/2006/main">
          <x14:cfRule type="cellIs" priority="273" operator="greaterThan" id="{C1207440-B584-42DC-99C5-B929E18F2CE8}">
            <xm:f>$E$47*'část D zaměstnanci'!$F$89*1000</xm:f>
            <x14:dxf>
              <font>
                <color rgb="FF9C6500"/>
              </font>
              <fill>
                <patternFill>
                  <bgColor rgb="FFFFEB9C"/>
                </patternFill>
              </fill>
            </x14:dxf>
          </x14:cfRule>
          <xm:sqref>M47</xm:sqref>
        </x14:conditionalFormatting>
        <x14:conditionalFormatting xmlns:xm="http://schemas.microsoft.com/office/excel/2006/main">
          <x14:cfRule type="cellIs" priority="271" operator="greaterThan" id="{B5321FEB-5243-4CA7-B803-F551D4D8EF74}">
            <xm:f>$E$48*'část D zaměstnanci'!$F$90*1000</xm:f>
            <x14:dxf>
              <font>
                <color rgb="FF9C6500"/>
              </font>
              <fill>
                <patternFill>
                  <bgColor rgb="FFFFEB9C"/>
                </patternFill>
              </fill>
            </x14:dxf>
          </x14:cfRule>
          <xm:sqref>M48</xm:sqref>
        </x14:conditionalFormatting>
        <x14:conditionalFormatting xmlns:xm="http://schemas.microsoft.com/office/excel/2006/main">
          <x14:cfRule type="cellIs" priority="263" operator="greaterThan" id="{5C0594E3-2B0D-4E06-A5C3-AEEEE7497B9E}">
            <xm:f>$F$43*'část D zaměstnanci'!$F$8*1000</xm:f>
            <x14:dxf>
              <font>
                <color rgb="FF9C6500"/>
              </font>
              <fill>
                <patternFill>
                  <bgColor rgb="FFFFEB9C"/>
                </patternFill>
              </fill>
            </x14:dxf>
          </x14:cfRule>
          <xm:sqref>N43</xm:sqref>
        </x14:conditionalFormatting>
        <x14:conditionalFormatting xmlns:xm="http://schemas.microsoft.com/office/excel/2006/main">
          <x14:cfRule type="cellIs" priority="262" operator="greaterThan" id="{F55FE85F-1133-4ABC-BD37-3746C9052755}">
            <xm:f>$F$44*'část D zaměstnanci'!$F$9*1000</xm:f>
            <x14:dxf>
              <font>
                <color rgb="FF9C6500"/>
              </font>
              <fill>
                <patternFill>
                  <bgColor rgb="FFFFEB9C"/>
                </patternFill>
              </fill>
            </x14:dxf>
          </x14:cfRule>
          <xm:sqref>N44</xm:sqref>
        </x14:conditionalFormatting>
        <x14:conditionalFormatting xmlns:xm="http://schemas.microsoft.com/office/excel/2006/main">
          <x14:cfRule type="cellIs" priority="261" operator="greaterThan" id="{A732E543-5F9D-4E5F-BCA5-AC68A7B9A73C}">
            <xm:f>$F$45*'část D zaměstnanci'!$F$14*1000</xm:f>
            <x14:dxf>
              <font>
                <color rgb="FF9C6500"/>
              </font>
              <fill>
                <patternFill>
                  <bgColor rgb="FFFFEB9C"/>
                </patternFill>
              </fill>
            </x14:dxf>
          </x14:cfRule>
          <xm:sqref>N45</xm:sqref>
        </x14:conditionalFormatting>
        <x14:conditionalFormatting xmlns:xm="http://schemas.microsoft.com/office/excel/2006/main">
          <x14:cfRule type="cellIs" priority="260" operator="greaterThan" id="{8F12CF2D-2584-40BB-A423-648FCAA541C3}">
            <xm:f>$F$46*'část D zaměstnanci'!$F$28*1000</xm:f>
            <x14:dxf>
              <font>
                <color rgb="FF9C6500"/>
              </font>
              <fill>
                <patternFill>
                  <bgColor rgb="FFFFEB9C"/>
                </patternFill>
              </fill>
            </x14:dxf>
          </x14:cfRule>
          <xm:sqref>N46</xm:sqref>
        </x14:conditionalFormatting>
        <x14:conditionalFormatting xmlns:xm="http://schemas.microsoft.com/office/excel/2006/main">
          <x14:cfRule type="cellIs" priority="259" operator="greaterThan" id="{203D219B-9758-416D-B12B-72B10AC460BD}">
            <xm:f>$F$47*'část D zaměstnanci'!$F$37*1000</xm:f>
            <x14:dxf>
              <font>
                <color rgb="FF9C6500"/>
              </font>
              <fill>
                <patternFill>
                  <bgColor rgb="FFFFEB9C"/>
                </patternFill>
              </fill>
            </x14:dxf>
          </x14:cfRule>
          <xm:sqref>N47</xm:sqref>
        </x14:conditionalFormatting>
        <x14:conditionalFormatting xmlns:xm="http://schemas.microsoft.com/office/excel/2006/main">
          <x14:cfRule type="cellIs" priority="258" operator="greaterThan" id="{AB59CDF6-9C20-4EC0-B7B4-9520A1FADF02}">
            <xm:f>$F$48*'část D zaměstnanci'!$F$38*1000</xm:f>
            <x14:dxf>
              <font>
                <color rgb="FF9C6500"/>
              </font>
              <fill>
                <patternFill>
                  <bgColor rgb="FFFFEB9C"/>
                </patternFill>
              </fill>
            </x14:dxf>
          </x14:cfRule>
          <xm:sqref>N48</xm:sqref>
        </x14:conditionalFormatting>
        <x14:conditionalFormatting xmlns:xm="http://schemas.microsoft.com/office/excel/2006/main">
          <x14:cfRule type="cellIs" priority="215" operator="greaterThan" id="{934EF4C0-F7C9-470D-B520-8C0526FBC5B6}">
            <xm:f>$E$50*'část D zaměstnanci'!$F$92*1000</xm:f>
            <x14:dxf>
              <font>
                <color rgb="FF9C6500"/>
              </font>
              <fill>
                <patternFill>
                  <bgColor rgb="FFFFEB9C"/>
                </patternFill>
              </fill>
            </x14:dxf>
          </x14:cfRule>
          <xm:sqref>M50</xm:sqref>
        </x14:conditionalFormatting>
        <x14:conditionalFormatting xmlns:xm="http://schemas.microsoft.com/office/excel/2006/main">
          <x14:cfRule type="cellIs" priority="213" operator="greaterThan" id="{BE72F0F8-012F-41C4-AC60-17FAAE4C3052}">
            <xm:f>$E$51*'část D zaměstnanci'!$F$98*1000</xm:f>
            <x14:dxf>
              <font>
                <color rgb="FF9C6500"/>
              </font>
              <fill>
                <patternFill>
                  <bgColor rgb="FFFFEB9C"/>
                </patternFill>
              </fill>
            </x14:dxf>
          </x14:cfRule>
          <xm:sqref>M51</xm:sqref>
        </x14:conditionalFormatting>
        <x14:conditionalFormatting xmlns:xm="http://schemas.microsoft.com/office/excel/2006/main">
          <x14:cfRule type="cellIs" priority="211" operator="greaterThan" id="{8750E8F8-B983-4540-9440-D0AAD09FB782}">
            <xm:f>$E$52*'část D zaměstnanci'!$F$102*1000</xm:f>
            <x14:dxf>
              <font>
                <color rgb="FF9C6500"/>
              </font>
              <fill>
                <patternFill>
                  <bgColor rgb="FFFFEB9C"/>
                </patternFill>
              </fill>
            </x14:dxf>
          </x14:cfRule>
          <xm:sqref>M52</xm:sqref>
        </x14:conditionalFormatting>
        <x14:conditionalFormatting xmlns:xm="http://schemas.microsoft.com/office/excel/2006/main">
          <x14:cfRule type="cellIs" priority="206" operator="greaterThan" id="{D49679DE-D84D-45B4-9982-96B5441D1A31}">
            <xm:f>$F$50*'část D zaměstnanci'!$F$40*1000</xm:f>
            <x14:dxf>
              <font>
                <color rgb="FF9C6500"/>
              </font>
              <fill>
                <patternFill>
                  <bgColor rgb="FFFFEB9C"/>
                </patternFill>
              </fill>
            </x14:dxf>
          </x14:cfRule>
          <xm:sqref>N50</xm:sqref>
        </x14:conditionalFormatting>
        <x14:conditionalFormatting xmlns:xm="http://schemas.microsoft.com/office/excel/2006/main">
          <x14:cfRule type="cellIs" priority="205" operator="greaterThan" id="{EB33C202-29A5-42DA-A5B0-847D00DBF196}">
            <xm:f>$F$51*'část D zaměstnanci'!$F$46*1000</xm:f>
            <x14:dxf>
              <font>
                <color rgb="FF9C6500"/>
              </font>
              <fill>
                <patternFill>
                  <bgColor rgb="FFFFEB9C"/>
                </patternFill>
              </fill>
            </x14:dxf>
          </x14:cfRule>
          <xm:sqref>N51</xm:sqref>
        </x14:conditionalFormatting>
        <x14:conditionalFormatting xmlns:xm="http://schemas.microsoft.com/office/excel/2006/main">
          <x14:cfRule type="cellIs" priority="204" operator="greaterThan" id="{C1E5B5A8-CFF6-42CD-B95F-A503EF27F1DF}">
            <xm:f>$F$52*'část D zaměstnanci'!$F$50*1000</xm:f>
            <x14:dxf>
              <font>
                <color rgb="FF9C6500"/>
              </font>
              <fill>
                <patternFill>
                  <bgColor rgb="FFFFEB9C"/>
                </patternFill>
              </fill>
            </x14:dxf>
          </x14:cfRule>
          <xm:sqref>N52</xm:sqref>
        </x14:conditionalFormatting>
        <x14:conditionalFormatting xmlns:xm="http://schemas.microsoft.com/office/excel/2006/main">
          <x14:cfRule type="cellIs" priority="182" operator="greaterThan" id="{7AB47D20-D3EE-4BAB-BD4F-496FBB95E638}">
            <xm:f>$E$55*'část D zaměstnanci'!$G$60*1000</xm:f>
            <x14:dxf>
              <font>
                <color rgb="FF9C6500"/>
              </font>
              <fill>
                <patternFill>
                  <bgColor rgb="FFFFEB9C"/>
                </patternFill>
              </fill>
            </x14:dxf>
          </x14:cfRule>
          <xm:sqref>M55</xm:sqref>
        </x14:conditionalFormatting>
        <x14:conditionalFormatting xmlns:xm="http://schemas.microsoft.com/office/excel/2006/main">
          <x14:cfRule type="cellIs" priority="180" operator="greaterThan" id="{1F7F578E-02EF-46F2-9310-A624ADAC9B05}">
            <xm:f>'část D zaměstnanci'!$G$61*1000</xm:f>
            <x14:dxf>
              <font>
                <color rgb="FF9C6500"/>
              </font>
              <fill>
                <patternFill>
                  <bgColor rgb="FFFFEB9C"/>
                </patternFill>
              </fill>
            </x14:dxf>
          </x14:cfRule>
          <xm:sqref>M56</xm:sqref>
        </x14:conditionalFormatting>
        <x14:conditionalFormatting xmlns:xm="http://schemas.microsoft.com/office/excel/2006/main">
          <x14:cfRule type="cellIs" priority="178" operator="greaterThan" id="{3FB7DC54-B319-4880-9CB4-1B2B49698CAE}">
            <xm:f>'část D zaměstnanci'!$G$66*1000</xm:f>
            <x14:dxf>
              <font>
                <color rgb="FF9C6500"/>
              </font>
              <fill>
                <patternFill>
                  <bgColor rgb="FFFFEB9C"/>
                </patternFill>
              </fill>
            </x14:dxf>
          </x14:cfRule>
          <xm:sqref>M57</xm:sqref>
        </x14:conditionalFormatting>
        <x14:conditionalFormatting xmlns:xm="http://schemas.microsoft.com/office/excel/2006/main">
          <x14:cfRule type="cellIs" priority="176" operator="greaterThan" id="{8C23E38C-EC9D-4815-98E8-A7E0CABF2B41}">
            <xm:f>'část D zaměstnanci'!$G$80*1000</xm:f>
            <x14:dxf>
              <font>
                <color rgb="FF9C6500"/>
              </font>
              <fill>
                <patternFill>
                  <bgColor rgb="FFFFEB9C"/>
                </patternFill>
              </fill>
            </x14:dxf>
          </x14:cfRule>
          <xm:sqref>M58</xm:sqref>
        </x14:conditionalFormatting>
        <x14:conditionalFormatting xmlns:xm="http://schemas.microsoft.com/office/excel/2006/main">
          <x14:cfRule type="cellIs" priority="174" operator="greaterThan" id="{C29EFF5C-5D11-4ED2-9035-0E446F651785}">
            <xm:f>$E$59*'část D zaměstnanci'!$G$89*1000</xm:f>
            <x14:dxf>
              <font>
                <color rgb="FF9C6500"/>
              </font>
              <fill>
                <patternFill>
                  <bgColor rgb="FFFFEB9C"/>
                </patternFill>
              </fill>
            </x14:dxf>
          </x14:cfRule>
          <xm:sqref>M59</xm:sqref>
        </x14:conditionalFormatting>
        <x14:conditionalFormatting xmlns:xm="http://schemas.microsoft.com/office/excel/2006/main">
          <x14:cfRule type="cellIs" priority="172" operator="greaterThan" id="{FDCA06B0-7D1E-4AF7-B345-9B265B64184A}">
            <xm:f>$E$60*'část D zaměstnanci'!$G$90*1000</xm:f>
            <x14:dxf>
              <font>
                <color rgb="FF9C6500"/>
              </font>
              <fill>
                <patternFill>
                  <bgColor rgb="FFFFEB9C"/>
                </patternFill>
              </fill>
            </x14:dxf>
          </x14:cfRule>
          <xm:sqref>M60</xm:sqref>
        </x14:conditionalFormatting>
        <x14:conditionalFormatting xmlns:xm="http://schemas.microsoft.com/office/excel/2006/main">
          <x14:cfRule type="cellIs" priority="164" operator="greaterThan" id="{10FC43C9-373F-4E7A-BBD0-299E2FCAA01F}">
            <xm:f>$F$55*'část D zaměstnanci'!$G$8*1000</xm:f>
            <x14:dxf>
              <font>
                <color rgb="FF9C6500"/>
              </font>
              <fill>
                <patternFill>
                  <bgColor rgb="FFFFEB9C"/>
                </patternFill>
              </fill>
            </x14:dxf>
          </x14:cfRule>
          <xm:sqref>N55</xm:sqref>
        </x14:conditionalFormatting>
        <x14:conditionalFormatting xmlns:xm="http://schemas.microsoft.com/office/excel/2006/main">
          <x14:cfRule type="cellIs" priority="163" operator="greaterThan" id="{C13C87A2-9C06-4BD3-9B81-5108B74F3018}">
            <xm:f>$F$56*'část D zaměstnanci'!$G$9*1000</xm:f>
            <x14:dxf>
              <font>
                <color rgb="FF9C6500"/>
              </font>
              <fill>
                <patternFill>
                  <bgColor rgb="FFFFEB9C"/>
                </patternFill>
              </fill>
            </x14:dxf>
          </x14:cfRule>
          <xm:sqref>N56</xm:sqref>
        </x14:conditionalFormatting>
        <x14:conditionalFormatting xmlns:xm="http://schemas.microsoft.com/office/excel/2006/main">
          <x14:cfRule type="cellIs" priority="162" operator="greaterThan" id="{5D50AF49-B77D-4F89-A222-797A94EBAE2C}">
            <xm:f>$F$57*'část D zaměstnanci'!$G$14*1000</xm:f>
            <x14:dxf>
              <font>
                <color rgb="FF9C6500"/>
              </font>
              <fill>
                <patternFill>
                  <bgColor rgb="FFFFEB9C"/>
                </patternFill>
              </fill>
            </x14:dxf>
          </x14:cfRule>
          <xm:sqref>N57</xm:sqref>
        </x14:conditionalFormatting>
        <x14:conditionalFormatting xmlns:xm="http://schemas.microsoft.com/office/excel/2006/main">
          <x14:cfRule type="cellIs" priority="161" operator="greaterThan" id="{6D7F4E5C-5B7C-44AB-A8B0-8CA5D490B9FF}">
            <xm:f>$F$58*'část D zaměstnanci'!$G$28*1000</xm:f>
            <x14:dxf>
              <font>
                <color rgb="FF9C6500"/>
              </font>
              <fill>
                <patternFill>
                  <bgColor rgb="FFFFEB9C"/>
                </patternFill>
              </fill>
            </x14:dxf>
          </x14:cfRule>
          <xm:sqref>N58</xm:sqref>
        </x14:conditionalFormatting>
        <x14:conditionalFormatting xmlns:xm="http://schemas.microsoft.com/office/excel/2006/main">
          <x14:cfRule type="cellIs" priority="160" operator="greaterThan" id="{A8137E0C-07A7-42F0-8B45-517D2D3E7619}">
            <xm:f>$F$59*'část D zaměstnanci'!$G$37*1000</xm:f>
            <x14:dxf>
              <font>
                <color rgb="FF9C6500"/>
              </font>
              <fill>
                <patternFill>
                  <bgColor rgb="FFFFEB9C"/>
                </patternFill>
              </fill>
            </x14:dxf>
          </x14:cfRule>
          <xm:sqref>N59</xm:sqref>
        </x14:conditionalFormatting>
        <x14:conditionalFormatting xmlns:xm="http://schemas.microsoft.com/office/excel/2006/main">
          <x14:cfRule type="cellIs" priority="159" operator="greaterThan" id="{0A9DCB90-7DB2-4224-ADB5-E8E236D4123C}">
            <xm:f>$F$60*'část D zaměstnanci'!$G$38*1000</xm:f>
            <x14:dxf>
              <font>
                <color rgb="FF9C6500"/>
              </font>
              <fill>
                <patternFill>
                  <bgColor rgb="FFFFEB9C"/>
                </patternFill>
              </fill>
            </x14:dxf>
          </x14:cfRule>
          <xm:sqref>N60</xm:sqref>
        </x14:conditionalFormatting>
        <x14:conditionalFormatting xmlns:xm="http://schemas.microsoft.com/office/excel/2006/main">
          <x14:cfRule type="cellIs" priority="116" operator="greaterThan" id="{224DCEA4-6A5E-45DC-BE09-4F289B3F0D8A}">
            <xm:f>$F$62*'část D zaměstnanci'!$G$40*1000</xm:f>
            <x14:dxf>
              <font>
                <color rgb="FF9C6500"/>
              </font>
              <fill>
                <patternFill>
                  <bgColor rgb="FFFFEB9C"/>
                </patternFill>
              </fill>
            </x14:dxf>
          </x14:cfRule>
          <xm:sqref>N62</xm:sqref>
        </x14:conditionalFormatting>
        <x14:conditionalFormatting xmlns:xm="http://schemas.microsoft.com/office/excel/2006/main">
          <x14:cfRule type="cellIs" priority="115" operator="greaterThan" id="{FC94C759-39BF-4F47-9409-BB0E69AFED2E}">
            <xm:f>$E$62*'část D zaměstnanci'!$G$92*1000</xm:f>
            <x14:dxf>
              <font>
                <color rgb="FF9C6500"/>
              </font>
              <fill>
                <patternFill>
                  <bgColor rgb="FFFFEB9C"/>
                </patternFill>
              </fill>
            </x14:dxf>
          </x14:cfRule>
          <xm:sqref>M62</xm:sqref>
        </x14:conditionalFormatting>
        <x14:conditionalFormatting xmlns:xm="http://schemas.microsoft.com/office/excel/2006/main">
          <x14:cfRule type="cellIs" priority="113" operator="greaterThan" id="{F24CAEA9-460C-43B9-877D-24A06E88F29A}">
            <xm:f>$F$63*'část D zaměstnanci'!$G$46*1000</xm:f>
            <x14:dxf>
              <font>
                <color rgb="FF9C6500"/>
              </font>
              <fill>
                <patternFill>
                  <bgColor rgb="FFFFEB9C"/>
                </patternFill>
              </fill>
            </x14:dxf>
          </x14:cfRule>
          <xm:sqref>N63</xm:sqref>
        </x14:conditionalFormatting>
        <x14:conditionalFormatting xmlns:xm="http://schemas.microsoft.com/office/excel/2006/main">
          <x14:cfRule type="cellIs" priority="112" operator="greaterThan" id="{108BB6AE-D574-4441-A846-87116F888420}">
            <xm:f>$E$63*'část D zaměstnanci'!$G$98*1000</xm:f>
            <x14:dxf>
              <font>
                <color rgb="FF9C6500"/>
              </font>
              <fill>
                <patternFill>
                  <bgColor rgb="FFFFEB9C"/>
                </patternFill>
              </fill>
            </x14:dxf>
          </x14:cfRule>
          <xm:sqref>M63</xm:sqref>
        </x14:conditionalFormatting>
        <x14:conditionalFormatting xmlns:xm="http://schemas.microsoft.com/office/excel/2006/main">
          <x14:cfRule type="cellIs" priority="110" operator="greaterThan" id="{BD890660-199F-4606-B53C-D480261C1B61}">
            <xm:f>$F$64*'část D zaměstnanci'!$G$50*1000</xm:f>
            <x14:dxf>
              <font>
                <color rgb="FF9C6500"/>
              </font>
              <fill>
                <patternFill>
                  <bgColor rgb="FFFFEB9C"/>
                </patternFill>
              </fill>
            </x14:dxf>
          </x14:cfRule>
          <xm:sqref>N64</xm:sqref>
        </x14:conditionalFormatting>
        <x14:conditionalFormatting xmlns:xm="http://schemas.microsoft.com/office/excel/2006/main">
          <x14:cfRule type="cellIs" priority="109" operator="greaterThan" id="{20B7ECDD-CBF2-4FE2-9A95-A526A77BF2A0}">
            <xm:f>$E$64*'část D zaměstnanci'!$G$102*1000</xm:f>
            <x14:dxf>
              <font>
                <color rgb="FF9C6500"/>
              </font>
              <fill>
                <patternFill>
                  <bgColor rgb="FFFFEB9C"/>
                </patternFill>
              </fill>
            </x14:dxf>
          </x14:cfRule>
          <xm:sqref>M64</xm:sqref>
        </x14:conditionalFormatting>
        <x14:conditionalFormatting xmlns:xm="http://schemas.microsoft.com/office/excel/2006/main">
          <x14:cfRule type="cellIs" priority="4" operator="greaterThan" id="{3BA3D28F-13C0-466C-9673-AFC630C39D59}">
            <xm:f>$E$82*'část D zaměstnanci'!$I$59*1000</xm:f>
            <x14:dxf>
              <fill>
                <patternFill>
                  <bgColor rgb="FFFFC000"/>
                </patternFill>
              </fill>
            </x14:dxf>
          </x14:cfRule>
          <xm:sqref>E82</xm:sqref>
        </x14:conditionalFormatting>
        <x14:conditionalFormatting xmlns:xm="http://schemas.microsoft.com/office/excel/2006/main">
          <x14:cfRule type="cellIs" priority="3" operator="greaterThan" id="{FD22E60A-58F8-4356-86D7-395F85E69374}">
            <xm:f>$F$82*'část D zaměstnanci'!$I$7*1000</xm:f>
            <x14:dxf>
              <fill>
                <patternFill>
                  <bgColor rgb="FFFFC000"/>
                </patternFill>
              </fill>
            </x14:dxf>
          </x14:cfRule>
          <xm:sqref>F82</xm:sqref>
        </x14:conditionalFormatting>
        <x14:conditionalFormatting xmlns:xm="http://schemas.microsoft.com/office/excel/2006/main">
          <x14:cfRule type="cellIs" priority="2" operator="greaterThan" id="{7F29DD50-9F74-4EBB-860E-4BAC078710C5}">
            <xm:f>$E$83*'část D zaměstnanci'!$I$91*1000</xm:f>
            <x14:dxf>
              <fill>
                <patternFill>
                  <bgColor rgb="FFFFC000"/>
                </patternFill>
              </fill>
            </x14:dxf>
          </x14:cfRule>
          <xm:sqref>E83</xm:sqref>
        </x14:conditionalFormatting>
        <x14:conditionalFormatting xmlns:xm="http://schemas.microsoft.com/office/excel/2006/main">
          <x14:cfRule type="cellIs" priority="1" operator="greaterThan" id="{BFA82F84-255A-436D-998D-4A2777821BFF}">
            <xm:f>$F$83*'část D zaměstnanci'!$I$39*1000</xm:f>
            <x14:dxf>
              <fill>
                <patternFill>
                  <bgColor rgb="FFFFC000"/>
                </patternFill>
              </fill>
            </x14:dxf>
          </x14:cfRule>
          <xm:sqref>F83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false</RoutingEnabled>
    <MigrationSourceURL xmlns="c9e48692-194e-417d-af40-42e3d4ef737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086FD238DE3E1409C69CC8ADD69FCF1" ma:contentTypeVersion="3" ma:contentTypeDescription="Vytvoří nový dokument" ma:contentTypeScope="" ma:versionID="3d0ec63ca7d9128cea5f70133d2d03ef">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d50c01bbd926eee5858df2c9c3a44815"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ma:readOnly="false">
      <xsd:simpleType>
        <xsd:restriction base="dms:Unknown"/>
      </xsd:simpleType>
    </xsd:element>
    <xsd:element name="PublishingExpirationDate" ma:index="9" nillable="true" ma:displayName="Datum ukončení plánování" ma:description="" ma:internalName="PublishingExpirationDate" ma:readOnly="fals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0">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56136F-4034-40CE-87E2-D3A23620994A}"/>
</file>

<file path=customXml/itemProps2.xml><?xml version="1.0" encoding="utf-8"?>
<ds:datastoreItem xmlns:ds="http://schemas.openxmlformats.org/officeDocument/2006/customXml" ds:itemID="{A7E2084D-0B8B-459F-A6FE-D9195FCB4B2B}"/>
</file>

<file path=customXml/itemProps3.xml><?xml version="1.0" encoding="utf-8"?>
<ds:datastoreItem xmlns:ds="http://schemas.openxmlformats.org/officeDocument/2006/customXml" ds:itemID="{3B5FBF43-FFC5-4A7D-AD13-3F628F54A0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úvodní list</vt:lpstr>
      <vt:lpstr>část A zhodnocení</vt:lpstr>
      <vt:lpstr>část B ind_AT_péče</vt:lpstr>
      <vt:lpstr>část B ind_AT_prev</vt:lpstr>
      <vt:lpstr>část B ind_P_péče</vt:lpstr>
      <vt:lpstr>část B ind_P_prev</vt:lpstr>
      <vt:lpstr>část C ind_kval</vt:lpstr>
      <vt:lpstr>část D zaměstnanci</vt:lpstr>
      <vt:lpstr>část E náklady</vt:lpstr>
      <vt:lpstr>část F zdroje</vt:lpstr>
      <vt:lpstr>část G obce</vt:lpstr>
      <vt:lpstr>část H přílohy</vt:lpstr>
      <vt:lpstr>kontrola</vt:lpstr>
      <vt:lpstr>data</vt:lpstr>
      <vt:lpstr>Sehrávání</vt:lpstr>
      <vt:lpstr>druhysluzeb</vt:lpstr>
    </vt:vector>
  </TitlesOfParts>
  <Company>Karlovarský kraj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Kocmich Ivan</dc:creator>
  <cp:keywords/>
  <dc:description/>
  <cp:lastModifiedBy>Kocmich Ivan</cp:lastModifiedBy>
  <cp:lastPrinted>2016-08-12T06:30:06Z</cp:lastPrinted>
  <dcterms:created xsi:type="dcterms:W3CDTF">2011-07-13T06:12:23Z</dcterms:created>
  <dcterms:modified xsi:type="dcterms:W3CDTF">2019-09-09T09:56:12Z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0x010100E086FD238DE3E1409C69CC8ADD69FCF1</vt:lpwstr>
  </property>
  <property fmtid="{D5CDD505-2E9C-101B-9397-08002B2CF9AE}" pid="3" name="MigrationSourceURL">
    <vt:lpwstr/>
  </property>
  <property fmtid="{D5CDD505-2E9C-101B-9397-08002B2CF9AE}" pid="4" name="PublishingContact">
    <vt:lpwstr/>
  </property>
  <property fmtid="{D5CDD505-2E9C-101B-9397-08002B2CF9AE}" pid="5" name="PublishingPageContent">
    <vt:lpwstr/>
  </property>
  <property fmtid="{D5CDD505-2E9C-101B-9397-08002B2CF9AE}" pid="6" name="e1a5b98cdd71426dacb6e478c7a5882f">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wic_System_Copyright">
    <vt:lpwstr/>
  </property>
  <property fmtid="{D5CDD505-2E9C-101B-9397-08002B2CF9AE}" pid="12" name="PublishingContactName">
    <vt:lpwstr/>
  </property>
  <property fmtid="{D5CDD505-2E9C-101B-9397-08002B2CF9AE}" pid="13" name="PublishingVariationRelationshipLinkFieldID">
    <vt:lpwstr/>
  </property>
  <property fmtid="{D5CDD505-2E9C-101B-9397-08002B2CF9AE}" pid="14" name="MigrationSourceURL1">
    <vt:lpwstr/>
  </property>
  <property fmtid="{D5CDD505-2E9C-101B-9397-08002B2CF9AE}" pid="15" name="_SourceUrl">
    <vt:lpwstr/>
  </property>
  <property fmtid="{D5CDD505-2E9C-101B-9397-08002B2CF9AE}" pid="16" name="_SharedFileIndex">
    <vt:lpwstr/>
  </property>
  <property fmtid="{D5CDD505-2E9C-101B-9397-08002B2CF9AE}" pid="17" name="Comments">
    <vt:lpwstr/>
  </property>
  <property fmtid="{D5CDD505-2E9C-101B-9397-08002B2CF9AE}" pid="18" name="PublishingPageLayout">
    <vt:lpwstr/>
  </property>
  <property fmtid="{D5CDD505-2E9C-101B-9397-08002B2CF9AE}" pid="20" name="TaxCatchAll">
    <vt:lpwstr/>
  </property>
  <property fmtid="{D5CDD505-2E9C-101B-9397-08002B2CF9AE}" pid="21" name="Wiki Page Categories">
    <vt:lpwstr/>
  </property>
  <property fmtid="{D5CDD505-2E9C-101B-9397-08002B2CF9AE}" pid="22" name="TemplateUrl">
    <vt:lpwstr/>
  </property>
  <property fmtid="{D5CDD505-2E9C-101B-9397-08002B2CF9AE}" pid="23" name="Audience">
    <vt:lpwstr/>
  </property>
  <property fmtid="{D5CDD505-2E9C-101B-9397-08002B2CF9AE}" pid="25" name="PublishingContactPicture">
    <vt:lpwstr/>
  </property>
  <property fmtid="{D5CDD505-2E9C-101B-9397-08002B2CF9AE}" pid="26" name="PublishingVariationGroupID">
    <vt:lpwstr/>
  </property>
  <property fmtid="{D5CDD505-2E9C-101B-9397-08002B2CF9AE}" pid="27" name="MigrationSourceURL2">
    <vt:lpwstr/>
  </property>
  <property fmtid="{D5CDD505-2E9C-101B-9397-08002B2CF9AE}" pid="28" name="vti_imgdate">
    <vt:lpwstr/>
  </property>
</Properties>
</file>