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activeTab="2"/>
  </bookViews>
  <sheets>
    <sheet name="Nový přehled RKK" sheetId="100" r:id="rId1"/>
    <sheet name="KK_sledování " sheetId="104" r:id="rId2"/>
    <sheet name="PO_sledování" sheetId="89" r:id="rId3"/>
  </sheets>
  <definedNames>
    <definedName name="_xlnm._FilterDatabase" localSheetId="1" hidden="1">'KK_sledování '!$A$6:$Q$24</definedName>
    <definedName name="_xlnm._FilterDatabase" localSheetId="2" hidden="1">PO_sledování!$A$6:$Q$27</definedName>
    <definedName name="dv" localSheetId="1">#REF!</definedName>
    <definedName name="dv">#REF!</definedName>
    <definedName name="FI" localSheetId="1">#REF!</definedName>
    <definedName name="FI">#REF!</definedName>
    <definedName name="FO" localSheetId="1">#REF!</definedName>
    <definedName name="FO">#REF!</definedName>
    <definedName name="KK">#REF!</definedName>
    <definedName name="_xlnm.Print_Titles" localSheetId="1">'KK_sledování '!$4:$6</definedName>
    <definedName name="_xlnm.Print_Titles" localSheetId="2">PO_sledování!$4:$6</definedName>
    <definedName name="nov" localSheetId="1">#REF!</definedName>
    <definedName name="nov">#REF!</definedName>
    <definedName name="novy" localSheetId="1">#REF!</definedName>
    <definedName name="novy">#REF!</definedName>
    <definedName name="nový">#REF!</definedName>
    <definedName name="sled">#REF!</definedName>
    <definedName name="SMLproMMR" localSheetId="1">#REF!</definedName>
    <definedName name="SMLproMMR">#REF!</definedName>
  </definedNames>
  <calcPr calcId="191029"/>
</workbook>
</file>

<file path=xl/calcChain.xml><?xml version="1.0" encoding="utf-8"?>
<calcChain xmlns="http://schemas.openxmlformats.org/spreadsheetml/2006/main">
  <c r="N23" i="104" l="1"/>
  <c r="L22" i="104"/>
  <c r="N22" i="104"/>
  <c r="P20" i="104" l="1"/>
  <c r="M22" i="104" l="1"/>
  <c r="N25" i="89"/>
  <c r="M25" i="89"/>
  <c r="L25" i="89"/>
  <c r="N26" i="89" l="1"/>
  <c r="O25" i="89"/>
  <c r="P24" i="89"/>
  <c r="P23" i="89"/>
  <c r="N27" i="89" l="1"/>
  <c r="M21" i="89"/>
  <c r="P21" i="89" s="1"/>
  <c r="P17" i="104" l="1"/>
  <c r="O22" i="104" l="1"/>
  <c r="O24" i="104" s="1"/>
  <c r="P18" i="104"/>
  <c r="G22" i="104" l="1"/>
  <c r="P19" i="104"/>
  <c r="P16" i="104"/>
  <c r="M21" i="104"/>
  <c r="P21" i="104" l="1"/>
  <c r="P14" i="104" l="1"/>
  <c r="D17" i="100" l="1"/>
  <c r="D18" i="100"/>
  <c r="D7" i="100"/>
  <c r="P15" i="104"/>
  <c r="M12" i="104"/>
  <c r="P12" i="104" s="1"/>
  <c r="M11" i="104"/>
  <c r="P11" i="104" s="1"/>
  <c r="M9" i="104"/>
  <c r="P9" i="104" s="1"/>
  <c r="M7" i="104"/>
  <c r="P7" i="104" l="1"/>
  <c r="P22" i="104" l="1"/>
  <c r="D8" i="100"/>
  <c r="L20" i="89" l="1"/>
  <c r="D16" i="100" l="1"/>
  <c r="D9" i="100" l="1"/>
  <c r="D10" i="100" s="1"/>
  <c r="E18" i="100"/>
  <c r="F18" i="100" s="1"/>
  <c r="E17" i="100"/>
  <c r="F17" i="100" s="1"/>
  <c r="M22" i="89" l="1"/>
  <c r="P22" i="89" s="1"/>
  <c r="M19" i="89" l="1"/>
  <c r="P19" i="89" s="1"/>
  <c r="M17" i="89" l="1"/>
  <c r="M20" i="89" l="1"/>
  <c r="P20" i="89" s="1"/>
  <c r="M18" i="89"/>
  <c r="P18" i="89" s="1"/>
  <c r="E7" i="100" l="1"/>
  <c r="G25" i="89"/>
  <c r="M16" i="89"/>
  <c r="M15" i="89"/>
  <c r="M13" i="89"/>
  <c r="P13" i="89" s="1"/>
  <c r="M12" i="89"/>
  <c r="P12" i="89" s="1"/>
  <c r="M11" i="89"/>
  <c r="P11" i="89" s="1"/>
  <c r="M10" i="89"/>
  <c r="P10" i="89" s="1"/>
  <c r="M7" i="89"/>
  <c r="P7" i="89" l="1"/>
  <c r="E8" i="100"/>
  <c r="P15" i="89"/>
  <c r="E16" i="100" l="1"/>
  <c r="F8" i="100"/>
  <c r="E9" i="100"/>
  <c r="E10" i="100" s="1"/>
  <c r="F7" i="100"/>
  <c r="F16" i="100" l="1"/>
  <c r="F9" i="100"/>
  <c r="F10" i="100" s="1"/>
  <c r="P25" i="89" l="1"/>
  <c r="P17" i="89"/>
  <c r="O27" i="89" l="1"/>
  <c r="E19" i="100" s="1"/>
  <c r="D19" i="100" l="1"/>
  <c r="F19" i="100" s="1"/>
</calcChain>
</file>

<file path=xl/sharedStrings.xml><?xml version="1.0" encoding="utf-8"?>
<sst xmlns="http://schemas.openxmlformats.org/spreadsheetml/2006/main" count="307" uniqueCount="207">
  <si>
    <t>CELKEM</t>
  </si>
  <si>
    <t xml:space="preserve">Celkový objem projektu </t>
  </si>
  <si>
    <t xml:space="preserve">Původní finanční postih za zjištěné pochybení </t>
  </si>
  <si>
    <t>Specifikace finančního postihu</t>
  </si>
  <si>
    <t>Identifikované zjištění</t>
  </si>
  <si>
    <t>KSÚS, p.o.</t>
  </si>
  <si>
    <t xml:space="preserve">Projekt revitalizace Centra vzdělávání ISŠTE Sokolov
CZ.1.09/1.3.00/18.00376 </t>
  </si>
  <si>
    <t>Název a registrační číslo projektu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</si>
  <si>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</si>
  <si>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</si>
  <si>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</si>
  <si>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</si>
  <si>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</si>
  <si>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</si>
  <si>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</si>
  <si>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</si>
  <si>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</si>
  <si>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</si>
  <si>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</si>
  <si>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</si>
  <si>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</si>
  <si>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</si>
  <si>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</si>
  <si>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</si>
  <si>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</si>
  <si>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</si>
  <si>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</si>
  <si>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</si>
  <si>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</si>
  <si>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</si>
  <si>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</si>
  <si>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</si>
  <si>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</si>
  <si>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</si>
  <si>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</si>
  <si>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</si>
  <si>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</si>
  <si>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</si>
  <si>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</si>
  <si>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</si>
  <si>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</si>
  <si>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</si>
  <si>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</si>
  <si>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</si>
  <si>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</si>
  <si>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</si>
  <si>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</si>
  <si>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</si>
  <si>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</si>
  <si>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</si>
  <si>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</si>
  <si>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</si>
  <si>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</si>
  <si>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</si>
  <si>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</si>
  <si>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</si>
  <si>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</si>
  <si>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</si>
  <si>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</si>
  <si>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</si>
  <si>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</si>
  <si>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</si>
  <si>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</si>
  <si>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</si>
  <si>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</si>
  <si>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</si>
  <si>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</si>
  <si>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</si>
  <si>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</si>
  <si>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</si>
  <si>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</si>
  <si>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</si>
  <si>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</si>
  <si>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</si>
  <si>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</si>
  <si>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</si>
  <si>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</si>
  <si>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</si>
  <si>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</si>
  <si>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</si>
  <si>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</si>
  <si>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</si>
  <si>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</si>
  <si>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</si>
  <si>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</si>
  <si>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</si>
  <si>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</si>
  <si>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</si>
  <si>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</si>
  <si>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</si>
  <si>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</si>
  <si>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</si>
  <si>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</si>
  <si>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</si>
  <si>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Vyčíslení úspěchu v uskutečněné obraně v Kč a v %</t>
  </si>
  <si>
    <t>Rozdíl mezi původní výši vyměřených finančních postihů a konečnou výši finančního postihu po uskutečněné právní obraně.</t>
  </si>
  <si>
    <t>VŘ 006 - Zajištění technického dozoru - diskriminační požadavek k prokázání kvalifikačního předpokladu (viz PV 3/2017 - odvod 25%, tj. 823.671,- Kč)</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</si>
  <si>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</si>
  <si>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</si>
  <si>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</si>
  <si>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</si>
  <si>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</si>
  <si>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</si>
  <si>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</si>
  <si>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t>CRR
krácení dotace</t>
  </si>
  <si>
    <t>Muzeum Sokolov, p.o. KK</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</si>
  <si>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</si>
  <si>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</si>
  <si>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</si>
  <si>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</si>
  <si>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</si>
  <si>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</si>
  <si>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</si>
  <si>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</si>
  <si>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</si>
  <si>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</si>
  <si>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region</t>
  </si>
  <si>
    <t>1.1.2021 - 31.12.2022</t>
  </si>
  <si>
    <t>Podpora činnosti Regionální stálé konference a programu RE:START v Karlovarském kraji II.
CZ.08.1.125/0.0/0.0/15_003/0000261</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</si>
  <si>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</si>
  <si>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</si>
  <si>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</si>
  <si>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</si>
  <si>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</si>
  <si>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</si>
  <si>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</si>
  <si>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Původní finanční postih za zjištěné pochybení u aktuálně sledovaných projektů</t>
  </si>
  <si>
    <t>Aktuální výše sledovaných finančních postihů po uskutečněné právní obraně</t>
  </si>
  <si>
    <t xml:space="preserve">Celkové částka v Kč 
za všechny projekty </t>
  </si>
  <si>
    <t>ř.1</t>
  </si>
  <si>
    <t>ř.2</t>
  </si>
  <si>
    <t>ř.3</t>
  </si>
  <si>
    <t>ř.4</t>
  </si>
  <si>
    <t>Aktuálně sledované finanční postihy u projektů</t>
  </si>
  <si>
    <t>Vysvětlení k tabulkám:</t>
  </si>
  <si>
    <t>Finanční postih</t>
  </si>
  <si>
    <t>Aktuální výše finančního postihu</t>
  </si>
  <si>
    <t>uhrazené platební výměry, pokuty, provedené krácení dotace nebo její vrácení</t>
  </si>
  <si>
    <t>Uhrazené platební výměry (PV), pokuty, provedené krácení dotace nebo její vrácení</t>
  </si>
  <si>
    <t>neuhrazeno - platební výměry a rozhodnutí nenabyly právní moci</t>
  </si>
  <si>
    <t>maximální možný očekávaný finanční postih - finanční postih není dosud vyměřen</t>
  </si>
  <si>
    <t>Maximální možný očekávaný finanční postih - finanční postih není dosud vyměřen</t>
  </si>
  <si>
    <t>U zjištěných pochybení není ukončen kontrola, není k dispozici konečná zpráva z auditu operace, nebylo zahájeno nebo probíhá daňové řízení nebo správní řízení na ÚOHS. Předpokládané částka finančního postihu nemusí být konečná.</t>
  </si>
  <si>
    <r>
      <t xml:space="preserve">Částka odpovídá skutečně uhrazeným částkám dle pravomocných platebních výměrů a rozhodnutí o pokutě nebo krácené dotaci či jejím vrácené části. Odvod/pokuta je uhrazena až v okamžiku nabytí právní moci platebního výměru/rozhodnutí o pokutě </t>
    </r>
    <r>
      <rPr>
        <sz val="10"/>
        <color rgb="FF00B050"/>
        <rFont val="Calibri"/>
        <family val="2"/>
        <charset val="238"/>
        <scheme val="minor"/>
      </rPr>
      <t xml:space="preserve">(zelená barva v příloze č. 1 a 2 a tabulkách). </t>
    </r>
    <r>
      <rPr>
        <sz val="10"/>
        <color rgb="FF7030A0"/>
        <rFont val="Calibri"/>
        <family val="2"/>
        <charset val="238"/>
        <scheme val="minor"/>
      </rPr>
      <t xml:space="preserve">Dosud neuhrazené platební výměry/rozhodnutí o pokutě, které nenabyly právní moci, nemusejí být konečné (fialová barva v příloze č. 1 a č. 2 a tabulkách. </t>
    </r>
  </si>
  <si>
    <t>Jedná se o krácení dotace, odvody za porušení rozpočtové kázně, penále, výzvy k vrácení dotace nebo její části (částka v Kč odpovídá částce dotace, kterou by příjemce obdržel dle rozhodnutí o dotaci) a pokuty Úřadu pro ochranu hospodářské soutěže (ÚOHS).</t>
  </si>
  <si>
    <t>Výše původního finančního postihu za identifikované pochybení na základě protokolu z kontroly, zprávy z auditu operace nebo rozhodnutí o pokutě, případně jiných dokumentů. Proti kontrolním zjištěním byly příjemci dotace podávány námitky nebo stanoviska apod. Částka se vztahuje pouze k dotaci a nejedná se o konečnou částku finančního postihu.</t>
  </si>
  <si>
    <t>Finanční postih pro uskutečněné právní obraně. V případě sledovaných finančních postihů se nemusí jednat o konečnou částku finančního postihu - dosud neukončený soudní spor nebo očekávání rozhodnutí o prominutí.</t>
  </si>
  <si>
    <t>Projekty
 Karlovarského kraje (KK)</t>
  </si>
  <si>
    <t>Projekty 
příspěvkových organizací (PO)</t>
  </si>
  <si>
    <t xml:space="preserve">Aktuální výše sledovaných finančních postihů dle jejich úhrady </t>
  </si>
  <si>
    <t>•</t>
  </si>
  <si>
    <t>Úspěch uskutečněné obrany v %  u aktuálně sledovaných finančních postihů (ř. 3/ ř. 1)</t>
  </si>
  <si>
    <r>
      <t xml:space="preserve">Aktuální výše sledovaných finančních postihů po uskutečněné právní obraně - </t>
    </r>
    <r>
      <rPr>
        <sz val="11"/>
        <color theme="1"/>
        <rFont val="Calibri"/>
        <family val="2"/>
        <scheme val="minor"/>
      </rPr>
      <t>viz ř. 2 tabulky č.1</t>
    </r>
  </si>
  <si>
    <t>Přehled finančních postihů (odvodů, korekcí a pokut) u projektů spolufinancovaných z EU a jiných zdrojů od roku 2008</t>
  </si>
  <si>
    <r>
      <t xml:space="preserve">Tabulka č. 1 - Aktuálně sledované finanční postihy - </t>
    </r>
    <r>
      <rPr>
        <sz val="11"/>
        <rFont val="Calibri"/>
        <family val="2"/>
        <charset val="238"/>
        <scheme val="minor"/>
      </rPr>
      <t>podrobněji Příloha č. 1 (KK) a Příloha č. 2 (PO)</t>
    </r>
  </si>
  <si>
    <r>
      <t>Tabulka č. 2 - Aktuálně sledované finanční postihy dle jejich úhrady</t>
    </r>
    <r>
      <rPr>
        <sz val="11"/>
        <rFont val="Calibri"/>
        <family val="2"/>
        <charset val="238"/>
        <scheme val="minor"/>
      </rPr>
      <t xml:space="preserve"> - podrobněji Příloha č. 1 (KK) a Příloha č. 2 (PO)</t>
    </r>
  </si>
  <si>
    <r>
      <t xml:space="preserve">Vyčíslení úspěchu v uskutečněné obraně v Kč u aktuálně sledovaných finančních postihů </t>
    </r>
    <r>
      <rPr>
        <b/>
        <i/>
        <sz val="11"/>
        <rFont val="Calibri"/>
        <family val="2"/>
        <charset val="238"/>
        <scheme val="minor"/>
      </rPr>
      <t>(ř. 1 - ř. 2)</t>
    </r>
  </si>
  <si>
    <t xml:space="preserve">VZ na stavební práce "Realizace stavby CLP"- široké vymezení předmětu veřejné zakázky.
</t>
  </si>
  <si>
    <t>Příloha č. 1</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</si>
  <si>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</si>
  <si>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Podpora vybraných služeb sociální prevence II
CZ.03.2.60/0.0/0.0/15_005/0015040</t>
  </si>
  <si>
    <t>1.9.2016 - 30.10.2022</t>
  </si>
  <si>
    <t>sociální</t>
  </si>
  <si>
    <t>Patrik Pizinger</t>
  </si>
  <si>
    <t>Nezpůsobilé výdaje vč. nepřímých nákladů - výdaje za pronájem kanceláře leden-prosinec 2021 - statutární orgán 15.přední hlídky Royal Rangers Mariánské Lázně uzavřel smlouvu o nájmu jako pronajímatel i jako spoluvlastník nemovitosti</t>
  </si>
  <si>
    <t>OŠMT</t>
  </si>
  <si>
    <t>Implementace Krajského akčního plánu 2 v Karlovarském kraji
CZ.02.3.68/0.0/0.0/19_078/0017823</t>
  </si>
  <si>
    <t>Zaměstnanost
95%
5%</t>
  </si>
  <si>
    <t>Technická pomoc
85%
15%</t>
  </si>
  <si>
    <t>OŘP/OSV</t>
  </si>
  <si>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</si>
  <si>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t>CRR 
očekávané krácení dotace za IV. etapu (krácení 25 %)</t>
  </si>
  <si>
    <t>MMR
výzva k vrácení dotace/ 
FÚ
odvod za porušení rozp. kázně za I. a II. etapu (5 % )</t>
  </si>
  <si>
    <t>Výzkum, vývoj a vzdělávání
95%
5%</t>
  </si>
  <si>
    <t>Mgr. Jindřich Čermák</t>
  </si>
  <si>
    <t>MMR 
vrácení dotace</t>
  </si>
  <si>
    <r>
      <t xml:space="preserve">28.5.2021 - 31.8.2023 (závěrečné vyhodnocení 31.8.2024)
</t>
    </r>
    <r>
      <rPr>
        <sz val="11"/>
        <color rgb="FF0070C0"/>
        <rFont val="Calibri"/>
        <family val="2"/>
        <charset val="238"/>
        <scheme val="minor"/>
      </rPr>
      <t>projekt v realizaci</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</si>
  <si>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</si>
  <si>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t>Mgr. Robert Pisár</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</si>
  <si>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Dne 13.1.2023 doručen dopis Relsie -žádost o osobní jednání. dne  7.3.2023 odeslána odpověď na dopis Relsie dopsi č.j. KK/694/LP/23, dne 16.3.2023 obdržel KK přípis obvodního soudu č.j. 13 C 47/2020 s výzvou ke sdělení aktuálních procesních stanovisek, dne 30.3.2023 odeslal KK vyjádření k výzvě soudu KK/1098/LP/23. Dne 2.5.2023 obdržel KK Předvolání č.j. 13 C 47/2020 na 18.7.2023 v 9.00 k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</si>
  <si>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Dne 14.4.2023 obdržel KK Rozsudek NSS č.j. 10 Afs 319/2022 - 33 ze dne 14.4.2023 - kasační stížnost se zamítá. Dne 9. 5. 2023 obdržel KK Výzvu MF č. j. MF-31127/2018/1203-43 ze dne 9. 5. 2023, v níž MF vyzvalo účastníky sporného správní řízení k jednání o smírném vyřešení sporu vedeném o zaplacení částky 732.271,43 Kč s příslušenstvím a předložení dohody o uzavření smíru nebo sdělení, že k dohodě nedošlo. Dne 26.5.2023 odeslal KK Vyjádření k výzvě MF č.j. KK/129/HK/23 ze dne 25.5.2023 - k uzavření dohody nedošlo. Dne 31.5.2023 doručena Reakce MMR na výzvu MF č.j. MMR-39627/2023-25 ze dne 29.5.2023 k uzavření smíru nedošlo.
</t>
    </r>
    <r>
      <rPr>
        <b/>
        <sz val="11"/>
        <rFont val="Calibri"/>
        <family val="2"/>
        <charset val="238"/>
        <scheme val="minor"/>
      </rPr>
      <t>OČEKÁVÁME NOVÉ ROZHODNUTÍ MF VE SPORU</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</si>
  <si>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 po připomínkách snížení na 5%</t>
  </si>
  <si>
    <t>MŠMT
výzva k vrácení dotace</t>
  </si>
  <si>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 sankce 5% z hodnoty
VZ 0044</t>
  </si>
  <si>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0043</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</si>
  <si>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6. 6. 2023 byla KK doručena Výzva k vrácení dotace nebo její části dle ustanovení § 14f odst. 3 zákona č. 218/2000 Sb., o rozpočtových pravidlech č. 1/23-06-17823-001 ze dne 6. 6. 2023. Dne 29.6.2023 byla uhrazena výzva v celkové výši 2.613,50 Kč (95% podíl z celkové výše nezpůsobilých výdajů 2.751,06 Kč tj. 2.456,30 Kč přímé náklady + 294,76 Kč nepřímé náklady) na bankovní účet MŠMT
</t>
    </r>
    <r>
      <rPr>
        <b/>
        <sz val="11"/>
        <rFont val="Calibri"/>
        <family val="2"/>
        <charset val="238"/>
        <scheme val="minor"/>
      </rPr>
      <t>KONEČNÝ STAV - BUDE ŘEŠENO JAKO ŠKODNÍ PŘÍPAD</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</si>
  <si>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22. 6. 2023 byla KK doručena Výzva k vrácení dotace nebo její části dle ustanovení § 14f odst. 3 zákona č. 218/2000 Sb., o rozpočtových pravidlech č. 1/CZ.02.3.68/0.0/0.0/19_078/0017823/23/001 ze dne 21. 6. 2023. Dne 12. 7. 2023 byla uhrazena výzva v celkové výši 1.458,03 Kč (95% podíl z celkové výše nezpůsobilých výdajů 1.534,77 Kč tj. 1.370,33 Kč přímé náklady + 164,44 Kč nepřímé náklady) na bankovní účet MŠMT
</t>
    </r>
    <r>
      <rPr>
        <b/>
        <sz val="11"/>
        <rFont val="Calibri"/>
        <family val="2"/>
        <charset val="238"/>
        <scheme val="minor"/>
      </rPr>
      <t>KONEČNÝ STAV - BUDE ŘEŠENO JAKO ŠKODNÍ PŘÍPAD</t>
    </r>
  </si>
  <si>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Dne 24.2.2023 doručena výzva k vrácení dotace či její části č.j. MPSV-2022/172556-854/3 ze dne 24.2.2023, která nebyla uhrazena. Informace MPSV Předání  podkladů k prošetření podezření na porušení rozpočtové kázně č.j. MPSV-2023/81756-852 ze dne 12.4.2023. Oznámení o zahájení daňové kontroly FÚproKK č.j. 544187/23/2400-31471-405141 ze dne 5.5.2023. Dne 1.9.2023 doručena Zpráva o daňové kontrole č. j. 716216/23/2400-31471-405141, ze dne 31. 8. 2023 nebyly zjištěny skutečnosti rozhodné pro stanovení odvodové povinnosti za porušení rozpočtové kázně.
</t>
    </r>
    <r>
      <rPr>
        <b/>
        <sz val="11"/>
        <rFont val="Calibri"/>
        <family val="2"/>
        <charset val="238"/>
        <scheme val="minor"/>
      </rPr>
      <t>POSTIH ZRUŠEN</t>
    </r>
  </si>
  <si>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0045, VZ 0046, VZ 0047, VZ 0048</t>
    </r>
  </si>
  <si>
    <t>MMR
výzva k vrácení dotace</t>
  </si>
  <si>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Dne 15.5.2023 doručeno z MŠMT Vyřízení připomínek MSMT-13177/2023-2 - částečně vyhověno, sankce snížená z 25% na 5%, tj. na 157.653,90 Kč. Dne 21.8.2023 obdržel KK Vyúčtování projektu vč. Závěrů administrativního ověření projektu v nich byla sankce stanovena na částku 185.865,68 Kč (z toho přímé výdaje 165.951,50 Kč a 12% nepřímé náklady 19.914,18 Kč). Dne 9.10.2023 byla KK doručena Výzva k vrácení dotace nebo její části dle ustanovení § 14f odst. 3 zákona č. 218/2000 Sb., o rozpočtových pravidlech, ve znění pozdějších předpisů č. 1/23-10-17823-002 ze dne 9. 10. 2023. 95 % podíl činí 176.572,39 Kč. Dne 20.10.2023 byla výzva uhrazena na bankovní účet MŠMT
</t>
    </r>
    <r>
      <rPr>
        <b/>
        <sz val="11"/>
        <rFont val="Calibri"/>
        <family val="2"/>
        <charset val="238"/>
        <scheme val="minor"/>
      </rPr>
      <t>KONEČNÝ STAV - BUDE ŘEŠENO JAKO ŠKODNÍ PŘÍPAD</t>
    </r>
  </si>
  <si>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Poskytovatel dotace  v jednotlivých žádostech o platbu uplatní krácení dotace z přímých výdajů a také nepřímých výdajů (12%), a to ve výši 5%,  Dne 21.8.2023 obdržel KK Vyúčtování projektu vč. Závěrů administrativního ověření projektu v nich byla sankce stanovena na částku 4.824,52 Kč z toho přímé výdaje 4.307,60 Kč (a 12% nepřímé náklady 516,92 (VZ 0045 907,50 Kč, VZ 0046 1.058,75 Kč, VZ 0047 1.306,80 Kč a VZ 0048 1.034,55 Kč). Dne 9.10.2023 byla KK doručena Výzva k vrácení dotace nebo její části dle ustanovení § 14f odst. 3 zákona č. 218/2000 Sb., o rozpočtových pravidlech, ve znění pozdějších předpisů č. 1/23-10-17823-002 ze dne 9. 10. 2023. 95 % podíl činí 4.583,29 Kč. Dne 20.10.2023 byla výzva uhrazena na bankovní účet MŠMT
</t>
    </r>
    <r>
      <rPr>
        <b/>
        <sz val="11"/>
        <rFont val="Calibri"/>
        <family val="2"/>
        <charset val="238"/>
        <scheme val="minor"/>
      </rPr>
      <t>KONEČNÝ STAV - BUDE ŘEŠENO JAKO ŠKODNÍ PŘÍPAD</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</si>
  <si>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Dne 3.4.2023 obdrželo ISŠTE Usnesení č.j. 5 A 18/2022-61 ze dne 31.3.2023 - řízení o žalobě na ochranu proti nečinnosti se zastavuje
Dne 28. 7. 2023 byl ISŠTE doručen Rozsudek Městského soudu v Praze č. j. 8 Af 21/2021 – 66 ze dne 27. 6. 2023, na základě kterého byla správní žaloba týkající se krácení II.etapy zamítnuta.
KONEČNÝ STAV</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</si>
  <si>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ne 16.12.2022 na Městský soud v Praze repliku a nadále požaduje snížení postihu z 25% na 6,25%. Dne 28. 7. 2023 byl ISŠTE doručen Rozsudek Městského soudu v Praze č. j. 8 Af 21/2021 – 66 ze dne 27. 6. 2023, na základě kterého byla výše uvedená správní žaloba zamítnuta</t>
    </r>
    <r>
      <rPr>
        <sz val="11"/>
        <rFont val="Calibri"/>
        <family val="2"/>
        <charset val="238"/>
      </rPr>
      <t xml:space="preserve">
</t>
    </r>
    <r>
      <rPr>
        <b/>
        <sz val="11"/>
        <rFont val="Calibri"/>
        <family val="2"/>
        <charset val="238"/>
      </rPr>
      <t>KONEČNÝ STAV</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</si>
  <si>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Dne 21.3.2023 obdrželo ISŠTE Rozhodnutí MF o prohlášení nicotnosti rozhodnutí o prominutí odvodu č.j. MF-6763/2023/2203-6 ze dne 21.3.2023. ISŠTE obdrželo Usnesení Krajského soudu v Ústí nad  Labem č.j. 16 Af 2/2022-60 ze dne 12.4.2023- žaloba se odmítá, neboť MF prohlásilo nicotnost rozhodnutí regionální rady, napadené rozhodnutí přestalo právně existovat. Dne 21. 7. 2023 obdržela ISŠTE od GFŘ zamítavé Rozhodnutí o prominutí daně č. j. 40877/23/7700-60470-208956 ze dne 21. 7. 2023.
</t>
    </r>
    <r>
      <rPr>
        <b/>
        <sz val="11"/>
        <rFont val="Calibri"/>
        <family val="2"/>
        <charset val="238"/>
        <scheme val="minor"/>
      </rPr>
      <t>KONEČNÝ STAV</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</si>
  <si>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RKK usnesením č. RK 1003/09/21 schválila řešit postih jako škodní případ.
</t>
    </r>
    <r>
      <rPr>
        <b/>
        <sz val="11"/>
        <rFont val="Calibri"/>
        <family val="2"/>
        <charset val="238"/>
        <scheme val="minor"/>
      </rPr>
      <t>KONEČNÝ STAV</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</si>
  <si>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 Dne 6.4.2023 obdržela škola Rozhodnutí o prohlášení nicotnosti rozhodnutí o prominutí odvodu č.j. MF-9050/2023/2203-3 ze dne 6.4.2023 v opravném znění Rozhodnutí č. j. MF-9050/2023/2203-5 ze dne 17.4.2023</t>
    </r>
    <r>
      <rPr>
        <b/>
        <sz val="11"/>
        <rFont val="Calibri"/>
        <family val="2"/>
        <charset val="238"/>
        <scheme val="minor"/>
      </rPr>
      <t xml:space="preserve">
</t>
    </r>
    <r>
      <rPr>
        <sz val="11"/>
        <rFont val="Calibri"/>
        <family val="2"/>
        <charset val="238"/>
        <scheme val="minor"/>
      </rPr>
      <t xml:space="preserve">Doručen rozsudek Nejvyššího správního soudu č. j. 6 Afs 238/2022 - 28 ze dne 29. 11. 2023 - kasační stížnost se zamítá
Dne 15.12.2021 RRRSZ neprominula odvody za porušení rozp.kázně, viz rozhodnutí čj. RRSZ 4367/2021 a RRSZ 4268/2021 z 14.12.2021, dne 28. 1. 2022 podané správní žaloby proti rozhodnutím o neprominutí odvodu,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 Dne 6.4.2023 obdržela škola Rozhodnutí o prohlášení nicotnosti rozhodnutí o prominutí odvodu č.j. MF-8800/2023/2203-3 ze dne 6.4.2023.  Dne 31.7.2023 obdržela SPŠ Usnesení Krajského soudu v Ústí nad  Labem č.j. 16 Af 3/2022-66 ze dne 24.7.2023 a 16 Af 4/2022-6 ze dne 24.7.2023- žaloba se odmítá, neboť MF prohlásilo nicotnost rozhodnutí regionální rady, napadené rozhodnutí přestalo právně existovat. Doručeno z GFŘ rozhodnutí o prominutí daně č. j. 62025/23/7700-60470-208956 ze dne 5. 12. 2023 a rozhodnutí o prominutí daně č. j. 71625/23/7700-60470-208956 ze dne 6. 12. 2023 k (PV č.21/2015) a (PV č. 22/2015) - zamítlo podané žádosti prominutí odvodu daně
</t>
    </r>
    <r>
      <rPr>
        <b/>
        <sz val="11"/>
        <rFont val="Calibri"/>
        <family val="2"/>
        <charset val="238"/>
        <scheme val="minor"/>
      </rPr>
      <t>KONEČNÝ STAV - BUDE ŘEŠENO JAKO ŠKODNÍ PŘÍPAD</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</si>
  <si>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Dne 5.12.2023 doručeno rozhodnutí o prominutí daně č. j. 62172/23/7700-60470-010198 ze dne 5. 12. 2023, GFŘ zamítlo žádost o prominutí odvodu.
</t>
    </r>
    <r>
      <rPr>
        <b/>
        <sz val="11"/>
        <rFont val="Calibri"/>
        <family val="2"/>
        <charset val="238"/>
        <scheme val="minor"/>
      </rPr>
      <t>KONEČNÝ STAV - BUDE ŘEŠENO JAKO ŠKODNÍ PŘÍPAD</t>
    </r>
  </si>
  <si>
    <t>MMR 
výzva k vrácení dotace</t>
  </si>
  <si>
    <t>nedoložení podkladů týkajících se statického průzkumu a geologické a geotechnické dokumentace</t>
  </si>
  <si>
    <t>nedoložení publikace GEO OKRUH VODA, nedoložení podkladů týkajících se statického průzkumu a geologické a geotechnické dokumentace, položka plakát nebyla schválena v podrobném rozpočtu projektu</t>
  </si>
  <si>
    <t>Dne 15. 11. 2023 obdrželo Muzeum Sokolov výzvu k vrácení dotace ze státního rozpočtu nebo její části dle § 14f odst. 3 zákona č. 218/2000 Sb., č. j. 77865/2023-51, v níž MMR vyzvalo Muzeum Sokolov k vrácení části dotace ze státního rozpočtu ve výši 163,05 EUR (4.191,85 Kč), tj. 5% podílu z celkové částky nezpůsobilých výdajů v celkové výši 3.261,00 EUR. Muzeum Sokolov doručenou výzvu ve stanovené lhůtě, tj. do 11. 12. 2023, uhradilo na bankovní účet MMR.</t>
  </si>
  <si>
    <t xml:space="preserve">CRR provedlo kontrolu závěrečné zprávy o realizaci projektu, která byla Muzeem Sokolov předložena dne 17. 5. 2023. CRR sdělilo oznámením o ukončení kontroly ze dne 20. 11. 2023 Muzeu Sokolov, že přistoupilo ke krácení výdajů a udělení sankce u faktury č. 23211054, č. 2220008 a č. 22611054. Dne 4. 12. 2023 podalo Muzeum Sokolov stížnost proti rozhodnutí kontrolora CRR č. j. MUSOK/2023/494. Dne 12. 12. 2023 byl Muzeu Sokolov doručen z MMR přípis č. j. 84118/2023-51 ze dne 12. 12. 2023, ve kterém MMR zamítlo podanou stížnost proti rozhodnutí kontrolora ze dne 4. 12. 2023 a potvrdilo neuznání výdajů ve výši 79.225,97 EUR (7.736,22 EUR na kategorii „personální náklady“, 1.160,43 EUR na kategorii „kancelářské a administrativní výdaje“, 5.391,27 EUR na kategorii „náklady na externí odborné poradenství a na služby“ a 64.938,05 EUR na kategorii „pořízení a pronájem nemovitostí a stavební práce“). </t>
  </si>
  <si>
    <t xml:space="preserve">MŠMT 
výzva k vrácení dotace </t>
  </si>
  <si>
    <t>čerpání v měsíci listopadu 2022 výdaje na úhradu odměny za odpracované hodiny, které v součtu u zaměstnankyně partnera projektu</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</si>
  <si>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neuhradila, zahájení daňové řízení. D</t>
    </r>
    <r>
      <rPr>
        <b/>
        <sz val="11"/>
        <rFont val="Calibri"/>
        <family val="2"/>
        <charset val="238"/>
        <scheme val="minor"/>
      </rPr>
      <t>ne 15.12.2022 zahájil FÚ pro KK daňovou kontrolu. Dne 3.8.2023 obdržela KSÚS Rozhodnutí č.j. MMR-585/2023-26 ze dne 1.8.2023-MMR námitkám za 4.etapu nevyhovělo a ponechalo sankci ve výši 25%. Dne 26.9.2023 obdržela KSÚS Výzvu k vrácení peněžních prostředků dotace č. j. MMR-66050/2023-26 ve výši 28.502.922,39 Kč ze dne 26. 9. 2023. Dne 2.10.2023 podala KSÚS prostřednictvím Arrows správní žalobu k Městskému soudu v Praze proti Rozhodnutí , č. j. MMR 585/2023 26 ze dne 1. 8. 2023. FÚ pro KK vyměřil platební výměr na odvod za porušení rozpočtové kázně č. j. 873555/23/2400-31471-402577 ze dne 14. 11. 2023 ve výši 153.998,00 Kč do státního rozpočtu a č. j. 873556/23/2400-31471-402577 ze dne 14. 11. 2023 ve výši 2.617.965,00 Kč do Národního fondu. KSÚS dne 11.12.2023 podala prostřednictvím Arrows proti PV odvolání. Dne 18.12.2023 uhradila KSÚS část výzvy ve výši 28.495.000,00 Kč na zbytek (7.922,39 Kč) zahájeno daňové řízení.
OČEKÁVÁME ROZSUDEK MĚSTSKÉHO SOUDU V PRAZE VE VĚCI SPRÁVNÍ ŽALOBY I., sp. zn. 3 A 66/2022 a SPRÁVNÍ ŽALOBY II.
OČEKÁVÁME ROZHODNUTÍ O ODVOLÁNÍ PROTI PV (2.771.692,31 Kč)</t>
    </r>
  </si>
  <si>
    <r>
      <t xml:space="preserve">Dne 14.12.2023 doručen protokol o kontrole č. j. MSMT-24123/2023-4 ze dne 13. 12. 2023. Dne 12. 1. 2024 doručena výzva k vrácení dotace nebo její části dle ustanovení § 14f odst. 3 zákona č. 218/2000 Sb., o rozpočtových pravidlech, ve znění pozdějších přepisů, č. 1/CZ.02.3.68/0.0/0.0/19_078/0017823/24/001 ze dne 11. 1. 2024,  v celkové výši 1.010,80 Kč (95% podíl z celkové výše nezpůsobilých výdajů 1.064,00 Kč, tj. přímé náklady ve výši 950,00 Kč a nepřímé náklady (12 %) ve výši 114,00 Kč). Dne 6.2.2024 byla výzva uhrazena na bankovní účet MŠMT.
</t>
    </r>
    <r>
      <rPr>
        <b/>
        <sz val="11"/>
        <rFont val="Calibri"/>
        <family val="2"/>
        <charset val="238"/>
        <scheme val="minor"/>
      </rPr>
      <t>KONEČNÝ STAV - BUDE ŘEŠENO JAKO ŠKODNÍ PŘÍPAD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</si>
</sst>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rgb="FFFF0000"/>
      <name val="Calibri"/>
      <family val="2"/>
      <charset val="238"/>
    </font>
    <font>
      <sz val="10"/>
      <color theme="1"/>
      <name val="Calibri"/>
      <family val="2"/>
      <scheme val="minor"/>
    </font>
    <font>
      <sz val="11"/>
      <color rgb="FF7030A0"/>
      <name val="Calibri"/>
      <family val="2"/>
      <scheme val="minor"/>
    </font>
    <font>
      <sz val="11"/>
      <color rgb="FF00B050"/>
      <name val="Calibri"/>
      <family val="2"/>
      <scheme val="minor"/>
    </font>
    <font>
      <sz val="11"/>
      <color theme="1"/>
      <name val="Calibri"/>
      <family val="2"/>
      <scheme val="minor"/>
    </font>
    <font>
      <b/>
      <sz val="11"/>
      <color rgb="FF00B050"/>
      <name val="Calibri"/>
      <family val="2"/>
      <scheme val="minor"/>
    </font>
    <font>
      <sz val="10"/>
      <name val="Calibri"/>
      <family val="2"/>
      <charset val="238"/>
      <scheme val="minor"/>
    </font>
    <font>
      <sz val="10"/>
      <color rgb="FF0070C0"/>
      <name val="Calibri"/>
      <family val="2"/>
      <charset val="238"/>
      <scheme val="minor"/>
    </font>
    <font>
      <b/>
      <sz val="10"/>
      <color theme="1"/>
      <name val="Calibri"/>
      <family val="2"/>
      <scheme val="minor"/>
    </font>
    <font>
      <sz val="8"/>
      <name val="Calibri"/>
      <family val="2"/>
      <scheme val="minor"/>
    </font>
    <font>
      <sz val="9"/>
      <color theme="1"/>
      <name val="Calibri"/>
      <family val="2"/>
      <scheme val="minor"/>
    </font>
    <font>
      <i/>
      <sz val="9"/>
      <color theme="1"/>
      <name val="Calibri"/>
      <family val="2"/>
      <charset val="238"/>
      <scheme val="minor"/>
    </font>
    <font>
      <sz val="10"/>
      <color rgb="FF00B050"/>
      <name val="Calibri"/>
      <family val="2"/>
      <charset val="238"/>
      <scheme val="minor"/>
    </font>
    <font>
      <sz val="10"/>
      <color rgb="FF7030A0"/>
      <name val="Calibri"/>
      <family val="2"/>
      <charset val="238"/>
      <scheme val="minor"/>
    </font>
    <font>
      <b/>
      <sz val="11"/>
      <color rgb="FF7030A0"/>
      <name val="Calibri"/>
      <family val="2"/>
      <scheme val="minor"/>
    </font>
    <font>
      <b/>
      <sz val="11"/>
      <color theme="1"/>
      <name val="Calibri"/>
      <family val="2"/>
      <charset val="238"/>
    </font>
    <font>
      <b/>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41">
    <xf numFmtId="0" fontId="0" fillId="0" borderId="0"/>
    <xf numFmtId="0" fontId="41" fillId="0" borderId="0"/>
    <xf numFmtId="0" fontId="39" fillId="0" borderId="0"/>
    <xf numFmtId="0" fontId="42" fillId="0" borderId="0"/>
    <xf numFmtId="0" fontId="43" fillId="0" borderId="0"/>
    <xf numFmtId="0" fontId="38" fillId="0" borderId="0"/>
    <xf numFmtId="0" fontId="37" fillId="0" borderId="0"/>
    <xf numFmtId="0" fontId="36"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82" fillId="0" borderId="0"/>
    <xf numFmtId="0" fontId="16" fillId="0" borderId="0"/>
    <xf numFmtId="0" fontId="13" fillId="0" borderId="0"/>
    <xf numFmtId="0" fontId="13" fillId="0" borderId="0"/>
  </cellStyleXfs>
  <cellXfs count="460">
    <xf numFmtId="0" fontId="0" fillId="0" borderId="0" xfId="0"/>
    <xf numFmtId="0" fontId="45" fillId="0" borderId="29" xfId="0" applyFont="1" applyBorder="1" applyAlignment="1">
      <alignment vertical="center" wrapText="1"/>
    </xf>
    <xf numFmtId="0" fontId="45" fillId="0" borderId="3" xfId="0" applyFont="1" applyBorder="1" applyAlignment="1">
      <alignment vertical="center" wrapText="1"/>
    </xf>
    <xf numFmtId="0" fontId="52" fillId="0" borderId="0" xfId="0" applyFont="1"/>
    <xf numFmtId="0" fontId="53" fillId="0" borderId="0" xfId="0" applyFont="1" applyAlignment="1">
      <alignment horizontal="left"/>
    </xf>
    <xf numFmtId="0" fontId="53" fillId="0" borderId="0" xfId="0" applyFont="1" applyAlignment="1">
      <alignment horizontal="right"/>
    </xf>
    <xf numFmtId="0" fontId="54" fillId="0" borderId="0" xfId="0" applyFont="1" applyAlignment="1">
      <alignment horizontal="left"/>
    </xf>
    <xf numFmtId="0" fontId="53" fillId="0" borderId="0" xfId="0" applyFont="1"/>
    <xf numFmtId="0" fontId="55" fillId="0" borderId="0" xfId="0" applyFont="1" applyAlignment="1">
      <alignment horizontal="right"/>
    </xf>
    <xf numFmtId="0" fontId="48" fillId="3" borderId="42" xfId="0" applyFont="1" applyFill="1" applyBorder="1" applyAlignment="1">
      <alignment horizontal="left" vertical="center" wrapText="1"/>
    </xf>
    <xf numFmtId="0" fontId="58" fillId="3" borderId="19"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30" xfId="0" applyFont="1" applyFill="1" applyBorder="1" applyAlignment="1">
      <alignment horizontal="center" vertical="center" wrapText="1"/>
    </xf>
    <xf numFmtId="0" fontId="58" fillId="3" borderId="45" xfId="0" applyFont="1" applyFill="1" applyBorder="1" applyAlignment="1">
      <alignment horizontal="center" vertical="center" wrapText="1"/>
    </xf>
    <xf numFmtId="0" fontId="58" fillId="3" borderId="31" xfId="0" applyFont="1" applyFill="1" applyBorder="1" applyAlignment="1">
      <alignment horizontal="center" vertical="center" wrapText="1"/>
    </xf>
    <xf numFmtId="0" fontId="58" fillId="3" borderId="16" xfId="0" applyFont="1" applyFill="1" applyBorder="1" applyAlignment="1">
      <alignment horizontal="center" vertical="center" wrapText="1"/>
    </xf>
    <xf numFmtId="4" fontId="0" fillId="0" borderId="0" xfId="0" applyNumberFormat="1"/>
    <xf numFmtId="4" fontId="45" fillId="0" borderId="15" xfId="0" applyNumberFormat="1" applyFont="1" applyBorder="1" applyAlignment="1">
      <alignment horizontal="right" vertical="center" wrapText="1"/>
    </xf>
    <xf numFmtId="4" fontId="45" fillId="0" borderId="29" xfId="0" applyNumberFormat="1" applyFont="1" applyBorder="1" applyAlignment="1">
      <alignment horizontal="right" vertical="center" wrapText="1"/>
    </xf>
    <xf numFmtId="4" fontId="46" fillId="0" borderId="17" xfId="0" applyNumberFormat="1" applyFont="1" applyBorder="1" applyAlignment="1">
      <alignment horizontal="right" vertical="center" wrapText="1"/>
    </xf>
    <xf numFmtId="4" fontId="46" fillId="0" borderId="17" xfId="0" applyNumberFormat="1" applyFont="1" applyBorder="1" applyAlignment="1">
      <alignment horizontal="right" vertical="center"/>
    </xf>
    <xf numFmtId="4" fontId="45" fillId="0" borderId="29" xfId="0" applyNumberFormat="1" applyFont="1" applyBorder="1" applyAlignment="1">
      <alignment vertical="center"/>
    </xf>
    <xf numFmtId="4" fontId="0" fillId="0" borderId="0" xfId="0" applyNumberFormat="1" applyAlignment="1">
      <alignment vertical="center"/>
    </xf>
    <xf numFmtId="0" fontId="40" fillId="0" borderId="53" xfId="0" applyFont="1" applyBorder="1" applyAlignment="1">
      <alignment horizontal="center" vertical="center"/>
    </xf>
    <xf numFmtId="4" fontId="45" fillId="0" borderId="0" xfId="0" applyNumberFormat="1" applyFont="1" applyAlignment="1">
      <alignment horizontal="center" vertical="center" wrapText="1"/>
    </xf>
    <xf numFmtId="0" fontId="45" fillId="0" borderId="29" xfId="0" applyFont="1" applyBorder="1" applyAlignment="1">
      <alignment horizontal="center" vertical="center"/>
    </xf>
    <xf numFmtId="0" fontId="40" fillId="0" borderId="27" xfId="0" applyFont="1" applyBorder="1" applyAlignment="1">
      <alignment horizontal="center" vertical="center"/>
    </xf>
    <xf numFmtId="0" fontId="40" fillId="0" borderId="13" xfId="0" applyFont="1" applyBorder="1" applyAlignment="1">
      <alignment horizontal="right" vertical="center" wrapText="1"/>
    </xf>
    <xf numFmtId="4" fontId="45" fillId="0" borderId="55" xfId="0" applyNumberFormat="1" applyFont="1" applyBorder="1" applyAlignment="1">
      <alignment horizontal="center" vertical="center"/>
    </xf>
    <xf numFmtId="4" fontId="67" fillId="0" borderId="24" xfId="0" applyNumberFormat="1" applyFont="1" applyBorder="1" applyAlignment="1">
      <alignment vertical="center"/>
    </xf>
    <xf numFmtId="4" fontId="40" fillId="0" borderId="13"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5" fillId="0" borderId="0" xfId="0" applyFont="1" applyAlignment="1">
      <alignment horizontal="left" vertical="center"/>
    </xf>
    <xf numFmtId="4" fontId="68" fillId="0" borderId="0" xfId="0" applyNumberFormat="1" applyFont="1" applyAlignment="1">
      <alignment horizontal="center" vertical="center"/>
    </xf>
    <xf numFmtId="0" fontId="40" fillId="0" borderId="0" xfId="0" applyFont="1"/>
    <xf numFmtId="0" fontId="0" fillId="0" borderId="0" xfId="0" applyAlignment="1">
      <alignment horizontal="left"/>
    </xf>
    <xf numFmtId="0" fontId="0" fillId="0" borderId="0" xfId="0" applyAlignment="1">
      <alignment horizontal="right"/>
    </xf>
    <xf numFmtId="0" fontId="45" fillId="0" borderId="0" xfId="0" applyFont="1" applyAlignment="1">
      <alignment horizontal="left"/>
    </xf>
    <xf numFmtId="4" fontId="44" fillId="0" borderId="0" xfId="0" applyNumberFormat="1" applyFont="1" applyAlignment="1">
      <alignment horizontal="right" vertical="center" wrapText="1"/>
    </xf>
    <xf numFmtId="10" fontId="44" fillId="0" borderId="0" xfId="0" applyNumberFormat="1" applyFont="1" applyAlignment="1">
      <alignment horizontal="center" vertical="center" wrapText="1"/>
    </xf>
    <xf numFmtId="0" fontId="0" fillId="0" borderId="0" xfId="0" applyAlignment="1">
      <alignment horizontal="left" vertical="center" wrapText="1"/>
    </xf>
    <xf numFmtId="4" fontId="63" fillId="0" borderId="0" xfId="0" applyNumberFormat="1" applyFont="1" applyAlignment="1">
      <alignment vertical="center"/>
    </xf>
    <xf numFmtId="4" fontId="64" fillId="0" borderId="0" xfId="0" applyNumberFormat="1" applyFont="1" applyAlignment="1">
      <alignment horizontal="right" vertical="center"/>
    </xf>
    <xf numFmtId="4" fontId="67" fillId="0" borderId="0" xfId="0" applyNumberFormat="1" applyFont="1" applyAlignment="1">
      <alignment vertical="center"/>
    </xf>
    <xf numFmtId="4" fontId="40"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0" fontId="40" fillId="0" borderId="0" xfId="0" applyFont="1" applyAlignment="1">
      <alignment vertical="center"/>
    </xf>
    <xf numFmtId="0" fontId="45" fillId="0" borderId="26" xfId="0" applyFont="1" applyBorder="1" applyAlignment="1">
      <alignment vertical="center" wrapText="1"/>
    </xf>
    <xf numFmtId="0" fontId="49" fillId="4" borderId="56" xfId="0" applyFont="1" applyFill="1" applyBorder="1" applyAlignment="1">
      <alignment vertical="center" wrapText="1"/>
    </xf>
    <xf numFmtId="0" fontId="49" fillId="4" borderId="43" xfId="0" applyFont="1" applyFill="1" applyBorder="1" applyAlignment="1">
      <alignment vertical="center" wrapText="1"/>
    </xf>
    <xf numFmtId="0" fontId="58" fillId="4" borderId="7" xfId="0" applyFont="1" applyFill="1" applyBorder="1" applyAlignment="1">
      <alignment horizontal="center" vertical="center" wrapText="1"/>
    </xf>
    <xf numFmtId="0" fontId="58" fillId="4" borderId="7" xfId="0" applyFont="1" applyFill="1" applyBorder="1" applyAlignment="1">
      <alignment horizontal="left" vertical="center" wrapText="1"/>
    </xf>
    <xf numFmtId="0" fontId="58" fillId="4" borderId="8" xfId="0" applyFont="1" applyFill="1" applyBorder="1" applyAlignment="1">
      <alignment horizontal="center" vertical="center" wrapText="1"/>
    </xf>
    <xf numFmtId="0" fontId="58" fillId="4" borderId="30" xfId="0" applyFont="1" applyFill="1" applyBorder="1" applyAlignment="1">
      <alignment horizontal="center" vertical="center" wrapText="1"/>
    </xf>
    <xf numFmtId="0" fontId="58" fillId="4" borderId="28"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45" fillId="0" borderId="0" xfId="0" applyFont="1" applyAlignment="1">
      <alignment vertical="center" wrapText="1"/>
    </xf>
    <xf numFmtId="0" fontId="40" fillId="0" borderId="4" xfId="0" applyFont="1" applyBorder="1" applyAlignment="1">
      <alignment horizontal="center" vertical="center"/>
    </xf>
    <xf numFmtId="0" fontId="63" fillId="0" borderId="15" xfId="0" applyFont="1" applyBorder="1" applyAlignment="1">
      <alignment horizontal="right" vertical="center" wrapText="1"/>
    </xf>
    <xf numFmtId="0" fontId="45" fillId="0" borderId="15" xfId="0" applyFont="1" applyBorder="1" applyAlignment="1">
      <alignment horizontal="center" vertical="center"/>
    </xf>
    <xf numFmtId="0" fontId="46" fillId="0" borderId="15" xfId="0" applyFont="1" applyBorder="1" applyAlignment="1">
      <alignment horizontal="center" vertical="center"/>
    </xf>
    <xf numFmtId="0" fontId="46" fillId="0" borderId="51" xfId="0" applyFont="1" applyBorder="1" applyAlignment="1">
      <alignment horizontal="center" vertical="center"/>
    </xf>
    <xf numFmtId="0" fontId="45" fillId="0" borderId="51" xfId="0" applyFont="1" applyBorder="1" applyAlignment="1">
      <alignment horizontal="center" vertical="center"/>
    </xf>
    <xf numFmtId="0" fontId="45" fillId="0" borderId="41" xfId="0" applyFont="1" applyBorder="1" applyAlignment="1">
      <alignment horizontal="center" vertical="center"/>
    </xf>
    <xf numFmtId="4" fontId="63" fillId="0" borderId="11" xfId="0" applyNumberFormat="1" applyFont="1" applyBorder="1" applyAlignment="1">
      <alignment vertical="center"/>
    </xf>
    <xf numFmtId="4" fontId="45" fillId="0" borderId="4" xfId="0" applyNumberFormat="1" applyFont="1" applyBorder="1" applyAlignment="1">
      <alignment horizontal="center" vertical="center" wrapText="1"/>
    </xf>
    <xf numFmtId="4" fontId="45" fillId="0" borderId="41" xfId="0" applyNumberFormat="1" applyFont="1" applyBorder="1" applyAlignment="1">
      <alignment horizontal="center" vertical="center" wrapText="1"/>
    </xf>
    <xf numFmtId="0" fontId="40" fillId="0" borderId="14" xfId="0" applyFont="1" applyBorder="1" applyAlignment="1">
      <alignment horizontal="right" vertical="center" wrapText="1"/>
    </xf>
    <xf numFmtId="0" fontId="45" fillId="0" borderId="20" xfId="0" applyFont="1" applyBorder="1" applyAlignment="1">
      <alignment horizontal="center" vertical="center"/>
    </xf>
    <xf numFmtId="4" fontId="67" fillId="0" borderId="26" xfId="0" applyNumberFormat="1" applyFont="1" applyBorder="1" applyAlignment="1">
      <alignment vertical="center"/>
    </xf>
    <xf numFmtId="4" fontId="40" fillId="0" borderId="2" xfId="0" applyNumberFormat="1" applyFont="1" applyBorder="1" applyAlignment="1">
      <alignment vertical="center"/>
    </xf>
    <xf numFmtId="0" fontId="73" fillId="0" borderId="0" xfId="0" applyFont="1" applyAlignment="1">
      <alignment horizontal="center" vertical="center"/>
    </xf>
    <xf numFmtId="4" fontId="50" fillId="0" borderId="0" xfId="0" applyNumberFormat="1" applyFont="1" applyAlignment="1">
      <alignment horizontal="center" vertical="center"/>
    </xf>
    <xf numFmtId="4" fontId="50" fillId="0" borderId="0" xfId="0" applyNumberFormat="1" applyFont="1" applyAlignment="1">
      <alignment vertical="center"/>
    </xf>
    <xf numFmtId="4" fontId="50" fillId="0" borderId="0" xfId="0" applyNumberFormat="1" applyFont="1" applyAlignment="1">
      <alignment horizontal="right" vertical="center" wrapText="1"/>
    </xf>
    <xf numFmtId="4" fontId="45" fillId="0" borderId="14" xfId="0" applyNumberFormat="1" applyFont="1" applyBorder="1" applyAlignment="1">
      <alignment vertical="center" wrapText="1"/>
    </xf>
    <xf numFmtId="0" fontId="71" fillId="0" borderId="0" xfId="0" applyFont="1"/>
    <xf numFmtId="0" fontId="74" fillId="0" borderId="0" xfId="0" applyFont="1"/>
    <xf numFmtId="0" fontId="0" fillId="0" borderId="1" xfId="0" applyBorder="1" applyAlignment="1">
      <alignment vertical="center" wrapText="1"/>
    </xf>
    <xf numFmtId="10" fontId="45" fillId="0" borderId="29" xfId="0" applyNumberFormat="1" applyFont="1" applyBorder="1" applyAlignment="1">
      <alignment horizontal="center" vertical="center"/>
    </xf>
    <xf numFmtId="4" fontId="46" fillId="0" borderId="1" xfId="0" applyNumberFormat="1" applyFont="1" applyBorder="1" applyAlignment="1">
      <alignment horizontal="right" vertical="center"/>
    </xf>
    <xf numFmtId="4" fontId="46" fillId="0" borderId="3" xfId="0" applyNumberFormat="1" applyFont="1" applyBorder="1" applyAlignment="1">
      <alignment horizontal="right" vertical="center"/>
    </xf>
    <xf numFmtId="0" fontId="40" fillId="3" borderId="61" xfId="0" applyFont="1" applyFill="1" applyBorder="1" applyAlignment="1">
      <alignment horizontal="center" vertical="center"/>
    </xf>
    <xf numFmtId="0" fontId="40" fillId="3" borderId="58" xfId="0" applyFont="1" applyFill="1" applyBorder="1" applyAlignment="1">
      <alignment vertical="center" wrapText="1"/>
    </xf>
    <xf numFmtId="0" fontId="40" fillId="3" borderId="58" xfId="0" applyFont="1" applyFill="1" applyBorder="1" applyAlignment="1">
      <alignment horizontal="left" vertical="center" wrapText="1"/>
    </xf>
    <xf numFmtId="4" fontId="40" fillId="3" borderId="62" xfId="0" applyNumberFormat="1" applyFont="1" applyFill="1" applyBorder="1" applyAlignment="1">
      <alignment horizontal="right" vertical="center"/>
    </xf>
    <xf numFmtId="4" fontId="47" fillId="3" borderId="58" xfId="0" applyNumberFormat="1" applyFont="1" applyFill="1" applyBorder="1" applyAlignment="1">
      <alignment horizontal="left" vertical="center"/>
    </xf>
    <xf numFmtId="4" fontId="40" fillId="3" borderId="60" xfId="0" applyNumberFormat="1" applyFont="1" applyFill="1" applyBorder="1" applyAlignment="1">
      <alignment horizontal="right" vertical="center"/>
    </xf>
    <xf numFmtId="4" fontId="40" fillId="3" borderId="61" xfId="0" applyNumberFormat="1" applyFont="1" applyFill="1" applyBorder="1" applyAlignment="1">
      <alignment horizontal="right" vertical="center"/>
    </xf>
    <xf numFmtId="4" fontId="40" fillId="3" borderId="57" xfId="0" applyNumberFormat="1" applyFont="1" applyFill="1" applyBorder="1" applyAlignment="1">
      <alignment horizontal="right" vertical="center"/>
    </xf>
    <xf numFmtId="10" fontId="40" fillId="3" borderId="60" xfId="0" applyNumberFormat="1" applyFont="1" applyFill="1" applyBorder="1" applyAlignment="1">
      <alignment horizontal="center" vertical="center"/>
    </xf>
    <xf numFmtId="4" fontId="45" fillId="0" borderId="41" xfId="0" applyNumberFormat="1" applyFont="1" applyBorder="1" applyAlignment="1">
      <alignment vertical="center"/>
    </xf>
    <xf numFmtId="0" fontId="0" fillId="0" borderId="1" xfId="0" applyBorder="1" applyAlignment="1">
      <alignment horizontal="left" vertical="center" wrapText="1"/>
    </xf>
    <xf numFmtId="4" fontId="46" fillId="0" borderId="18" xfId="0" applyNumberFormat="1" applyFont="1" applyBorder="1" applyAlignment="1">
      <alignment horizontal="right" vertical="center" wrapText="1"/>
    </xf>
    <xf numFmtId="4" fontId="46" fillId="0" borderId="56" xfId="0" applyNumberFormat="1" applyFont="1" applyBorder="1" applyAlignment="1">
      <alignment horizontal="right" vertical="center"/>
    </xf>
    <xf numFmtId="4" fontId="61" fillId="0" borderId="17" xfId="0" applyNumberFormat="1" applyFont="1" applyBorder="1" applyAlignment="1">
      <alignment vertical="center" wrapText="1"/>
    </xf>
    <xf numFmtId="4" fontId="0" fillId="0" borderId="0" xfId="0" applyNumberFormat="1" applyAlignment="1">
      <alignment horizontal="center" vertical="center"/>
    </xf>
    <xf numFmtId="4" fontId="40" fillId="0" borderId="0" xfId="0" applyNumberFormat="1" applyFont="1" applyAlignment="1">
      <alignment vertical="center"/>
    </xf>
    <xf numFmtId="4" fontId="45" fillId="0" borderId="29" xfId="0" applyNumberFormat="1" applyFont="1" applyBorder="1" applyAlignment="1">
      <alignment vertical="center" wrapText="1"/>
    </xf>
    <xf numFmtId="0" fontId="45" fillId="0" borderId="41" xfId="0" applyFont="1" applyBorder="1" applyAlignment="1">
      <alignment vertical="center" wrapText="1"/>
    </xf>
    <xf numFmtId="4" fontId="46" fillId="0" borderId="0" xfId="0" applyNumberFormat="1" applyFont="1" applyAlignment="1">
      <alignment vertical="center"/>
    </xf>
    <xf numFmtId="4" fontId="46" fillId="0" borderId="26" xfId="0" applyNumberFormat="1" applyFont="1" applyBorder="1" applyAlignment="1">
      <alignment horizontal="right" vertical="center"/>
    </xf>
    <xf numFmtId="4" fontId="45" fillId="0" borderId="2" xfId="0" applyNumberFormat="1" applyFont="1" applyBorder="1" applyAlignment="1">
      <alignment horizontal="right" vertical="center"/>
    </xf>
    <xf numFmtId="4" fontId="45" fillId="0" borderId="41" xfId="0" applyNumberFormat="1" applyFont="1" applyBorder="1" applyAlignment="1">
      <alignment horizontal="right" vertical="center" wrapText="1"/>
    </xf>
    <xf numFmtId="0" fontId="48" fillId="4" borderId="50" xfId="0" applyFont="1" applyFill="1" applyBorder="1" applyAlignment="1">
      <alignment vertical="center" wrapText="1"/>
    </xf>
    <xf numFmtId="0" fontId="45" fillId="0" borderId="50" xfId="0" applyFont="1" applyBorder="1" applyAlignment="1">
      <alignment horizontal="left" vertical="center" wrapText="1"/>
    </xf>
    <xf numFmtId="0" fontId="48" fillId="3" borderId="17" xfId="0" applyFont="1" applyFill="1" applyBorder="1" applyAlignment="1">
      <alignment horizontal="left" vertical="center" wrapText="1"/>
    </xf>
    <xf numFmtId="0" fontId="48" fillId="3" borderId="43"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44" xfId="0" applyFont="1" applyBorder="1" applyAlignment="1">
      <alignment vertical="center" wrapText="1"/>
    </xf>
    <xf numFmtId="4" fontId="26" fillId="0" borderId="41" xfId="0" applyNumberFormat="1" applyFont="1" applyBorder="1" applyAlignment="1">
      <alignment vertical="center"/>
    </xf>
    <xf numFmtId="10" fontId="26" fillId="0" borderId="41" xfId="0" applyNumberFormat="1" applyFont="1" applyBorder="1" applyAlignment="1">
      <alignment horizontal="center" vertical="center"/>
    </xf>
    <xf numFmtId="0" fontId="26" fillId="0" borderId="1" xfId="0" applyFont="1" applyBorder="1" applyAlignment="1">
      <alignment vertical="center" wrapText="1"/>
    </xf>
    <xf numFmtId="0" fontId="26" fillId="0" borderId="25" xfId="0" applyFont="1" applyBorder="1" applyAlignment="1">
      <alignment vertical="center" wrapText="1"/>
    </xf>
    <xf numFmtId="4" fontId="26" fillId="0" borderId="29" xfId="0" applyNumberFormat="1" applyFont="1" applyBorder="1" applyAlignment="1">
      <alignment horizontal="right" vertical="center" wrapText="1"/>
    </xf>
    <xf numFmtId="4" fontId="26" fillId="0" borderId="20" xfId="0" applyNumberFormat="1" applyFont="1" applyBorder="1" applyAlignment="1">
      <alignment horizontal="right" vertical="center" wrapText="1"/>
    </xf>
    <xf numFmtId="10" fontId="26" fillId="0" borderId="50" xfId="0" applyNumberFormat="1" applyFont="1" applyBorder="1" applyAlignment="1">
      <alignment vertical="center"/>
    </xf>
    <xf numFmtId="4" fontId="26" fillId="0" borderId="14" xfId="0" applyNumberFormat="1" applyFont="1" applyBorder="1" applyAlignment="1">
      <alignment horizontal="right" vertical="center" wrapText="1"/>
    </xf>
    <xf numFmtId="0" fontId="26" fillId="0" borderId="25" xfId="0" applyFont="1" applyBorder="1" applyAlignment="1">
      <alignment horizontal="left" vertical="center" wrapText="1"/>
    </xf>
    <xf numFmtId="10" fontId="26" fillId="0" borderId="29" xfId="0" applyNumberFormat="1" applyFont="1" applyBorder="1" applyAlignment="1">
      <alignment horizontal="center" vertical="center"/>
    </xf>
    <xf numFmtId="0" fontId="26" fillId="0" borderId="3" xfId="0" applyFont="1" applyBorder="1" applyAlignment="1">
      <alignment vertical="center" wrapText="1"/>
    </xf>
    <xf numFmtId="0" fontId="26" fillId="0" borderId="5" xfId="0" applyFont="1" applyBorder="1" applyAlignment="1">
      <alignment vertical="center" wrapText="1"/>
    </xf>
    <xf numFmtId="4" fontId="26" fillId="0" borderId="29" xfId="0" applyNumberFormat="1" applyFont="1" applyBorder="1" applyAlignment="1">
      <alignment horizontal="right" vertical="center"/>
    </xf>
    <xf numFmtId="4" fontId="26" fillId="0" borderId="1" xfId="0" applyNumberFormat="1" applyFont="1" applyBorder="1" applyAlignment="1">
      <alignment horizontal="right" vertical="center"/>
    </xf>
    <xf numFmtId="10" fontId="26" fillId="0" borderId="50" xfId="0" applyNumberFormat="1" applyFont="1" applyBorder="1" applyAlignment="1">
      <alignment horizontal="center" vertical="center"/>
    </xf>
    <xf numFmtId="4" fontId="26" fillId="0" borderId="3" xfId="0" applyNumberFormat="1" applyFont="1" applyBorder="1" applyAlignment="1">
      <alignment horizontal="right" vertical="center"/>
    </xf>
    <xf numFmtId="4" fontId="26" fillId="0" borderId="64" xfId="0" applyNumberFormat="1" applyFont="1" applyBorder="1" applyAlignment="1">
      <alignment horizontal="right" vertical="center"/>
    </xf>
    <xf numFmtId="0" fontId="26" fillId="3" borderId="58" xfId="0" applyFont="1" applyFill="1" applyBorder="1" applyAlignment="1">
      <alignment horizontal="left" vertical="center" wrapText="1"/>
    </xf>
    <xf numFmtId="0" fontId="26" fillId="3" borderId="58" xfId="0" applyFont="1" applyFill="1" applyBorder="1" applyAlignment="1">
      <alignment horizontal="left"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41" xfId="0" applyFont="1" applyBorder="1" applyAlignment="1">
      <alignment horizontal="center" vertical="center"/>
    </xf>
    <xf numFmtId="0" fontId="26" fillId="0" borderId="55" xfId="0" applyFont="1" applyBorder="1" applyAlignment="1">
      <alignment horizontal="center" vertical="center"/>
    </xf>
    <xf numFmtId="0" fontId="26" fillId="0" borderId="30" xfId="0" applyFont="1" applyBorder="1" applyAlignment="1">
      <alignment horizontal="center" vertical="center"/>
    </xf>
    <xf numFmtId="4" fontId="26" fillId="0" borderId="0" xfId="0" applyNumberFormat="1" applyFont="1" applyAlignment="1">
      <alignment horizontal="center" vertical="center"/>
    </xf>
    <xf numFmtId="0" fontId="0" fillId="0" borderId="3" xfId="0" applyBorder="1" applyAlignment="1">
      <alignment horizontal="left" vertical="center" wrapText="1"/>
    </xf>
    <xf numFmtId="0" fontId="45" fillId="0" borderId="1" xfId="0" applyFont="1" applyBorder="1" applyAlignment="1">
      <alignment vertical="center" wrapText="1"/>
    </xf>
    <xf numFmtId="4" fontId="40" fillId="0" borderId="0" xfId="0" applyNumberFormat="1" applyFont="1"/>
    <xf numFmtId="0" fontId="45" fillId="0" borderId="25" xfId="0" applyFont="1" applyBorder="1" applyAlignment="1">
      <alignment vertical="center" wrapText="1"/>
    </xf>
    <xf numFmtId="4" fontId="46" fillId="0" borderId="17" xfId="0" applyNumberFormat="1" applyFont="1" applyBorder="1" applyAlignment="1">
      <alignment vertical="center" wrapText="1"/>
    </xf>
    <xf numFmtId="0" fontId="45" fillId="0" borderId="29" xfId="0" applyFont="1" applyBorder="1" applyAlignment="1">
      <alignment horizontal="left" vertical="center" wrapText="1"/>
    </xf>
    <xf numFmtId="4" fontId="45" fillId="0" borderId="63" xfId="0" applyNumberFormat="1" applyFont="1" applyBorder="1" applyAlignment="1">
      <alignment horizontal="center" vertical="center"/>
    </xf>
    <xf numFmtId="4" fontId="63" fillId="0" borderId="46" xfId="0" applyNumberFormat="1" applyFont="1" applyBorder="1" applyAlignment="1">
      <alignment vertical="center"/>
    </xf>
    <xf numFmtId="4" fontId="45" fillId="0" borderId="37" xfId="0" applyNumberFormat="1" applyFont="1" applyBorder="1" applyAlignment="1">
      <alignment horizontal="center" vertical="center" wrapText="1"/>
    </xf>
    <xf numFmtId="0" fontId="45" fillId="0" borderId="63" xfId="0" applyFont="1" applyBorder="1" applyAlignment="1">
      <alignment horizontal="center" vertical="center"/>
    </xf>
    <xf numFmtId="0" fontId="69" fillId="0" borderId="0" xfId="0" applyFont="1" applyAlignment="1">
      <alignment horizontal="center" wrapText="1"/>
    </xf>
    <xf numFmtId="0" fontId="69" fillId="0" borderId="0" xfId="0" applyFont="1" applyAlignment="1">
      <alignment wrapText="1"/>
    </xf>
    <xf numFmtId="0" fontId="0" fillId="0" borderId="0" xfId="0" applyAlignment="1">
      <alignment horizontal="left" wrapText="1"/>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4" fontId="80" fillId="0" borderId="1" xfId="0" applyNumberFormat="1" applyFont="1" applyBorder="1" applyAlignment="1">
      <alignment horizontal="center" vertical="center"/>
    </xf>
    <xf numFmtId="0" fontId="83" fillId="0" borderId="5" xfId="0" applyFont="1" applyBorder="1" applyAlignment="1">
      <alignment horizontal="left" vertical="center" wrapText="1"/>
    </xf>
    <xf numFmtId="4" fontId="81" fillId="0" borderId="5" xfId="0" applyNumberFormat="1" applyFont="1" applyBorder="1" applyAlignment="1">
      <alignment horizontal="center" vertical="center"/>
    </xf>
    <xf numFmtId="0" fontId="64" fillId="0" borderId="0" xfId="0" applyFont="1" applyAlignment="1">
      <alignment horizontal="left" vertical="center" wrapText="1"/>
    </xf>
    <xf numFmtId="10" fontId="64" fillId="0" borderId="0" xfId="0" applyNumberFormat="1" applyFont="1" applyAlignment="1">
      <alignment horizontal="center" vertical="center"/>
    </xf>
    <xf numFmtId="0" fontId="50" fillId="0" borderId="0" xfId="0" applyFont="1" applyAlignment="1">
      <alignment horizontal="left" vertical="center" wrapText="1"/>
    </xf>
    <xf numFmtId="10" fontId="50" fillId="0" borderId="0" xfId="0" applyNumberFormat="1" applyFont="1" applyAlignment="1">
      <alignment horizontal="center" vertical="center"/>
    </xf>
    <xf numFmtId="0" fontId="40" fillId="5" borderId="1" xfId="0" applyFont="1" applyFill="1" applyBorder="1" applyAlignment="1">
      <alignment horizontal="center" vertical="center" wrapText="1"/>
    </xf>
    <xf numFmtId="0" fontId="88" fillId="0" borderId="1" xfId="0" applyFont="1" applyBorder="1" applyAlignment="1">
      <alignment horizontal="center" vertical="center"/>
    </xf>
    <xf numFmtId="0" fontId="89" fillId="0" borderId="1" xfId="0" applyFont="1" applyBorder="1" applyAlignment="1">
      <alignment horizontal="center" vertical="center"/>
    </xf>
    <xf numFmtId="0" fontId="70" fillId="0" borderId="0" xfId="0" applyFont="1" applyAlignment="1">
      <alignment horizontal="center" vertical="top" wrapText="1"/>
    </xf>
    <xf numFmtId="0" fontId="47" fillId="0" borderId="0" xfId="0" applyFont="1"/>
    <xf numFmtId="0" fontId="89" fillId="0" borderId="0" xfId="0" applyFont="1" applyAlignment="1">
      <alignment horizontal="center" vertical="center"/>
    </xf>
    <xf numFmtId="0" fontId="85" fillId="0" borderId="0" xfId="0" applyFont="1" applyAlignment="1">
      <alignment horizontal="left" vertical="center" wrapText="1"/>
    </xf>
    <xf numFmtId="10" fontId="85" fillId="0" borderId="0" xfId="0" applyNumberFormat="1" applyFont="1" applyAlignment="1">
      <alignment horizontal="center" vertical="center"/>
    </xf>
    <xf numFmtId="0" fontId="88" fillId="0" borderId="0" xfId="0" applyFont="1" applyAlignment="1">
      <alignment horizontal="center" vertical="center"/>
    </xf>
    <xf numFmtId="0" fontId="86" fillId="0" borderId="0" xfId="0" applyFont="1" applyAlignment="1">
      <alignment horizontal="center" vertical="center"/>
    </xf>
    <xf numFmtId="0" fontId="86" fillId="0" borderId="0" xfId="0" applyFont="1" applyAlignment="1">
      <alignment horizontal="left" vertical="center" wrapText="1"/>
    </xf>
    <xf numFmtId="4" fontId="79" fillId="0" borderId="0" xfId="0" applyNumberFormat="1" applyFont="1" applyAlignment="1">
      <alignment horizontal="center" vertical="center"/>
    </xf>
    <xf numFmtId="4" fontId="86" fillId="0" borderId="0" xfId="0" applyNumberFormat="1" applyFont="1" applyAlignment="1">
      <alignment horizontal="center" vertical="center"/>
    </xf>
    <xf numFmtId="4" fontId="15" fillId="0" borderId="1" xfId="0" applyNumberFormat="1" applyFont="1" applyBorder="1" applyAlignment="1">
      <alignment horizontal="center" vertical="center" wrapText="1"/>
    </xf>
    <xf numFmtId="4" fontId="40" fillId="6" borderId="1" xfId="0" applyNumberFormat="1" applyFont="1" applyFill="1" applyBorder="1" applyAlignment="1">
      <alignment horizontal="center" vertical="center"/>
    </xf>
    <xf numFmtId="164" fontId="15" fillId="0" borderId="1" xfId="0" applyNumberFormat="1" applyFont="1" applyBorder="1" applyAlignment="1">
      <alignment horizontal="center" vertical="center"/>
    </xf>
    <xf numFmtId="0" fontId="73" fillId="4"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5" borderId="1" xfId="0" applyFont="1" applyFill="1" applyBorder="1" applyAlignment="1">
      <alignment horizontal="center" vertical="center" wrapText="1"/>
    </xf>
    <xf numFmtId="4" fontId="73" fillId="6" borderId="1" xfId="0" applyNumberFormat="1" applyFont="1" applyFill="1" applyBorder="1" applyAlignment="1">
      <alignment horizontal="center" vertical="center"/>
    </xf>
    <xf numFmtId="4" fontId="83" fillId="0" borderId="5" xfId="0" applyNumberFormat="1" applyFont="1" applyBorder="1" applyAlignment="1">
      <alignment horizontal="center" vertical="center"/>
    </xf>
    <xf numFmtId="0" fontId="92" fillId="0" borderId="1" xfId="0" applyFont="1" applyBorder="1" applyAlignment="1">
      <alignment horizontal="left" vertical="center" wrapText="1"/>
    </xf>
    <xf numFmtId="4" fontId="92" fillId="0" borderId="1" xfId="0" applyNumberFormat="1" applyFont="1" applyBorder="1" applyAlignment="1">
      <alignment horizontal="center" vertical="center"/>
    </xf>
    <xf numFmtId="0" fontId="73" fillId="0" borderId="1" xfId="0" applyFont="1" applyBorder="1" applyAlignment="1">
      <alignment horizontal="left" vertical="center" wrapText="1"/>
    </xf>
    <xf numFmtId="4" fontId="0" fillId="0" borderId="1" xfId="0" applyNumberFormat="1" applyBorder="1" applyAlignment="1">
      <alignment horizontal="center" vertical="center"/>
    </xf>
    <xf numFmtId="4" fontId="73" fillId="0" borderId="1" xfId="0" applyNumberFormat="1" applyFont="1" applyBorder="1" applyAlignment="1">
      <alignment horizontal="center" vertical="center"/>
    </xf>
    <xf numFmtId="0" fontId="93" fillId="0" borderId="0" xfId="0" applyFont="1" applyAlignment="1">
      <alignment horizontal="right" vertical="top"/>
    </xf>
    <xf numFmtId="0" fontId="71" fillId="0" borderId="0" xfId="39" applyFont="1"/>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4" fontId="13" fillId="0" borderId="3" xfId="0" applyNumberFormat="1" applyFont="1" applyBorder="1" applyAlignment="1">
      <alignment horizontal="right" vertical="center" wrapText="1"/>
    </xf>
    <xf numFmtId="0" fontId="13" fillId="2" borderId="1" xfId="0" applyFont="1" applyFill="1" applyBorder="1" applyAlignment="1">
      <alignment horizontal="left" vertical="center" wrapText="1"/>
    </xf>
    <xf numFmtId="0" fontId="13" fillId="0" borderId="2" xfId="0" applyFont="1" applyBorder="1" applyAlignment="1">
      <alignment horizontal="left" vertical="center" wrapText="1"/>
    </xf>
    <xf numFmtId="4" fontId="13" fillId="0" borderId="29" xfId="0" applyNumberFormat="1" applyFont="1" applyBorder="1" applyAlignment="1">
      <alignment horizontal="right" vertical="center"/>
    </xf>
    <xf numFmtId="4" fontId="13" fillId="2" borderId="2" xfId="0" applyNumberFormat="1" applyFont="1" applyFill="1" applyBorder="1" applyAlignment="1">
      <alignment horizontal="right" vertical="center"/>
    </xf>
    <xf numFmtId="10" fontId="13" fillId="0" borderId="29" xfId="0" applyNumberFormat="1" applyFont="1" applyBorder="1" applyAlignment="1">
      <alignment horizontal="center" vertical="center"/>
    </xf>
    <xf numFmtId="0" fontId="13" fillId="2" borderId="48"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4" borderId="9"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54" xfId="0" applyFont="1" applyFill="1" applyBorder="1" applyAlignment="1">
      <alignment horizontal="center" vertical="center"/>
    </xf>
    <xf numFmtId="0" fontId="13" fillId="0" borderId="11" xfId="0" applyFont="1" applyBorder="1" applyAlignment="1">
      <alignment horizontal="center" vertical="center"/>
    </xf>
    <xf numFmtId="4" fontId="13" fillId="0" borderId="29" xfId="0" applyNumberFormat="1" applyFont="1" applyBorder="1" applyAlignment="1">
      <alignment horizontal="center" vertical="center"/>
    </xf>
    <xf numFmtId="0" fontId="13" fillId="0" borderId="26"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xf>
    <xf numFmtId="4" fontId="13" fillId="0" borderId="0" xfId="0" applyNumberFormat="1" applyFont="1" applyAlignment="1">
      <alignment vertical="center"/>
    </xf>
    <xf numFmtId="10" fontId="64" fillId="0" borderId="1" xfId="0" applyNumberFormat="1" applyFont="1" applyBorder="1" applyAlignment="1">
      <alignment horizontal="center" vertical="center"/>
    </xf>
    <xf numFmtId="4" fontId="40" fillId="0" borderId="1" xfId="0" applyNumberFormat="1" applyFont="1" applyBorder="1" applyAlignment="1">
      <alignment horizontal="center" vertical="center"/>
    </xf>
    <xf numFmtId="164" fontId="40" fillId="0" borderId="1" xfId="0" applyNumberFormat="1" applyFont="1" applyBorder="1" applyAlignment="1">
      <alignment horizontal="center" vertical="center"/>
    </xf>
    <xf numFmtId="10" fontId="13" fillId="0" borderId="53" xfId="0" applyNumberFormat="1" applyFont="1" applyBorder="1" applyAlignment="1">
      <alignment horizontal="center" vertical="center"/>
    </xf>
    <xf numFmtId="0" fontId="45" fillId="0" borderId="17" xfId="0" applyFont="1" applyBorder="1" applyAlignment="1">
      <alignment vertical="center" wrapText="1"/>
    </xf>
    <xf numFmtId="0" fontId="12" fillId="2" borderId="25"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4" fontId="13" fillId="0" borderId="2" xfId="0" applyNumberFormat="1" applyFont="1" applyBorder="1" applyAlignment="1">
      <alignment horizontal="right" vertical="center" wrapText="1"/>
    </xf>
    <xf numFmtId="0" fontId="13" fillId="2" borderId="14" xfId="0" applyFont="1" applyFill="1" applyBorder="1" applyAlignment="1">
      <alignment horizontal="left" vertical="center" wrapText="1"/>
    </xf>
    <xf numFmtId="4" fontId="46" fillId="2" borderId="14" xfId="0" applyNumberFormat="1" applyFont="1" applyFill="1" applyBorder="1" applyAlignment="1">
      <alignment horizontal="right" vertical="center"/>
    </xf>
    <xf numFmtId="4" fontId="13" fillId="0" borderId="25" xfId="0" applyNumberFormat="1" applyFont="1" applyBorder="1" applyAlignment="1">
      <alignment horizontal="right" vertical="center"/>
    </xf>
    <xf numFmtId="10" fontId="13" fillId="0" borderId="52" xfId="0" applyNumberFormat="1" applyFont="1" applyBorder="1" applyAlignment="1">
      <alignment horizontal="center" vertical="center"/>
    </xf>
    <xf numFmtId="4" fontId="40" fillId="4" borderId="9" xfId="0" applyNumberFormat="1" applyFont="1" applyFill="1" applyBorder="1" applyAlignment="1">
      <alignment horizontal="right" vertical="center"/>
    </xf>
    <xf numFmtId="4" fontId="40" fillId="4" borderId="55" xfId="0" applyNumberFormat="1" applyFont="1" applyFill="1" applyBorder="1" applyAlignment="1">
      <alignment horizontal="right" vertical="center"/>
    </xf>
    <xf numFmtId="4" fontId="40" fillId="4" borderId="27" xfId="0" applyNumberFormat="1" applyFont="1" applyFill="1" applyBorder="1" applyAlignment="1">
      <alignment horizontal="right" vertical="center"/>
    </xf>
    <xf numFmtId="4" fontId="40" fillId="4" borderId="65" xfId="0" applyNumberFormat="1" applyFont="1" applyFill="1" applyBorder="1" applyAlignment="1">
      <alignment horizontal="right" vertical="center"/>
    </xf>
    <xf numFmtId="10" fontId="47" fillId="4" borderId="55"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4" fontId="13" fillId="0" borderId="8" xfId="0" applyNumberFormat="1" applyFont="1" applyBorder="1" applyAlignment="1">
      <alignment horizontal="right" vertical="center" wrapText="1"/>
    </xf>
    <xf numFmtId="0" fontId="0" fillId="0" borderId="7" xfId="0" applyBorder="1" applyAlignment="1">
      <alignment horizontal="left" vertical="center" wrapText="1"/>
    </xf>
    <xf numFmtId="4" fontId="13" fillId="0" borderId="30" xfId="0" applyNumberFormat="1" applyFont="1" applyBorder="1" applyAlignment="1">
      <alignment horizontal="right" vertical="center"/>
    </xf>
    <xf numFmtId="4" fontId="13" fillId="0" borderId="31" xfId="0" applyNumberFormat="1" applyFont="1" applyBorder="1" applyAlignment="1">
      <alignment horizontal="right" vertical="center"/>
    </xf>
    <xf numFmtId="10" fontId="13" fillId="0" borderId="45" xfId="0" applyNumberFormat="1"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2" borderId="16" xfId="0" applyFont="1" applyFill="1" applyBorder="1" applyAlignment="1">
      <alignment horizontal="left" vertical="center" wrapText="1"/>
    </xf>
    <xf numFmtId="4" fontId="45" fillId="2" borderId="16" xfId="0" applyNumberFormat="1" applyFont="1" applyFill="1" applyBorder="1" applyAlignment="1">
      <alignment horizontal="right" vertical="center"/>
    </xf>
    <xf numFmtId="4" fontId="13" fillId="0" borderId="43" xfId="0" applyNumberFormat="1" applyFont="1" applyBorder="1" applyAlignment="1">
      <alignment horizontal="right" vertical="center"/>
    </xf>
    <xf numFmtId="0" fontId="45" fillId="0" borderId="22" xfId="0" applyFont="1" applyBorder="1" applyAlignment="1">
      <alignment vertical="center" wrapText="1"/>
    </xf>
    <xf numFmtId="0" fontId="8" fillId="0" borderId="7" xfId="0" applyFont="1" applyBorder="1" applyAlignment="1">
      <alignment horizontal="left" vertical="center" wrapText="1"/>
    </xf>
    <xf numFmtId="0" fontId="45" fillId="0" borderId="19" xfId="0" applyFont="1" applyBorder="1" applyAlignment="1">
      <alignment vertical="center" wrapText="1"/>
    </xf>
    <xf numFmtId="0" fontId="62" fillId="0" borderId="37" xfId="0" applyFont="1" applyBorder="1" applyAlignment="1">
      <alignment horizontal="right" vertical="center" wrapText="1"/>
    </xf>
    <xf numFmtId="0" fontId="45" fillId="0" borderId="64" xfId="0" applyFont="1" applyBorder="1" applyAlignment="1">
      <alignment horizontal="left" vertical="center" wrapText="1"/>
    </xf>
    <xf numFmtId="4" fontId="45" fillId="0" borderId="50" xfId="0" applyNumberFormat="1" applyFont="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left" vertical="center" wrapText="1"/>
    </xf>
    <xf numFmtId="4" fontId="5" fillId="0" borderId="43" xfId="0" applyNumberFormat="1" applyFont="1" applyBorder="1" applyAlignment="1">
      <alignment horizontal="right" vertical="center"/>
    </xf>
    <xf numFmtId="0" fontId="3" fillId="0" borderId="7" xfId="0" applyFont="1" applyBorder="1" applyAlignment="1">
      <alignment horizontal="left" vertical="center" wrapText="1"/>
    </xf>
    <xf numFmtId="4" fontId="46" fillId="0" borderId="64" xfId="0" applyNumberFormat="1" applyFont="1" applyBorder="1" applyAlignment="1">
      <alignment horizontal="right" vertical="center"/>
    </xf>
    <xf numFmtId="0" fontId="1" fillId="0" borderId="1" xfId="0" applyFont="1" applyBorder="1" applyAlignment="1">
      <alignment vertical="center" wrapText="1"/>
    </xf>
    <xf numFmtId="0" fontId="0" fillId="0" borderId="1" xfId="0" applyBorder="1" applyAlignment="1">
      <alignment horizontal="left" vertical="center" wrapText="1"/>
    </xf>
    <xf numFmtId="4" fontId="45" fillId="0" borderId="17" xfId="0" applyNumberFormat="1" applyFont="1" applyBorder="1" applyAlignment="1">
      <alignment vertical="center" wrapText="1"/>
    </xf>
    <xf numFmtId="10" fontId="13" fillId="0" borderId="42" xfId="0" applyNumberFormat="1" applyFont="1" applyBorder="1" applyAlignment="1">
      <alignment horizontal="center" vertical="center"/>
    </xf>
    <xf numFmtId="0" fontId="84" fillId="0" borderId="0" xfId="0" applyFont="1" applyAlignment="1">
      <alignment horizontal="left" vertical="top" wrapText="1"/>
    </xf>
    <xf numFmtId="0" fontId="70" fillId="0" borderId="0" xfId="0" applyFont="1" applyAlignment="1">
      <alignment horizontal="left"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0" fillId="0" borderId="0" xfId="0" applyFont="1" applyAlignment="1">
      <alignment horizontal="left" vertical="top"/>
    </xf>
    <xf numFmtId="0" fontId="69" fillId="0" borderId="0" xfId="0" applyFont="1" applyAlignment="1">
      <alignment horizontal="center" wrapText="1"/>
    </xf>
    <xf numFmtId="0" fontId="40" fillId="6" borderId="1" xfId="0" applyFont="1" applyFill="1" applyBorder="1" applyAlignment="1">
      <alignment horizontal="left" vertical="center" wrapText="1"/>
    </xf>
    <xf numFmtId="0" fontId="40" fillId="0" borderId="1" xfId="0" applyFont="1" applyBorder="1" applyAlignment="1">
      <alignment horizontal="left" vertical="center" wrapText="1"/>
    </xf>
    <xf numFmtId="0" fontId="73" fillId="0" borderId="5" xfId="0" applyFont="1" applyBorder="1" applyAlignment="1">
      <alignment horizontal="center" vertical="center"/>
    </xf>
    <xf numFmtId="0" fontId="73" fillId="0" borderId="1" xfId="0" applyFont="1" applyBorder="1" applyAlignment="1">
      <alignment horizontal="center" vertical="center"/>
    </xf>
    <xf numFmtId="0" fontId="47" fillId="0" borderId="1" xfId="0" applyFont="1" applyBorder="1" applyAlignment="1">
      <alignment horizontal="left" vertical="center" wrapText="1"/>
    </xf>
    <xf numFmtId="0" fontId="64" fillId="0" borderId="1" xfId="0" applyFont="1" applyBorder="1" applyAlignment="1">
      <alignment horizontal="left" vertical="center" wrapText="1"/>
    </xf>
    <xf numFmtId="0" fontId="0" fillId="0" borderId="0" xfId="0" applyAlignment="1">
      <alignment horizontal="left" vertical="top" wrapText="1"/>
    </xf>
    <xf numFmtId="0" fontId="73" fillId="6" borderId="2" xfId="0" applyFont="1" applyFill="1" applyBorder="1" applyAlignment="1">
      <alignment horizontal="left" vertical="center" wrapText="1"/>
    </xf>
    <xf numFmtId="0" fontId="73" fillId="6" borderId="26" xfId="0" applyFont="1" applyFill="1" applyBorder="1" applyAlignment="1">
      <alignment horizontal="left" vertical="center" wrapText="1"/>
    </xf>
    <xf numFmtId="0" fontId="40" fillId="5" borderId="2" xfId="0" applyFont="1" applyFill="1" applyBorder="1" applyAlignment="1">
      <alignment horizontal="left" vertical="center"/>
    </xf>
    <xf numFmtId="0" fontId="40" fillId="5" borderId="14" xfId="0" applyFont="1" applyFill="1" applyBorder="1" applyAlignment="1">
      <alignment horizontal="left" vertical="center"/>
    </xf>
    <xf numFmtId="0" fontId="40" fillId="5" borderId="26" xfId="0" applyFont="1" applyFill="1" applyBorder="1" applyAlignment="1">
      <alignment horizontal="left" vertical="center"/>
    </xf>
    <xf numFmtId="0" fontId="73" fillId="5" borderId="2" xfId="0" applyFont="1" applyFill="1" applyBorder="1" applyAlignment="1">
      <alignment horizontal="left" vertical="center" wrapText="1"/>
    </xf>
    <xf numFmtId="0" fontId="73" fillId="5" borderId="14" xfId="0" applyFont="1" applyFill="1" applyBorder="1" applyAlignment="1">
      <alignment horizontal="left" vertical="center" wrapText="1"/>
    </xf>
    <xf numFmtId="0" fontId="73" fillId="5" borderId="26" xfId="0" applyFont="1" applyFill="1" applyBorder="1" applyAlignment="1">
      <alignment horizontal="left" vertical="center" wrapText="1"/>
    </xf>
    <xf numFmtId="0" fontId="40" fillId="0" borderId="0" xfId="0" applyFont="1" applyAlignment="1">
      <alignment horizontal="left" vertical="center"/>
    </xf>
    <xf numFmtId="0" fontId="15" fillId="0" borderId="0" xfId="0" applyFont="1" applyAlignment="1">
      <alignment horizontal="left" vertical="top"/>
    </xf>
    <xf numFmtId="4" fontId="13" fillId="2" borderId="43" xfId="0" applyNumberFormat="1" applyFont="1" applyFill="1" applyBorder="1" applyAlignment="1">
      <alignment horizontal="right" vertical="center"/>
    </xf>
    <xf numFmtId="4" fontId="13" fillId="2" borderId="44" xfId="0" applyNumberFormat="1" applyFont="1" applyFill="1" applyBorder="1" applyAlignment="1">
      <alignment horizontal="right" vertical="center"/>
    </xf>
    <xf numFmtId="10" fontId="13" fillId="0" borderId="50" xfId="0" applyNumberFormat="1" applyFont="1" applyBorder="1" applyAlignment="1">
      <alignment horizontal="center" vertical="center"/>
    </xf>
    <xf numFmtId="10" fontId="13" fillId="0" borderId="41" xfId="0" applyNumberFormat="1" applyFont="1" applyBorder="1" applyAlignment="1">
      <alignment horizontal="center" vertical="center"/>
    </xf>
    <xf numFmtId="0" fontId="45" fillId="2" borderId="22" xfId="0" applyFont="1" applyFill="1" applyBorder="1" applyAlignment="1">
      <alignment horizontal="left" vertical="center" wrapText="1"/>
    </xf>
    <xf numFmtId="0" fontId="45" fillId="2" borderId="18" xfId="0" applyFont="1" applyFill="1" applyBorder="1" applyAlignment="1">
      <alignment horizontal="left" vertical="center" wrapText="1"/>
    </xf>
    <xf numFmtId="0" fontId="40"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3" fillId="0" borderId="15"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3" fillId="0" borderId="50" xfId="0" applyNumberFormat="1" applyFont="1" applyBorder="1" applyAlignment="1">
      <alignment horizontal="right" vertical="center"/>
    </xf>
    <xf numFmtId="4" fontId="13" fillId="0" borderId="41" xfId="0" applyNumberFormat="1" applyFont="1" applyBorder="1" applyAlignment="1">
      <alignment horizontal="right" vertical="center"/>
    </xf>
    <xf numFmtId="4" fontId="13" fillId="2" borderId="50" xfId="0" applyNumberFormat="1" applyFont="1" applyFill="1" applyBorder="1" applyAlignment="1">
      <alignment horizontal="right" vertical="center"/>
    </xf>
    <xf numFmtId="4" fontId="13" fillId="2" borderId="41" xfId="0" applyNumberFormat="1" applyFont="1" applyFill="1" applyBorder="1" applyAlignment="1">
      <alignment horizontal="right" vertical="center"/>
    </xf>
    <xf numFmtId="0" fontId="13" fillId="0" borderId="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4" fillId="0" borderId="3" xfId="0" applyFont="1" applyBorder="1" applyAlignment="1">
      <alignment horizontal="left" vertical="center" wrapText="1"/>
    </xf>
    <xf numFmtId="0" fontId="6" fillId="0" borderId="21" xfId="0" applyFont="1" applyBorder="1" applyAlignment="1">
      <alignment horizontal="left" vertical="center" wrapText="1"/>
    </xf>
    <xf numFmtId="0" fontId="10" fillId="0" borderId="3" xfId="0" applyFont="1" applyBorder="1" applyAlignment="1">
      <alignment horizontal="left" vertical="center" wrapText="1"/>
    </xf>
    <xf numFmtId="0" fontId="10" fillId="0" borderId="21" xfId="0" applyFont="1" applyBorder="1" applyAlignment="1">
      <alignment horizontal="left" vertical="center" wrapText="1"/>
    </xf>
    <xf numFmtId="0" fontId="13" fillId="0" borderId="21" xfId="0" applyFont="1" applyBorder="1" applyAlignment="1">
      <alignment horizontal="left" vertical="center" wrapText="1"/>
    </xf>
    <xf numFmtId="4" fontId="45" fillId="0" borderId="3" xfId="0" applyNumberFormat="1" applyFont="1" applyBorder="1" applyAlignment="1">
      <alignment horizontal="left" vertical="center"/>
    </xf>
    <xf numFmtId="4" fontId="45" fillId="0" borderId="5" xfId="0" applyNumberFormat="1" applyFont="1" applyBorder="1" applyAlignment="1">
      <alignment horizontal="left" vertic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40" fillId="2" borderId="15" xfId="0" applyFont="1" applyFill="1" applyBorder="1" applyAlignment="1">
      <alignment horizontal="left" vertical="center" wrapText="1"/>
    </xf>
    <xf numFmtId="0" fontId="40" fillId="2" borderId="51" xfId="0" applyFont="1" applyFill="1" applyBorder="1" applyAlignment="1">
      <alignment horizontal="left" vertical="center" wrapText="1"/>
    </xf>
    <xf numFmtId="4" fontId="46" fillId="2" borderId="22" xfId="0" applyNumberFormat="1" applyFont="1" applyFill="1" applyBorder="1" applyAlignment="1">
      <alignment horizontal="right" vertical="center"/>
    </xf>
    <xf numFmtId="4" fontId="46" fillId="2" borderId="18" xfId="0" applyNumberFormat="1" applyFont="1" applyFill="1" applyBorder="1" applyAlignment="1">
      <alignment horizontal="right" vertical="center"/>
    </xf>
    <xf numFmtId="4" fontId="50" fillId="0" borderId="3" xfId="0" applyNumberFormat="1" applyFont="1" applyBorder="1" applyAlignment="1">
      <alignment horizontal="right" vertical="center" wrapText="1"/>
    </xf>
    <xf numFmtId="4" fontId="50" fillId="0" borderId="21" xfId="0" applyNumberFormat="1" applyFont="1" applyBorder="1" applyAlignment="1">
      <alignment horizontal="right" vertical="center" wrapText="1"/>
    </xf>
    <xf numFmtId="0" fontId="0" fillId="0" borderId="5" xfId="0" applyBorder="1" applyAlignment="1">
      <alignment horizontal="right" vertical="center" wrapText="1"/>
    </xf>
    <xf numFmtId="4" fontId="45" fillId="0" borderId="43" xfId="0" applyNumberFormat="1" applyFont="1" applyBorder="1" applyAlignment="1">
      <alignment horizontal="right" vertical="center" wrapText="1"/>
    </xf>
    <xf numFmtId="4" fontId="45" fillId="0" borderId="44" xfId="0" applyNumberFormat="1" applyFont="1" applyBorder="1" applyAlignment="1">
      <alignment horizontal="right" vertical="center" wrapText="1"/>
    </xf>
    <xf numFmtId="4" fontId="46" fillId="2" borderId="22" xfId="0" applyNumberFormat="1" applyFont="1" applyFill="1" applyBorder="1" applyAlignment="1">
      <alignment horizontal="right" vertical="center" wrapText="1"/>
    </xf>
    <xf numFmtId="4" fontId="46" fillId="2" borderId="18" xfId="0" applyNumberFormat="1" applyFont="1" applyFill="1" applyBorder="1" applyAlignment="1">
      <alignment horizontal="right" vertical="center" wrapText="1"/>
    </xf>
    <xf numFmtId="0" fontId="40" fillId="4" borderId="52"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20" xfId="0" applyFont="1" applyFill="1" applyBorder="1" applyAlignment="1">
      <alignment horizontal="center" vertical="center" wrapText="1"/>
    </xf>
    <xf numFmtId="4" fontId="13" fillId="0" borderId="40" xfId="0" applyNumberFormat="1" applyFont="1" applyBorder="1" applyAlignment="1">
      <alignment horizontal="right" vertical="center"/>
    </xf>
    <xf numFmtId="4" fontId="13" fillId="0" borderId="44" xfId="0" applyNumberFormat="1" applyFont="1" applyBorder="1" applyAlignment="1">
      <alignment horizontal="right" vertical="center"/>
    </xf>
    <xf numFmtId="10" fontId="13" fillId="0" borderId="35" xfId="0" applyNumberFormat="1" applyFont="1" applyBorder="1" applyAlignment="1">
      <alignment horizontal="center" vertical="center"/>
    </xf>
    <xf numFmtId="0" fontId="48" fillId="4" borderId="50" xfId="0" applyFont="1" applyFill="1" applyBorder="1" applyAlignment="1">
      <alignment vertical="center" wrapText="1"/>
    </xf>
    <xf numFmtId="0" fontId="48" fillId="4" borderId="49" xfId="0" applyFont="1" applyFill="1" applyBorder="1" applyAlignment="1">
      <alignment vertical="center" wrapText="1"/>
    </xf>
    <xf numFmtId="0" fontId="48" fillId="4" borderId="22" xfId="0" applyFont="1" applyFill="1" applyBorder="1" applyAlignment="1">
      <alignment vertical="center" wrapText="1"/>
    </xf>
    <xf numFmtId="0" fontId="48" fillId="4" borderId="47" xfId="0" applyFont="1" applyFill="1" applyBorder="1" applyAlignment="1">
      <alignment vertical="center" wrapText="1"/>
    </xf>
    <xf numFmtId="0" fontId="45" fillId="0" borderId="32" xfId="0" applyFont="1" applyBorder="1" applyAlignment="1">
      <alignment horizontal="left" vertical="center" wrapText="1"/>
    </xf>
    <xf numFmtId="0" fontId="45" fillId="0" borderId="18" xfId="0" applyFont="1" applyBorder="1" applyAlignment="1">
      <alignment horizontal="left" vertical="center" wrapText="1"/>
    </xf>
    <xf numFmtId="4" fontId="13" fillId="2" borderId="35" xfId="0" applyNumberFormat="1" applyFont="1" applyFill="1" applyBorder="1" applyAlignment="1">
      <alignment horizontal="right" vertical="center"/>
    </xf>
    <xf numFmtId="4" fontId="46" fillId="2" borderId="32" xfId="0" applyNumberFormat="1" applyFont="1" applyFill="1" applyBorder="1" applyAlignment="1">
      <alignment horizontal="right" vertical="center" wrapText="1"/>
    </xf>
    <xf numFmtId="0" fontId="13" fillId="0" borderId="33" xfId="0" applyFont="1" applyBorder="1" applyAlignment="1">
      <alignment horizontal="center" vertical="center" wrapText="1"/>
    </xf>
    <xf numFmtId="0" fontId="13" fillId="2" borderId="33"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48" fillId="4" borderId="2" xfId="0" applyFont="1" applyFill="1" applyBorder="1" applyAlignment="1">
      <alignment vertical="center" wrapText="1"/>
    </xf>
    <xf numFmtId="0" fontId="48" fillId="4" borderId="6" xfId="0" applyFont="1" applyFill="1" applyBorder="1" applyAlignment="1">
      <alignment vertical="center" wrapText="1"/>
    </xf>
    <xf numFmtId="0" fontId="48" fillId="4" borderId="29" xfId="0" applyFont="1" applyFill="1" applyBorder="1" applyAlignment="1">
      <alignmen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45" fillId="0" borderId="40" xfId="40" applyFont="1" applyBorder="1" applyAlignment="1">
      <alignment horizontal="left" vertical="center" wrapText="1"/>
    </xf>
    <xf numFmtId="0" fontId="45" fillId="0" borderId="44" xfId="40" applyFont="1" applyBorder="1" applyAlignment="1">
      <alignment horizontal="left" vertical="center" wrapText="1"/>
    </xf>
    <xf numFmtId="4" fontId="13" fillId="0" borderId="33" xfId="0" applyNumberFormat="1" applyFont="1" applyBorder="1" applyAlignment="1">
      <alignment horizontal="right" vertical="center"/>
    </xf>
    <xf numFmtId="4" fontId="13" fillId="0" borderId="5" xfId="0" applyNumberFormat="1" applyFont="1" applyBorder="1" applyAlignment="1">
      <alignment horizontal="right" vertical="center"/>
    </xf>
    <xf numFmtId="0" fontId="0" fillId="0" borderId="5" xfId="0" applyBorder="1" applyAlignment="1">
      <alignment vertical="center" wrapText="1"/>
    </xf>
    <xf numFmtId="4" fontId="45" fillId="0" borderId="50" xfId="0" applyNumberFormat="1" applyFont="1" applyBorder="1" applyAlignment="1">
      <alignment horizontal="right" vertical="center" wrapText="1"/>
    </xf>
    <xf numFmtId="4" fontId="45" fillId="0" borderId="41" xfId="0" applyNumberFormat="1" applyFont="1" applyBorder="1" applyAlignment="1">
      <alignment horizontal="right" vertical="center" wrapText="1"/>
    </xf>
    <xf numFmtId="0" fontId="48" fillId="4" borderId="3" xfId="0" applyFont="1" applyFill="1" applyBorder="1" applyAlignment="1">
      <alignment horizontal="center" vertical="center" textRotation="90" wrapText="1"/>
    </xf>
    <xf numFmtId="0" fontId="48" fillId="4" borderId="5" xfId="0" applyFont="1" applyFill="1" applyBorder="1" applyAlignment="1">
      <alignment horizontal="center" vertical="center" textRotation="90"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right" vertical="center" wrapText="1"/>
    </xf>
    <xf numFmtId="0" fontId="13" fillId="0" borderId="21" xfId="0" applyFont="1" applyBorder="1" applyAlignment="1">
      <alignment horizontal="right" vertical="center" wrapText="1"/>
    </xf>
    <xf numFmtId="0" fontId="13" fillId="0" borderId="5" xfId="0" applyFont="1" applyBorder="1" applyAlignment="1">
      <alignment horizontal="right" vertical="center" wrapText="1"/>
    </xf>
    <xf numFmtId="0" fontId="26" fillId="0" borderId="22" xfId="31" applyBorder="1" applyAlignment="1">
      <alignment horizontal="center" vertical="center" wrapText="1"/>
    </xf>
    <xf numFmtId="0" fontId="0" fillId="0" borderId="47" xfId="0" applyBorder="1" applyAlignment="1">
      <alignment horizontal="center" vertical="center" wrapText="1"/>
    </xf>
    <xf numFmtId="0" fontId="0" fillId="0" borderId="24" xfId="0" applyBorder="1" applyAlignment="1">
      <alignment horizontal="center" vertical="center" wrapText="1"/>
    </xf>
    <xf numFmtId="0" fontId="21" fillId="0" borderId="3" xfId="31" applyFont="1" applyBorder="1" applyAlignment="1">
      <alignment vertical="center" wrapText="1"/>
    </xf>
    <xf numFmtId="0" fontId="0" fillId="0" borderId="21" xfId="0" applyBorder="1" applyAlignment="1">
      <alignment vertical="center" wrapText="1"/>
    </xf>
    <xf numFmtId="0" fontId="0" fillId="0" borderId="10" xfId="0" applyBorder="1" applyAlignment="1">
      <alignment vertical="center" wrapText="1"/>
    </xf>
    <xf numFmtId="0" fontId="20" fillId="0" borderId="3" xfId="0" applyFont="1" applyBorder="1" applyAlignment="1">
      <alignment vertical="center" wrapText="1"/>
    </xf>
    <xf numFmtId="0" fontId="21" fillId="0" borderId="3" xfId="0" applyFont="1" applyBorder="1" applyAlignment="1">
      <alignment vertical="center" wrapText="1"/>
    </xf>
    <xf numFmtId="0" fontId="45" fillId="0" borderId="3" xfId="0" applyFont="1" applyBorder="1" applyAlignment="1">
      <alignment vertical="center" wrapText="1"/>
    </xf>
    <xf numFmtId="164" fontId="50" fillId="0" borderId="3" xfId="0" applyNumberFormat="1" applyFont="1" applyBorder="1" applyAlignment="1">
      <alignment vertical="center" wrapText="1"/>
    </xf>
    <xf numFmtId="0" fontId="26" fillId="0" borderId="3" xfId="0" applyFont="1" applyBorder="1" applyAlignment="1">
      <alignment vertical="center" wrapText="1"/>
    </xf>
    <xf numFmtId="0" fontId="26" fillId="0" borderId="32"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18" xfId="0" applyFont="1" applyBorder="1" applyAlignment="1">
      <alignment horizontal="center" vertical="center" wrapText="1"/>
    </xf>
    <xf numFmtId="0" fontId="17" fillId="0" borderId="33" xfId="0" applyFont="1" applyBorder="1" applyAlignment="1">
      <alignment horizontal="left" vertical="center" wrapText="1"/>
    </xf>
    <xf numFmtId="0" fontId="17" fillId="0" borderId="21" xfId="0" applyFont="1" applyBorder="1" applyAlignment="1">
      <alignment horizontal="left" vertical="center" wrapText="1"/>
    </xf>
    <xf numFmtId="0" fontId="17" fillId="0" borderId="5" xfId="0" applyFont="1" applyBorder="1" applyAlignment="1">
      <alignment horizontal="left" vertical="center" wrapText="1"/>
    </xf>
    <xf numFmtId="0" fontId="26" fillId="0" borderId="33" xfId="0" applyFont="1" applyBorder="1" applyAlignment="1">
      <alignment horizontal="left" vertical="center" wrapText="1"/>
    </xf>
    <xf numFmtId="0" fontId="26" fillId="0" borderId="21" xfId="0" applyFont="1" applyBorder="1" applyAlignment="1">
      <alignment horizontal="left" vertical="center" wrapText="1"/>
    </xf>
    <xf numFmtId="0" fontId="26" fillId="0" borderId="5" xfId="0" applyFont="1" applyBorder="1" applyAlignment="1">
      <alignment horizontal="left" vertical="center" wrapText="1"/>
    </xf>
    <xf numFmtId="0" fontId="0" fillId="0" borderId="18" xfId="0" applyBorder="1" applyAlignment="1">
      <alignment horizontal="center" vertical="center" wrapText="1"/>
    </xf>
    <xf numFmtId="0" fontId="26" fillId="0" borderId="3" xfId="31" applyBorder="1" applyAlignment="1">
      <alignment horizontal="left" vertical="center" wrapText="1"/>
    </xf>
    <xf numFmtId="0" fontId="26" fillId="0" borderId="21" xfId="31" applyBorder="1" applyAlignment="1">
      <alignment horizontal="left" vertical="center" wrapText="1"/>
    </xf>
    <xf numFmtId="0" fontId="2" fillId="0" borderId="3" xfId="0" applyFont="1" applyBorder="1" applyAlignment="1">
      <alignment horizontal="left" vertical="center" wrapText="1"/>
    </xf>
    <xf numFmtId="0" fontId="26" fillId="0" borderId="3" xfId="0" applyFont="1" applyBorder="1" applyAlignment="1">
      <alignment horizontal="left" vertical="center" wrapText="1"/>
    </xf>
    <xf numFmtId="0" fontId="45" fillId="0" borderId="3" xfId="0" applyFont="1" applyBorder="1" applyAlignment="1">
      <alignment horizontal="left" vertical="center" wrapText="1"/>
    </xf>
    <xf numFmtId="0" fontId="45" fillId="0" borderId="21" xfId="0" applyFont="1" applyBorder="1" applyAlignment="1">
      <alignment horizontal="left" vertical="center" wrapText="1"/>
    </xf>
    <xf numFmtId="164" fontId="50" fillId="0" borderId="3" xfId="0" applyNumberFormat="1" applyFont="1" applyBorder="1" applyAlignment="1">
      <alignment horizontal="right" vertical="center" wrapText="1"/>
    </xf>
    <xf numFmtId="164" fontId="50" fillId="0" borderId="21" xfId="0" applyNumberFormat="1" applyFont="1" applyBorder="1" applyAlignment="1">
      <alignment horizontal="right" vertical="center" wrapText="1"/>
    </xf>
    <xf numFmtId="4" fontId="45" fillId="0" borderId="3" xfId="0" applyNumberFormat="1" applyFont="1" applyBorder="1" applyAlignment="1">
      <alignment horizontal="left" vertical="center" wrapText="1"/>
    </xf>
    <xf numFmtId="4" fontId="45" fillId="0" borderId="21" xfId="0" applyNumberFormat="1" applyFont="1" applyBorder="1" applyAlignment="1">
      <alignment horizontal="left" vertical="center" wrapText="1"/>
    </xf>
    <xf numFmtId="0" fontId="40" fillId="2" borderId="13" xfId="0" applyFont="1" applyFill="1" applyBorder="1" applyAlignment="1">
      <alignment horizontal="left" vertical="center" wrapText="1"/>
    </xf>
    <xf numFmtId="0" fontId="40" fillId="2" borderId="54" xfId="0" applyFont="1" applyFill="1" applyBorder="1" applyAlignment="1">
      <alignment horizontal="left" vertical="center"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6" fillId="0" borderId="22" xfId="0" applyFont="1" applyBorder="1" applyAlignment="1">
      <alignment horizontal="center" vertical="center" wrapText="1"/>
    </xf>
    <xf numFmtId="0" fontId="24" fillId="0" borderId="3" xfId="0" applyFont="1" applyBorder="1" applyAlignment="1">
      <alignment horizontal="left" vertical="center" wrapText="1"/>
    </xf>
    <xf numFmtId="0" fontId="63" fillId="0" borderId="37" xfId="0" applyFont="1" applyBorder="1" applyAlignment="1">
      <alignment horizontal="left" vertical="center" wrapText="1"/>
    </xf>
    <xf numFmtId="0" fontId="63" fillId="0" borderId="38"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vertical="center" wrapText="1"/>
    </xf>
    <xf numFmtId="4" fontId="26" fillId="0" borderId="50" xfId="0" applyNumberFormat="1" applyFont="1" applyBorder="1" applyAlignment="1">
      <alignment horizontal="right" vertical="center"/>
    </xf>
    <xf numFmtId="4" fontId="26" fillId="0" borderId="41" xfId="0" applyNumberFormat="1" applyFont="1" applyBorder="1" applyAlignment="1">
      <alignment horizontal="right" vertical="center"/>
    </xf>
    <xf numFmtId="0" fontId="26" fillId="0" borderId="22" xfId="0" applyFont="1" applyBorder="1" applyAlignment="1">
      <alignment horizontal="center" vertical="center"/>
    </xf>
    <xf numFmtId="0" fontId="26" fillId="0" borderId="18" xfId="0" applyFont="1" applyBorder="1" applyAlignment="1">
      <alignment horizontal="center" vertical="center"/>
    </xf>
    <xf numFmtId="0" fontId="19" fillId="0" borderId="3" xfId="0" applyFont="1" applyBorder="1" applyAlignment="1">
      <alignment horizontal="left" vertical="center" wrapText="1"/>
    </xf>
    <xf numFmtId="0" fontId="9" fillId="0" borderId="3" xfId="0" applyFont="1" applyBorder="1" applyAlignment="1">
      <alignment horizontal="left" vertical="center" wrapText="1"/>
    </xf>
    <xf numFmtId="0" fontId="14" fillId="0" borderId="3" xfId="0" applyFont="1" applyBorder="1" applyAlignment="1">
      <alignment horizontal="left" vertical="center" wrapText="1"/>
    </xf>
    <xf numFmtId="164" fontId="50" fillId="0" borderId="5" xfId="0" applyNumberFormat="1" applyFont="1" applyBorder="1" applyAlignment="1">
      <alignment horizontal="right" vertical="center" wrapText="1"/>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4" fontId="26" fillId="0" borderId="3" xfId="0" applyNumberFormat="1" applyFont="1" applyBorder="1" applyAlignment="1">
      <alignment horizontal="right" vertical="center"/>
    </xf>
    <xf numFmtId="4" fontId="26" fillId="0" borderId="5" xfId="0" applyNumberFormat="1" applyFont="1" applyBorder="1" applyAlignment="1">
      <alignment horizontal="right" vertical="center"/>
    </xf>
    <xf numFmtId="0" fontId="56" fillId="3" borderId="33" xfId="0" applyFont="1" applyFill="1" applyBorder="1" applyAlignment="1">
      <alignment horizontal="left" vertical="center" wrapText="1"/>
    </xf>
    <xf numFmtId="0" fontId="56" fillId="3" borderId="5" xfId="0" applyFont="1" applyFill="1" applyBorder="1" applyAlignment="1">
      <alignment horizontal="left" vertical="center" wrapText="1"/>
    </xf>
    <xf numFmtId="4" fontId="26" fillId="0" borderId="33" xfId="0" applyNumberFormat="1" applyFont="1" applyBorder="1" applyAlignment="1">
      <alignment horizontal="right" vertical="center"/>
    </xf>
    <xf numFmtId="4" fontId="26" fillId="0" borderId="21" xfId="0" applyNumberFormat="1" applyFont="1" applyBorder="1" applyAlignment="1">
      <alignment horizontal="right" vertical="center"/>
    </xf>
    <xf numFmtId="0" fontId="26" fillId="0" borderId="33" xfId="0" applyFont="1" applyBorder="1" applyAlignment="1">
      <alignment horizontal="right" vertical="center" wrapText="1"/>
    </xf>
    <xf numFmtId="0" fontId="26" fillId="0" borderId="21" xfId="0" applyFont="1" applyBorder="1" applyAlignment="1">
      <alignment horizontal="right" vertical="center" wrapText="1"/>
    </xf>
    <xf numFmtId="0" fontId="26" fillId="0" borderId="5" xfId="0" applyFont="1" applyBorder="1" applyAlignment="1">
      <alignment horizontal="right" vertical="center" wrapText="1"/>
    </xf>
    <xf numFmtId="4" fontId="48" fillId="3" borderId="33" xfId="0" applyNumberFormat="1" applyFont="1" applyFill="1" applyBorder="1" applyAlignment="1">
      <alignment horizontal="left" vertical="center" wrapText="1"/>
    </xf>
    <xf numFmtId="4" fontId="48" fillId="3" borderId="5" xfId="0" applyNumberFormat="1" applyFont="1" applyFill="1" applyBorder="1" applyAlignment="1">
      <alignment horizontal="left" vertical="center" wrapText="1"/>
    </xf>
    <xf numFmtId="4" fontId="57" fillId="3" borderId="33" xfId="0" applyNumberFormat="1" applyFont="1" applyFill="1" applyBorder="1" applyAlignment="1">
      <alignment horizontal="center" vertical="center" wrapText="1"/>
    </xf>
    <xf numFmtId="4" fontId="57" fillId="3" borderId="5" xfId="0" applyNumberFormat="1" applyFont="1" applyFill="1" applyBorder="1" applyAlignment="1">
      <alignment horizontal="center" vertical="center" wrapText="1"/>
    </xf>
    <xf numFmtId="0" fontId="48" fillId="3" borderId="33"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48" fillId="3" borderId="34"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26" fillId="0" borderId="48" xfId="0" applyFont="1" applyBorder="1" applyAlignment="1">
      <alignment horizontal="left" vertical="center" wrapText="1"/>
    </xf>
    <xf numFmtId="4" fontId="46" fillId="0" borderId="22" xfId="0" applyNumberFormat="1" applyFont="1" applyBorder="1" applyAlignment="1">
      <alignment horizontal="right" vertical="center" wrapText="1"/>
    </xf>
    <xf numFmtId="4" fontId="46" fillId="0" borderId="47" xfId="0" applyNumberFormat="1" applyFont="1" applyBorder="1" applyAlignment="1">
      <alignment horizontal="right" vertical="center" wrapText="1"/>
    </xf>
    <xf numFmtId="4" fontId="46" fillId="0" borderId="18" xfId="0" applyNumberFormat="1" applyFont="1" applyBorder="1" applyAlignment="1">
      <alignment horizontal="right" vertical="center" wrapText="1"/>
    </xf>
    <xf numFmtId="0" fontId="48" fillId="3" borderId="32" xfId="0" applyFont="1" applyFill="1" applyBorder="1" applyAlignment="1">
      <alignment horizontal="center" vertical="center" textRotation="90" wrapText="1"/>
    </xf>
    <xf numFmtId="0" fontId="48" fillId="3" borderId="18" xfId="0" applyFont="1" applyFill="1" applyBorder="1" applyAlignment="1">
      <alignment horizontal="center" vertical="center" textRotation="90" wrapText="1"/>
    </xf>
    <xf numFmtId="0" fontId="26" fillId="0" borderId="3" xfId="0" applyFont="1" applyBorder="1" applyAlignment="1">
      <alignment horizontal="center" vertical="center" wrapText="1"/>
    </xf>
    <xf numFmtId="0" fontId="26" fillId="0" borderId="21" xfId="0" applyFont="1" applyBorder="1" applyAlignment="1">
      <alignment horizontal="center" vertical="center" wrapText="1"/>
    </xf>
    <xf numFmtId="0" fontId="0" fillId="0" borderId="5" xfId="0" applyBorder="1" applyAlignment="1">
      <alignment horizontal="center" vertical="center" wrapText="1"/>
    </xf>
    <xf numFmtId="0" fontId="45" fillId="0" borderId="43" xfId="0" applyFont="1" applyBorder="1" applyAlignment="1">
      <alignment horizontal="left" vertical="center" wrapText="1"/>
    </xf>
    <xf numFmtId="0" fontId="45" fillId="0" borderId="48" xfId="0" applyFont="1" applyBorder="1" applyAlignment="1">
      <alignment horizontal="left" vertical="center" wrapText="1"/>
    </xf>
    <xf numFmtId="0" fontId="0" fillId="0" borderId="44" xfId="0" applyBorder="1" applyAlignment="1">
      <alignment horizontal="left" vertical="center" wrapText="1"/>
    </xf>
    <xf numFmtId="0" fontId="45" fillId="0" borderId="50" xfId="0" applyFont="1" applyBorder="1" applyAlignment="1">
      <alignment horizontal="left" vertical="center" wrapText="1"/>
    </xf>
    <xf numFmtId="0" fontId="47" fillId="0" borderId="49" xfId="0" applyFont="1" applyBorder="1" applyAlignment="1">
      <alignment horizontal="left" vertical="center" wrapText="1"/>
    </xf>
    <xf numFmtId="0" fontId="0" fillId="0" borderId="41" xfId="0" applyBorder="1" applyAlignment="1">
      <alignment horizontal="left" vertical="center" wrapText="1"/>
    </xf>
    <xf numFmtId="0" fontId="40" fillId="3" borderId="36"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40" fillId="3" borderId="38" xfId="0" applyFont="1" applyFill="1" applyBorder="1" applyAlignment="1">
      <alignment horizontal="center" vertical="center" wrapText="1"/>
    </xf>
    <xf numFmtId="0" fontId="48" fillId="3" borderId="39" xfId="0" applyFont="1" applyFill="1" applyBorder="1" applyAlignment="1">
      <alignment horizontal="left" vertical="center" wrapText="1"/>
    </xf>
    <xf numFmtId="0" fontId="48" fillId="3" borderId="15" xfId="0" applyFont="1" applyFill="1" applyBorder="1" applyAlignment="1">
      <alignment horizontal="left" vertical="center" wrapText="1"/>
    </xf>
    <xf numFmtId="0" fontId="48" fillId="3" borderId="40" xfId="0" applyFont="1" applyFill="1" applyBorder="1" applyAlignment="1">
      <alignment horizontal="left" vertical="center" wrapText="1"/>
    </xf>
    <xf numFmtId="0" fontId="48" fillId="3" borderId="44" xfId="0" applyFont="1" applyFill="1" applyBorder="1" applyAlignment="1">
      <alignment horizontal="left" vertical="center" wrapText="1"/>
    </xf>
    <xf numFmtId="0" fontId="48" fillId="3" borderId="35" xfId="0" applyFont="1" applyFill="1" applyBorder="1" applyAlignment="1">
      <alignment horizontal="left" vertical="center" wrapText="1"/>
    </xf>
    <xf numFmtId="0" fontId="48" fillId="3" borderId="41" xfId="0" applyFont="1" applyFill="1" applyBorder="1" applyAlignment="1">
      <alignment horizontal="left" vertical="center" wrapText="1"/>
    </xf>
    <xf numFmtId="4" fontId="26" fillId="0" borderId="43" xfId="0" applyNumberFormat="1" applyFont="1" applyBorder="1" applyAlignment="1">
      <alignment horizontal="right" vertical="center"/>
    </xf>
    <xf numFmtId="4" fontId="26" fillId="0" borderId="44" xfId="0" applyNumberFormat="1" applyFont="1" applyBorder="1" applyAlignment="1">
      <alignment horizontal="right" vertical="center"/>
    </xf>
    <xf numFmtId="10" fontId="26" fillId="0" borderId="50" xfId="0" applyNumberFormat="1" applyFont="1" applyBorder="1" applyAlignment="1">
      <alignment horizontal="center" vertical="center"/>
    </xf>
    <xf numFmtId="10" fontId="26" fillId="0" borderId="41" xfId="0" applyNumberFormat="1" applyFont="1" applyBorder="1" applyAlignment="1">
      <alignment horizontal="center" vertical="center"/>
    </xf>
    <xf numFmtId="0" fontId="45" fillId="0" borderId="41" xfId="0" applyFont="1" applyBorder="1" applyAlignment="1">
      <alignment horizontal="left" vertical="center" wrapText="1"/>
    </xf>
    <xf numFmtId="4" fontId="26" fillId="0" borderId="48" xfId="0" applyNumberFormat="1" applyFont="1" applyBorder="1" applyAlignment="1">
      <alignment horizontal="right" vertical="center"/>
    </xf>
    <xf numFmtId="10" fontId="26" fillId="0" borderId="49" xfId="0" applyNumberFormat="1" applyFont="1" applyBorder="1" applyAlignment="1">
      <alignment horizontal="center" vertical="center"/>
    </xf>
    <xf numFmtId="0" fontId="45" fillId="0" borderId="49" xfId="0" applyFont="1" applyBorder="1" applyAlignment="1">
      <alignment horizontal="left" vertical="center" wrapText="1"/>
    </xf>
    <xf numFmtId="4" fontId="26" fillId="0" borderId="49" xfId="0" applyNumberFormat="1" applyFont="1" applyBorder="1" applyAlignment="1">
      <alignment horizontal="right" vertical="center"/>
    </xf>
  </cellXfs>
  <cellStyles count="41">
    <cellStyle name="Excel Built-in Normal" xfId="4"/>
    <cellStyle name="Normální" xfId="0" builtinId="0"/>
    <cellStyle name="Normální 2" xfId="1"/>
    <cellStyle name="Normální 2 2" xfId="37"/>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8"/>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3 8 3" xfId="40"/>
    <cellStyle name="Normální 5 4" xfId="18"/>
    <cellStyle name="Normální 5 4 2" xfId="26"/>
    <cellStyle name="Normální 5 4 2 2" xfId="35"/>
    <cellStyle name="Normální 5 4 3" xfId="39"/>
    <cellStyle name="Normální 5 5" xfId="25"/>
  </cellStyles>
  <dxfs count="0"/>
  <tableStyles count="0" defaultTableStyle="TableStyleMedium2" defaultPivotStyle="PivotStyleMedium9"/>
  <colors>
    <mruColors>
      <color rgb="FFFF5050"/>
      <color rgb="FFFF00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4" workbookViewId="0">
      <selection activeCell="G19" sqref="G19"/>
    </sheetView>
  </sheetViews>
  <sheetFormatPr defaultRowHeight="15" x14ac:dyDescent="0.25"/>
  <cols>
    <col min="1" max="1" width="3.28515625" customWidth="1"/>
    <col min="2" max="2" width="7" customWidth="1"/>
    <col min="3" max="3" width="36.7109375" customWidth="1"/>
    <col min="4" max="4" width="25.140625" customWidth="1"/>
    <col min="5" max="5" width="24.7109375" customWidth="1"/>
    <col min="6" max="6" width="21.7109375" customWidth="1"/>
    <col min="7" max="7" width="23.5703125" customWidth="1"/>
    <col min="8" max="8" width="17.42578125" customWidth="1"/>
    <col min="9" max="9" width="13.7109375" customWidth="1"/>
    <col min="10" max="11" width="10.7109375" bestFit="1" customWidth="1"/>
    <col min="12" max="12" width="9" bestFit="1" customWidth="1"/>
    <col min="15" max="15" width="10.7109375" bestFit="1" customWidth="1"/>
    <col min="17" max="17" width="9" bestFit="1" customWidth="1"/>
  </cols>
  <sheetData>
    <row r="1" spans="1:9" ht="49.9" customHeight="1" x14ac:dyDescent="0.4">
      <c r="A1" s="261" t="s">
        <v>153</v>
      </c>
      <c r="B1" s="261"/>
      <c r="C1" s="261"/>
      <c r="D1" s="261"/>
      <c r="E1" s="261"/>
      <c r="F1" s="261"/>
      <c r="G1" s="153"/>
      <c r="H1" s="153"/>
      <c r="I1" s="152"/>
    </row>
    <row r="2" spans="1:9" ht="14.45" customHeight="1" x14ac:dyDescent="0.4">
      <c r="A2" s="152"/>
      <c r="B2" s="152"/>
      <c r="C2" s="152"/>
      <c r="E2" s="152"/>
      <c r="F2" s="152"/>
      <c r="G2" s="153"/>
      <c r="H2" s="153"/>
      <c r="I2" s="152"/>
    </row>
    <row r="3" spans="1:9" ht="14.45" customHeight="1" x14ac:dyDescent="0.25"/>
    <row r="4" spans="1:9" x14ac:dyDescent="0.25">
      <c r="A4" s="168" t="s">
        <v>154</v>
      </c>
    </row>
    <row r="5" spans="1:9" ht="8.4499999999999993" customHeight="1" x14ac:dyDescent="0.25"/>
    <row r="6" spans="1:9" ht="48" customHeight="1" x14ac:dyDescent="0.25">
      <c r="A6" s="271" t="s">
        <v>133</v>
      </c>
      <c r="B6" s="272"/>
      <c r="C6" s="273"/>
      <c r="D6" s="155" t="s">
        <v>147</v>
      </c>
      <c r="E6" s="156" t="s">
        <v>148</v>
      </c>
      <c r="F6" s="164" t="s">
        <v>128</v>
      </c>
    </row>
    <row r="7" spans="1:9" ht="40.15" customHeight="1" x14ac:dyDescent="0.25">
      <c r="A7" s="166" t="s">
        <v>129</v>
      </c>
      <c r="B7" s="263" t="s">
        <v>126</v>
      </c>
      <c r="C7" s="263"/>
      <c r="D7" s="177">
        <f>'KK_sledování '!L22</f>
        <v>37181336.959999993</v>
      </c>
      <c r="E7" s="177">
        <f>PO_sledování!L25</f>
        <v>623737279.12</v>
      </c>
      <c r="F7" s="212">
        <f>D7+E7</f>
        <v>660918616.08000004</v>
      </c>
    </row>
    <row r="8" spans="1:9" ht="40.15" customHeight="1" x14ac:dyDescent="0.25">
      <c r="A8" s="166" t="s">
        <v>130</v>
      </c>
      <c r="B8" s="262" t="s">
        <v>127</v>
      </c>
      <c r="C8" s="262"/>
      <c r="D8" s="178">
        <f>'KK_sledování '!M22</f>
        <v>37134824.959999993</v>
      </c>
      <c r="E8" s="178">
        <f>PO_sledování!M25</f>
        <v>181616968.96999997</v>
      </c>
      <c r="F8" s="178">
        <f>D8+E8</f>
        <v>218751793.92999995</v>
      </c>
    </row>
    <row r="9" spans="1:9" ht="40.15" customHeight="1" x14ac:dyDescent="0.25">
      <c r="A9" s="166" t="s">
        <v>131</v>
      </c>
      <c r="B9" s="266" t="s">
        <v>156</v>
      </c>
      <c r="C9" s="266"/>
      <c r="D9" s="179">
        <f>D7-D8</f>
        <v>46512</v>
      </c>
      <c r="E9" s="179">
        <f t="shared" ref="E9:F9" si="0">E7-E8</f>
        <v>442120310.15000004</v>
      </c>
      <c r="F9" s="213">
        <f t="shared" si="0"/>
        <v>442166822.1500001</v>
      </c>
    </row>
    <row r="10" spans="1:9" ht="40.15" customHeight="1" x14ac:dyDescent="0.25">
      <c r="A10" s="166" t="s">
        <v>132</v>
      </c>
      <c r="B10" s="267" t="s">
        <v>151</v>
      </c>
      <c r="C10" s="267"/>
      <c r="D10" s="211">
        <f>D9/D7</f>
        <v>1.250950175622733E-3</v>
      </c>
      <c r="E10" s="211">
        <f>E9/E7</f>
        <v>0.70882457238048313</v>
      </c>
      <c r="F10" s="211">
        <f>F9/F7</f>
        <v>0.66901856203196819</v>
      </c>
    </row>
    <row r="11" spans="1:9" ht="14.45" customHeight="1" x14ac:dyDescent="0.25">
      <c r="A11" s="169"/>
      <c r="B11" s="170"/>
      <c r="C11" s="170"/>
      <c r="D11" s="171"/>
      <c r="E11" s="171"/>
      <c r="F11" s="171"/>
    </row>
    <row r="12" spans="1:9" ht="14.45" customHeight="1" x14ac:dyDescent="0.25">
      <c r="B12" s="162"/>
      <c r="C12" s="162"/>
      <c r="D12" s="163"/>
      <c r="E12" s="163"/>
      <c r="F12" s="163"/>
    </row>
    <row r="13" spans="1:9" x14ac:dyDescent="0.25">
      <c r="A13" s="168" t="s">
        <v>155</v>
      </c>
      <c r="D13" s="163"/>
      <c r="E13" s="163"/>
      <c r="F13" s="163"/>
    </row>
    <row r="14" spans="1:9" ht="6" customHeight="1" x14ac:dyDescent="0.25">
      <c r="B14" s="160"/>
      <c r="C14" s="160"/>
      <c r="D14" s="161"/>
      <c r="E14" s="161"/>
      <c r="F14" s="161"/>
    </row>
    <row r="15" spans="1:9" ht="45.6" customHeight="1" x14ac:dyDescent="0.25">
      <c r="A15" s="274" t="s">
        <v>149</v>
      </c>
      <c r="B15" s="275"/>
      <c r="C15" s="276"/>
      <c r="D15" s="180" t="s">
        <v>147</v>
      </c>
      <c r="E15" s="181" t="s">
        <v>148</v>
      </c>
      <c r="F15" s="182" t="s">
        <v>128</v>
      </c>
    </row>
    <row r="16" spans="1:9" ht="40.15" customHeight="1" x14ac:dyDescent="0.25">
      <c r="A16" s="165" t="s">
        <v>129</v>
      </c>
      <c r="B16" s="269" t="s">
        <v>152</v>
      </c>
      <c r="C16" s="270"/>
      <c r="D16" s="183">
        <f>D8</f>
        <v>37134824.959999993</v>
      </c>
      <c r="E16" s="183">
        <f>E8</f>
        <v>181616968.96999997</v>
      </c>
      <c r="F16" s="183">
        <f>F8</f>
        <v>218751793.92999995</v>
      </c>
    </row>
    <row r="17" spans="1:8" ht="40.15" customHeight="1" x14ac:dyDescent="0.25">
      <c r="A17" s="165" t="s">
        <v>130</v>
      </c>
      <c r="B17" s="264" t="s">
        <v>40</v>
      </c>
      <c r="C17" s="158" t="s">
        <v>137</v>
      </c>
      <c r="D17" s="159">
        <f>'KK_sledování '!N23</f>
        <v>37134824.960000001</v>
      </c>
      <c r="E17" s="159">
        <f>PO_sledování!N26</f>
        <v>150081342.28999999</v>
      </c>
      <c r="F17" s="184">
        <f>D17+E17</f>
        <v>187216167.25</v>
      </c>
    </row>
    <row r="18" spans="1:8" ht="40.15" customHeight="1" x14ac:dyDescent="0.25">
      <c r="A18" s="165" t="s">
        <v>131</v>
      </c>
      <c r="B18" s="265"/>
      <c r="C18" s="185" t="s">
        <v>139</v>
      </c>
      <c r="D18" s="157">
        <f>'KK_sledování '!N24</f>
        <v>0</v>
      </c>
      <c r="E18" s="157">
        <f>PO_sledování!N27</f>
        <v>31274884.699999999</v>
      </c>
      <c r="F18" s="186">
        <f>D18+E18</f>
        <v>31274884.699999999</v>
      </c>
    </row>
    <row r="19" spans="1:8" ht="40.15" customHeight="1" x14ac:dyDescent="0.25">
      <c r="A19" s="165" t="s">
        <v>132</v>
      </c>
      <c r="B19" s="265"/>
      <c r="C19" s="187" t="s">
        <v>140</v>
      </c>
      <c r="D19" s="188">
        <f>'KK_sledování '!O24</f>
        <v>0</v>
      </c>
      <c r="E19" s="188">
        <f>PO_sledování!O27</f>
        <v>260741.98</v>
      </c>
      <c r="F19" s="189">
        <f>D19+E19</f>
        <v>260741.98</v>
      </c>
    </row>
    <row r="20" spans="1:8" ht="14.45" customHeight="1" x14ac:dyDescent="0.25">
      <c r="A20" s="172"/>
      <c r="B20" s="173"/>
      <c r="C20" s="174"/>
      <c r="D20" s="175"/>
      <c r="E20" s="175"/>
      <c r="F20" s="176"/>
    </row>
    <row r="21" spans="1:8" ht="14.45" customHeight="1" x14ac:dyDescent="0.25">
      <c r="C21" s="154"/>
    </row>
    <row r="22" spans="1:8" ht="14.45" customHeight="1" x14ac:dyDescent="0.25">
      <c r="A22" s="277" t="s">
        <v>134</v>
      </c>
      <c r="B22" s="277"/>
      <c r="C22" s="277"/>
    </row>
    <row r="23" spans="1:8" ht="6.6" customHeight="1" x14ac:dyDescent="0.25"/>
    <row r="24" spans="1:8" ht="61.15" customHeight="1" x14ac:dyDescent="0.25">
      <c r="A24" s="190" t="s">
        <v>150</v>
      </c>
      <c r="B24" s="278" t="s">
        <v>135</v>
      </c>
      <c r="C24" s="278"/>
      <c r="D24" s="268" t="s">
        <v>144</v>
      </c>
      <c r="E24" s="268"/>
      <c r="F24" s="268"/>
    </row>
    <row r="25" spans="1:8" ht="62.45" customHeight="1" x14ac:dyDescent="0.25">
      <c r="A25" s="190" t="s">
        <v>150</v>
      </c>
      <c r="B25" s="260" t="s">
        <v>2</v>
      </c>
      <c r="C25" s="260"/>
      <c r="D25" s="258" t="s">
        <v>145</v>
      </c>
      <c r="E25" s="258"/>
      <c r="F25" s="258"/>
    </row>
    <row r="26" spans="1:8" ht="42.6" customHeight="1" x14ac:dyDescent="0.25">
      <c r="A26" s="190" t="s">
        <v>150</v>
      </c>
      <c r="B26" s="257" t="s">
        <v>136</v>
      </c>
      <c r="C26" s="257"/>
      <c r="D26" s="258" t="s">
        <v>146</v>
      </c>
      <c r="E26" s="258"/>
      <c r="F26" s="258"/>
    </row>
    <row r="27" spans="1:8" ht="71.45" customHeight="1" x14ac:dyDescent="0.25">
      <c r="A27" s="190" t="s">
        <v>150</v>
      </c>
      <c r="B27" s="256" t="s">
        <v>138</v>
      </c>
      <c r="C27" s="256"/>
      <c r="D27" s="258" t="s">
        <v>143</v>
      </c>
      <c r="E27" s="259"/>
      <c r="F27" s="259"/>
    </row>
    <row r="28" spans="1:8" ht="42.6" customHeight="1" x14ac:dyDescent="0.25">
      <c r="A28" s="190" t="s">
        <v>150</v>
      </c>
      <c r="B28" s="257" t="s">
        <v>141</v>
      </c>
      <c r="C28" s="257"/>
      <c r="D28" s="258" t="s">
        <v>142</v>
      </c>
      <c r="E28" s="259"/>
      <c r="F28" s="259"/>
    </row>
    <row r="29" spans="1:8" ht="28.9" customHeight="1" x14ac:dyDescent="0.25">
      <c r="A29" s="190" t="s">
        <v>150</v>
      </c>
      <c r="B29" s="257" t="s">
        <v>94</v>
      </c>
      <c r="C29" s="257"/>
      <c r="D29" s="258" t="s">
        <v>95</v>
      </c>
      <c r="E29" s="258"/>
      <c r="F29" s="258"/>
    </row>
    <row r="30" spans="1:8" x14ac:dyDescent="0.25">
      <c r="B30" s="167"/>
      <c r="C30" s="167"/>
    </row>
    <row r="31" spans="1:8" x14ac:dyDescent="0.25">
      <c r="B31" s="167"/>
      <c r="C31" s="167"/>
    </row>
    <row r="32" spans="1:8" x14ac:dyDescent="0.25">
      <c r="F32" s="144"/>
      <c r="H32" s="40"/>
    </row>
  </sheetData>
  <mergeCells count="22">
    <mergeCell ref="D24:F24"/>
    <mergeCell ref="B16:C16"/>
    <mergeCell ref="A6:C6"/>
    <mergeCell ref="A15:C15"/>
    <mergeCell ref="A22:C22"/>
    <mergeCell ref="B24:C24"/>
    <mergeCell ref="A1:F1"/>
    <mergeCell ref="B8:C8"/>
    <mergeCell ref="B7:C7"/>
    <mergeCell ref="B17:B19"/>
    <mergeCell ref="B9:C9"/>
    <mergeCell ref="B10:C10"/>
    <mergeCell ref="B27:C27"/>
    <mergeCell ref="B28:C28"/>
    <mergeCell ref="B29:C29"/>
    <mergeCell ref="D25:F25"/>
    <mergeCell ref="D26:F26"/>
    <mergeCell ref="D27:F27"/>
    <mergeCell ref="D28:F28"/>
    <mergeCell ref="D29:F29"/>
    <mergeCell ref="B25:C25"/>
    <mergeCell ref="B26:C26"/>
  </mergeCells>
  <phoneticPr fontId="87" type="noConversion"/>
  <pageMargins left="0.70866141732283472" right="0.70866141732283472" top="0.78740157480314965" bottom="0.78740157480314965" header="0.31496062992125984" footer="0.31496062992125984"/>
  <pageSetup paperSize="9" scale="73" fitToHeight="0" orientation="portrait" horizontalDpi="4294967293" verticalDpi="4294967293" r:id="rId1"/>
  <headerFooter>
    <oddFooter>&amp;RZpracoval odbor finanční, stav k 1. 3.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3"/>
  <sheetViews>
    <sheetView topLeftCell="A19" zoomScale="60" zoomScaleNormal="60" zoomScaleSheetLayoutView="42" zoomScalePageLayoutView="70" workbookViewId="0">
      <selection activeCell="Q20" sqref="Q20"/>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91" t="s">
        <v>158</v>
      </c>
      <c r="B1" s="82"/>
    </row>
    <row r="2" spans="1:20" ht="33" customHeight="1" x14ac:dyDescent="0.35">
      <c r="A2" s="82" t="s">
        <v>53</v>
      </c>
      <c r="C2" s="50"/>
      <c r="D2" s="50"/>
      <c r="E2" s="50"/>
      <c r="F2" s="50"/>
      <c r="G2" s="50"/>
      <c r="H2" s="50"/>
      <c r="I2" s="50"/>
      <c r="J2" s="50"/>
      <c r="K2" s="50"/>
      <c r="L2" s="50"/>
      <c r="M2" s="50"/>
      <c r="N2" s="50"/>
      <c r="O2" s="50"/>
      <c r="P2" s="50"/>
      <c r="Q2" s="8"/>
    </row>
    <row r="3" spans="1:20" ht="10.15" customHeight="1" x14ac:dyDescent="0.35">
      <c r="A3" s="82"/>
      <c r="C3" s="50"/>
      <c r="D3" s="50"/>
      <c r="E3" s="50"/>
      <c r="F3" s="50"/>
      <c r="G3" s="50"/>
      <c r="H3" s="50"/>
      <c r="I3" s="50"/>
      <c r="J3" s="50"/>
      <c r="K3" s="50"/>
      <c r="L3" s="50"/>
      <c r="M3" s="50"/>
      <c r="N3" s="50"/>
      <c r="O3" s="50"/>
      <c r="P3" s="50"/>
      <c r="Q3" s="8"/>
    </row>
    <row r="4" spans="1:20" ht="38.25" customHeight="1" x14ac:dyDescent="0.25">
      <c r="A4" s="351" t="s">
        <v>8</v>
      </c>
      <c r="B4" s="337" t="s">
        <v>9</v>
      </c>
      <c r="C4" s="337" t="s">
        <v>7</v>
      </c>
      <c r="D4" s="338" t="s">
        <v>10</v>
      </c>
      <c r="E4" s="337" t="s">
        <v>11</v>
      </c>
      <c r="F4" s="342" t="s">
        <v>49</v>
      </c>
      <c r="G4" s="337" t="s">
        <v>1</v>
      </c>
      <c r="H4" s="338" t="s">
        <v>13</v>
      </c>
      <c r="I4" s="337" t="s">
        <v>14</v>
      </c>
      <c r="J4" s="337" t="s">
        <v>3</v>
      </c>
      <c r="K4" s="339" t="s">
        <v>4</v>
      </c>
      <c r="L4" s="341" t="s">
        <v>15</v>
      </c>
      <c r="M4" s="320" t="s">
        <v>16</v>
      </c>
      <c r="N4" s="321"/>
      <c r="O4" s="322"/>
      <c r="P4" s="326" t="s">
        <v>89</v>
      </c>
      <c r="Q4" s="328" t="s">
        <v>18</v>
      </c>
    </row>
    <row r="5" spans="1:20" ht="90" x14ac:dyDescent="0.25">
      <c r="A5" s="352"/>
      <c r="B5" s="338"/>
      <c r="C5" s="338"/>
      <c r="D5" s="348"/>
      <c r="E5" s="338"/>
      <c r="F5" s="343"/>
      <c r="G5" s="338"/>
      <c r="H5" s="348"/>
      <c r="I5" s="338"/>
      <c r="J5" s="338"/>
      <c r="K5" s="340"/>
      <c r="L5" s="326"/>
      <c r="M5" s="110" t="s">
        <v>19</v>
      </c>
      <c r="N5" s="54" t="s">
        <v>50</v>
      </c>
      <c r="O5" s="55" t="s">
        <v>51</v>
      </c>
      <c r="P5" s="327"/>
      <c r="Q5" s="329"/>
    </row>
    <row r="6" spans="1:20" ht="26.25" customHeight="1" thickBot="1" x14ac:dyDescent="0.3">
      <c r="A6" s="56" t="s">
        <v>21</v>
      </c>
      <c r="B6" s="56" t="s">
        <v>22</v>
      </c>
      <c r="C6" s="56" t="s">
        <v>23</v>
      </c>
      <c r="D6" s="56" t="s">
        <v>24</v>
      </c>
      <c r="E6" s="56" t="s">
        <v>25</v>
      </c>
      <c r="F6" s="57" t="s">
        <v>26</v>
      </c>
      <c r="G6" s="56" t="s">
        <v>27</v>
      </c>
      <c r="H6" s="56" t="s">
        <v>28</v>
      </c>
      <c r="I6" s="56" t="s">
        <v>29</v>
      </c>
      <c r="J6" s="56" t="s">
        <v>30</v>
      </c>
      <c r="K6" s="58" t="s">
        <v>31</v>
      </c>
      <c r="L6" s="59" t="s">
        <v>32</v>
      </c>
      <c r="M6" s="59" t="s">
        <v>33</v>
      </c>
      <c r="N6" s="60" t="s">
        <v>34</v>
      </c>
      <c r="O6" s="58" t="s">
        <v>35</v>
      </c>
      <c r="P6" s="59" t="s">
        <v>36</v>
      </c>
      <c r="Q6" s="61" t="s">
        <v>90</v>
      </c>
    </row>
    <row r="7" spans="1:20" ht="409.15" customHeight="1" x14ac:dyDescent="0.25">
      <c r="A7" s="334">
        <v>19</v>
      </c>
      <c r="B7" s="335" t="s">
        <v>43</v>
      </c>
      <c r="C7" s="335" t="s">
        <v>45</v>
      </c>
      <c r="D7" s="335" t="s">
        <v>58</v>
      </c>
      <c r="E7" s="335" t="s">
        <v>59</v>
      </c>
      <c r="F7" s="335" t="s">
        <v>60</v>
      </c>
      <c r="G7" s="346">
        <v>144128467</v>
      </c>
      <c r="H7" s="335" t="s">
        <v>61</v>
      </c>
      <c r="I7" s="335" t="s">
        <v>57</v>
      </c>
      <c r="J7" s="335" t="s">
        <v>44</v>
      </c>
      <c r="K7" s="344" t="s">
        <v>102</v>
      </c>
      <c r="L7" s="332">
        <v>9222024</v>
      </c>
      <c r="M7" s="332">
        <f t="shared" ref="M7:M9" si="0">N7+O7</f>
        <v>9222024</v>
      </c>
      <c r="N7" s="333">
        <v>9222024</v>
      </c>
      <c r="O7" s="323">
        <v>0</v>
      </c>
      <c r="P7" s="325">
        <f t="shared" ref="P7:P9" si="1">M7/L7</f>
        <v>1</v>
      </c>
      <c r="Q7" s="330" t="s">
        <v>179</v>
      </c>
    </row>
    <row r="8" spans="1:20" ht="159.6" customHeight="1" x14ac:dyDescent="0.25">
      <c r="A8" s="297"/>
      <c r="B8" s="336"/>
      <c r="C8" s="336"/>
      <c r="D8" s="336"/>
      <c r="E8" s="336"/>
      <c r="F8" s="336"/>
      <c r="G8" s="347"/>
      <c r="H8" s="336"/>
      <c r="I8" s="336"/>
      <c r="J8" s="336"/>
      <c r="K8" s="345"/>
      <c r="L8" s="294"/>
      <c r="M8" s="294"/>
      <c r="N8" s="319"/>
      <c r="O8" s="324"/>
      <c r="P8" s="282"/>
      <c r="Q8" s="331"/>
    </row>
    <row r="9" spans="1:20" ht="364.9" customHeight="1" x14ac:dyDescent="0.25">
      <c r="A9" s="295">
        <v>26</v>
      </c>
      <c r="B9" s="307" t="s">
        <v>43</v>
      </c>
      <c r="C9" s="307" t="s">
        <v>48</v>
      </c>
      <c r="D9" s="307" t="s">
        <v>62</v>
      </c>
      <c r="E9" s="307" t="s">
        <v>63</v>
      </c>
      <c r="F9" s="307" t="s">
        <v>64</v>
      </c>
      <c r="G9" s="305">
        <v>32851203.190000001</v>
      </c>
      <c r="H9" s="307" t="s">
        <v>65</v>
      </c>
      <c r="I9" s="307" t="s">
        <v>66</v>
      </c>
      <c r="J9" s="307" t="s">
        <v>67</v>
      </c>
      <c r="K9" s="353" t="s">
        <v>68</v>
      </c>
      <c r="L9" s="349">
        <v>732271.43</v>
      </c>
      <c r="M9" s="293">
        <f t="shared" si="0"/>
        <v>732271.43</v>
      </c>
      <c r="N9" s="318">
        <v>732271.43</v>
      </c>
      <c r="O9" s="316">
        <v>0</v>
      </c>
      <c r="P9" s="281">
        <f t="shared" si="1"/>
        <v>1</v>
      </c>
      <c r="Q9" s="283" t="s">
        <v>180</v>
      </c>
    </row>
    <row r="10" spans="1:20" ht="381" customHeight="1" x14ac:dyDescent="0.25">
      <c r="A10" s="297"/>
      <c r="B10" s="308"/>
      <c r="C10" s="308"/>
      <c r="D10" s="308"/>
      <c r="E10" s="308"/>
      <c r="F10" s="308"/>
      <c r="G10" s="306"/>
      <c r="H10" s="308"/>
      <c r="I10" s="308"/>
      <c r="J10" s="308"/>
      <c r="K10" s="354"/>
      <c r="L10" s="350"/>
      <c r="M10" s="294"/>
      <c r="N10" s="319"/>
      <c r="O10" s="317"/>
      <c r="P10" s="282"/>
      <c r="Q10" s="284"/>
    </row>
    <row r="11" spans="1:20" ht="320.25" customHeight="1" x14ac:dyDescent="0.25">
      <c r="A11" s="192">
        <v>27</v>
      </c>
      <c r="B11" s="193" t="s">
        <v>43</v>
      </c>
      <c r="C11" s="193" t="s">
        <v>46</v>
      </c>
      <c r="D11" s="193" t="s">
        <v>62</v>
      </c>
      <c r="E11" s="193" t="s">
        <v>69</v>
      </c>
      <c r="F11" s="193" t="s">
        <v>70</v>
      </c>
      <c r="G11" s="194">
        <v>37057739.189999998</v>
      </c>
      <c r="H11" s="192" t="s">
        <v>56</v>
      </c>
      <c r="I11" s="192" t="s">
        <v>57</v>
      </c>
      <c r="J11" s="195" t="s">
        <v>37</v>
      </c>
      <c r="K11" s="196" t="s">
        <v>103</v>
      </c>
      <c r="L11" s="197">
        <v>5932671</v>
      </c>
      <c r="M11" s="197">
        <f>N11+O11</f>
        <v>5932671</v>
      </c>
      <c r="N11" s="107">
        <v>5932671</v>
      </c>
      <c r="O11" s="198">
        <v>0</v>
      </c>
      <c r="P11" s="199">
        <f t="shared" ref="P11:P12" si="2">M11/L11</f>
        <v>1</v>
      </c>
      <c r="Q11" s="53" t="s">
        <v>197</v>
      </c>
    </row>
    <row r="12" spans="1:20" ht="409.6" customHeight="1" x14ac:dyDescent="0.25">
      <c r="A12" s="295">
        <v>28</v>
      </c>
      <c r="B12" s="307" t="s">
        <v>43</v>
      </c>
      <c r="C12" s="355" t="s">
        <v>47</v>
      </c>
      <c r="D12" s="307" t="s">
        <v>62</v>
      </c>
      <c r="E12" s="307" t="s">
        <v>71</v>
      </c>
      <c r="F12" s="307" t="s">
        <v>64</v>
      </c>
      <c r="G12" s="356">
        <v>135462141.78</v>
      </c>
      <c r="H12" s="307" t="s">
        <v>56</v>
      </c>
      <c r="I12" s="307" t="s">
        <v>57</v>
      </c>
      <c r="J12" s="289" t="s">
        <v>67</v>
      </c>
      <c r="K12" s="200" t="s">
        <v>72</v>
      </c>
      <c r="L12" s="291">
        <v>1779352.04</v>
      </c>
      <c r="M12" s="293">
        <f>N12+O12</f>
        <v>1779352.04</v>
      </c>
      <c r="N12" s="311">
        <v>1779352.04</v>
      </c>
      <c r="O12" s="279">
        <v>0</v>
      </c>
      <c r="P12" s="281">
        <f t="shared" si="2"/>
        <v>1</v>
      </c>
      <c r="Q12" s="283" t="s">
        <v>124</v>
      </c>
      <c r="T12" s="62"/>
    </row>
    <row r="13" spans="1:20" ht="322.89999999999998" customHeight="1" x14ac:dyDescent="0.25">
      <c r="A13" s="296"/>
      <c r="B13" s="304"/>
      <c r="C13" s="304"/>
      <c r="D13" s="304"/>
      <c r="E13" s="304"/>
      <c r="F13" s="304"/>
      <c r="G13" s="357"/>
      <c r="H13" s="304"/>
      <c r="I13" s="304"/>
      <c r="J13" s="290"/>
      <c r="K13" s="201"/>
      <c r="L13" s="292"/>
      <c r="M13" s="294"/>
      <c r="N13" s="312"/>
      <c r="O13" s="280"/>
      <c r="P13" s="282"/>
      <c r="Q13" s="284"/>
      <c r="T13" s="62"/>
    </row>
    <row r="14" spans="1:20" ht="276" customHeight="1" x14ac:dyDescent="0.25">
      <c r="A14" s="297"/>
      <c r="B14" s="308"/>
      <c r="C14" s="308"/>
      <c r="D14" s="308"/>
      <c r="E14" s="308"/>
      <c r="F14" s="308"/>
      <c r="G14" s="358"/>
      <c r="H14" s="308"/>
      <c r="I14" s="308"/>
      <c r="J14" s="84" t="s">
        <v>37</v>
      </c>
      <c r="K14" s="216" t="s">
        <v>157</v>
      </c>
      <c r="L14" s="23">
        <v>19278653</v>
      </c>
      <c r="M14" s="23">
        <v>19278653</v>
      </c>
      <c r="N14" s="107">
        <v>19278653</v>
      </c>
      <c r="O14" s="108">
        <v>0</v>
      </c>
      <c r="P14" s="214">
        <f t="shared" ref="P14:P22" si="3">M14/L14</f>
        <v>1</v>
      </c>
      <c r="Q14" s="215" t="s">
        <v>159</v>
      </c>
    </row>
    <row r="15" spans="1:20" ht="259.14999999999998" customHeight="1" x14ac:dyDescent="0.25">
      <c r="A15" s="217">
        <v>43</v>
      </c>
      <c r="B15" s="218" t="s">
        <v>43</v>
      </c>
      <c r="C15" s="218" t="s">
        <v>118</v>
      </c>
      <c r="D15" s="218" t="s">
        <v>116</v>
      </c>
      <c r="E15" s="218" t="s">
        <v>117</v>
      </c>
      <c r="F15" s="237" t="s">
        <v>168</v>
      </c>
      <c r="G15" s="219">
        <v>10083914</v>
      </c>
      <c r="H15" s="196" t="s">
        <v>119</v>
      </c>
      <c r="I15" s="237" t="s">
        <v>163</v>
      </c>
      <c r="J15" s="98" t="s">
        <v>175</v>
      </c>
      <c r="K15" s="220" t="s">
        <v>120</v>
      </c>
      <c r="L15" s="197">
        <v>3615.48</v>
      </c>
      <c r="M15" s="197">
        <v>3615.48</v>
      </c>
      <c r="N15" s="221">
        <v>3615.48</v>
      </c>
      <c r="O15" s="222">
        <v>0</v>
      </c>
      <c r="P15" s="223">
        <f t="shared" si="3"/>
        <v>1</v>
      </c>
      <c r="Q15" s="215" t="s">
        <v>125</v>
      </c>
    </row>
    <row r="16" spans="1:20" ht="258" customHeight="1" x14ac:dyDescent="0.25">
      <c r="A16" s="295">
        <v>44</v>
      </c>
      <c r="B16" s="298" t="s">
        <v>43</v>
      </c>
      <c r="C16" s="300" t="s">
        <v>166</v>
      </c>
      <c r="D16" s="298" t="s">
        <v>76</v>
      </c>
      <c r="E16" s="302" t="s">
        <v>176</v>
      </c>
      <c r="F16" s="302" t="s">
        <v>173</v>
      </c>
      <c r="G16" s="313">
        <v>93595673.730000004</v>
      </c>
      <c r="H16" s="298" t="s">
        <v>165</v>
      </c>
      <c r="I16" s="302" t="s">
        <v>174</v>
      </c>
      <c r="J16" s="142" t="s">
        <v>203</v>
      </c>
      <c r="K16" s="245" t="s">
        <v>188</v>
      </c>
      <c r="L16" s="246">
        <v>4583.29</v>
      </c>
      <c r="M16" s="246">
        <v>4583.29</v>
      </c>
      <c r="N16" s="251">
        <v>4583.29</v>
      </c>
      <c r="O16" s="240">
        <v>0</v>
      </c>
      <c r="P16" s="223">
        <f t="shared" si="3"/>
        <v>1</v>
      </c>
      <c r="Q16" s="241" t="s">
        <v>191</v>
      </c>
    </row>
    <row r="17" spans="1:17" ht="148.15" customHeight="1" x14ac:dyDescent="0.25">
      <c r="A17" s="296"/>
      <c r="B17" s="299"/>
      <c r="C17" s="301"/>
      <c r="D17" s="299"/>
      <c r="E17" s="303"/>
      <c r="F17" s="303"/>
      <c r="G17" s="314"/>
      <c r="H17" s="299"/>
      <c r="I17" s="303"/>
      <c r="J17" s="248" t="s">
        <v>182</v>
      </c>
      <c r="K17" s="245" t="s">
        <v>184</v>
      </c>
      <c r="L17" s="246">
        <v>1458.03</v>
      </c>
      <c r="M17" s="246">
        <v>1458.03</v>
      </c>
      <c r="N17" s="221">
        <v>1458.03</v>
      </c>
      <c r="O17" s="249">
        <v>0</v>
      </c>
      <c r="P17" s="223">
        <f t="shared" si="3"/>
        <v>1</v>
      </c>
      <c r="Q17" s="241" t="s">
        <v>186</v>
      </c>
    </row>
    <row r="18" spans="1:17" ht="148.15" customHeight="1" x14ac:dyDescent="0.25">
      <c r="A18" s="296"/>
      <c r="B18" s="299"/>
      <c r="C18" s="301"/>
      <c r="D18" s="299"/>
      <c r="E18" s="303"/>
      <c r="F18" s="303"/>
      <c r="G18" s="314"/>
      <c r="H18" s="299"/>
      <c r="I18" s="303"/>
      <c r="J18" s="247" t="s">
        <v>182</v>
      </c>
      <c r="K18" s="245" t="s">
        <v>183</v>
      </c>
      <c r="L18" s="246">
        <v>2613.5</v>
      </c>
      <c r="M18" s="246">
        <v>2613.5</v>
      </c>
      <c r="N18" s="221">
        <v>2613.5</v>
      </c>
      <c r="O18" s="240">
        <v>0</v>
      </c>
      <c r="P18" s="223">
        <f t="shared" si="3"/>
        <v>1</v>
      </c>
      <c r="Q18" s="241" t="s">
        <v>185</v>
      </c>
    </row>
    <row r="19" spans="1:17" ht="218.25" customHeight="1" x14ac:dyDescent="0.25">
      <c r="A19" s="296"/>
      <c r="B19" s="299"/>
      <c r="C19" s="299"/>
      <c r="D19" s="299"/>
      <c r="E19" s="304"/>
      <c r="F19" s="299"/>
      <c r="G19" s="314"/>
      <c r="H19" s="299"/>
      <c r="I19" s="299"/>
      <c r="J19" s="253" t="s">
        <v>203</v>
      </c>
      <c r="K19" s="245" t="s">
        <v>181</v>
      </c>
      <c r="L19" s="246">
        <v>176572.39</v>
      </c>
      <c r="M19" s="246">
        <v>176572.39</v>
      </c>
      <c r="N19" s="251">
        <v>176572.39</v>
      </c>
      <c r="O19" s="240">
        <v>0</v>
      </c>
      <c r="P19" s="223">
        <f t="shared" si="3"/>
        <v>1</v>
      </c>
      <c r="Q19" s="241" t="s">
        <v>190</v>
      </c>
    </row>
    <row r="20" spans="1:17" ht="218.25" customHeight="1" x14ac:dyDescent="0.25">
      <c r="A20" s="297"/>
      <c r="B20" s="290"/>
      <c r="C20" s="290"/>
      <c r="D20" s="290"/>
      <c r="E20" s="290"/>
      <c r="F20" s="290"/>
      <c r="G20" s="315"/>
      <c r="H20" s="290"/>
      <c r="I20" s="290"/>
      <c r="J20" s="253" t="s">
        <v>203</v>
      </c>
      <c r="K20" s="245" t="s">
        <v>204</v>
      </c>
      <c r="L20" s="246">
        <v>1010.8</v>
      </c>
      <c r="M20" s="246">
        <v>1010.8</v>
      </c>
      <c r="N20" s="251">
        <v>1010.8</v>
      </c>
      <c r="O20" s="240">
        <v>0</v>
      </c>
      <c r="P20" s="255">
        <f t="shared" si="3"/>
        <v>1</v>
      </c>
      <c r="Q20" s="241" t="s">
        <v>206</v>
      </c>
    </row>
    <row r="21" spans="1:17" ht="270" customHeight="1" thickBot="1" x14ac:dyDescent="0.3">
      <c r="A21" s="229">
        <v>45</v>
      </c>
      <c r="B21" s="235" t="s">
        <v>43</v>
      </c>
      <c r="C21" s="250" t="s">
        <v>160</v>
      </c>
      <c r="D21" s="235" t="s">
        <v>162</v>
      </c>
      <c r="E21" s="235" t="s">
        <v>161</v>
      </c>
      <c r="F21" s="235" t="s">
        <v>167</v>
      </c>
      <c r="G21" s="230">
        <v>141938051.03999999</v>
      </c>
      <c r="H21" s="236" t="s">
        <v>169</v>
      </c>
      <c r="I21" s="242" t="s">
        <v>178</v>
      </c>
      <c r="J21" s="231" t="s">
        <v>86</v>
      </c>
      <c r="K21" s="238" t="s">
        <v>164</v>
      </c>
      <c r="L21" s="232">
        <v>46512</v>
      </c>
      <c r="M21" s="232">
        <f>N21+O21</f>
        <v>0</v>
      </c>
      <c r="N21" s="239">
        <v>0</v>
      </c>
      <c r="O21" s="233">
        <v>0</v>
      </c>
      <c r="P21" s="234">
        <f t="shared" si="3"/>
        <v>0</v>
      </c>
      <c r="Q21" s="243" t="s">
        <v>187</v>
      </c>
    </row>
    <row r="22" spans="1:17" ht="32.25" customHeight="1" thickBot="1" x14ac:dyDescent="0.3">
      <c r="A22" s="285" t="s">
        <v>0</v>
      </c>
      <c r="B22" s="286"/>
      <c r="C22" s="286"/>
      <c r="D22" s="286"/>
      <c r="E22" s="286"/>
      <c r="F22" s="287"/>
      <c r="G22" s="224">
        <f>SUM(G7:G21)</f>
        <v>595117189.92999995</v>
      </c>
      <c r="H22" s="224"/>
      <c r="I22" s="202"/>
      <c r="J22" s="203"/>
      <c r="K22" s="204"/>
      <c r="L22" s="225">
        <f>SUM(L7:L21)</f>
        <v>37181336.959999993</v>
      </c>
      <c r="M22" s="225">
        <f>SUM(M7:M21)</f>
        <v>37134824.959999993</v>
      </c>
      <c r="N22" s="226">
        <f>SUM(N7:N21)</f>
        <v>37134824.959999993</v>
      </c>
      <c r="O22" s="227">
        <f>SUM(O7:O21)</f>
        <v>0</v>
      </c>
      <c r="P22" s="228">
        <f t="shared" si="3"/>
        <v>0.99874904982437729</v>
      </c>
      <c r="Q22" s="204" t="s">
        <v>39</v>
      </c>
    </row>
    <row r="23" spans="1:17" ht="30" customHeight="1" x14ac:dyDescent="0.25">
      <c r="A23" s="63"/>
      <c r="B23" s="64" t="s">
        <v>40</v>
      </c>
      <c r="C23" s="288" t="s">
        <v>41</v>
      </c>
      <c r="D23" s="288"/>
      <c r="E23" s="288"/>
      <c r="F23" s="288"/>
      <c r="G23" s="65"/>
      <c r="H23" s="65"/>
      <c r="I23" s="66"/>
      <c r="J23" s="66"/>
      <c r="K23" s="67"/>
      <c r="L23" s="68" t="s">
        <v>39</v>
      </c>
      <c r="M23" s="69" t="s">
        <v>39</v>
      </c>
      <c r="N23" s="70">
        <f>N7+N9+N12+N11+N15+N14+N18+N19+N16+N17+N20</f>
        <v>37134824.960000001</v>
      </c>
      <c r="O23" s="71" t="s">
        <v>39</v>
      </c>
      <c r="P23" s="72" t="s">
        <v>39</v>
      </c>
      <c r="Q23" s="205" t="s">
        <v>39</v>
      </c>
    </row>
    <row r="24" spans="1:17" ht="30" customHeight="1" x14ac:dyDescent="0.25">
      <c r="A24" s="63"/>
      <c r="B24" s="73" t="s">
        <v>40</v>
      </c>
      <c r="C24" s="309" t="s">
        <v>52</v>
      </c>
      <c r="D24" s="309"/>
      <c r="E24" s="309"/>
      <c r="F24" s="309"/>
      <c r="G24" s="309"/>
      <c r="H24" s="309"/>
      <c r="I24" s="309"/>
      <c r="J24" s="309"/>
      <c r="K24" s="310"/>
      <c r="L24" s="74" t="s">
        <v>39</v>
      </c>
      <c r="M24" s="27" t="s">
        <v>39</v>
      </c>
      <c r="N24" s="75">
        <v>0</v>
      </c>
      <c r="O24" s="76">
        <f>O22</f>
        <v>0</v>
      </c>
      <c r="P24" s="206" t="s">
        <v>39</v>
      </c>
      <c r="Q24" s="207" t="s">
        <v>39</v>
      </c>
    </row>
    <row r="25" spans="1:17" x14ac:dyDescent="0.25">
      <c r="A25" s="77"/>
      <c r="B25" s="208"/>
      <c r="C25" s="43"/>
      <c r="D25" s="43"/>
      <c r="E25" s="45"/>
      <c r="F25" s="209"/>
      <c r="G25" s="209"/>
      <c r="H25" s="209"/>
      <c r="I25" s="209"/>
      <c r="J25" s="209"/>
      <c r="K25" s="209"/>
      <c r="L25" s="209"/>
      <c r="M25" s="209"/>
      <c r="N25" s="210"/>
      <c r="O25" s="43"/>
      <c r="P25" s="43"/>
    </row>
    <row r="26" spans="1:17" x14ac:dyDescent="0.25">
      <c r="A26" s="77"/>
      <c r="B26" s="208"/>
      <c r="C26" s="43"/>
      <c r="D26" s="43"/>
      <c r="E26" s="45"/>
      <c r="F26" s="209"/>
      <c r="G26" s="209"/>
      <c r="H26" s="209"/>
      <c r="I26" s="209"/>
      <c r="J26" s="209"/>
      <c r="K26" s="209"/>
      <c r="L26" s="209"/>
      <c r="M26" s="78"/>
      <c r="N26" s="79"/>
      <c r="O26" s="80"/>
      <c r="P26" s="43"/>
    </row>
    <row r="27" spans="1:17" x14ac:dyDescent="0.25">
      <c r="A27" s="33"/>
      <c r="F27" s="50"/>
      <c r="G27" s="50"/>
      <c r="H27" s="50"/>
      <c r="I27" s="50"/>
      <c r="J27" s="50"/>
      <c r="K27" s="50"/>
      <c r="L27" s="50"/>
      <c r="M27" s="50"/>
      <c r="N27" s="18"/>
      <c r="O27" s="18"/>
      <c r="P27" s="18"/>
    </row>
    <row r="28" spans="1:17" x14ac:dyDescent="0.25">
      <c r="A28" s="33"/>
      <c r="F28" s="50"/>
      <c r="G28" s="50"/>
      <c r="H28" s="50"/>
      <c r="I28" s="50"/>
      <c r="J28" s="50"/>
      <c r="K28" s="50"/>
      <c r="L28" s="50"/>
      <c r="M28" s="50"/>
      <c r="N28" s="18"/>
      <c r="O28" s="18"/>
      <c r="P28" s="18"/>
    </row>
    <row r="29" spans="1:17" x14ac:dyDescent="0.25">
      <c r="A29" s="33"/>
      <c r="F29" s="50"/>
      <c r="G29" s="50"/>
      <c r="H29" s="50"/>
      <c r="I29" s="50"/>
      <c r="J29" s="50"/>
      <c r="K29" s="50"/>
      <c r="L29" s="50"/>
      <c r="M29" s="50"/>
      <c r="N29" s="18"/>
      <c r="O29" s="18"/>
      <c r="P29" s="18"/>
    </row>
    <row r="30" spans="1:17" x14ac:dyDescent="0.25">
      <c r="A30" s="33"/>
      <c r="F30" s="50"/>
      <c r="G30" s="50"/>
      <c r="H30" s="50"/>
      <c r="I30" s="50"/>
      <c r="J30" s="50"/>
      <c r="K30" s="50"/>
      <c r="L30" s="50"/>
      <c r="M30" s="50"/>
      <c r="N30" s="18"/>
      <c r="O30" s="18"/>
      <c r="P30" s="18"/>
    </row>
    <row r="31" spans="1:17" x14ac:dyDescent="0.25">
      <c r="A31" s="33"/>
      <c r="F31" s="50"/>
      <c r="G31" s="50"/>
      <c r="H31" s="50"/>
      <c r="I31" s="50"/>
      <c r="J31" s="50"/>
      <c r="K31" s="50"/>
      <c r="L31" s="50"/>
      <c r="M31" s="50"/>
      <c r="N31" s="18"/>
      <c r="O31" s="18"/>
      <c r="P31" s="18"/>
    </row>
    <row r="32" spans="1:17" x14ac:dyDescent="0.25">
      <c r="A32" s="33"/>
      <c r="F32" s="50"/>
      <c r="G32" s="50"/>
      <c r="H32" s="50"/>
      <c r="I32" s="50"/>
      <c r="J32" s="50"/>
      <c r="K32" s="50"/>
      <c r="L32" s="50"/>
      <c r="M32" s="50"/>
      <c r="N32" s="18"/>
      <c r="O32" s="18"/>
      <c r="P32" s="18"/>
    </row>
    <row r="33" spans="1:16" x14ac:dyDescent="0.25">
      <c r="A33" s="33"/>
      <c r="F33" s="50"/>
      <c r="G33" s="50"/>
      <c r="H33" s="50"/>
      <c r="I33" s="50"/>
      <c r="J33" s="50"/>
      <c r="K33" s="50"/>
      <c r="L33" s="50"/>
      <c r="M33" s="50"/>
      <c r="N33" s="18"/>
      <c r="O33" s="18"/>
      <c r="P33" s="18"/>
    </row>
    <row r="34" spans="1:16" x14ac:dyDescent="0.25">
      <c r="A34" s="33"/>
      <c r="F34" s="50"/>
      <c r="G34" s="50"/>
      <c r="H34" s="50"/>
      <c r="I34" s="50"/>
      <c r="J34" s="50"/>
      <c r="K34" s="50"/>
      <c r="L34" s="50"/>
      <c r="M34" s="50"/>
      <c r="N34" s="18"/>
      <c r="O34" s="18"/>
      <c r="P34" s="18"/>
    </row>
    <row r="35" spans="1:16" x14ac:dyDescent="0.25">
      <c r="A35" s="33"/>
      <c r="F35" s="50"/>
      <c r="G35" s="50"/>
      <c r="H35" s="50"/>
      <c r="I35" s="50"/>
      <c r="J35" s="50"/>
      <c r="K35" s="50"/>
      <c r="L35" s="50"/>
      <c r="M35" s="50"/>
      <c r="N35" s="18"/>
      <c r="O35" s="18"/>
      <c r="P35" s="18"/>
    </row>
    <row r="36" spans="1:16" x14ac:dyDescent="0.25">
      <c r="A36" s="33"/>
      <c r="F36" s="50"/>
      <c r="G36" s="50"/>
      <c r="H36" s="50"/>
      <c r="I36" s="50"/>
      <c r="J36" s="50"/>
      <c r="K36" s="50"/>
      <c r="L36" s="50"/>
      <c r="M36" s="50"/>
      <c r="N36" s="18"/>
      <c r="O36" s="18"/>
      <c r="P36" s="18"/>
    </row>
    <row r="37" spans="1:16" x14ac:dyDescent="0.25">
      <c r="A37" s="33"/>
      <c r="F37" s="50"/>
      <c r="G37" s="50"/>
      <c r="H37" s="50"/>
      <c r="I37" s="50"/>
      <c r="J37" s="50"/>
      <c r="K37" s="50"/>
      <c r="L37" s="50"/>
      <c r="M37" s="50"/>
      <c r="N37" s="18"/>
      <c r="O37" s="18"/>
      <c r="P37" s="18"/>
    </row>
    <row r="38" spans="1:16" x14ac:dyDescent="0.25">
      <c r="A38" s="33"/>
      <c r="F38" s="50"/>
      <c r="G38" s="50"/>
      <c r="H38" s="50"/>
      <c r="I38" s="50"/>
      <c r="J38" s="50"/>
      <c r="K38" s="50"/>
      <c r="L38" s="50"/>
      <c r="M38" s="50"/>
      <c r="N38" s="18"/>
      <c r="O38" s="18"/>
      <c r="P38" s="18"/>
    </row>
    <row r="39" spans="1:16" x14ac:dyDescent="0.25">
      <c r="A39" s="33"/>
      <c r="F39" s="50"/>
      <c r="G39" s="50"/>
      <c r="H39" s="50"/>
      <c r="I39" s="50"/>
      <c r="J39" s="50"/>
      <c r="K39" s="50"/>
      <c r="L39" s="50"/>
      <c r="M39" s="50"/>
      <c r="N39" s="18"/>
      <c r="O39" s="18"/>
      <c r="P39" s="18"/>
    </row>
    <row r="40" spans="1:16" x14ac:dyDescent="0.25">
      <c r="A40" s="33"/>
      <c r="F40" s="50"/>
      <c r="G40" s="50"/>
      <c r="H40" s="50"/>
      <c r="I40" s="50"/>
      <c r="J40" s="50"/>
      <c r="K40" s="50"/>
      <c r="L40" s="50"/>
      <c r="M40" s="50"/>
      <c r="N40" s="18"/>
      <c r="O40" s="18"/>
      <c r="P40" s="18"/>
    </row>
    <row r="41" spans="1:16" x14ac:dyDescent="0.25">
      <c r="A41" s="33"/>
      <c r="F41" s="50"/>
      <c r="G41" s="50"/>
      <c r="H41" s="50"/>
      <c r="I41" s="50"/>
      <c r="J41" s="50"/>
      <c r="K41" s="50"/>
      <c r="L41" s="50"/>
      <c r="M41" s="50"/>
      <c r="N41" s="18"/>
      <c r="O41" s="18"/>
      <c r="P41" s="18"/>
    </row>
    <row r="42" spans="1:16" x14ac:dyDescent="0.25">
      <c r="A42" s="33"/>
      <c r="F42" s="50"/>
      <c r="G42" s="50"/>
      <c r="H42" s="50"/>
      <c r="I42" s="50"/>
      <c r="J42" s="50"/>
      <c r="K42" s="50"/>
      <c r="L42" s="50"/>
      <c r="M42" s="50"/>
      <c r="N42" s="18"/>
      <c r="O42" s="18"/>
      <c r="P42" s="18"/>
    </row>
    <row r="43" spans="1:16" x14ac:dyDescent="0.25">
      <c r="A43" s="33"/>
      <c r="F43" s="50"/>
      <c r="G43" s="50"/>
      <c r="H43" s="50"/>
      <c r="I43" s="50"/>
      <c r="J43" s="50"/>
      <c r="K43" s="50"/>
      <c r="L43" s="50"/>
      <c r="M43" s="50"/>
      <c r="N43" s="18"/>
      <c r="O43" s="18"/>
      <c r="P43" s="18"/>
    </row>
    <row r="44" spans="1:16" x14ac:dyDescent="0.25">
      <c r="A44" s="33"/>
      <c r="F44" s="50"/>
      <c r="G44" s="50"/>
      <c r="H44" s="50"/>
      <c r="I44" s="50"/>
      <c r="J44" s="50"/>
      <c r="K44" s="50"/>
      <c r="L44" s="50"/>
      <c r="M44" s="50"/>
      <c r="N44" s="18"/>
      <c r="O44" s="18"/>
      <c r="P44" s="18"/>
    </row>
    <row r="45" spans="1:16" x14ac:dyDescent="0.25">
      <c r="A45" s="33"/>
      <c r="F45" s="50"/>
      <c r="G45" s="50"/>
      <c r="H45" s="50"/>
      <c r="I45" s="50"/>
      <c r="J45" s="50"/>
      <c r="K45" s="50"/>
      <c r="L45" s="50"/>
      <c r="M45" s="50"/>
      <c r="N45" s="18"/>
      <c r="O45" s="18"/>
      <c r="P45" s="18"/>
    </row>
    <row r="46" spans="1:16" x14ac:dyDescent="0.25">
      <c r="A46" s="33"/>
      <c r="F46" s="50"/>
      <c r="G46" s="50"/>
      <c r="H46" s="50"/>
      <c r="I46" s="50"/>
      <c r="J46" s="50"/>
      <c r="K46" s="50"/>
      <c r="L46" s="50"/>
      <c r="M46" s="50"/>
      <c r="N46" s="18"/>
      <c r="O46" s="18"/>
      <c r="P46" s="18"/>
    </row>
    <row r="47" spans="1:16" x14ac:dyDescent="0.25">
      <c r="A47" s="33"/>
      <c r="F47" s="50"/>
      <c r="G47" s="50"/>
      <c r="H47" s="50"/>
      <c r="I47" s="50"/>
      <c r="J47" s="50"/>
      <c r="K47" s="50"/>
      <c r="L47" s="50"/>
      <c r="M47" s="50"/>
      <c r="N47" s="18"/>
      <c r="O47" s="18"/>
      <c r="P47" s="18"/>
    </row>
    <row r="48" spans="1:16" x14ac:dyDescent="0.25">
      <c r="A48" s="33"/>
      <c r="F48" s="50"/>
      <c r="G48" s="50"/>
      <c r="H48" s="50"/>
      <c r="I48" s="50"/>
      <c r="J48" s="50"/>
      <c r="K48" s="50"/>
      <c r="L48" s="50"/>
      <c r="M48" s="50"/>
      <c r="N48" s="18"/>
      <c r="O48" s="18"/>
      <c r="P48" s="18"/>
    </row>
    <row r="49" spans="1:16" x14ac:dyDescent="0.25">
      <c r="A49" s="33"/>
      <c r="F49" s="50"/>
      <c r="G49" s="50"/>
      <c r="H49" s="50"/>
      <c r="I49" s="50"/>
      <c r="J49" s="50"/>
      <c r="K49" s="50"/>
      <c r="L49" s="50"/>
      <c r="M49" s="50"/>
      <c r="N49" s="18"/>
      <c r="O49" s="18"/>
      <c r="P49" s="18"/>
    </row>
    <row r="50" spans="1:16" x14ac:dyDescent="0.25">
      <c r="A50" s="33"/>
      <c r="F50" s="50"/>
      <c r="G50" s="50"/>
      <c r="H50" s="50"/>
      <c r="I50" s="50"/>
      <c r="J50" s="50"/>
      <c r="K50" s="50"/>
      <c r="L50" s="50"/>
      <c r="M50" s="50"/>
      <c r="N50" s="18"/>
      <c r="O50" s="18"/>
      <c r="P50" s="18"/>
    </row>
    <row r="51" spans="1:16" x14ac:dyDescent="0.25">
      <c r="A51" s="33"/>
      <c r="F51" s="50"/>
      <c r="G51" s="50"/>
      <c r="H51" s="50"/>
      <c r="I51" s="50"/>
      <c r="J51" s="50"/>
      <c r="K51" s="50"/>
      <c r="L51" s="50"/>
      <c r="M51" s="50"/>
      <c r="N51" s="18"/>
      <c r="O51" s="18"/>
      <c r="P51" s="18"/>
    </row>
    <row r="52" spans="1:16" x14ac:dyDescent="0.25">
      <c r="A52" s="33"/>
      <c r="F52" s="50"/>
      <c r="G52" s="50"/>
      <c r="H52" s="50"/>
      <c r="I52" s="50"/>
      <c r="J52" s="50"/>
      <c r="K52" s="50"/>
      <c r="L52" s="50"/>
      <c r="M52" s="50"/>
      <c r="N52" s="18"/>
      <c r="O52" s="18"/>
      <c r="P52" s="18"/>
    </row>
    <row r="53" spans="1:16" x14ac:dyDescent="0.25">
      <c r="A53" s="33"/>
      <c r="F53" s="50"/>
      <c r="G53" s="50"/>
      <c r="H53" s="50"/>
      <c r="I53" s="50"/>
      <c r="J53" s="50"/>
      <c r="K53" s="50"/>
      <c r="L53" s="50"/>
      <c r="M53" s="50"/>
      <c r="N53" s="18"/>
      <c r="O53" s="18"/>
      <c r="P53" s="18"/>
    </row>
    <row r="54" spans="1:16" x14ac:dyDescent="0.25">
      <c r="A54" s="33"/>
      <c r="F54" s="50"/>
      <c r="G54" s="50"/>
      <c r="H54" s="50"/>
      <c r="I54" s="50"/>
      <c r="J54" s="50"/>
      <c r="K54" s="50"/>
      <c r="L54" s="50"/>
      <c r="M54" s="50"/>
      <c r="N54" s="18"/>
      <c r="O54" s="18"/>
      <c r="P54" s="18"/>
    </row>
    <row r="55" spans="1:16" x14ac:dyDescent="0.25">
      <c r="A55" s="33"/>
      <c r="F55" s="50"/>
      <c r="G55" s="50"/>
      <c r="H55" s="50"/>
      <c r="I55" s="50"/>
      <c r="J55" s="50"/>
      <c r="K55" s="50"/>
      <c r="L55" s="50"/>
      <c r="M55" s="50"/>
      <c r="N55" s="18"/>
      <c r="O55" s="18"/>
      <c r="P55" s="18"/>
    </row>
    <row r="56" spans="1:16" x14ac:dyDescent="0.25">
      <c r="A56" s="33"/>
      <c r="F56" s="50"/>
      <c r="G56" s="50"/>
      <c r="H56" s="50"/>
      <c r="I56" s="50"/>
      <c r="J56" s="50"/>
      <c r="K56" s="50"/>
      <c r="L56" s="50"/>
      <c r="M56" s="50"/>
      <c r="N56" s="18"/>
      <c r="O56" s="18"/>
      <c r="P56" s="18"/>
    </row>
    <row r="57" spans="1:16" x14ac:dyDescent="0.25">
      <c r="F57" s="50"/>
      <c r="G57" s="50"/>
      <c r="H57" s="50"/>
      <c r="I57" s="50"/>
      <c r="J57" s="50"/>
      <c r="K57" s="50"/>
      <c r="L57" s="50"/>
      <c r="M57" s="50"/>
      <c r="N57" s="18"/>
      <c r="O57" s="18"/>
      <c r="P57" s="18"/>
    </row>
    <row r="58" spans="1:16" x14ac:dyDescent="0.25">
      <c r="F58" s="50"/>
      <c r="G58" s="50"/>
      <c r="H58" s="50"/>
      <c r="I58" s="50"/>
      <c r="J58" s="50"/>
      <c r="K58" s="50"/>
      <c r="L58" s="50"/>
      <c r="M58" s="50"/>
      <c r="N58" s="18"/>
      <c r="O58" s="18"/>
      <c r="P58" s="18"/>
    </row>
    <row r="59" spans="1:16" x14ac:dyDescent="0.25">
      <c r="F59" s="50"/>
      <c r="G59" s="50"/>
      <c r="H59" s="50"/>
      <c r="I59" s="50"/>
      <c r="J59" s="50"/>
      <c r="K59" s="50"/>
      <c r="L59" s="50"/>
      <c r="M59" s="50"/>
      <c r="N59" s="18"/>
      <c r="O59" s="18"/>
      <c r="P59" s="18"/>
    </row>
    <row r="60" spans="1:16" x14ac:dyDescent="0.25">
      <c r="F60" s="50"/>
      <c r="G60" s="50"/>
      <c r="H60" s="50"/>
      <c r="I60" s="50"/>
      <c r="J60" s="50"/>
      <c r="K60" s="50"/>
      <c r="L60" s="50"/>
      <c r="M60" s="50"/>
      <c r="N60" s="18"/>
      <c r="O60" s="18"/>
      <c r="P60" s="18"/>
    </row>
    <row r="61" spans="1:16" x14ac:dyDescent="0.25">
      <c r="F61" s="50"/>
      <c r="G61" s="50"/>
      <c r="H61" s="50"/>
      <c r="I61" s="50"/>
      <c r="J61" s="50"/>
      <c r="K61" s="50"/>
      <c r="L61" s="50"/>
      <c r="M61" s="50"/>
      <c r="N61" s="18"/>
      <c r="O61" s="18"/>
      <c r="P61" s="18"/>
    </row>
    <row r="62" spans="1:16" x14ac:dyDescent="0.25">
      <c r="F62" s="50"/>
      <c r="G62" s="50"/>
      <c r="H62" s="50"/>
      <c r="I62" s="50"/>
      <c r="J62" s="50"/>
      <c r="K62" s="50"/>
      <c r="L62" s="50"/>
      <c r="M62" s="50"/>
      <c r="N62" s="18"/>
      <c r="O62" s="18"/>
      <c r="P62" s="18"/>
    </row>
    <row r="63" spans="1:16" x14ac:dyDescent="0.25">
      <c r="F63" s="50"/>
      <c r="G63" s="50"/>
      <c r="H63" s="50"/>
      <c r="I63" s="50"/>
      <c r="J63" s="50"/>
      <c r="K63" s="50"/>
      <c r="L63" s="50"/>
      <c r="M63" s="50"/>
      <c r="N63" s="18"/>
      <c r="O63" s="18"/>
      <c r="P63" s="18"/>
    </row>
    <row r="64" spans="1:16" x14ac:dyDescent="0.25">
      <c r="F64" s="50"/>
      <c r="G64" s="50"/>
      <c r="H64" s="50"/>
      <c r="I64" s="50"/>
      <c r="J64" s="50"/>
      <c r="K64" s="50"/>
      <c r="L64" s="50"/>
      <c r="M64" s="50"/>
      <c r="N64" s="18"/>
      <c r="O64" s="18"/>
      <c r="P64" s="18"/>
    </row>
    <row r="65" spans="6:16" x14ac:dyDescent="0.25">
      <c r="F65" s="50"/>
      <c r="G65" s="50"/>
      <c r="H65" s="50"/>
      <c r="I65" s="50"/>
      <c r="J65" s="50"/>
      <c r="K65" s="50"/>
      <c r="L65" s="50"/>
      <c r="M65" s="50"/>
      <c r="N65" s="18"/>
      <c r="O65" s="18"/>
      <c r="P65" s="18"/>
    </row>
    <row r="66" spans="6:16" x14ac:dyDescent="0.25">
      <c r="F66" s="50"/>
      <c r="G66" s="50"/>
      <c r="H66" s="50"/>
      <c r="I66" s="50"/>
      <c r="J66" s="50"/>
      <c r="K66" s="50"/>
      <c r="L66" s="50"/>
      <c r="M66" s="50"/>
      <c r="N66" s="18"/>
      <c r="O66" s="18"/>
      <c r="P66" s="18"/>
    </row>
    <row r="67" spans="6:16" x14ac:dyDescent="0.25">
      <c r="F67" s="50"/>
      <c r="G67" s="50"/>
      <c r="H67" s="50"/>
      <c r="I67" s="50"/>
      <c r="J67" s="50"/>
      <c r="K67" s="50"/>
      <c r="L67" s="50"/>
      <c r="M67" s="50"/>
    </row>
    <row r="68" spans="6:16" x14ac:dyDescent="0.25">
      <c r="F68" s="50"/>
      <c r="G68" s="50"/>
      <c r="H68" s="50"/>
      <c r="I68" s="50"/>
      <c r="J68" s="50"/>
      <c r="K68" s="50"/>
      <c r="L68" s="50"/>
      <c r="M68" s="50"/>
    </row>
    <row r="69" spans="6:16" x14ac:dyDescent="0.25">
      <c r="F69" s="50"/>
      <c r="G69" s="50"/>
      <c r="H69" s="50"/>
      <c r="I69" s="50"/>
      <c r="J69" s="50"/>
      <c r="K69" s="50"/>
      <c r="L69" s="50"/>
      <c r="M69" s="50"/>
    </row>
    <row r="70" spans="6:16" x14ac:dyDescent="0.25">
      <c r="F70" s="50"/>
      <c r="G70" s="50"/>
      <c r="H70" s="50"/>
      <c r="I70" s="50"/>
      <c r="J70" s="50"/>
      <c r="K70" s="50"/>
      <c r="L70" s="50"/>
      <c r="M70" s="50"/>
    </row>
    <row r="71" spans="6:16" x14ac:dyDescent="0.25">
      <c r="F71" s="50"/>
      <c r="G71" s="50"/>
      <c r="H71" s="50"/>
      <c r="I71" s="50"/>
      <c r="J71" s="50"/>
      <c r="K71" s="50"/>
      <c r="L71" s="50"/>
      <c r="M71" s="50"/>
    </row>
    <row r="72" spans="6:16" x14ac:dyDescent="0.25">
      <c r="F72" s="50"/>
      <c r="G72" s="50"/>
      <c r="H72" s="50"/>
      <c r="I72" s="50"/>
      <c r="J72" s="50"/>
      <c r="K72" s="50"/>
      <c r="L72" s="50"/>
      <c r="M72" s="50"/>
    </row>
    <row r="73" spans="6:16" x14ac:dyDescent="0.25">
      <c r="F73" s="50"/>
      <c r="G73" s="50"/>
      <c r="H73" s="50"/>
      <c r="I73" s="50"/>
      <c r="J73" s="50"/>
      <c r="K73" s="50"/>
      <c r="L73" s="50"/>
      <c r="M73" s="50"/>
    </row>
  </sheetData>
  <autoFilter ref="A6:Q24"/>
  <mergeCells count="77">
    <mergeCell ref="A9:A10"/>
    <mergeCell ref="B9:B10"/>
    <mergeCell ref="J9:J10"/>
    <mergeCell ref="K9:K10"/>
    <mergeCell ref="I12:I14"/>
    <mergeCell ref="H12:H14"/>
    <mergeCell ref="A12:A14"/>
    <mergeCell ref="B12:B14"/>
    <mergeCell ref="C12:C14"/>
    <mergeCell ref="D12:D14"/>
    <mergeCell ref="E12:E14"/>
    <mergeCell ref="F12:F14"/>
    <mergeCell ref="G12:G14"/>
    <mergeCell ref="C9:C10"/>
    <mergeCell ref="D9:D10"/>
    <mergeCell ref="E9:E10"/>
    <mergeCell ref="A4:A5"/>
    <mergeCell ref="B4:B5"/>
    <mergeCell ref="C4:C5"/>
    <mergeCell ref="D4:D5"/>
    <mergeCell ref="E4:E5"/>
    <mergeCell ref="J4:J5"/>
    <mergeCell ref="K4:K5"/>
    <mergeCell ref="L4:L5"/>
    <mergeCell ref="F4:F5"/>
    <mergeCell ref="F9:F10"/>
    <mergeCell ref="H7:H8"/>
    <mergeCell ref="I7:I8"/>
    <mergeCell ref="J7:J8"/>
    <mergeCell ref="K7:K8"/>
    <mergeCell ref="F7:F8"/>
    <mergeCell ref="G7:G8"/>
    <mergeCell ref="G4:G5"/>
    <mergeCell ref="H4:H5"/>
    <mergeCell ref="I4:I5"/>
    <mergeCell ref="L7:L8"/>
    <mergeCell ref="L9:L10"/>
    <mergeCell ref="A7:A8"/>
    <mergeCell ref="B7:B8"/>
    <mergeCell ref="C7:C8"/>
    <mergeCell ref="D7:D8"/>
    <mergeCell ref="E7:E8"/>
    <mergeCell ref="M4:O4"/>
    <mergeCell ref="O7:O8"/>
    <mergeCell ref="P7:P8"/>
    <mergeCell ref="P4:P5"/>
    <mergeCell ref="Q4:Q5"/>
    <mergeCell ref="Q7:Q8"/>
    <mergeCell ref="M7:M8"/>
    <mergeCell ref="N7:N8"/>
    <mergeCell ref="O9:O10"/>
    <mergeCell ref="P9:P10"/>
    <mergeCell ref="Q9:Q10"/>
    <mergeCell ref="M9:M10"/>
    <mergeCell ref="N9:N10"/>
    <mergeCell ref="G9:G10"/>
    <mergeCell ref="H9:H10"/>
    <mergeCell ref="I9:I10"/>
    <mergeCell ref="C24:K24"/>
    <mergeCell ref="N12:N13"/>
    <mergeCell ref="G16:G20"/>
    <mergeCell ref="H16:H20"/>
    <mergeCell ref="I16:I20"/>
    <mergeCell ref="O12:O13"/>
    <mergeCell ref="P12:P13"/>
    <mergeCell ref="Q12:Q13"/>
    <mergeCell ref="A22:F22"/>
    <mergeCell ref="C23:F23"/>
    <mergeCell ref="J12:J13"/>
    <mergeCell ref="L12:L13"/>
    <mergeCell ref="M12:M13"/>
    <mergeCell ref="A16:A20"/>
    <mergeCell ref="B16:B20"/>
    <mergeCell ref="C16:C20"/>
    <mergeCell ref="D16:D20"/>
    <mergeCell ref="E16:E20"/>
    <mergeCell ref="F16:F2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3. 2024</oddFooter>
  </headerFooter>
  <rowBreaks count="1" manualBreakCount="1">
    <brk id="8" max="16383" man="1"/>
  </rowBreaks>
  <colBreaks count="2" manualBreakCount="2">
    <brk id="14"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6"/>
  <sheetViews>
    <sheetView tabSelected="1" topLeftCell="A21" zoomScale="59" zoomScaleNormal="59" zoomScaleSheetLayoutView="39" zoomScalePageLayoutView="55" workbookViewId="0">
      <selection activeCell="Q18" sqref="Q18:Q21"/>
    </sheetView>
  </sheetViews>
  <sheetFormatPr defaultRowHeight="15" x14ac:dyDescent="0.25"/>
  <cols>
    <col min="1" max="1" width="4.7109375" customWidth="1"/>
    <col min="2" max="2" width="14.28515625" customWidth="1"/>
    <col min="3" max="3" width="23.42578125" style="40" customWidth="1"/>
    <col min="4" max="4" width="17.28515625" style="40" customWidth="1"/>
    <col min="5" max="5" width="11.7109375" style="40" customWidth="1"/>
    <col min="6" max="6" width="8.7109375" style="40" customWidth="1"/>
    <col min="7" max="7" width="18.7109375" style="41" customWidth="1"/>
    <col min="8" max="8" width="13.7109375" style="4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82" t="s">
        <v>158</v>
      </c>
    </row>
    <row r="2" spans="1:18" ht="37.9" customHeight="1" x14ac:dyDescent="0.45">
      <c r="A2" s="83" t="s">
        <v>54</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431" t="s">
        <v>8</v>
      </c>
      <c r="B4" s="423" t="s">
        <v>9</v>
      </c>
      <c r="C4" s="423" t="s">
        <v>7</v>
      </c>
      <c r="D4" s="423" t="s">
        <v>10</v>
      </c>
      <c r="E4" s="423" t="s">
        <v>11</v>
      </c>
      <c r="F4" s="412" t="s">
        <v>12</v>
      </c>
      <c r="G4" s="419" t="s">
        <v>1</v>
      </c>
      <c r="H4" s="421" t="s">
        <v>13</v>
      </c>
      <c r="I4" s="423" t="s">
        <v>14</v>
      </c>
      <c r="J4" s="423" t="s">
        <v>3</v>
      </c>
      <c r="K4" s="425" t="s">
        <v>4</v>
      </c>
      <c r="L4" s="449" t="s">
        <v>15</v>
      </c>
      <c r="M4" s="442" t="s">
        <v>16</v>
      </c>
      <c r="N4" s="443"/>
      <c r="O4" s="444"/>
      <c r="P4" s="445" t="s">
        <v>17</v>
      </c>
      <c r="Q4" s="447" t="s">
        <v>18</v>
      </c>
    </row>
    <row r="5" spans="1:18" ht="148.15" customHeight="1" x14ac:dyDescent="0.25">
      <c r="A5" s="432"/>
      <c r="B5" s="424"/>
      <c r="C5" s="424"/>
      <c r="D5" s="290"/>
      <c r="E5" s="424"/>
      <c r="F5" s="413"/>
      <c r="G5" s="420"/>
      <c r="H5" s="422"/>
      <c r="I5" s="424"/>
      <c r="J5" s="424"/>
      <c r="K5" s="426"/>
      <c r="L5" s="450"/>
      <c r="M5" s="9" t="s">
        <v>19</v>
      </c>
      <c r="N5" s="112" t="s">
        <v>50</v>
      </c>
      <c r="O5" s="113" t="s">
        <v>20</v>
      </c>
      <c r="P5" s="446"/>
      <c r="Q5" s="448"/>
    </row>
    <row r="6" spans="1:18" ht="32.450000000000003" customHeight="1" thickBot="1" x14ac:dyDescent="0.3">
      <c r="A6" s="10" t="s">
        <v>21</v>
      </c>
      <c r="B6" s="11" t="s">
        <v>22</v>
      </c>
      <c r="C6" s="11" t="s">
        <v>23</v>
      </c>
      <c r="D6" s="11" t="s">
        <v>24</v>
      </c>
      <c r="E6" s="11" t="s">
        <v>25</v>
      </c>
      <c r="F6" s="11" t="s">
        <v>26</v>
      </c>
      <c r="G6" s="11" t="s">
        <v>27</v>
      </c>
      <c r="H6" s="12" t="s">
        <v>28</v>
      </c>
      <c r="I6" s="11" t="s">
        <v>29</v>
      </c>
      <c r="J6" s="13" t="s">
        <v>30</v>
      </c>
      <c r="K6" s="13" t="s">
        <v>31</v>
      </c>
      <c r="L6" s="14" t="s">
        <v>32</v>
      </c>
      <c r="M6" s="15" t="s">
        <v>33</v>
      </c>
      <c r="N6" s="10" t="s">
        <v>34</v>
      </c>
      <c r="O6" s="16" t="s">
        <v>35</v>
      </c>
      <c r="P6" s="17" t="s">
        <v>36</v>
      </c>
      <c r="Q6" s="16" t="s">
        <v>90</v>
      </c>
    </row>
    <row r="7" spans="1:18" ht="216" customHeight="1" x14ac:dyDescent="0.25">
      <c r="A7" s="370">
        <v>3</v>
      </c>
      <c r="B7" s="373" t="s">
        <v>123</v>
      </c>
      <c r="C7" s="373" t="s">
        <v>6</v>
      </c>
      <c r="D7" s="376" t="s">
        <v>76</v>
      </c>
      <c r="E7" s="373" t="s">
        <v>77</v>
      </c>
      <c r="F7" s="373" t="s">
        <v>75</v>
      </c>
      <c r="G7" s="414">
        <v>400418989.25999999</v>
      </c>
      <c r="H7" s="416" t="s">
        <v>78</v>
      </c>
      <c r="I7" s="376" t="s">
        <v>79</v>
      </c>
      <c r="J7" s="383" t="s">
        <v>37</v>
      </c>
      <c r="K7" s="408" t="s">
        <v>97</v>
      </c>
      <c r="L7" s="400">
        <v>178471075</v>
      </c>
      <c r="M7" s="400">
        <f>N7+O7</f>
        <v>11053466</v>
      </c>
      <c r="N7" s="428">
        <v>11053466</v>
      </c>
      <c r="O7" s="451">
        <v>0</v>
      </c>
      <c r="P7" s="453">
        <f>M7/L7</f>
        <v>6.1934215390365074E-2</v>
      </c>
      <c r="Q7" s="439" t="s">
        <v>192</v>
      </c>
      <c r="R7" s="18"/>
    </row>
    <row r="8" spans="1:18" ht="146.44999999999999" customHeight="1" x14ac:dyDescent="0.25">
      <c r="A8" s="371"/>
      <c r="B8" s="374"/>
      <c r="C8" s="374"/>
      <c r="D8" s="377"/>
      <c r="E8" s="374"/>
      <c r="F8" s="374"/>
      <c r="G8" s="415"/>
      <c r="H8" s="417"/>
      <c r="I8" s="377"/>
      <c r="J8" s="377"/>
      <c r="K8" s="427"/>
      <c r="L8" s="459"/>
      <c r="M8" s="459"/>
      <c r="N8" s="429"/>
      <c r="O8" s="456"/>
      <c r="P8" s="457"/>
      <c r="Q8" s="458"/>
      <c r="R8" s="18"/>
    </row>
    <row r="9" spans="1:18" ht="265.14999999999998" customHeight="1" x14ac:dyDescent="0.25">
      <c r="A9" s="371"/>
      <c r="B9" s="374"/>
      <c r="C9" s="374"/>
      <c r="D9" s="377"/>
      <c r="E9" s="374"/>
      <c r="F9" s="374"/>
      <c r="G9" s="415"/>
      <c r="H9" s="417"/>
      <c r="I9" s="377"/>
      <c r="J9" s="377"/>
      <c r="K9" s="409"/>
      <c r="L9" s="401"/>
      <c r="M9" s="401"/>
      <c r="N9" s="430"/>
      <c r="O9" s="452"/>
      <c r="P9" s="454"/>
      <c r="Q9" s="458"/>
      <c r="R9" s="18"/>
    </row>
    <row r="10" spans="1:18" ht="319.89999999999998" customHeight="1" x14ac:dyDescent="0.25">
      <c r="A10" s="371"/>
      <c r="B10" s="374"/>
      <c r="C10" s="374"/>
      <c r="D10" s="377"/>
      <c r="E10" s="374"/>
      <c r="F10" s="374"/>
      <c r="G10" s="415"/>
      <c r="H10" s="417"/>
      <c r="I10" s="377"/>
      <c r="J10" s="114" t="s">
        <v>67</v>
      </c>
      <c r="K10" s="115" t="s">
        <v>98</v>
      </c>
      <c r="L10" s="109">
        <v>40518449.969999999</v>
      </c>
      <c r="M10" s="116">
        <f t="shared" ref="M10:M11" si="0">N10+O10</f>
        <v>39887710.969999999</v>
      </c>
      <c r="N10" s="99">
        <v>39887710.969999999</v>
      </c>
      <c r="O10" s="19">
        <v>0</v>
      </c>
      <c r="P10" s="117">
        <f>M10/L10</f>
        <v>0.98443328902100147</v>
      </c>
      <c r="Q10" s="1" t="s">
        <v>193</v>
      </c>
      <c r="R10" s="18"/>
    </row>
    <row r="11" spans="1:18" ht="343.5" customHeight="1" x14ac:dyDescent="0.25">
      <c r="A11" s="371"/>
      <c r="B11" s="374"/>
      <c r="C11" s="374"/>
      <c r="D11" s="377"/>
      <c r="E11" s="374"/>
      <c r="F11" s="374"/>
      <c r="G11" s="415"/>
      <c r="H11" s="417"/>
      <c r="I11" s="377"/>
      <c r="J11" s="118" t="s">
        <v>37</v>
      </c>
      <c r="K11" s="119" t="s">
        <v>96</v>
      </c>
      <c r="L11" s="104">
        <v>823671</v>
      </c>
      <c r="M11" s="120">
        <f t="shared" si="0"/>
        <v>823671</v>
      </c>
      <c r="N11" s="21">
        <v>823671</v>
      </c>
      <c r="O11" s="121">
        <v>0</v>
      </c>
      <c r="P11" s="122">
        <f>M11/L11</f>
        <v>1</v>
      </c>
      <c r="Q11" s="1" t="s">
        <v>194</v>
      </c>
      <c r="R11" s="18"/>
    </row>
    <row r="12" spans="1:18" ht="120" x14ac:dyDescent="0.25">
      <c r="A12" s="372"/>
      <c r="B12" s="375"/>
      <c r="C12" s="375"/>
      <c r="D12" s="378"/>
      <c r="E12" s="375"/>
      <c r="F12" s="375"/>
      <c r="G12" s="411"/>
      <c r="H12" s="418"/>
      <c r="I12" s="378"/>
      <c r="J12" s="114" t="s">
        <v>88</v>
      </c>
      <c r="K12" s="124" t="s">
        <v>99</v>
      </c>
      <c r="L12" s="20">
        <v>823671</v>
      </c>
      <c r="M12" s="120">
        <f>N12+O12</f>
        <v>50000</v>
      </c>
      <c r="N12" s="21">
        <v>50000</v>
      </c>
      <c r="O12" s="123">
        <v>0</v>
      </c>
      <c r="P12" s="125">
        <f>M12/L12</f>
        <v>6.0703848988248946E-2</v>
      </c>
      <c r="Q12" s="147" t="s">
        <v>195</v>
      </c>
      <c r="R12" s="18"/>
    </row>
    <row r="13" spans="1:18" ht="217.9" customHeight="1" x14ac:dyDescent="0.25">
      <c r="A13" s="394">
        <v>4</v>
      </c>
      <c r="B13" s="383" t="s">
        <v>38</v>
      </c>
      <c r="C13" s="395" t="s">
        <v>87</v>
      </c>
      <c r="D13" s="383" t="s">
        <v>76</v>
      </c>
      <c r="E13" s="383" t="s">
        <v>80</v>
      </c>
      <c r="F13" s="383" t="s">
        <v>75</v>
      </c>
      <c r="G13" s="410">
        <v>433013258.18000001</v>
      </c>
      <c r="H13" s="383" t="s">
        <v>78</v>
      </c>
      <c r="I13" s="383" t="s">
        <v>81</v>
      </c>
      <c r="J13" s="399" t="s">
        <v>37</v>
      </c>
      <c r="K13" s="408" t="s">
        <v>100</v>
      </c>
      <c r="L13" s="349">
        <v>354887803</v>
      </c>
      <c r="M13" s="400">
        <f>N13+O13+N14</f>
        <v>88721951</v>
      </c>
      <c r="N13" s="22">
        <v>88653154</v>
      </c>
      <c r="O13" s="451">
        <v>0</v>
      </c>
      <c r="P13" s="453">
        <f>M13/L13</f>
        <v>0.250000000704448</v>
      </c>
      <c r="Q13" s="439" t="s">
        <v>196</v>
      </c>
      <c r="R13" s="18"/>
    </row>
    <row r="14" spans="1:18" ht="409.5" customHeight="1" x14ac:dyDescent="0.25">
      <c r="A14" s="372"/>
      <c r="B14" s="378"/>
      <c r="C14" s="378"/>
      <c r="D14" s="378"/>
      <c r="E14" s="378"/>
      <c r="F14" s="378"/>
      <c r="G14" s="411"/>
      <c r="H14" s="378"/>
      <c r="I14" s="378"/>
      <c r="J14" s="378"/>
      <c r="K14" s="409"/>
      <c r="L14" s="350"/>
      <c r="M14" s="401"/>
      <c r="N14" s="22">
        <v>68797</v>
      </c>
      <c r="O14" s="452"/>
      <c r="P14" s="454"/>
      <c r="Q14" s="455"/>
      <c r="R14" s="18"/>
    </row>
    <row r="15" spans="1:18" ht="170.45" customHeight="1" x14ac:dyDescent="0.25">
      <c r="A15" s="402">
        <v>32</v>
      </c>
      <c r="B15" s="404" t="s">
        <v>83</v>
      </c>
      <c r="C15" s="405" t="s">
        <v>84</v>
      </c>
      <c r="D15" s="383" t="s">
        <v>62</v>
      </c>
      <c r="E15" s="406" t="s">
        <v>91</v>
      </c>
      <c r="F15" s="383" t="s">
        <v>73</v>
      </c>
      <c r="G15" s="386">
        <v>4146520.73</v>
      </c>
      <c r="H15" s="383" t="s">
        <v>83</v>
      </c>
      <c r="I15" s="383" t="s">
        <v>85</v>
      </c>
      <c r="J15" s="118" t="s">
        <v>74</v>
      </c>
      <c r="K15" s="398" t="s">
        <v>101</v>
      </c>
      <c r="L15" s="400">
        <v>740806.74</v>
      </c>
      <c r="M15" s="128">
        <f>N15+O15</f>
        <v>414621.75</v>
      </c>
      <c r="N15" s="86">
        <v>414621.75</v>
      </c>
      <c r="O15" s="129">
        <v>0</v>
      </c>
      <c r="P15" s="130">
        <f>(M15+M16)/L15</f>
        <v>1</v>
      </c>
      <c r="Q15" s="1" t="s">
        <v>177</v>
      </c>
      <c r="R15" s="18"/>
    </row>
    <row r="16" spans="1:18" ht="144.6" customHeight="1" x14ac:dyDescent="0.25">
      <c r="A16" s="403"/>
      <c r="B16" s="378"/>
      <c r="C16" s="378"/>
      <c r="D16" s="378"/>
      <c r="E16" s="378"/>
      <c r="F16" s="378"/>
      <c r="G16" s="407"/>
      <c r="H16" s="378"/>
      <c r="I16" s="378"/>
      <c r="J16" s="127" t="s">
        <v>86</v>
      </c>
      <c r="K16" s="378"/>
      <c r="L16" s="401"/>
      <c r="M16" s="128">
        <f>N16+O16</f>
        <v>326184.99</v>
      </c>
      <c r="N16" s="87">
        <v>326184.99</v>
      </c>
      <c r="O16" s="131">
        <v>0</v>
      </c>
      <c r="P16" s="125">
        <v>0</v>
      </c>
      <c r="Q16" s="105" t="s">
        <v>122</v>
      </c>
      <c r="R16" s="18"/>
    </row>
    <row r="17" spans="1:20" ht="119.45" customHeight="1" x14ac:dyDescent="0.25">
      <c r="A17" s="359">
        <v>33</v>
      </c>
      <c r="B17" s="380" t="s">
        <v>5</v>
      </c>
      <c r="C17" s="382" t="s">
        <v>92</v>
      </c>
      <c r="D17" s="383" t="s">
        <v>55</v>
      </c>
      <c r="E17" s="384" t="s">
        <v>107</v>
      </c>
      <c r="F17" s="383" t="s">
        <v>93</v>
      </c>
      <c r="G17" s="386">
        <v>179363388.91</v>
      </c>
      <c r="H17" s="388" t="s">
        <v>106</v>
      </c>
      <c r="I17" s="433"/>
      <c r="J17" s="126" t="s">
        <v>82</v>
      </c>
      <c r="K17" s="145" t="s">
        <v>113</v>
      </c>
      <c r="L17" s="128">
        <v>51000</v>
      </c>
      <c r="M17" s="23">
        <f>N17+O17</f>
        <v>51000</v>
      </c>
      <c r="N17" s="100">
        <v>51000</v>
      </c>
      <c r="O17" s="132">
        <v>0</v>
      </c>
      <c r="P17" s="125">
        <f t="shared" ref="P17:P21" si="1">M17/L17</f>
        <v>1</v>
      </c>
      <c r="Q17" s="111" t="s">
        <v>108</v>
      </c>
      <c r="R17" s="18"/>
    </row>
    <row r="18" spans="1:20" ht="144" customHeight="1" x14ac:dyDescent="0.25">
      <c r="A18" s="360"/>
      <c r="B18" s="381"/>
      <c r="C18" s="377"/>
      <c r="D18" s="377"/>
      <c r="E18" s="385"/>
      <c r="F18" s="377"/>
      <c r="G18" s="387"/>
      <c r="H18" s="389"/>
      <c r="I18" s="434"/>
      <c r="J18" s="2" t="s">
        <v>114</v>
      </c>
      <c r="K18" s="436" t="s">
        <v>170</v>
      </c>
      <c r="L18" s="97">
        <v>8707536.5800000001</v>
      </c>
      <c r="M18" s="23">
        <f t="shared" ref="M18" si="2">N18+O18</f>
        <v>4353768.29</v>
      </c>
      <c r="N18" s="146">
        <v>4353768.29</v>
      </c>
      <c r="O18" s="81">
        <v>0</v>
      </c>
      <c r="P18" s="85">
        <f t="shared" si="1"/>
        <v>0.5</v>
      </c>
      <c r="Q18" s="439" t="s">
        <v>205</v>
      </c>
      <c r="R18" s="18"/>
    </row>
    <row r="19" spans="1:20" ht="99" customHeight="1" x14ac:dyDescent="0.25">
      <c r="A19" s="360"/>
      <c r="B19" s="381"/>
      <c r="C19" s="377"/>
      <c r="D19" s="377"/>
      <c r="E19" s="385"/>
      <c r="F19" s="377"/>
      <c r="G19" s="387"/>
      <c r="H19" s="389"/>
      <c r="I19" s="434"/>
      <c r="J19" s="2" t="s">
        <v>171</v>
      </c>
      <c r="K19" s="437"/>
      <c r="L19" s="23">
        <v>938132.81</v>
      </c>
      <c r="M19" s="23">
        <f>N19+O19</f>
        <v>938132.81</v>
      </c>
      <c r="N19" s="146">
        <v>938132.81</v>
      </c>
      <c r="O19" s="81">
        <v>0</v>
      </c>
      <c r="P19" s="85">
        <f t="shared" si="1"/>
        <v>1</v>
      </c>
      <c r="Q19" s="440"/>
      <c r="R19" s="18"/>
    </row>
    <row r="20" spans="1:20" ht="179.45" customHeight="1" x14ac:dyDescent="0.25">
      <c r="A20" s="360"/>
      <c r="B20" s="381"/>
      <c r="C20" s="377"/>
      <c r="D20" s="377"/>
      <c r="E20" s="385"/>
      <c r="F20" s="377"/>
      <c r="G20" s="387"/>
      <c r="H20" s="389"/>
      <c r="I20" s="434"/>
      <c r="J20" s="143" t="s">
        <v>172</v>
      </c>
      <c r="K20" s="437"/>
      <c r="L20" s="23">
        <f>5550633.31 +O20</f>
        <v>5550633.3099999996</v>
      </c>
      <c r="M20" s="23">
        <f>N20+O20</f>
        <v>2771962.31</v>
      </c>
      <c r="N20" s="101">
        <v>2771962.31</v>
      </c>
      <c r="O20" s="81">
        <v>0</v>
      </c>
      <c r="P20" s="85">
        <f t="shared" si="1"/>
        <v>0.49939568247213223</v>
      </c>
      <c r="Q20" s="440"/>
      <c r="R20" s="18"/>
      <c r="T20" s="18"/>
    </row>
    <row r="21" spans="1:20" ht="179.45" customHeight="1" x14ac:dyDescent="0.25">
      <c r="A21" s="379"/>
      <c r="B21" s="290"/>
      <c r="C21" s="290"/>
      <c r="D21" s="290"/>
      <c r="E21" s="290"/>
      <c r="F21" s="290"/>
      <c r="G21" s="315"/>
      <c r="H21" s="290"/>
      <c r="I21" s="435"/>
      <c r="J21" s="143" t="s">
        <v>189</v>
      </c>
      <c r="K21" s="438"/>
      <c r="L21" s="23">
        <v>28502922.390000001</v>
      </c>
      <c r="M21" s="23">
        <f>N21+O21</f>
        <v>28502922.390000001</v>
      </c>
      <c r="N21" s="101">
        <v>28502922.390000001</v>
      </c>
      <c r="O21" s="81">
        <v>0</v>
      </c>
      <c r="P21" s="85">
        <f t="shared" si="1"/>
        <v>1</v>
      </c>
      <c r="Q21" s="441"/>
      <c r="R21" s="18"/>
      <c r="T21" s="18"/>
    </row>
    <row r="22" spans="1:20" ht="265.14999999999998" customHeight="1" x14ac:dyDescent="0.25">
      <c r="A22" s="359">
        <v>38</v>
      </c>
      <c r="B22" s="362" t="s">
        <v>105</v>
      </c>
      <c r="C22" s="365" t="s">
        <v>109</v>
      </c>
      <c r="D22" s="366" t="s">
        <v>110</v>
      </c>
      <c r="E22" s="367" t="s">
        <v>111</v>
      </c>
      <c r="F22" s="366" t="s">
        <v>112</v>
      </c>
      <c r="G22" s="368">
        <v>15000000</v>
      </c>
      <c r="H22" s="362" t="s">
        <v>105</v>
      </c>
      <c r="I22" s="369"/>
      <c r="J22" s="252" t="s">
        <v>104</v>
      </c>
      <c r="K22" s="145" t="s">
        <v>115</v>
      </c>
      <c r="L22" s="23">
        <v>3456643.49</v>
      </c>
      <c r="M22" s="23">
        <f t="shared" ref="M22" si="3">N22+O22</f>
        <v>3456643.63</v>
      </c>
      <c r="N22" s="146">
        <v>3456643.63</v>
      </c>
      <c r="O22" s="81">
        <v>0</v>
      </c>
      <c r="P22" s="85">
        <f t="shared" ref="P22" si="4">M22/L22</f>
        <v>1.000000040501718</v>
      </c>
      <c r="Q22" s="1" t="s">
        <v>121</v>
      </c>
      <c r="R22" s="18"/>
    </row>
    <row r="23" spans="1:20" ht="265.14999999999998" customHeight="1" x14ac:dyDescent="0.25">
      <c r="A23" s="360"/>
      <c r="B23" s="363"/>
      <c r="C23" s="363"/>
      <c r="D23" s="363"/>
      <c r="E23" s="363"/>
      <c r="F23" s="363"/>
      <c r="G23" s="363"/>
      <c r="H23" s="363"/>
      <c r="I23" s="363"/>
      <c r="J23" s="252" t="s">
        <v>104</v>
      </c>
      <c r="K23" s="145" t="s">
        <v>200</v>
      </c>
      <c r="L23" s="23">
        <v>260741.98</v>
      </c>
      <c r="M23" s="23">
        <v>260741.98</v>
      </c>
      <c r="N23" s="254">
        <v>0</v>
      </c>
      <c r="O23" s="81">
        <v>260741.98</v>
      </c>
      <c r="P23" s="85">
        <f>M23/L23</f>
        <v>1</v>
      </c>
      <c r="Q23" s="1" t="s">
        <v>202</v>
      </c>
      <c r="R23" s="18"/>
    </row>
    <row r="24" spans="1:20" ht="88.5" customHeight="1" thickBot="1" x14ac:dyDescent="0.3">
      <c r="A24" s="361"/>
      <c r="B24" s="364"/>
      <c r="C24" s="364"/>
      <c r="D24" s="364"/>
      <c r="E24" s="364"/>
      <c r="F24" s="364"/>
      <c r="G24" s="364"/>
      <c r="H24" s="364"/>
      <c r="I24" s="364"/>
      <c r="J24" s="252" t="s">
        <v>198</v>
      </c>
      <c r="K24" s="145" t="s">
        <v>199</v>
      </c>
      <c r="L24" s="23">
        <v>4191.8500000000004</v>
      </c>
      <c r="M24" s="23">
        <v>4191.8500000000004</v>
      </c>
      <c r="N24" s="146">
        <v>4191.8500000000004</v>
      </c>
      <c r="O24" s="81">
        <v>0</v>
      </c>
      <c r="P24" s="85">
        <f>M24/L24</f>
        <v>1</v>
      </c>
      <c r="Q24" s="1" t="s">
        <v>201</v>
      </c>
      <c r="R24" s="18"/>
    </row>
    <row r="25" spans="1:20" ht="31.9" customHeight="1" thickBot="1" x14ac:dyDescent="0.3">
      <c r="A25" s="88"/>
      <c r="B25" s="89" t="s">
        <v>0</v>
      </c>
      <c r="C25" s="90"/>
      <c r="D25" s="90"/>
      <c r="E25" s="133"/>
      <c r="F25" s="134"/>
      <c r="G25" s="91">
        <f>SUM(G7:G22)</f>
        <v>1031942157.08</v>
      </c>
      <c r="H25" s="92"/>
      <c r="I25" s="135"/>
      <c r="J25" s="135"/>
      <c r="K25" s="136"/>
      <c r="L25" s="93">
        <f>SUM(L7:L24)</f>
        <v>623737279.12</v>
      </c>
      <c r="M25" s="93">
        <f>SUM(M7:M24)</f>
        <v>181616968.96999997</v>
      </c>
      <c r="N25" s="94">
        <f>SUM(N7:N24)</f>
        <v>181356226.98999998</v>
      </c>
      <c r="O25" s="95">
        <f>SUM(O7:O24)</f>
        <v>260741.98</v>
      </c>
      <c r="P25" s="96">
        <f t="shared" ref="P25" si="5">M25/L25</f>
        <v>0.29117542761951687</v>
      </c>
      <c r="Q25" s="137" t="s">
        <v>39</v>
      </c>
      <c r="R25" s="18"/>
    </row>
    <row r="26" spans="1:20" ht="30" customHeight="1" x14ac:dyDescent="0.25">
      <c r="A26" s="25"/>
      <c r="B26" s="244" t="s">
        <v>40</v>
      </c>
      <c r="C26" s="396" t="s">
        <v>41</v>
      </c>
      <c r="D26" s="396"/>
      <c r="E26" s="396"/>
      <c r="F26" s="396"/>
      <c r="G26" s="396"/>
      <c r="H26" s="396"/>
      <c r="I26" s="396"/>
      <c r="J26" s="396"/>
      <c r="K26" s="397"/>
      <c r="L26" s="148" t="s">
        <v>39</v>
      </c>
      <c r="M26" s="148" t="s">
        <v>39</v>
      </c>
      <c r="N26" s="149">
        <f>N7+N10+N11+N12+N13+N14+N15+N17+N16+N18+N19+N22+N23+N24</f>
        <v>150081342.28999999</v>
      </c>
      <c r="O26" s="150" t="s">
        <v>39</v>
      </c>
      <c r="P26" s="151" t="s">
        <v>39</v>
      </c>
      <c r="Q26" s="138" t="s">
        <v>39</v>
      </c>
    </row>
    <row r="27" spans="1:20" ht="30.75" customHeight="1" thickBot="1" x14ac:dyDescent="0.3">
      <c r="A27" s="28"/>
      <c r="B27" s="29" t="s">
        <v>40</v>
      </c>
      <c r="C27" s="390" t="s">
        <v>42</v>
      </c>
      <c r="D27" s="390"/>
      <c r="E27" s="390"/>
      <c r="F27" s="390"/>
      <c r="G27" s="390"/>
      <c r="H27" s="390"/>
      <c r="I27" s="390"/>
      <c r="J27" s="390"/>
      <c r="K27" s="391"/>
      <c r="L27" s="30" t="s">
        <v>39</v>
      </c>
      <c r="M27" s="30" t="s">
        <v>39</v>
      </c>
      <c r="N27" s="31">
        <f>N20+N21</f>
        <v>31274884.699999999</v>
      </c>
      <c r="O27" s="32">
        <f>O25</f>
        <v>260741.98</v>
      </c>
      <c r="P27" s="139" t="s">
        <v>39</v>
      </c>
      <c r="Q27" s="140" t="s">
        <v>39</v>
      </c>
    </row>
    <row r="28" spans="1:20" x14ac:dyDescent="0.25">
      <c r="A28" s="33"/>
      <c r="B28" s="34"/>
      <c r="C28" s="35"/>
      <c r="D28" s="35"/>
      <c r="E28" s="35"/>
      <c r="F28" s="35"/>
      <c r="G28" s="36"/>
      <c r="H28" s="37"/>
      <c r="I28" s="33"/>
      <c r="J28" s="33"/>
      <c r="K28" s="33"/>
      <c r="L28" s="33"/>
      <c r="M28" s="33"/>
      <c r="N28" s="38"/>
      <c r="O28" s="24"/>
      <c r="P28" s="24"/>
    </row>
    <row r="29" spans="1:20" x14ac:dyDescent="0.25">
      <c r="A29" s="39"/>
      <c r="B29" s="52"/>
      <c r="C29" s="35"/>
      <c r="D29" s="35"/>
      <c r="L29" s="141"/>
      <c r="M29" s="141"/>
      <c r="N29" s="106"/>
      <c r="O29" s="43"/>
      <c r="P29" s="44"/>
    </row>
    <row r="30" spans="1:20" ht="67.150000000000006" customHeight="1" x14ac:dyDescent="0.25">
      <c r="A30" s="33"/>
      <c r="B30" s="392"/>
      <c r="C30" s="393"/>
      <c r="D30" s="393"/>
      <c r="E30" s="393"/>
      <c r="F30" s="393"/>
      <c r="G30" s="393"/>
      <c r="H30" s="393"/>
      <c r="I30" s="393"/>
      <c r="J30" s="393"/>
      <c r="K30" s="393"/>
      <c r="L30" s="102"/>
      <c r="M30" s="103"/>
      <c r="N30" s="18"/>
      <c r="O30" s="24"/>
      <c r="P30" s="24"/>
    </row>
    <row r="31" spans="1:20" x14ac:dyDescent="0.25">
      <c r="A31" s="33"/>
      <c r="B31" s="39"/>
      <c r="C31" s="45"/>
      <c r="D31" s="45"/>
      <c r="E31" s="35"/>
      <c r="F31" s="35"/>
      <c r="G31" s="36"/>
      <c r="H31" s="37"/>
      <c r="I31" s="33"/>
      <c r="J31" s="33"/>
      <c r="K31" s="33"/>
      <c r="L31" s="33"/>
      <c r="M31" s="24"/>
      <c r="N31" s="46"/>
      <c r="O31" s="26"/>
      <c r="P31" s="24"/>
    </row>
    <row r="32" spans="1:20" x14ac:dyDescent="0.25">
      <c r="A32" s="33"/>
      <c r="B32" s="39"/>
      <c r="C32" s="45"/>
      <c r="D32" s="45"/>
      <c r="E32" s="35"/>
      <c r="F32" s="35"/>
      <c r="G32" s="36"/>
      <c r="H32" s="37"/>
      <c r="I32" s="33"/>
      <c r="J32" s="33"/>
      <c r="K32" s="33"/>
      <c r="L32" s="33"/>
      <c r="M32" s="24"/>
      <c r="N32" s="47"/>
      <c r="O32" s="26"/>
      <c r="P32" s="24"/>
    </row>
    <row r="33" spans="1:16" x14ac:dyDescent="0.25">
      <c r="A33" s="33"/>
      <c r="B33" s="39"/>
      <c r="C33" s="45"/>
      <c r="D33" s="45"/>
      <c r="E33" s="35"/>
      <c r="F33" s="35"/>
      <c r="G33" s="36"/>
      <c r="H33" s="37"/>
      <c r="I33" s="33"/>
      <c r="J33" s="33"/>
      <c r="K33" s="33"/>
      <c r="L33" s="33"/>
      <c r="M33" s="24"/>
      <c r="N33" s="48"/>
      <c r="O33" s="49"/>
      <c r="P33" s="24"/>
    </row>
    <row r="34" spans="1:16" x14ac:dyDescent="0.25">
      <c r="A34" s="33"/>
      <c r="I34" s="50"/>
      <c r="J34" s="50"/>
      <c r="K34" s="50"/>
      <c r="L34" s="51"/>
      <c r="M34" s="51"/>
      <c r="N34" s="51"/>
      <c r="O34" s="51"/>
      <c r="P34" s="51"/>
    </row>
    <row r="35" spans="1:16" x14ac:dyDescent="0.25">
      <c r="A35" s="33"/>
      <c r="I35" s="50"/>
      <c r="J35" s="50"/>
      <c r="K35" s="50"/>
      <c r="L35" s="51"/>
      <c r="M35" s="51"/>
      <c r="N35" s="51"/>
      <c r="O35" s="51"/>
      <c r="P35" s="18"/>
    </row>
    <row r="36" spans="1:16" x14ac:dyDescent="0.25">
      <c r="A36" s="33"/>
      <c r="I36" s="50"/>
      <c r="J36" s="50"/>
      <c r="K36" s="50"/>
      <c r="L36" s="51"/>
      <c r="M36" s="51"/>
      <c r="N36" s="51"/>
      <c r="O36" s="51"/>
      <c r="P36" s="18"/>
    </row>
    <row r="37" spans="1:16" x14ac:dyDescent="0.25">
      <c r="A37" s="33"/>
      <c r="I37" s="50"/>
      <c r="J37" s="50"/>
      <c r="K37" s="50"/>
      <c r="L37" s="51"/>
      <c r="M37" s="51"/>
      <c r="N37" s="51"/>
      <c r="O37" s="51"/>
      <c r="P37" s="18"/>
    </row>
    <row r="38" spans="1:16" x14ac:dyDescent="0.25">
      <c r="A38" s="33"/>
      <c r="I38" s="50"/>
      <c r="J38" s="50"/>
      <c r="K38" s="50"/>
      <c r="L38" s="51"/>
      <c r="M38" s="50"/>
      <c r="N38" s="18"/>
      <c r="O38" s="18"/>
      <c r="P38" s="18"/>
    </row>
    <row r="39" spans="1:16" x14ac:dyDescent="0.25">
      <c r="A39" s="33"/>
      <c r="I39" s="50"/>
      <c r="J39" s="50"/>
      <c r="K39" s="50"/>
      <c r="L39" s="50"/>
      <c r="M39" s="50"/>
      <c r="N39" s="18"/>
      <c r="O39" s="18"/>
      <c r="P39" s="18"/>
    </row>
    <row r="40" spans="1:16" x14ac:dyDescent="0.25">
      <c r="A40" s="33"/>
      <c r="I40" s="50"/>
      <c r="J40" s="40"/>
      <c r="K40" s="50"/>
      <c r="L40" s="50"/>
      <c r="M40" s="50"/>
      <c r="N40" s="18"/>
      <c r="O40" s="18"/>
      <c r="P40" s="18"/>
    </row>
    <row r="41" spans="1:16" x14ac:dyDescent="0.25">
      <c r="A41" s="33"/>
      <c r="I41" s="50"/>
      <c r="J41" s="40"/>
      <c r="K41" s="50"/>
      <c r="L41" s="50"/>
      <c r="M41" s="50"/>
      <c r="N41" s="18"/>
      <c r="O41" s="18"/>
      <c r="P41" s="18"/>
    </row>
    <row r="42" spans="1:16" x14ac:dyDescent="0.25">
      <c r="A42" s="33"/>
      <c r="I42" s="50"/>
      <c r="J42" s="50"/>
      <c r="K42" s="50"/>
      <c r="L42" s="50"/>
      <c r="M42" s="50"/>
      <c r="N42" s="18"/>
      <c r="O42" s="18"/>
      <c r="P42" s="18"/>
    </row>
    <row r="43" spans="1:16" x14ac:dyDescent="0.25">
      <c r="A43" s="33"/>
      <c r="I43" s="50"/>
      <c r="J43" s="50"/>
      <c r="K43" s="50"/>
      <c r="L43" s="50"/>
      <c r="M43" s="50"/>
      <c r="N43" s="18"/>
      <c r="O43" s="18"/>
      <c r="P43" s="18"/>
    </row>
    <row r="44" spans="1:16" x14ac:dyDescent="0.25">
      <c r="A44" s="33"/>
      <c r="I44" s="50"/>
      <c r="J44" s="50"/>
      <c r="K44" s="50"/>
      <c r="L44" s="50"/>
      <c r="M44" s="50"/>
      <c r="N44" s="18"/>
      <c r="O44" s="18"/>
      <c r="P44" s="18"/>
    </row>
    <row r="45" spans="1:16" x14ac:dyDescent="0.25">
      <c r="A45" s="33"/>
      <c r="I45" s="50"/>
      <c r="J45" s="50"/>
      <c r="K45" s="50"/>
      <c r="L45" s="50"/>
      <c r="M45" s="50"/>
      <c r="N45" s="18"/>
      <c r="O45" s="18"/>
      <c r="P45" s="18"/>
    </row>
    <row r="46" spans="1:16" x14ac:dyDescent="0.25">
      <c r="A46" s="33"/>
      <c r="I46" s="50"/>
      <c r="J46" s="50"/>
      <c r="K46" s="50"/>
      <c r="L46" s="50"/>
      <c r="M46" s="50"/>
      <c r="N46" s="18"/>
      <c r="O46" s="18"/>
      <c r="P46" s="18"/>
    </row>
    <row r="47" spans="1:16" x14ac:dyDescent="0.25">
      <c r="A47" s="33"/>
      <c r="I47" s="50"/>
      <c r="J47" s="50"/>
      <c r="K47" s="50"/>
      <c r="L47" s="50"/>
      <c r="M47" s="50"/>
      <c r="N47" s="18"/>
      <c r="O47" s="18"/>
      <c r="P47" s="18"/>
    </row>
    <row r="48" spans="1:16" x14ac:dyDescent="0.25">
      <c r="A48" s="33"/>
      <c r="I48" s="50"/>
      <c r="J48" s="50"/>
      <c r="K48" s="50"/>
      <c r="L48" s="50"/>
      <c r="M48" s="50"/>
      <c r="N48" s="18"/>
      <c r="O48" s="18"/>
      <c r="P48" s="18"/>
    </row>
    <row r="49" spans="1:16" x14ac:dyDescent="0.25">
      <c r="A49" s="33"/>
      <c r="I49" s="50"/>
      <c r="J49" s="50"/>
      <c r="K49" s="50"/>
      <c r="L49" s="50"/>
      <c r="M49" s="50"/>
      <c r="N49" s="18"/>
      <c r="O49" s="18"/>
      <c r="P49" s="18"/>
    </row>
    <row r="50" spans="1:16" x14ac:dyDescent="0.25">
      <c r="A50" s="33"/>
      <c r="I50" s="50"/>
      <c r="J50" s="50"/>
      <c r="K50" s="50"/>
      <c r="L50" s="50"/>
      <c r="M50" s="50"/>
      <c r="N50" s="18"/>
      <c r="O50" s="18"/>
      <c r="P50" s="18"/>
    </row>
    <row r="51" spans="1:16" x14ac:dyDescent="0.25">
      <c r="A51" s="33"/>
      <c r="I51" s="50"/>
      <c r="J51" s="50"/>
      <c r="K51" s="50"/>
      <c r="L51" s="50"/>
      <c r="M51" s="50"/>
      <c r="N51" s="18"/>
      <c r="O51" s="18"/>
      <c r="P51" s="18"/>
    </row>
    <row r="52" spans="1:16" x14ac:dyDescent="0.25">
      <c r="A52" s="33"/>
      <c r="I52" s="50"/>
      <c r="J52" s="50"/>
      <c r="K52" s="50"/>
      <c r="L52" s="50"/>
      <c r="M52" s="50"/>
      <c r="N52" s="18"/>
      <c r="O52" s="18"/>
      <c r="P52" s="18"/>
    </row>
    <row r="53" spans="1:16" x14ac:dyDescent="0.25">
      <c r="A53" s="33"/>
      <c r="I53" s="50"/>
      <c r="J53" s="50"/>
      <c r="K53" s="50"/>
      <c r="L53" s="50"/>
      <c r="M53" s="50"/>
      <c r="N53" s="18"/>
      <c r="O53" s="18"/>
      <c r="P53" s="18"/>
    </row>
    <row r="54" spans="1:16" x14ac:dyDescent="0.25">
      <c r="A54" s="33"/>
      <c r="I54" s="50"/>
      <c r="J54" s="50"/>
      <c r="K54" s="50"/>
      <c r="L54" s="50"/>
      <c r="M54" s="50"/>
      <c r="N54" s="18"/>
      <c r="O54" s="18"/>
      <c r="P54" s="18"/>
    </row>
    <row r="55" spans="1:16" x14ac:dyDescent="0.25">
      <c r="A55" s="33"/>
      <c r="I55" s="50"/>
      <c r="J55" s="50"/>
      <c r="K55" s="50"/>
      <c r="L55" s="50"/>
      <c r="M55" s="50"/>
      <c r="N55" s="18"/>
      <c r="O55" s="18"/>
      <c r="P55" s="18"/>
    </row>
    <row r="56" spans="1:16" x14ac:dyDescent="0.25">
      <c r="A56" s="33"/>
      <c r="I56" s="50"/>
      <c r="J56" s="50"/>
      <c r="K56" s="50"/>
      <c r="L56" s="50"/>
      <c r="M56" s="50"/>
      <c r="N56" s="18"/>
      <c r="O56" s="18"/>
      <c r="P56" s="18"/>
    </row>
    <row r="57" spans="1:16" x14ac:dyDescent="0.25">
      <c r="A57" s="33"/>
      <c r="I57" s="50"/>
      <c r="J57" s="50"/>
      <c r="K57" s="50"/>
      <c r="L57" s="50"/>
      <c r="M57" s="50"/>
      <c r="N57" s="18"/>
      <c r="O57" s="18"/>
      <c r="P57" s="18"/>
    </row>
    <row r="58" spans="1:16" x14ac:dyDescent="0.25">
      <c r="A58" s="33"/>
      <c r="I58" s="50"/>
      <c r="J58" s="50"/>
      <c r="K58" s="50"/>
      <c r="L58" s="50"/>
      <c r="M58" s="50"/>
      <c r="N58" s="18"/>
      <c r="O58" s="18"/>
      <c r="P58" s="18"/>
    </row>
    <row r="59" spans="1:16" x14ac:dyDescent="0.25">
      <c r="A59" s="33"/>
      <c r="I59" s="50"/>
      <c r="J59" s="50"/>
      <c r="K59" s="50"/>
      <c r="L59" s="50"/>
      <c r="M59" s="50"/>
      <c r="N59" s="18"/>
      <c r="O59" s="18"/>
      <c r="P59" s="18"/>
    </row>
    <row r="60" spans="1:16" x14ac:dyDescent="0.25">
      <c r="A60" s="33"/>
      <c r="I60" s="50"/>
      <c r="J60" s="50"/>
      <c r="K60" s="50"/>
      <c r="L60" s="50"/>
      <c r="M60" s="50"/>
      <c r="N60" s="18"/>
      <c r="O60" s="18"/>
      <c r="P60" s="18"/>
    </row>
    <row r="61" spans="1:16" x14ac:dyDescent="0.25">
      <c r="A61" s="33"/>
      <c r="I61" s="50"/>
      <c r="J61" s="50"/>
      <c r="K61" s="50"/>
      <c r="L61" s="50"/>
      <c r="M61" s="50"/>
      <c r="N61" s="18"/>
      <c r="O61" s="18"/>
      <c r="P61" s="18"/>
    </row>
    <row r="62" spans="1:16" x14ac:dyDescent="0.25">
      <c r="A62" s="33"/>
      <c r="I62" s="50"/>
      <c r="J62" s="50"/>
      <c r="K62" s="50"/>
      <c r="L62" s="50"/>
      <c r="M62" s="50"/>
      <c r="N62" s="18"/>
      <c r="O62" s="18"/>
      <c r="P62" s="18"/>
    </row>
    <row r="63" spans="1:16" x14ac:dyDescent="0.25">
      <c r="A63" s="33"/>
      <c r="I63" s="50"/>
      <c r="J63" s="50"/>
      <c r="K63" s="50"/>
      <c r="L63" s="50"/>
      <c r="M63" s="50"/>
      <c r="N63" s="18"/>
      <c r="O63" s="18"/>
      <c r="P63" s="18"/>
    </row>
    <row r="64" spans="1:16" x14ac:dyDescent="0.25">
      <c r="A64" s="33"/>
      <c r="I64" s="50"/>
      <c r="J64" s="50"/>
      <c r="K64" s="50"/>
      <c r="L64" s="50"/>
      <c r="M64" s="50"/>
      <c r="N64" s="18"/>
      <c r="O64" s="18"/>
      <c r="P64" s="18"/>
    </row>
    <row r="65" spans="1:16" x14ac:dyDescent="0.25">
      <c r="A65" s="33"/>
      <c r="I65" s="50"/>
      <c r="J65" s="50"/>
      <c r="K65" s="50"/>
      <c r="L65" s="50"/>
      <c r="M65" s="50"/>
      <c r="N65" s="18"/>
      <c r="O65" s="18"/>
      <c r="P65" s="18"/>
    </row>
    <row r="66" spans="1:16" x14ac:dyDescent="0.25">
      <c r="A66" s="33"/>
      <c r="I66" s="50"/>
      <c r="J66" s="50"/>
      <c r="K66" s="50"/>
      <c r="L66" s="50"/>
      <c r="M66" s="50"/>
      <c r="N66" s="18"/>
      <c r="O66" s="18"/>
      <c r="P66" s="18"/>
    </row>
    <row r="67" spans="1:16" x14ac:dyDescent="0.25">
      <c r="A67" s="33"/>
      <c r="I67" s="50"/>
      <c r="J67" s="50"/>
      <c r="K67" s="50"/>
      <c r="L67" s="50"/>
      <c r="M67" s="50"/>
      <c r="N67" s="18"/>
      <c r="O67" s="18"/>
      <c r="P67" s="18"/>
    </row>
    <row r="68" spans="1:16" x14ac:dyDescent="0.25">
      <c r="A68" s="33"/>
      <c r="I68" s="50"/>
      <c r="J68" s="50"/>
      <c r="K68" s="50"/>
      <c r="L68" s="50"/>
      <c r="M68" s="50"/>
      <c r="N68" s="18"/>
      <c r="O68" s="18"/>
      <c r="P68" s="18"/>
    </row>
    <row r="69" spans="1:16" x14ac:dyDescent="0.25">
      <c r="A69" s="33"/>
      <c r="I69" s="50"/>
      <c r="J69" s="50"/>
      <c r="K69" s="50"/>
      <c r="L69" s="50"/>
      <c r="M69" s="50"/>
      <c r="N69" s="18"/>
      <c r="O69" s="18"/>
      <c r="P69" s="18"/>
    </row>
    <row r="70" spans="1:16" x14ac:dyDescent="0.25">
      <c r="I70" s="50"/>
      <c r="J70" s="50"/>
      <c r="K70" s="50"/>
      <c r="L70" s="50"/>
      <c r="M70" s="50"/>
      <c r="N70" s="18"/>
      <c r="O70" s="18"/>
      <c r="P70" s="18"/>
    </row>
    <row r="71" spans="1:16" x14ac:dyDescent="0.25">
      <c r="I71" s="50"/>
      <c r="J71" s="50"/>
      <c r="K71" s="50"/>
      <c r="L71" s="50"/>
      <c r="M71" s="50"/>
      <c r="N71" s="18"/>
      <c r="O71" s="18"/>
      <c r="P71" s="18"/>
    </row>
    <row r="72" spans="1:16" x14ac:dyDescent="0.25">
      <c r="I72" s="50"/>
      <c r="J72" s="50"/>
      <c r="K72" s="50"/>
      <c r="L72" s="50"/>
      <c r="M72" s="50"/>
      <c r="N72" s="18"/>
      <c r="O72" s="18"/>
      <c r="P72" s="18"/>
    </row>
    <row r="73" spans="1:16" x14ac:dyDescent="0.25">
      <c r="I73" s="50"/>
      <c r="J73" s="50"/>
      <c r="K73" s="50"/>
      <c r="L73" s="50"/>
      <c r="M73" s="50"/>
      <c r="N73" s="18"/>
      <c r="O73" s="18"/>
      <c r="P73" s="18"/>
    </row>
    <row r="74" spans="1:16" x14ac:dyDescent="0.25">
      <c r="I74" s="50"/>
      <c r="J74" s="50"/>
      <c r="K74" s="50"/>
      <c r="L74" s="50"/>
      <c r="M74" s="50"/>
      <c r="N74" s="18"/>
      <c r="O74" s="18"/>
      <c r="P74" s="18"/>
    </row>
    <row r="75" spans="1:16" x14ac:dyDescent="0.25">
      <c r="I75" s="50"/>
      <c r="J75" s="50"/>
      <c r="K75" s="50"/>
      <c r="L75" s="50"/>
      <c r="M75" s="50"/>
      <c r="N75" s="18"/>
      <c r="O75" s="18"/>
      <c r="P75" s="18"/>
    </row>
    <row r="76" spans="1:16" x14ac:dyDescent="0.25">
      <c r="I76" s="50"/>
      <c r="J76" s="50"/>
      <c r="K76" s="50"/>
      <c r="L76" s="50"/>
      <c r="M76" s="50"/>
      <c r="N76" s="18"/>
      <c r="O76" s="18"/>
      <c r="P76" s="18"/>
    </row>
    <row r="77" spans="1:16" x14ac:dyDescent="0.25">
      <c r="I77" s="50"/>
      <c r="J77" s="50"/>
      <c r="K77" s="50"/>
      <c r="L77" s="50"/>
      <c r="M77" s="50"/>
      <c r="N77" s="18"/>
      <c r="O77" s="18"/>
      <c r="P77" s="18"/>
    </row>
    <row r="78" spans="1:16" x14ac:dyDescent="0.25">
      <c r="I78" s="50"/>
      <c r="J78" s="50"/>
      <c r="K78" s="50"/>
      <c r="L78" s="50"/>
      <c r="M78" s="50"/>
      <c r="N78" s="18"/>
      <c r="O78" s="18"/>
      <c r="P78" s="18"/>
    </row>
    <row r="79" spans="1:16" x14ac:dyDescent="0.25">
      <c r="I79" s="50"/>
      <c r="J79" s="50"/>
      <c r="K79" s="50"/>
      <c r="L79" s="50"/>
      <c r="M79" s="50"/>
      <c r="N79" s="18"/>
      <c r="O79" s="18"/>
      <c r="P79" s="18"/>
    </row>
    <row r="80" spans="1:16" x14ac:dyDescent="0.25">
      <c r="I80" s="50"/>
      <c r="J80" s="50"/>
      <c r="K80" s="50"/>
      <c r="L80" s="50"/>
      <c r="M80" s="50"/>
    </row>
    <row r="81" spans="9:13" x14ac:dyDescent="0.25">
      <c r="I81" s="50"/>
      <c r="J81" s="50"/>
      <c r="K81" s="50"/>
      <c r="L81" s="50"/>
      <c r="M81" s="50"/>
    </row>
    <row r="82" spans="9:13" x14ac:dyDescent="0.25">
      <c r="I82" s="50"/>
      <c r="J82" s="50"/>
      <c r="K82" s="50"/>
      <c r="L82" s="50"/>
      <c r="M82" s="50"/>
    </row>
    <row r="83" spans="9:13" x14ac:dyDescent="0.25">
      <c r="I83" s="50"/>
      <c r="J83" s="50"/>
      <c r="K83" s="50"/>
      <c r="L83" s="50"/>
      <c r="M83" s="50"/>
    </row>
    <row r="84" spans="9:13" x14ac:dyDescent="0.25">
      <c r="I84" s="50"/>
      <c r="J84" s="50"/>
      <c r="K84" s="50"/>
      <c r="L84" s="50"/>
      <c r="M84" s="50"/>
    </row>
    <row r="85" spans="9:13" x14ac:dyDescent="0.25">
      <c r="I85" s="50"/>
      <c r="J85" s="50"/>
      <c r="K85" s="50"/>
      <c r="L85" s="50"/>
      <c r="M85" s="50"/>
    </row>
    <row r="86" spans="9:13" x14ac:dyDescent="0.25">
      <c r="I86" s="50"/>
      <c r="J86" s="50"/>
      <c r="K86" s="50"/>
      <c r="L86" s="50"/>
      <c r="M86" s="50"/>
    </row>
  </sheetData>
  <autoFilter ref="A6:Q27"/>
  <mergeCells count="82">
    <mergeCell ref="I17:I21"/>
    <mergeCell ref="K18:K21"/>
    <mergeCell ref="Q18:Q21"/>
    <mergeCell ref="M4:O4"/>
    <mergeCell ref="P4:P5"/>
    <mergeCell ref="Q4:Q5"/>
    <mergeCell ref="L4:L5"/>
    <mergeCell ref="O13:O14"/>
    <mergeCell ref="P13:P14"/>
    <mergeCell ref="Q13:Q14"/>
    <mergeCell ref="M13:M14"/>
    <mergeCell ref="O7:O9"/>
    <mergeCell ref="P7:P9"/>
    <mergeCell ref="Q7:Q9"/>
    <mergeCell ref="L7:L9"/>
    <mergeCell ref="M7:M9"/>
    <mergeCell ref="N7:N9"/>
    <mergeCell ref="A4:A5"/>
    <mergeCell ref="B4:B5"/>
    <mergeCell ref="C4:C5"/>
    <mergeCell ref="D4:D5"/>
    <mergeCell ref="E4:E5"/>
    <mergeCell ref="K13:K14"/>
    <mergeCell ref="L13:L14"/>
    <mergeCell ref="G13:G14"/>
    <mergeCell ref="F4:F5"/>
    <mergeCell ref="F7:F12"/>
    <mergeCell ref="G7:G12"/>
    <mergeCell ref="H7:H12"/>
    <mergeCell ref="I7:I12"/>
    <mergeCell ref="G4:G5"/>
    <mergeCell ref="H4:H5"/>
    <mergeCell ref="I4:I5"/>
    <mergeCell ref="J4:J5"/>
    <mergeCell ref="K4:K5"/>
    <mergeCell ref="J7:J9"/>
    <mergeCell ref="K7:K9"/>
    <mergeCell ref="L15:L16"/>
    <mergeCell ref="A15:A16"/>
    <mergeCell ref="B15:B16"/>
    <mergeCell ref="C15:C16"/>
    <mergeCell ref="D15:D16"/>
    <mergeCell ref="E15:E16"/>
    <mergeCell ref="G15:G16"/>
    <mergeCell ref="H15:H16"/>
    <mergeCell ref="C27:K27"/>
    <mergeCell ref="B30:K30"/>
    <mergeCell ref="A13:A14"/>
    <mergeCell ref="B13:B14"/>
    <mergeCell ref="C13:C14"/>
    <mergeCell ref="D13:D14"/>
    <mergeCell ref="E13:E14"/>
    <mergeCell ref="F13:F14"/>
    <mergeCell ref="I13:I14"/>
    <mergeCell ref="H13:H14"/>
    <mergeCell ref="C26:K26"/>
    <mergeCell ref="F15:F16"/>
    <mergeCell ref="F17:F21"/>
    <mergeCell ref="I15:I16"/>
    <mergeCell ref="K15:K16"/>
    <mergeCell ref="J13:J14"/>
    <mergeCell ref="F22:F24"/>
    <mergeCell ref="G22:G24"/>
    <mergeCell ref="H22:H24"/>
    <mergeCell ref="I22:I24"/>
    <mergeCell ref="A7:A12"/>
    <mergeCell ref="B7:B12"/>
    <mergeCell ref="C7:C12"/>
    <mergeCell ref="D7:D12"/>
    <mergeCell ref="E7:E12"/>
    <mergeCell ref="A17:A21"/>
    <mergeCell ref="B17:B21"/>
    <mergeCell ref="C17:C21"/>
    <mergeCell ref="D17:D21"/>
    <mergeCell ref="E17:E21"/>
    <mergeCell ref="G17:G21"/>
    <mergeCell ref="H17:H21"/>
    <mergeCell ref="A22:A24"/>
    <mergeCell ref="B22:B24"/>
    <mergeCell ref="C22:C24"/>
    <mergeCell ref="D22:D24"/>
    <mergeCell ref="E22:E24"/>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3. 2024</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597302E12BEA74FA9B249EF92E902C5" ma:contentTypeVersion="0" ma:contentTypeDescription="Vytvořit nový dokument" ma:contentTypeScope="" ma:versionID="d55cd6921a7ba22b8ce528b10a83a3f1">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0908836-A44B-4D5E-A635-DA47F139A9B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27796A6A-E294-4511-A362-8BA68DF61B5E}">
  <ds:schemaRefs>
    <ds:schemaRef ds:uri="http://schemas.microsoft.com/sharepoint/v3/contenttype/forms"/>
  </ds:schemaRefs>
</ds:datastoreItem>
</file>

<file path=customXml/itemProps3.xml><?xml version="1.0" encoding="utf-8"?>
<ds:datastoreItem xmlns:ds="http://schemas.openxmlformats.org/officeDocument/2006/customXml" ds:itemID="{A3B95DC9-171B-40EE-862B-AC2131EC7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Nový přehled RKK</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2024-03-19T07:52:47Z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0x0101004597302E12BEA74FA9B249EF92E902C5</vt:lpwstr>
  </property>
</Properties>
</file>