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Nový přehled RKK" sheetId="100" r:id="rId1"/>
    <sheet name="KK_sledování " sheetId="104" r:id="rId2"/>
    <sheet name="PO_sledování" sheetId="89" r:id="rId3"/>
  </sheets>
  <definedNames>
    <definedName name="_xlnm._FilterDatabase" localSheetId="1" hidden="1">'KK_sledování '!$A$6:$Q$23</definedName>
    <definedName name="_xlnm._FilterDatabase" localSheetId="2" hidden="1">PO_sledování!$A$6:$Q$27</definedName>
    <definedName name="dv" localSheetId="1">#REF!</definedName>
    <definedName name="dv">#REF!</definedName>
    <definedName name="FI" localSheetId="1">#REF!</definedName>
    <definedName name="FI">#REF!</definedName>
    <definedName name="FO" localSheetId="1">#REF!</definedName>
    <definedName name="FO">#REF!</definedName>
    <definedName name="KK">#REF!</definedName>
    <definedName name="_xlnm.Print_Titles" localSheetId="1">'KK_sledování '!$4:$6</definedName>
    <definedName name="_xlnm.Print_Titles" localSheetId="2">PO_sledování!$4:$6</definedName>
    <definedName name="nov" localSheetId="1">#REF!</definedName>
    <definedName name="nov">#REF!</definedName>
    <definedName name="novy" localSheetId="1">#REF!</definedName>
    <definedName name="novy">#REF!</definedName>
    <definedName name="nový">#REF!</definedName>
    <definedName name="sled">#REF!</definedName>
    <definedName name="SMLproMMR" localSheetId="1">#REF!</definedName>
    <definedName name="SMLproMMR">#REF!</definedName>
  </definedNames>
  <calcPr calcId="191029"/>
</workbook>
</file>

<file path=xl/calcChain.xml><?xml version="1.0" encoding="utf-8"?>
<calcChain xmlns="http://schemas.openxmlformats.org/spreadsheetml/2006/main">
  <c r="O25" i="89" l="1"/>
  <c r="N26" i="89"/>
  <c r="M21" i="104"/>
  <c r="L25" i="89"/>
  <c r="N27" i="89"/>
  <c r="M25" i="89"/>
  <c r="N22" i="104"/>
  <c r="N25" i="89"/>
  <c r="N21" i="104"/>
  <c r="O21" i="104"/>
  <c r="L21" i="104"/>
  <c r="P24" i="89" l="1"/>
  <c r="P23" i="89"/>
  <c r="M21" i="89" l="1"/>
  <c r="P21" i="89" s="1"/>
  <c r="P17" i="104" l="1"/>
  <c r="O23" i="104" l="1"/>
  <c r="P18" i="104"/>
  <c r="G21" i="104" l="1"/>
  <c r="P19" i="104"/>
  <c r="P16" i="104"/>
  <c r="M20" i="104"/>
  <c r="P20" i="104" l="1"/>
  <c r="P14" i="104" l="1"/>
  <c r="D17" i="100" l="1"/>
  <c r="D18" i="100"/>
  <c r="D7" i="100"/>
  <c r="P15" i="104"/>
  <c r="M12" i="104"/>
  <c r="P12" i="104" s="1"/>
  <c r="M11" i="104"/>
  <c r="P11" i="104" s="1"/>
  <c r="M9" i="104"/>
  <c r="P9" i="104" s="1"/>
  <c r="M7" i="104"/>
  <c r="P7" i="104" l="1"/>
  <c r="P21" i="104" l="1"/>
  <c r="D8" i="100"/>
  <c r="L20" i="89" l="1"/>
  <c r="D16" i="100" l="1"/>
  <c r="D9" i="100" l="1"/>
  <c r="D10" i="100" s="1"/>
  <c r="E18" i="100"/>
  <c r="F18" i="100" s="1"/>
  <c r="E17" i="100"/>
  <c r="F17" i="100" s="1"/>
  <c r="M22" i="89" l="1"/>
  <c r="P22" i="89" s="1"/>
  <c r="M19" i="89" l="1"/>
  <c r="P19" i="89" s="1"/>
  <c r="M17" i="89" l="1"/>
  <c r="M20" i="89" l="1"/>
  <c r="P20" i="89" s="1"/>
  <c r="M18" i="89"/>
  <c r="P18" i="89" s="1"/>
  <c r="E7" i="100" l="1"/>
  <c r="G25" i="89"/>
  <c r="M16" i="89"/>
  <c r="M15" i="89"/>
  <c r="M13" i="89"/>
  <c r="P13" i="89" s="1"/>
  <c r="M12" i="89"/>
  <c r="P12" i="89" s="1"/>
  <c r="M11" i="89"/>
  <c r="P11" i="89" s="1"/>
  <c r="M10" i="89"/>
  <c r="P10" i="89" s="1"/>
  <c r="M7" i="89"/>
  <c r="P7" i="89" l="1"/>
  <c r="E8" i="100"/>
  <c r="P15" i="89"/>
  <c r="E16" i="100" l="1"/>
  <c r="F8" i="100"/>
  <c r="E9" i="100"/>
  <c r="E10" i="100" s="1"/>
  <c r="F7" i="100"/>
  <c r="F16" i="100" l="1"/>
  <c r="F9" i="100"/>
  <c r="F10" i="100" s="1"/>
  <c r="P25" i="89" l="1"/>
  <c r="P17" i="89"/>
  <c r="O27" i="89" l="1"/>
  <c r="E19" i="100" s="1"/>
  <c r="D19" i="100" l="1"/>
  <c r="F19" i="100" s="1"/>
</calcChain>
</file>

<file path=xl/sharedStrings.xml><?xml version="1.0" encoding="utf-8"?>
<sst xmlns="http://schemas.openxmlformats.org/spreadsheetml/2006/main" count="304" uniqueCount="206">
  <si>
    <t>CELKEM</t>
  </si>
  <si>
    <t xml:space="preserve">Celkový objem projektu </t>
  </si>
  <si>
    <t xml:space="preserve">Původní finanční postih za zjištěné pochybení </t>
  </si>
  <si>
    <t>Specifikace finančního postihu</t>
  </si>
  <si>
    <t>Identifikované zjištění</t>
  </si>
  <si>
    <t>KSÚS, p.o.</t>
  </si>
  <si>
    <t xml:space="preserve">Projekt revitalizace Centra vzdělávání ISŠTE Sokolov
CZ.1.09/1.3.00/18.00376 </t>
  </si>
  <si>
    <t>Název a registrační číslo projektu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</si>
  <si>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</si>
  <si>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</si>
  <si>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</si>
  <si>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</si>
  <si>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</si>
  <si>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</si>
  <si>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</si>
  <si>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</si>
  <si>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</si>
  <si>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</si>
  <si>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</si>
  <si>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</si>
  <si>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</si>
  <si>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</si>
  <si>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</si>
  <si>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</si>
  <si>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</si>
  <si>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</si>
  <si>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</si>
  <si>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</si>
  <si>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</si>
  <si>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</si>
  <si>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</si>
  <si>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</si>
  <si>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</si>
  <si>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</si>
  <si>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</si>
  <si>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</si>
  <si>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</si>
  <si>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</si>
  <si>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Střední průmyslová škola Ostrov</t>
  </si>
  <si>
    <t>x</t>
  </si>
  <si>
    <t>z toho</t>
  </si>
  <si>
    <t>uhrazené platební výměry, provedené korekce</t>
  </si>
  <si>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</si>
  <si>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</si>
  <si>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</si>
  <si>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</si>
  <si>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</si>
  <si>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</si>
  <si>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</si>
  <si>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</si>
  <si>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</si>
  <si>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</si>
  <si>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</si>
  <si>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</si>
  <si>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</si>
  <si>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</si>
  <si>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</si>
  <si>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</si>
  <si>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</si>
  <si>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</si>
  <si>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</si>
  <si>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</si>
  <si>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</si>
  <si>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</si>
  <si>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</si>
  <si>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</si>
  <si>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</si>
  <si>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</si>
  <si>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</si>
  <si>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</si>
  <si>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</si>
  <si>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</si>
  <si>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</si>
  <si>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</si>
  <si>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</si>
  <si>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ROP 
92,5% 
7,5%</t>
  </si>
  <si>
    <t>školství</t>
  </si>
  <si>
    <t>2.1.2007 - 30.7.2012
vyúčtování projektu 
ZK 102/04/15 ze dne 16.4.2015</t>
  </si>
  <si>
    <t>APDM, p.o.</t>
  </si>
  <si>
    <t>Ing. Kamil Řezníček/ PaedDr. Vratislav Emler</t>
  </si>
  <si>
    <t>12.3.2007 - 29.7.2011
vyúčtování projektu
ZK 93/04/14 ze dne 24.4.2014</t>
  </si>
  <si>
    <t xml:space="preserve">
Ing. Kamil Řezníček/ 
PaedDr. Vratislav Emler</t>
  </si>
  <si>
    <t>ÚOHS pokuta</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</si>
  <si>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</si>
  <si>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</si>
  <si>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</si>
  <si>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</si>
  <si>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</si>
  <si>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</si>
  <si>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</si>
  <si>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</si>
  <si>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</si>
  <si>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</si>
  <si>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</si>
  <si>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Vyčíslení úspěchu v uskutečněné obraně v Kč a v %</t>
  </si>
  <si>
    <t>Rozdíl mezi původní výši vyměřených finančních postihů a konečnou výši finančního postihu po uskutečněné právní obraně.</t>
  </si>
  <si>
    <t>VŘ 006 - Zajištění technického dozoru - diskriminační požadavek k prokázání kvalifikačního předpokladu (viz PV 3/2017 - odvod 25%, tj. 823.671,- Kč)</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</si>
  <si>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</si>
  <si>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</si>
  <si>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penále vyměřené k platebnímu výměru č. 3/2017 ze dne 16.3.2017</t>
  </si>
  <si>
    <t>pochybení ve 2 veřejných zakázkách -netransparentní hodnotící kritéria; netransparentní hodnocení nabídek; netransparentní a diskriminační hodnotící kritéria</t>
  </si>
  <si>
    <t>podstatná změna závazku ze smlouvy na veřejnou zakázku, kdy při zvýšení /snížení ceny na školení překročil zadavatel 10 % původní hodnoty závazku</t>
  </si>
  <si>
    <t xml:space="preserve">diskriminační požadavky v rámci technických kvalifikačních předpokladů (znalost hospodaření krajských úřadů, ISO, architekt WAN/MAN zkušenosti) </t>
  </si>
  <si>
    <t>pochybení v zakázce "Lineární urychlovač pro nemocnici v Chebu - přístavba zázemí" - změna zadávacích podmínek v důsledku podstatné změny smlouvy dodatkem měnícím podmínky ve Smlouvě o dílo</t>
  </si>
  <si>
    <t xml:space="preserve">MŠMT 
krácení dotace </t>
  </si>
  <si>
    <t>CRR
krácení dotace</t>
  </si>
  <si>
    <t>Muzeum Sokolov, p.o. KK</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</si>
  <si>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</si>
  <si>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</si>
  <si>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</si>
  <si>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</si>
  <si>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</si>
  <si>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</si>
  <si>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</si>
  <si>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</si>
  <si>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t>CRR 
krácení dotace za I. až III. etapu (sankce 10 % za 3 etapy, po námitkách změna na 5% a pouze za III. etapu)</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</si>
  <si>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</si>
  <si>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t>region</t>
  </si>
  <si>
    <t>1.1.2021 - 31.12.2022</t>
  </si>
  <si>
    <t>Podpora činnosti Regionální stálé konference a programu RE:START v Karlovarském kraji II.
CZ.08.1.125/0.0/0.0/15_003/0000261</t>
  </si>
  <si>
    <t>OŘP/ORR</t>
  </si>
  <si>
    <t>Nezpůsobilé výdaje Fa č. 2112001 ve výši 3.615,48 Kč na 12. měsíční paušál web hostingu webových stránek, byla vystavena na základě objednávky č. 01411 - 00018/21/RR ze dne 6.12.2021 tzn. KK fakticky využíval služby od 1.1.2021 do 7.12.2021 bez jakékoli předchozí objednávky</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</si>
  <si>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</si>
  <si>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</si>
  <si>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t>ISŠTE Sokolov, p.o.</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</si>
  <si>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dne 29.11.2022 obdržel KK Rozsudek č.j. 9 Af 31/2020- 131 ze dne 31.10.2022-Rozhodnutí MF se ruší, věc se vrací k dalšímu řízení, MF dne 29.12.2022 uhradilo náklady řízení KK 3.000 Kč, MF podalo dne 12.12.2022 kasaci, dne 23.12.2022 doručena Informace o řízení č.j. 8Afs273/2022-12 ze dne 23.12.2022, dne 2.1.2023 odesláno Vyjádření k informaci
</t>
    </r>
    <r>
      <rPr>
        <b/>
        <sz val="11"/>
        <rFont val="Calibri"/>
        <family val="2"/>
        <charset val="238"/>
        <scheme val="minor"/>
      </rPr>
      <t>OČEKÁVÁME ROZHODNUTÍ NSS O PODÁNÉ KASAČNÍ STÍŽNOSTI MF</t>
    </r>
  </si>
  <si>
    <r>
      <t xml:space="preserve">Dne 24.8.2022 doručen v Protokol o kontrole č.j. MMR-53866/2022-25 ze dne 22.8.2022, zjištění spočívající v úhradě faktury č.2112001 ze dne 7.12.2021 ve výši 3.615,48 Kč vystavené společností Studio Fresh Net, s.r.o. týkající se 12.měsíčního paušálu web hostingu webových stránek Regionální stálé konference Karlovarského kraje (rskkvk.cz) na období 1 až 12/2021 na základě cenové nabídky ze dne 6.12.2021 a objednávky KK č.01411 – 00018/21/RR ze dne 6.12.2021. KK tak výše uvedeným fakticky využíval služby v období od 1.1.2021 do 7.12.2021 bez jakékoli předchozí objednávky. Dne 2.9.2022 podány námitky č.j. KK/180/HK/22 ze dne 2.9.2022. Dne 20.9.2022 obdržel KK Vyřízení námitek proti kontrolním zjištěním uvedeným v protokolu o kontrole č.j. MMR-60273/2022-25 ze dne 19.9.2022-nelze námitce vyhovět. Dne 29.9.2022 byla KK z MMR doručena Výzva k vrácení peněžních prostředků dotace podle §14f odst. 3 zákona č. 218/2000 Sb., o rozpočtových pravidlech a informace o potvrzené nesrovnalosti č.j. MMR-61684/2022-25 ze dne 26.9.2022-vrácení peněžních prostředků dotace ve výši 3.615,48 Kč. Dne 19.10.2022 vrátil KK peněžní prostředky na BÚ MMR.
</t>
    </r>
    <r>
      <rPr>
        <b/>
        <sz val="11"/>
        <rFont val="Calibri"/>
        <family val="2"/>
        <charset val="238"/>
        <scheme val="minor"/>
      </rPr>
      <t>KONEČNÝ STAV</t>
    </r>
  </si>
  <si>
    <t>Původní finanční postih za zjištěné pochybení u aktuálně sledovaných projektů</t>
  </si>
  <si>
    <t>Aktuální výše sledovaných finančních postihů po uskutečněné právní obraně</t>
  </si>
  <si>
    <t xml:space="preserve">Celkové částka v Kč 
za všechny projekty </t>
  </si>
  <si>
    <t>ř.1</t>
  </si>
  <si>
    <t>ř.2</t>
  </si>
  <si>
    <t>ř.3</t>
  </si>
  <si>
    <t>ř.4</t>
  </si>
  <si>
    <t>Aktuálně sledované finanční postihy u projektů</t>
  </si>
  <si>
    <t>Vysvětlení k tabulkám:</t>
  </si>
  <si>
    <t>Finanční postih</t>
  </si>
  <si>
    <t>Aktuální výše finančního postihu</t>
  </si>
  <si>
    <t>uhrazené platební výměry, pokuty, provedené krácení dotace nebo její vrácení</t>
  </si>
  <si>
    <t>Uhrazené platební výměry (PV), pokuty, provedené krácení dotace nebo její vrácení</t>
  </si>
  <si>
    <t>neuhrazeno - platební výměry a rozhodnutí nenabyly právní moci</t>
  </si>
  <si>
    <t>maximální možný očekávaný finanční postih - finanční postih není dosud vyměřen</t>
  </si>
  <si>
    <t>Maximální možný očekávaný finanční postih - finanční postih není dosud vyměřen</t>
  </si>
  <si>
    <t>U zjištěných pochybení není ukončen kontrola, není k dispozici konečná zpráva z auditu operace, nebylo zahájeno nebo probíhá daňové řízení nebo správní řízení na ÚOHS. Předpokládané částka finančního postihu nemusí být konečná.</t>
  </si>
  <si>
    <r>
      <t xml:space="preserve">Částka odpovídá skutečně uhrazeným částkám dle pravomocných platebních výměrů a rozhodnutí o pokutě nebo krácené dotaci či jejím vrácené části. Odvod/pokuta je uhrazena až v okamžiku nabytí právní moci platebního výměru/rozhodnutí o pokutě </t>
    </r>
    <r>
      <rPr>
        <sz val="10"/>
        <color rgb="FF00B050"/>
        <rFont val="Calibri"/>
        <family val="2"/>
        <charset val="238"/>
        <scheme val="minor"/>
      </rPr>
      <t xml:space="preserve">(zelená barva v příloze č. 1 a 2 a tabulkách). </t>
    </r>
    <r>
      <rPr>
        <sz val="10"/>
        <color rgb="FF7030A0"/>
        <rFont val="Calibri"/>
        <family val="2"/>
        <charset val="238"/>
        <scheme val="minor"/>
      </rPr>
      <t xml:space="preserve">Dosud neuhrazené platební výměry/rozhodnutí o pokutě, které nenabyly právní moci, nemusejí být konečné (fialová barva v příloze č. 1 a č. 2 a tabulkách. </t>
    </r>
  </si>
  <si>
    <t>Jedná se o krácení dotace, odvody za porušení rozpočtové kázně, penále, výzvy k vrácení dotace nebo její části (částka v Kč odpovídá částce dotace, kterou by příjemce obdržel dle rozhodnutí o dotaci) a pokuty Úřadu pro ochranu hospodářské soutěže (ÚOHS).</t>
  </si>
  <si>
    <t>Výše původního finančního postihu za identifikované pochybení na základě protokolu z kontroly, zprávy z auditu operace nebo rozhodnutí o pokutě, případně jiných dokumentů. Proti kontrolním zjištěním byly příjemci dotace podávány námitky nebo stanoviska apod. Částka se vztahuje pouze k dotaci a nejedná se o konečnou částku finančního postihu.</t>
  </si>
  <si>
    <t>Finanční postih pro uskutečněné právní obraně. V případě sledovaných finančních postihů se nemusí jednat o konečnou částku finančního postihu - dosud neukončený soudní spor nebo očekávání rozhodnutí o prominutí.</t>
  </si>
  <si>
    <t>Projekty
 Karlovarského kraje (KK)</t>
  </si>
  <si>
    <t>Projekty 
příspěvkových organizací (PO)</t>
  </si>
  <si>
    <t xml:space="preserve">Aktuální výše sledovaných finančních postihů dle jejich úhrady </t>
  </si>
  <si>
    <t>•</t>
  </si>
  <si>
    <t>Úspěch uskutečněné obrany v %  u aktuálně sledovaných finančních postihů (ř. 3/ ř. 1)</t>
  </si>
  <si>
    <r>
      <t xml:space="preserve">Aktuální výše sledovaných finančních postihů po uskutečněné právní obraně - </t>
    </r>
    <r>
      <rPr>
        <sz val="11"/>
        <color theme="1"/>
        <rFont val="Calibri"/>
        <family val="2"/>
        <scheme val="minor"/>
      </rPr>
      <t>viz ř. 2 tabulky č.1</t>
    </r>
  </si>
  <si>
    <t>Přehled finančních postihů (odvodů, korekcí a pokut) u projektů spolufinancovaných z EU a jiných zdrojů od roku 2008</t>
  </si>
  <si>
    <r>
      <t xml:space="preserve">Tabulka č. 1 - Aktuálně sledované finanční postihy - </t>
    </r>
    <r>
      <rPr>
        <sz val="11"/>
        <rFont val="Calibri"/>
        <family val="2"/>
        <charset val="238"/>
        <scheme val="minor"/>
      </rPr>
      <t>podrobněji Příloha č. 1 (KK) a Příloha č. 2 (PO)</t>
    </r>
  </si>
  <si>
    <r>
      <t>Tabulka č. 2 - Aktuálně sledované finanční postihy dle jejich úhrady</t>
    </r>
    <r>
      <rPr>
        <sz val="11"/>
        <rFont val="Calibri"/>
        <family val="2"/>
        <charset val="238"/>
        <scheme val="minor"/>
      </rPr>
      <t xml:space="preserve"> - podrobněji Příloha č. 1 (KK) a Příloha č. 2 (PO)</t>
    </r>
  </si>
  <si>
    <r>
      <t xml:space="preserve">Vyčíslení úspěchu v uskutečněné obraně v Kč u aktuálně sledovaných finančních postihů </t>
    </r>
    <r>
      <rPr>
        <b/>
        <i/>
        <sz val="11"/>
        <rFont val="Calibri"/>
        <family val="2"/>
        <charset val="238"/>
        <scheme val="minor"/>
      </rPr>
      <t>(ř. 1 - ř. 2)</t>
    </r>
  </si>
  <si>
    <t xml:space="preserve">VZ na stavební práce "Realizace stavby CLP"- široké vymezení předmětu veřejné zakázky.
</t>
  </si>
  <si>
    <t>Příloha č. 1</t>
  </si>
  <si>
    <r>
      <t xml:space="preserve">Dne 1.9.2016 doručeno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28. 6 2018 z URR doručen PV č. 17/2018 ve výši 19.278.653,00 Kč; 26.7.2018 odesláno odvolání proti PV; Dne 5.9.2018 Policie ČR usnesením rozhodla o odložení trestní věci podezření ze spáchání trestného činu; dne 14.11.2022 obdržel KK Informaci o úředních osobách č.j. MF-6836/2019/1203 ze dne 10.11.2022, dne 6.12.2022 obdržel KK Informaci o úředních osobách č.j. MF-6950/2019/1203-3 ze dne 6.12.2022, dne 9.1.2023 odeslal KK Vyjádření k Informaci o zjištěných skutečnostech MF č.j. KK/11/HK/23 ze dne 9.1.2023, dne 16.1.2023 obdržel KK Rozhodnutí MF č.j. MF-6836/2019/1203-9-odvolání zamítlo a PV č. 17/2018 č.j. RRSZ 3984/2018 ze dne 26.6.2018 na odvod ve výši 19.278.653 Kč potvrdilo, dne 19.1.2023 KK PV uhradil na bankovní účet FÚ pro KK.
</t>
    </r>
    <r>
      <rPr>
        <b/>
        <sz val="11"/>
        <rFont val="Calibri"/>
        <family val="2"/>
        <charset val="238"/>
        <scheme val="minor"/>
      </rPr>
      <t>KONEČNÝ STAV - BUDE PŘEDÁNO K VYMÁHÁNÍ NA OLP</t>
    </r>
    <r>
      <rPr>
        <sz val="11"/>
        <rFont val="Calibri"/>
        <family val="2"/>
        <charset val="238"/>
        <scheme val="minor"/>
      </rPr>
      <t xml:space="preserve">
</t>
    </r>
  </si>
  <si>
    <t>Podpora vybraných služeb sociální prevence II
CZ.03.2.60/0.0/0.0/15_005/0015040</t>
  </si>
  <si>
    <t>1.9.2016 - 30.10.2022</t>
  </si>
  <si>
    <t>sociální</t>
  </si>
  <si>
    <t>Patrik Pizinger</t>
  </si>
  <si>
    <t>Nezpůsobilé výdaje vč. nepřímých nákladů - výdaje za pronájem kanceláře leden-prosinec 2021 - statutární orgán 15.přední hlídky Royal Rangers Mariánské Lázně uzavřel smlouvu o nájmu jako pronajímatel i jako spoluvlastník nemovitosti</t>
  </si>
  <si>
    <t>OŠMT</t>
  </si>
  <si>
    <t>Implementace Krajského akčního plánu 2 v Karlovarském kraji
CZ.02.3.68/0.0/0.0/19_078/0017823</t>
  </si>
  <si>
    <t>Zaměstnanost
95%
5%</t>
  </si>
  <si>
    <t>Technická pomoc
85%
15%</t>
  </si>
  <si>
    <t>OŘP/OSV</t>
  </si>
  <si>
    <r>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t>
    </r>
    <r>
      <rPr>
        <b/>
        <sz val="11"/>
        <rFont val="Calibri"/>
        <family val="2"/>
        <charset val="238"/>
        <scheme val="minor"/>
      </rPr>
      <t xml:space="preserve">sankce 25 % z veřejné zakázky. </t>
    </r>
  </si>
  <si>
    <t>CRR 
očekávané krácení dotace za IV. etapu (krácení 25 %)</t>
  </si>
  <si>
    <t>MMR
výzva k vrácení dotace/ 
FÚ
odvod za porušení rozp. kázně za I. a II. etapu (5 % )</t>
  </si>
  <si>
    <t>Výzkum, vývoj a vzdělávání
95%
5%</t>
  </si>
  <si>
    <t>Mgr. Jindřich Čermák</t>
  </si>
  <si>
    <t>MMR 
vrácení dotace</t>
  </si>
  <si>
    <t>MŠMT 
krácení dotace a odvod za porušení rozpočtové kázně</t>
  </si>
  <si>
    <r>
      <t xml:space="preserve">28.5.2021 - 31.8.2023 (závěrečné vyhodnocení 31.8.2024)
</t>
    </r>
    <r>
      <rPr>
        <sz val="11"/>
        <color rgb="FF0070C0"/>
        <rFont val="Calibri"/>
        <family val="2"/>
        <charset val="238"/>
        <scheme val="minor"/>
      </rPr>
      <t>projekt v realizaci</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</si>
  <si>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MPSV není důvodná a zamítá se.
ZZS KK nyní očekává nové rozhodnutí MPSV o námitkách proti neproplacení dotace podaných ZZS KK dne 4. 7. 2019.</t>
    </r>
  </si>
  <si>
    <t>Mgr. Robert Pisár</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</si>
  <si>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KK obdržel Usnesení č.j. 13 C 47/2020-96-v přerušeném řízení se pokračuje. Dne 13.1.2023 doručen dopis Relsie -žádost o osobní jednání. dne  7.3.2023 odeslána odpověď na dopis Relsie dopsi č.j. KK/694/LP/23, dne 16.3.2023 obdržel KK přípis obvodního soudu č.j. 13 C 47/2020 s výzvou ke sdělení aktuálních procesních stanovisek, dne 30.3.2023 odeslal KK vyjádření k výzvě soudu KK/1098/LP/23. Dne 2.5.2023 obdržel KK Předvolání č.j. 13 C 47/2020 na 18.7.2023 v 9.00 k Obvodnímu soudu pro Prahu 1
</t>
    </r>
    <r>
      <rPr>
        <b/>
        <sz val="11"/>
        <rFont val="Calibri"/>
        <family val="2"/>
        <charset val="238"/>
        <scheme val="minor"/>
      </rPr>
      <t>KONEČNÝ STAV - PŘEDÁNO K VYMÁHÁNÍ OLP</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</si>
  <si>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dne 14.10.2022 odeslal KK Vyjádření žalobce k požadovaným nákladům řízení č.j. KK/203/HK/22 ze dne 14.10.2022, dne 2.11.2022 obdržel KK Rozsudek č.j. 14 Af 36/2020- 50 ze dne 12.10.2022-Rozhodnutí MF se ruší, věc se vrací k dalšímu řízení, MF dne 14.11.2022 uhradilo náklady řízení KK 3.000 Kč, MF podalo dne 15.11.2022 kasaci, dne 25.11.2022 doručena Informace o probíhajícím řízení č.j. 10Afs319/2022-10 ze dne 25.11.2022, dne 30.11.2022 odesláno Vyjádření k informaci č.j. KK/235/HK/22, dne 11.1.2023 odesláno Vyjádření ke kasaci č.j.KK/12/HK/23 ze dne 10.1.2023. Dne 14.4.2023 obdržel KK Rozsudek NSS č.j. 10 Afs 319/2022 - 33 ze dne 14.4.2023 - kasační stížnost se zamítá. Dne 9. 5. 2023 obdržel KK Výzvu MF č. j. MF-31127/2018/1203-43 ze dne 9. 5. 2023, v níž MF vyzvalo účastníky sporného správní řízení k jednání o smírném vyřešení sporu vedeném o zaplacení částky 732.271,43 Kč s příslušenstvím a předložení dohody o uzavření smíru nebo sdělení, že k dohodě nedošlo. Dne 26.5.2023 odeslal KK Vyjádření k výzvě MF č.j. KK/129/HK/23 ze dne 25.5.2023 - k uzavření dohody nedošlo. Dne 31.5.2023 doručena Reakce MMR na výzvu MF č.j. MMR-39627/2023-25 ze dne 29.5.2023 k uzavření smíru nedošlo.
</t>
    </r>
    <r>
      <rPr>
        <b/>
        <sz val="11"/>
        <rFont val="Calibri"/>
        <family val="2"/>
        <charset val="238"/>
        <scheme val="minor"/>
      </rPr>
      <t>OČEKÁVÁME NOVÉ ROZHODNUTÍ MF VE SPORU</t>
    </r>
  </si>
  <si>
    <t>pochybení ve VZ realizované ISŠ Cheb - zadavatel stanovil lhůtu pro podání nabídek v délce kratší, než určují uvedená ustanovení ZZVZ - sankce 5% z hodnoty VZ 0007 a neprokázání doložení dokladů prokazující základní či profesní způsobilost - sankce 25 % z hodnoty VZ 0007 po připomínkách snížení na 5%</t>
  </si>
  <si>
    <t>MŠMT
výzva k vrácení dotace</t>
  </si>
  <si>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 sankce 5% z hodnoty
VZ 0044</t>
  </si>
  <si>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0043</t>
    </r>
  </si>
  <si>
    <r>
      <t xml:space="preserve">Závěr administrativního ověření projektu, jehož přílohou byl Výsledek kontroly veřejné zakázky, KK podal  připomínky, které poskytovatel dotace obdržel dne 19. 12. 2022, Vyřízení připomínek č. j.: MSMT-35144/2022-2 ze dne 6. 2. 2023 - nevyhovění připomínkám Dne 6. 6. 2023 byla KK doručena Výzva k vrácení dotace nebo její části dle ustanovení § 14f odst. 3 zákona č. 218/2000 Sb., o rozpočtových pravidlech č. 1/23-06-17823-001 ze dne 6. 6. 2023. Dne 29.6.2023 byla uhrazena výzva v celkové výši 2.613,50 Kč (95% podíl z celkové výše nezpůsobilých výdajů 2.751,06 Kč tj. 2.456,30 Kč přímé náklady + 294,76 Kč nepřímé náklady) na bankovní účet MŠMT
</t>
    </r>
    <r>
      <rPr>
        <b/>
        <sz val="11"/>
        <rFont val="Calibri"/>
        <family val="2"/>
        <charset val="238"/>
        <scheme val="minor"/>
      </rPr>
      <t>KONEČNÝ STAV - BUDE ŘEŠENO JAKO ŠKODNÍ PŘÍPAD</t>
    </r>
  </si>
  <si>
    <r>
      <t xml:space="preserve">Závěr administrativního ověření projektu, jehož přílohou byl Výsledek kontroly veřejné zakázky, KK podal  připomínky, které poskytovatel dotace obdržel dne 19. 12. 2022, Vyřízení připomínek č. j.: MSMT-35144/2022-2 ze dne 6. 2. 2023 - nevyhovění připomínkám Dne 22. 6. 2023 byla KK doručena Výzva k vrácení dotace nebo její části dle ustanovení § 14f odst. 3 zákona č. 218/2000 Sb., o rozpočtových pravidlech č. 1/CZ.02.3.68/0.0/0.0/19_078/0017823/23/001 ze dne 21. 6. 2023. Dne 12. 7. 2023 byla uhrazena výzva v celkové výši 1.458,03 Kč (95% podíl z celkové výše nezpůsobilých výdajů 1.534,77 Kč tj. 1.370,33 Kč přímé náklady + 164,44 Kč nepřímé náklady) na bankovní účet MŠMT
</t>
    </r>
    <r>
      <rPr>
        <b/>
        <sz val="11"/>
        <rFont val="Calibri"/>
        <family val="2"/>
        <charset val="238"/>
        <scheme val="minor"/>
      </rPr>
      <t>KONEČNÝ STAV - BUDE ŘEŠENO JAKO ŠKODNÍ PŘÍPAD</t>
    </r>
  </si>
  <si>
    <r>
      <t xml:space="preserve">Dne 3.1.2023 doručen Protokol o kontrole č.j. MPSV-2022/172556-854/2 ze dne 2.1.2023 zjištění spočívající ve střetu zájmů - uzavření nájemní smlouvy totéž osobou na obou stranách statutární orgán 15.přední hlídky Royal Rangers Mariánské Lázně  pan Tomáš Rusňák uzavřel smlouvu o nájmu jako pronajímatel i jako spoluvlastník nemovitosti. Dne 18.1.2023 podány námitky č.j. KK/15/HK/23 ze dne 17.1.2023. Dne 9.2.2023 obdržel KK Vyřízení námitek podaných proti kontrolním zjištění č. 1 uvedených v protokolu o kontrole č. 000076-2022/OPZ ze dne 2.1.2023 č.j. MPSV-2023/14415/854/1 - námitky jsou shledány nedůvodnými a proto jsou zamítnuty. Dne 24.2.2023 doručena výzva k vrácení dotace či její části č.j. MPSV-2022/172556-854/3 ze dne 24.2.2023, která nebyla uhrazena. Informace MPSV Předání  podkladů k prošetření podezření na porušení rozpočtové kázně č.j. MPSV-2023/81756-852 ze dne 12.4.2023. Oznámení o zahájení daňové kontroly FÚproKK č.j. 544187/23/2400-31471-405141 ze dne 5.5.2023. Dne 1.9.2023 doručena Zpráva o daňové kontrole č. j. 716216/23/2400-31471-405141, ze dne 31. 8. 2023 nebyly zjištěny skutečnosti rozhodné pro stanovení odvodové povinnosti za porušení rozpočtové kázně.
</t>
    </r>
    <r>
      <rPr>
        <b/>
        <sz val="11"/>
        <rFont val="Calibri"/>
        <family val="2"/>
        <charset val="238"/>
        <scheme val="minor"/>
      </rPr>
      <t>POSTIH ZRUŠEN</t>
    </r>
  </si>
  <si>
    <r>
      <t>2 pochybení  v rámci VZ Dynamický nákupní systém (DNS) realizované KK -  
1) zadavatel vyloučil dodavatele pro nesplnění kvalifikace, aniž by jej předem vyzval k vysvětlení/doplnění dokladů prokazující splnění kvalifikace; 2) zadavatel požadoval prokázat kvalifikaci prostřednictvím originálů a ověř. kopií již v rámci žádosti o účast -</t>
    </r>
    <r>
      <rPr>
        <b/>
        <sz val="11"/>
        <rFont val="Calibri"/>
        <family val="2"/>
        <charset val="238"/>
        <scheme val="minor"/>
      </rPr>
      <t xml:space="preserve"> </t>
    </r>
    <r>
      <rPr>
        <sz val="11"/>
        <rFont val="Calibri"/>
        <family val="2"/>
        <charset val="238"/>
        <scheme val="minor"/>
      </rPr>
      <t>sankce 5% z hodnoty VZ 0045, VZ 0046, VZ 0047, VZ 0048</t>
    </r>
  </si>
  <si>
    <t>MMR
výzva k vrácení dotace</t>
  </si>
  <si>
    <r>
      <t xml:space="preserve">Poskytovatel dotace v IS KP14+ u veřejné zakázky realizované ISŠ Cheb uvádí zjištěné nedostatky  a informaci o krácení dotace ve výši 5% z hodnoty VZ 0007. ISŠ Cheb podala ke zjištění připomínky v rámci administrace 4. žádosti o platbu (ŽoP). Dne 2.3.2023 doručen Výsledek kontroly veřejné zakázky VZ 007 se sankcí 25 %. Do 17.3.2023 možnost podání připomínek. Dne 15.5.2023 doručeno z MŠMT Vyřízení připomínek MSMT-13177/2023-2 - částečně vyhověno, sankce snížená z 25% na 5%, tj. na 157.653,90 Kč. Dne 21.8.2023 obdržel KK Vyúčtování projektu vč. Závěrů administrativního ověření projektu v nich byla sankce stanovena na částku 185.865,68 Kč (z toho přímé výdaje 165.951,50 Kč a 12% nepřímé náklady 19.914,18 Kč). Dne 9.10.2023 byla KK doručena Výzva k vrácení dotace nebo její části dle ustanovení § 14f odst. 3 zákona č. 218/2000 Sb., o rozpočtových pravidlech, ve znění pozdějších předpisů č. 1/23-10-17823-002 ze dne 9. 10. 2023. 95 % podíl činí 176.572,39 Kč. Dne 20.10.2023 byla výzva uhrazena na bankovní účet MŠMT
</t>
    </r>
    <r>
      <rPr>
        <b/>
        <sz val="11"/>
        <rFont val="Calibri"/>
        <family val="2"/>
        <charset val="238"/>
        <scheme val="minor"/>
      </rPr>
      <t>KONEČNÝ STAV - BUDE ŘEŠENO JAKO ŠKODNÍ PŘÍPAD</t>
    </r>
  </si>
  <si>
    <r>
      <t xml:space="preserve">Dne 12.12.2022 obdržel KK prostřednictvím IS KP14+ Výsledek kontroly veřejné zakázky VZ 0042 Dynamický nákupní systém na zajištění nepravidelné autobusové dopravy (DNS) s pochybením u 4 veřejných zakázek v rámci projektu, a to  VZ 0043, VZ 0044, VZ  0045 a VZ 0046. Dne 19.12.2022 odeslal KK Připomínky  k závěrům řídícího orgánu. MŠMT připomínkám nevyhověl, viz Vyřízení připomínek  čj. MSMT-35144/2022-2 ze dne 6.2.2023 - udělená sankce 5%. Poskytovatel dotace  v jednotlivých žádostech o platbu uplatní krácení dotace z přímých výdajů a také nepřímých výdajů (12%), a to ve výši 5%,  Dne 21.8.2023 obdržel KK Vyúčtování projektu vč. Závěrů administrativního ověření projektu v nich byla sankce stanovena na částku 4.824,52 Kč z toho přímé výdaje 4.307,60 Kč (a 12% nepřímé náklady 516,92 (VZ 0045 907,50 Kč, VZ 0046 1.058,75 Kč, VZ 0047 1.306,80 Kč a VZ 0048 1.034,55 Kč). Dne 9.10.2023 byla KK doručena Výzva k vrácení dotace nebo její části dle ustanovení § 14f odst. 3 zákona č. 218/2000 Sb., o rozpočtových pravidlech, ve znění pozdějších předpisů č. 1/23-10-17823-002 ze dne 9. 10. 2023. 95 % podíl činí 4.583,29 Kč. Dne 20.10.2023 byla výzva uhrazena na bankovní účet MŠMT
</t>
    </r>
    <r>
      <rPr>
        <b/>
        <sz val="11"/>
        <rFont val="Calibri"/>
        <family val="2"/>
        <charset val="238"/>
        <scheme val="minor"/>
      </rPr>
      <t>KONEČNÝ STAV - BUDE ŘEŠENO JAKO ŠKODNÍ PŘÍPAD</t>
    </r>
  </si>
  <si>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 xml:space="preserve">Dne 18.2.2022 podala škola na Městský soud v Praze žalobu na nečinnost MMR, kterou dne 29.4.2022 změnila na žalobu zásahovou. Dne 2.5.2022 doručeno Usnesení č.j. 9A 16/2022-77 ze dne 31.3.2022 - odmítnuta nečinnostní žaloba pro zmeškání lhůty. 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Dne 27.10. 2022 doručeno z FÚ pro KK Rozhodnutí o vrácení přeplatku do 15 dní.  Dne 12.12.2022 na bankovní účet KK připsána z MMR příchozí platba/ vrat. přeplatek ve výši 33.160.392 Kč. Dne 14.12.2022 ISŠTE požádala FÚ pro KK o vyplacení úroku z vratitelného přeplatku. Dne 13.1.2023 byl na bankovní účet KK vyplacen úrok z vratitelného přeplatku ve výši 28.881.930 Kč. Dne 3.4.2023 obdrželo ISŠTE Usnesení č.j. 5 A 18/2022-61 ze dne 31.3.2023 - řízení o žalobě na ochranu proti nečinnosti se zastavuje
Dne 28. 7. 2023 byl ISŠTE doručen Rozsudek Městského soudu v Praze č. j. 8 Af 21/2021 – 66 ze dne 27. 6. 2023, na základě kterého byla správní žaloba týkající se krácení II.etapy zamítnuta.
KONEČNÝ STAV</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</si>
  <si>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Po vrácení vratitelného přeplatku za I.etapu projektu zaslala ISŠTE d</t>
    </r>
    <r>
      <rPr>
        <b/>
        <sz val="11"/>
        <rFont val="Calibri"/>
        <family val="2"/>
        <charset val="238"/>
      </rPr>
      <t>ne 16.12.2022 na Městský soud v Praze repliku a nadále požaduje snížení postihu z 25% na 6,25%. Dne 28. 7. 2023 byl ISŠTE doručen Rozsudek Městského soudu v Praze č. j. 8 Af 21/2021 – 66 ze dne 27. 6. 2023, na základě kterého byla výše uvedená správní žaloba zamítnuta</t>
    </r>
    <r>
      <rPr>
        <sz val="11"/>
        <rFont val="Calibri"/>
        <family val="2"/>
        <charset val="238"/>
      </rPr>
      <t xml:space="preserve">
</t>
    </r>
    <r>
      <rPr>
        <b/>
        <sz val="11"/>
        <rFont val="Calibri"/>
        <family val="2"/>
        <charset val="238"/>
      </rPr>
      <t>KONEČNÝ STAV</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</si>
  <si>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Dne 21.3.2023 obdrželo ISŠTE Rozhodnutí MF o prohlášení nicotnosti rozhodnutí o prominutí odvodu č.j. MF-6763/2023/2203-6 ze dne 21.3.2023. ISŠTE obdrželo Usnesení Krajského soudu v Ústí nad  Labem č.j. 16 Af 2/2022-60 ze dne 12.4.2023- žaloba se odmítá, neboť MF prohlásilo nicotnost rozhodnutí regionální rady, napadené rozhodnutí přestalo právně existovat. Dne 21. 7. 2023 obdržela ISŠTE od GFŘ zamítavé Rozhodnutí o prominutí daně č. j. 40877/23/7700-60470-208956 ze dne 21. 7. 2023.
</t>
    </r>
    <r>
      <rPr>
        <b/>
        <sz val="11"/>
        <rFont val="Calibri"/>
        <family val="2"/>
        <charset val="238"/>
        <scheme val="minor"/>
      </rPr>
      <t>KONEČNÝ STAV</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</si>
  <si>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RKK usnesením č. RK 1003/09/21 schválila řešit postih jako škodní případ.
</t>
    </r>
    <r>
      <rPr>
        <b/>
        <sz val="11"/>
        <rFont val="Calibri"/>
        <family val="2"/>
        <charset val="238"/>
        <scheme val="minor"/>
      </rPr>
      <t>KONEČNÝ STAV</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</si>
  <si>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Dne 31.5.2022 podala KSÚS prostřednictvím ARROWS, advokátní kancelář, s.r.o. k Městskému soudu v Praze správní žalobu - sp. zn. 3 A 66/2022 - proti rozhodnutí MMR</t>
    </r>
    <r>
      <rPr>
        <sz val="11"/>
        <rFont val="Calibri"/>
        <family val="2"/>
        <charset val="238"/>
        <scheme val="minor"/>
      </rPr>
      <t xml:space="preserve">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neuhradí, vyčká na daňové řízení. D</t>
    </r>
    <r>
      <rPr>
        <b/>
        <sz val="11"/>
        <rFont val="Calibri"/>
        <family val="2"/>
        <charset val="238"/>
        <scheme val="minor"/>
      </rPr>
      <t>ne 15.12.2022 zahájil FÚ pro KK daňovou kontrolu. Dne 3.8.2023 obdržela KSÚS Rozhodnutí č.j. MMR-585/2023-26 ze dne 1.8.2023-MMR námitkám za 4.etapu nevyhovělo a ponechalo sankci ve výši 25%. Dne 26.9.2023 obdržela KSÚS Výzvu k vrácení peněžních prostředků dotace č. j. MMR-66050/2023-26 ve výši 28.502.922,39 Kč ze dne 26. 9. 2023. Dne 2.10.2023 podala KSÚS prostřednictvím Arrows správní žalobu k Městskému soudu v Praze proti Rozhodnutí , č. j. MMR 585/2023 26 ze dne 1. 8. 2023. FÚ pro KK vyměřil platební výměr na odvod za porušení rozpočtové kázně č. j. 873555/23/2400-31471-402577 ze dne 14. 11. 2023 ve výši 153.998,00 Kč do státního rozpočtu a č. j. 873556/23/2400-31471-402577 ze dne 14. 11. 2023 ve výši 2.617.965,00 Kč do Národního fondu. KSÚS dne 11.12.2023 podala prostřednictvím Arrows proti PV odvolání.
OČEKÁVÁME ROZSUDEK MĚSTSKÉHO SOUDU V PRAZE VE VĚCI SPRÁVNÍ ŽALOBY I., sp. zn. 3 A 66/2022 a SPRÁVNÍ ŽALOBY II.
OČEKÁVÁME ROZHODNUTÍ O ODVOLÁNÍ PROTI PV (2.771.692,31 Kč)</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</si>
  <si>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t>
    </r>
    <r>
      <rPr>
        <b/>
        <sz val="11"/>
        <rFont val="Calibri"/>
        <family val="2"/>
        <charset val="238"/>
        <scheme val="minor"/>
      </rPr>
      <t>Odvod ve výši 88.653.154 Kč</t>
    </r>
    <r>
      <rPr>
        <sz val="11"/>
        <rFont val="Calibri"/>
        <family val="2"/>
        <charset val="238"/>
        <scheme val="minor"/>
      </rPr>
      <t xml:space="preserve"> škola uhradila dne 17.12.2020. </t>
    </r>
    <r>
      <rPr>
        <b/>
        <sz val="11"/>
        <rFont val="Calibri"/>
        <family val="2"/>
        <charset val="238"/>
        <scheme val="minor"/>
      </rPr>
      <t>Dne 3.2.2021 škola podala správní žalob</t>
    </r>
    <r>
      <rPr>
        <sz val="11"/>
        <rFont val="Calibri"/>
        <family val="2"/>
        <charset val="238"/>
        <scheme val="minor"/>
      </rPr>
      <t xml:space="preserve">u na Městský soud v Praze, který ji postoupil dne 11.2.2021 na </t>
    </r>
    <r>
      <rPr>
        <b/>
        <sz val="11"/>
        <rFont val="Calibri"/>
        <family val="2"/>
        <charset val="238"/>
        <scheme val="minor"/>
      </rPr>
      <t xml:space="preserve">Krajský soud v Ústí, sp.zn.  16 Af 13/2021. Dne 14.9.2022 proběhlo soudní jednání - žaloba zamítnutá, viz rozsudek  sp.zn.  16 Af 13/2021-89 . Info do RKK dne 3.10.2022 (usnesení č. RK 1120/10/22). </t>
    </r>
    <r>
      <rPr>
        <b/>
        <u/>
        <sz val="11"/>
        <rFont val="Calibri"/>
        <family val="2"/>
        <charset val="238"/>
        <scheme val="minor"/>
      </rPr>
      <t>Dne 17.10.2022 podaná kasační stížnost k NSS, sp.zn. 6 Afs 238/2022.</t>
    </r>
    <r>
      <rPr>
        <b/>
        <sz val="11"/>
        <rFont val="Calibri"/>
        <family val="2"/>
        <charset val="238"/>
        <scheme val="minor"/>
      </rPr>
      <t xml:space="preserve">  </t>
    </r>
    <r>
      <rPr>
        <sz val="11"/>
        <rFont val="Calibri"/>
        <family val="2"/>
        <charset val="238"/>
        <scheme val="minor"/>
      </rPr>
      <t>Ke kasační stížnosti se dne 16.12.2022  vyjádřilo MFČR, viz přípis  čj. MF-11128/2021/7102-21. NNS  o kasační stížnosti pod sp.zn. 6 Afs 238/2022 dosud nerozhodl. Dne 6.4.2023 obdržela škola Rozhodnutí o prohlášení nicotnosti rozhodnutí o prominutí odvodu č.j. MF-9050/2023/2203-3 ze dne 6.4.2023 v opravném znění Rozhodnutí č. j. MF-9050/2023/2203-5 ze dne 17.4.2023</t>
    </r>
    <r>
      <rPr>
        <b/>
        <sz val="11"/>
        <rFont val="Calibri"/>
        <family val="2"/>
        <charset val="238"/>
        <scheme val="minor"/>
      </rPr>
      <t xml:space="preserve">
</t>
    </r>
    <r>
      <rPr>
        <sz val="11"/>
        <rFont val="Calibri"/>
        <family val="2"/>
        <charset val="238"/>
        <scheme val="minor"/>
      </rPr>
      <t xml:space="preserve">Doručen rozsudek Nejvyššího správního soudu č. j. 6 Afs 238/2022 - 28 ze dne 29. 11. 2023 - kasační stížnost se zamítá
Dne 15.12.2021 RRRSZ neprominula odvody za porušení rozp.kázně, viz rozhodnutí čj. RRSZ 4367/2021 a RRSZ 4268/2021 z 14.12.2021, dne 28. 1. 2022 podané správní žaloby proti rozhodnutím o neprominutí odvodu, viz RK 58/01/22 ze dne 24.1.2022.  PV 21/2015 - dne 22.4.2022 vyjádření žalovaného - GFŘ  č.j. 27156/22/7700-00131-050999 k žalobě, 5.5.2022 SPŠ odeslala vyjádření  a repliku k vyjádření GFŘ, 12.5.2022 duplika GFŘ č.j. 32230/22/7700-00131-050999 k replice SPŠ, SPŠ na dupliku již nereagovala. PV 22/2015 - dne 25.4.2022 vyjádření žalovaného - GFŘ  č.j. 27785/22/7700-00131-050999 k žalobě, vyjádření GFŘ ze dne 22.4.2022,  5.5.2022 SPŠ odeslala vyjádření  a repliku k vyjádření GFŘ,12.5.2022 duplika GFŘ č.j. 32229/22/7700-00131-050999 k replice SPŠ, SPŠ na dupliku již nereagovala. GFŘ požádalo dne 8.2.2023 MF o nařízení přezkumu u obou napadených rozhodnutí o neprominutí. Dne 17.2.2023 doručená z Kr.soudu Ústí n/L. usnesení o přerušení řízení do skončení přezkumného řízení vedeného GFŘ u obou soudních sporů. Dne 6.4.2023 obdržela škola Rozhodnutí o prohlášení nicotnosti rozhodnutí o prominutí odvodu č.j. MF-8800/2023/2203-3 ze dne 6.4.2023.  Dne 31.7.2023 obdržela SPŠ Usnesení Krajského soudu v Ústí nad  Labem č.j. 16 Af 3/2022-66 ze dne 24.7.2023 a 16 Af 4/2022-6 ze dne 24.7.2023- žaloba se odmítá, neboť MF prohlásilo nicotnost rozhodnutí regionální rady, napadené rozhodnutí přestalo právně existovat. Doručeno z GFŘ rozhodnutí o prominutí daně č. j. 62025/23/7700-60470-208956 ze dne 5. 12. 2023 a rozhodnutí o prominutí daně č. j. 71625/23/7700-60470-208956 ze dne 6. 12. 2023 k (PV č.21/2015) a (PV č. 22/2015) - zamítlo podané žádosti prominutí odvodu daně
</t>
    </r>
    <r>
      <rPr>
        <b/>
        <sz val="11"/>
        <rFont val="Calibri"/>
        <family val="2"/>
        <charset val="238"/>
        <scheme val="minor"/>
      </rPr>
      <t>KONEČNÝ STAV - BUDE ŘEŠENO JAKO ŠKODNÍ PŘÍPAD</t>
    </r>
  </si>
  <si>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Dne 5.12.2023 doručeno rozhodnutí o prominutí daně č. j. 62172/23/7700-60470-010198 ze dne 5. 12. 2023, GFŘ zamítlo žádost o prominutí odvodu.
</t>
    </r>
    <r>
      <rPr>
        <b/>
        <sz val="11"/>
        <rFont val="Calibri"/>
        <family val="2"/>
        <charset val="238"/>
        <scheme val="minor"/>
      </rPr>
      <t>KONEČNÝ STAV - BUDE ŘEŠENO JAKO ŠKODNÍ PŘÍPAD</t>
    </r>
  </si>
  <si>
    <t>MMR 
výzva k vrácení dotace</t>
  </si>
  <si>
    <t>nedoložení podkladů týkajících se statického průzkumu a geologické a geotechnické dokumentace</t>
  </si>
  <si>
    <t>nedoložení publikace GEO OKRUH VODA, nedoložení podkladů týkajících se statického průzkumu a geologické a geotechnické dokumentace, položka plakát nebyla schválena v podrobném rozpočtu projektu</t>
  </si>
  <si>
    <t>Dne 15. 11. 2023 obdrželo Muzeum Sokolov výzvu k vrácení dotace ze státního rozpočtu nebo její části dle § 14f odst. 3 zákona č. 218/2000 Sb., č. j. 77865/2023-51, v níž MMR vyzvalo Muzeum Sokolov k vrácení části dotace ze státního rozpočtu ve výši 163,05 EUR (4.191,85 Kč), tj. 5% podílu z celkové částky nezpůsobilých výdajů v celkové výši 3.261,00 EUR. Muzeum Sokolov doručenou výzvu ve stanovené lhůtě, tj. do 11. 12. 2023, uhradilo na bankovní účet MMR.</t>
  </si>
  <si>
    <t xml:space="preserve">CRR provedlo kontrolu závěrečné zprávy o realizaci projektu, která byla Muzeem Sokolov předložena dne 17. 5. 2023. CRR sdělilo oznámením o ukončení kontroly ze dne 20. 11. 2023 Muzeu Sokolov, že přistoupilo ke krácení výdajů a udělení sankce u faktury č. 23211054, č. 2220008 a č. 22611054. Dne 4. 12. 2023 podalo Muzeum Sokolov stížnost proti rozhodnutí kontrolora CRR č. j. MUSOK/2023/494. Dne 12. 12. 2023 byl Muzeu Sokolov doručen z MMR přípis č. j. 84118/2023-51 ze dne 12. 12. 2023, ve kterém MMR zamítlo podanou stížnost proti rozhodnutí kontrolora ze dne 4. 12. 2023 a potvrdilo neuznání výdajů ve výši 79.225,97 EUR (7.736,22 EUR na kategorii „personální náklady“, 1.160,43 EUR na kategorii „kancelářské a administrativní výdaje“, 5.391,27 EUR na kategorii „náklady na externí odborné poradenství a na služby“ a 64.938,05 EUR na kategorii „pořízení a pronájem nemovitostí a stavební práce“).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</si>
</sst>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9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rgb="FFFF0000"/>
      <name val="Calibri"/>
      <family val="2"/>
      <charset val="238"/>
    </font>
    <font>
      <sz val="10"/>
      <color theme="1"/>
      <name val="Calibri"/>
      <family val="2"/>
      <scheme val="minor"/>
    </font>
    <font>
      <sz val="11"/>
      <color rgb="FF7030A0"/>
      <name val="Calibri"/>
      <family val="2"/>
      <scheme val="minor"/>
    </font>
    <font>
      <sz val="11"/>
      <color rgb="FF00B050"/>
      <name val="Calibri"/>
      <family val="2"/>
      <scheme val="minor"/>
    </font>
    <font>
      <sz val="11"/>
      <color theme="1"/>
      <name val="Calibri"/>
      <family val="2"/>
      <scheme val="minor"/>
    </font>
    <font>
      <b/>
      <sz val="11"/>
      <color rgb="FF00B050"/>
      <name val="Calibri"/>
      <family val="2"/>
      <scheme val="minor"/>
    </font>
    <font>
      <sz val="10"/>
      <name val="Calibri"/>
      <family val="2"/>
      <charset val="238"/>
      <scheme val="minor"/>
    </font>
    <font>
      <sz val="10"/>
      <color rgb="FF0070C0"/>
      <name val="Calibri"/>
      <family val="2"/>
      <charset val="238"/>
      <scheme val="minor"/>
    </font>
    <font>
      <b/>
      <sz val="10"/>
      <color theme="1"/>
      <name val="Calibri"/>
      <family val="2"/>
      <scheme val="minor"/>
    </font>
    <font>
      <sz val="8"/>
      <name val="Calibri"/>
      <family val="2"/>
      <scheme val="minor"/>
    </font>
    <font>
      <sz val="9"/>
      <color theme="1"/>
      <name val="Calibri"/>
      <family val="2"/>
      <scheme val="minor"/>
    </font>
    <font>
      <i/>
      <sz val="9"/>
      <color theme="1"/>
      <name val="Calibri"/>
      <family val="2"/>
      <charset val="238"/>
      <scheme val="minor"/>
    </font>
    <font>
      <sz val="10"/>
      <color rgb="FF00B050"/>
      <name val="Calibri"/>
      <family val="2"/>
      <charset val="238"/>
      <scheme val="minor"/>
    </font>
    <font>
      <sz val="10"/>
      <color rgb="FF7030A0"/>
      <name val="Calibri"/>
      <family val="2"/>
      <charset val="238"/>
      <scheme val="minor"/>
    </font>
    <font>
      <b/>
      <sz val="11"/>
      <color rgb="FF7030A0"/>
      <name val="Calibri"/>
      <family val="2"/>
      <scheme val="minor"/>
    </font>
    <font>
      <b/>
      <sz val="11"/>
      <color theme="1"/>
      <name val="Calibri"/>
      <family val="2"/>
      <charset val="238"/>
    </font>
    <font>
      <b/>
      <u/>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s>
  <cellStyleXfs count="41">
    <xf numFmtId="0" fontId="0" fillId="0" borderId="0"/>
    <xf numFmtId="0" fontId="41" fillId="0" borderId="0"/>
    <xf numFmtId="0" fontId="39" fillId="0" borderId="0"/>
    <xf numFmtId="0" fontId="42" fillId="0" borderId="0"/>
    <xf numFmtId="0" fontId="43" fillId="0" borderId="0"/>
    <xf numFmtId="0" fontId="38" fillId="0" borderId="0"/>
    <xf numFmtId="0" fontId="37" fillId="0" borderId="0"/>
    <xf numFmtId="0" fontId="36"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8" fillId="0" borderId="0"/>
    <xf numFmtId="0" fontId="28"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5" fillId="0" borderId="0"/>
    <xf numFmtId="0" fontId="25" fillId="0" borderId="0"/>
    <xf numFmtId="0" fontId="82" fillId="0" borderId="0"/>
    <xf numFmtId="0" fontId="16" fillId="0" borderId="0"/>
    <xf numFmtId="0" fontId="13" fillId="0" borderId="0"/>
    <xf numFmtId="0" fontId="13" fillId="0" borderId="0"/>
  </cellStyleXfs>
  <cellXfs count="462">
    <xf numFmtId="0" fontId="0" fillId="0" borderId="0" xfId="0"/>
    <xf numFmtId="0" fontId="45" fillId="0" borderId="29" xfId="0" applyFont="1" applyBorder="1" applyAlignment="1">
      <alignment vertical="center" wrapText="1"/>
    </xf>
    <xf numFmtId="0" fontId="45" fillId="0" borderId="3" xfId="0" applyFont="1" applyBorder="1" applyAlignment="1">
      <alignment vertical="center" wrapText="1"/>
    </xf>
    <xf numFmtId="0" fontId="52" fillId="0" borderId="0" xfId="0" applyFont="1"/>
    <xf numFmtId="0" fontId="53" fillId="0" borderId="0" xfId="0" applyFont="1" applyAlignment="1">
      <alignment horizontal="left"/>
    </xf>
    <xf numFmtId="0" fontId="53" fillId="0" borderId="0" xfId="0" applyFont="1" applyAlignment="1">
      <alignment horizontal="right"/>
    </xf>
    <xf numFmtId="0" fontId="54" fillId="0" borderId="0" xfId="0" applyFont="1" applyAlignment="1">
      <alignment horizontal="left"/>
    </xf>
    <xf numFmtId="0" fontId="53" fillId="0" borderId="0" xfId="0" applyFont="1"/>
    <xf numFmtId="0" fontId="55" fillId="0" borderId="0" xfId="0" applyFont="1" applyAlignment="1">
      <alignment horizontal="right"/>
    </xf>
    <xf numFmtId="0" fontId="48" fillId="3" borderId="42" xfId="0" applyFont="1" applyFill="1" applyBorder="1" applyAlignment="1">
      <alignment horizontal="left" vertical="center" wrapText="1"/>
    </xf>
    <xf numFmtId="0" fontId="58" fillId="3" borderId="19" xfId="0" applyFont="1" applyFill="1" applyBorder="1" applyAlignment="1">
      <alignment horizontal="center" vertical="center" wrapText="1"/>
    </xf>
    <xf numFmtId="0" fontId="58" fillId="3" borderId="7" xfId="0" applyFont="1" applyFill="1" applyBorder="1" applyAlignment="1">
      <alignment horizontal="center" vertical="center" wrapText="1"/>
    </xf>
    <xf numFmtId="0" fontId="59" fillId="3" borderId="7" xfId="0" applyFont="1" applyFill="1" applyBorder="1" applyAlignment="1">
      <alignment horizontal="center" vertical="center" wrapText="1"/>
    </xf>
    <xf numFmtId="0" fontId="58" fillId="3" borderId="8" xfId="0" applyFont="1" applyFill="1" applyBorder="1" applyAlignment="1">
      <alignment horizontal="center" vertical="center" wrapText="1"/>
    </xf>
    <xf numFmtId="0" fontId="58" fillId="3" borderId="30" xfId="0" applyFont="1" applyFill="1" applyBorder="1" applyAlignment="1">
      <alignment horizontal="center" vertical="center" wrapText="1"/>
    </xf>
    <xf numFmtId="0" fontId="58" fillId="3" borderId="45" xfId="0" applyFont="1" applyFill="1" applyBorder="1" applyAlignment="1">
      <alignment horizontal="center" vertical="center" wrapText="1"/>
    </xf>
    <xf numFmtId="0" fontId="58" fillId="3" borderId="31" xfId="0" applyFont="1" applyFill="1" applyBorder="1" applyAlignment="1">
      <alignment horizontal="center" vertical="center" wrapText="1"/>
    </xf>
    <xf numFmtId="0" fontId="58" fillId="3" borderId="16" xfId="0" applyFont="1" applyFill="1" applyBorder="1" applyAlignment="1">
      <alignment horizontal="center" vertical="center" wrapText="1"/>
    </xf>
    <xf numFmtId="4" fontId="0" fillId="0" borderId="0" xfId="0" applyNumberFormat="1"/>
    <xf numFmtId="4" fontId="45" fillId="0" borderId="15" xfId="0" applyNumberFormat="1" applyFont="1" applyBorder="1" applyAlignment="1">
      <alignment horizontal="right" vertical="center" wrapText="1"/>
    </xf>
    <xf numFmtId="4" fontId="45" fillId="0" borderId="29" xfId="0" applyNumberFormat="1" applyFont="1" applyBorder="1" applyAlignment="1">
      <alignment horizontal="right" vertical="center" wrapText="1"/>
    </xf>
    <xf numFmtId="4" fontId="46" fillId="0" borderId="17" xfId="0" applyNumberFormat="1" applyFont="1" applyBorder="1" applyAlignment="1">
      <alignment horizontal="right" vertical="center" wrapText="1"/>
    </xf>
    <xf numFmtId="4" fontId="46" fillId="0" borderId="17" xfId="0" applyNumberFormat="1" applyFont="1" applyBorder="1" applyAlignment="1">
      <alignment horizontal="right" vertical="center"/>
    </xf>
    <xf numFmtId="4" fontId="45" fillId="0" borderId="29" xfId="0" applyNumberFormat="1" applyFont="1" applyBorder="1" applyAlignment="1">
      <alignment vertical="center"/>
    </xf>
    <xf numFmtId="4" fontId="0" fillId="0" borderId="0" xfId="0" applyNumberFormat="1" applyAlignment="1">
      <alignment vertical="center"/>
    </xf>
    <xf numFmtId="0" fontId="40" fillId="0" borderId="53" xfId="0" applyFont="1" applyBorder="1" applyAlignment="1">
      <alignment horizontal="center" vertical="center"/>
    </xf>
    <xf numFmtId="4" fontId="45" fillId="0" borderId="0" xfId="0" applyNumberFormat="1" applyFont="1" applyAlignment="1">
      <alignment horizontal="center" vertical="center" wrapText="1"/>
    </xf>
    <xf numFmtId="0" fontId="45" fillId="0" borderId="29" xfId="0" applyFont="1" applyBorder="1" applyAlignment="1">
      <alignment horizontal="center" vertical="center"/>
    </xf>
    <xf numFmtId="0" fontId="40" fillId="0" borderId="27" xfId="0" applyFont="1" applyBorder="1" applyAlignment="1">
      <alignment horizontal="center" vertical="center"/>
    </xf>
    <xf numFmtId="0" fontId="40" fillId="0" borderId="13" xfId="0" applyFont="1" applyBorder="1" applyAlignment="1">
      <alignment horizontal="right" vertical="center" wrapText="1"/>
    </xf>
    <xf numFmtId="4" fontId="45" fillId="0" borderId="55" xfId="0" applyNumberFormat="1" applyFont="1" applyBorder="1" applyAlignment="1">
      <alignment horizontal="center" vertical="center"/>
    </xf>
    <xf numFmtId="4" fontId="67" fillId="0" borderId="24" xfId="0" applyNumberFormat="1" applyFont="1" applyBorder="1" applyAlignment="1">
      <alignment vertical="center"/>
    </xf>
    <xf numFmtId="4" fontId="40"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45" fillId="0" borderId="0" xfId="0" applyFont="1" applyAlignment="1">
      <alignment horizontal="left" vertical="center"/>
    </xf>
    <xf numFmtId="4" fontId="68" fillId="0" borderId="0" xfId="0" applyNumberFormat="1" applyFont="1" applyAlignment="1">
      <alignment horizontal="center" vertical="center"/>
    </xf>
    <xf numFmtId="0" fontId="40" fillId="0" borderId="0" xfId="0" applyFont="1"/>
    <xf numFmtId="0" fontId="0" fillId="0" borderId="0" xfId="0" applyAlignment="1">
      <alignment horizontal="left"/>
    </xf>
    <xf numFmtId="0" fontId="0" fillId="0" borderId="0" xfId="0" applyAlignment="1">
      <alignment horizontal="right"/>
    </xf>
    <xf numFmtId="0" fontId="45" fillId="0" borderId="0" xfId="0" applyFont="1" applyAlignment="1">
      <alignment horizontal="left"/>
    </xf>
    <xf numFmtId="4" fontId="44" fillId="0" borderId="0" xfId="0" applyNumberFormat="1" applyFont="1" applyAlignment="1">
      <alignment horizontal="right" vertical="center" wrapText="1"/>
    </xf>
    <xf numFmtId="10" fontId="44" fillId="0" borderId="0" xfId="0" applyNumberFormat="1" applyFont="1" applyAlignment="1">
      <alignment horizontal="center" vertical="center" wrapText="1"/>
    </xf>
    <xf numFmtId="0" fontId="0" fillId="0" borderId="0" xfId="0" applyAlignment="1">
      <alignment horizontal="left" vertical="center" wrapText="1"/>
    </xf>
    <xf numFmtId="4" fontId="63" fillId="0" borderId="0" xfId="0" applyNumberFormat="1" applyFont="1" applyAlignment="1">
      <alignment vertical="center"/>
    </xf>
    <xf numFmtId="4" fontId="64" fillId="0" borderId="0" xfId="0" applyNumberFormat="1" applyFont="1" applyAlignment="1">
      <alignment horizontal="right" vertical="center"/>
    </xf>
    <xf numFmtId="4" fontId="67" fillId="0" borderId="0" xfId="0" applyNumberFormat="1" applyFont="1" applyAlignment="1">
      <alignment vertical="center"/>
    </xf>
    <xf numFmtId="4" fontId="40" fillId="0" borderId="0" xfId="0" applyNumberFormat="1" applyFont="1" applyAlignment="1">
      <alignment horizontal="right" vertical="center"/>
    </xf>
    <xf numFmtId="0" fontId="0" fillId="0" borderId="0" xfId="0" applyAlignment="1">
      <alignment horizontal="center"/>
    </xf>
    <xf numFmtId="4" fontId="0" fillId="0" borderId="0" xfId="0" applyNumberFormat="1" applyAlignment="1">
      <alignment horizontal="center"/>
    </xf>
    <xf numFmtId="0" fontId="40" fillId="0" borderId="0" xfId="0" applyFont="1" applyAlignment="1">
      <alignment vertical="center"/>
    </xf>
    <xf numFmtId="0" fontId="45" fillId="0" borderId="26" xfId="0" applyFont="1" applyBorder="1" applyAlignment="1">
      <alignment vertical="center" wrapText="1"/>
    </xf>
    <xf numFmtId="0" fontId="49" fillId="4" borderId="56" xfId="0" applyFont="1" applyFill="1" applyBorder="1" applyAlignment="1">
      <alignment vertical="center" wrapText="1"/>
    </xf>
    <xf numFmtId="0" fontId="49" fillId="4" borderId="43" xfId="0" applyFont="1" applyFill="1" applyBorder="1" applyAlignment="1">
      <alignment vertical="center" wrapText="1"/>
    </xf>
    <xf numFmtId="0" fontId="58" fillId="4" borderId="7" xfId="0" applyFont="1" applyFill="1" applyBorder="1" applyAlignment="1">
      <alignment horizontal="center" vertical="center" wrapText="1"/>
    </xf>
    <xf numFmtId="0" fontId="58" fillId="4" borderId="7" xfId="0" applyFont="1" applyFill="1" applyBorder="1" applyAlignment="1">
      <alignment horizontal="left" vertical="center" wrapText="1"/>
    </xf>
    <xf numFmtId="0" fontId="58" fillId="4" borderId="8" xfId="0" applyFont="1" applyFill="1" applyBorder="1" applyAlignment="1">
      <alignment horizontal="center" vertical="center" wrapText="1"/>
    </xf>
    <xf numFmtId="0" fontId="58" fillId="4" borderId="30" xfId="0" applyFont="1" applyFill="1" applyBorder="1" applyAlignment="1">
      <alignment horizontal="center" vertical="center" wrapText="1"/>
    </xf>
    <xf numFmtId="0" fontId="58" fillId="4" borderId="28" xfId="0" applyFont="1" applyFill="1" applyBorder="1" applyAlignment="1">
      <alignment horizontal="center" vertical="center" wrapText="1"/>
    </xf>
    <xf numFmtId="0" fontId="58" fillId="4" borderId="19" xfId="0" applyFont="1" applyFill="1" applyBorder="1" applyAlignment="1">
      <alignment horizontal="center" vertical="center" wrapText="1"/>
    </xf>
    <xf numFmtId="0" fontId="45" fillId="0" borderId="0" xfId="0" applyFont="1" applyAlignment="1">
      <alignment vertical="center" wrapText="1"/>
    </xf>
    <xf numFmtId="0" fontId="40" fillId="0" borderId="4" xfId="0" applyFont="1" applyBorder="1" applyAlignment="1">
      <alignment horizontal="center" vertical="center"/>
    </xf>
    <xf numFmtId="0" fontId="63" fillId="0" borderId="15" xfId="0" applyFont="1" applyBorder="1" applyAlignment="1">
      <alignment horizontal="right" vertical="center" wrapText="1"/>
    </xf>
    <xf numFmtId="0" fontId="45" fillId="0" borderId="15" xfId="0" applyFont="1" applyBorder="1" applyAlignment="1">
      <alignment horizontal="center" vertical="center"/>
    </xf>
    <xf numFmtId="0" fontId="46" fillId="0" borderId="15" xfId="0" applyFont="1" applyBorder="1" applyAlignment="1">
      <alignment horizontal="center" vertical="center"/>
    </xf>
    <xf numFmtId="0" fontId="46" fillId="0" borderId="51" xfId="0" applyFont="1" applyBorder="1" applyAlignment="1">
      <alignment horizontal="center" vertical="center"/>
    </xf>
    <xf numFmtId="0" fontId="45" fillId="0" borderId="51" xfId="0" applyFont="1" applyBorder="1" applyAlignment="1">
      <alignment horizontal="center" vertical="center"/>
    </xf>
    <xf numFmtId="0" fontId="45" fillId="0" borderId="41" xfId="0" applyFont="1" applyBorder="1" applyAlignment="1">
      <alignment horizontal="center" vertical="center"/>
    </xf>
    <xf numFmtId="4" fontId="63" fillId="0" borderId="11" xfId="0" applyNumberFormat="1" applyFont="1" applyBorder="1" applyAlignment="1">
      <alignment vertical="center"/>
    </xf>
    <xf numFmtId="4" fontId="45" fillId="0" borderId="4" xfId="0" applyNumberFormat="1" applyFont="1" applyBorder="1" applyAlignment="1">
      <alignment horizontal="center" vertical="center" wrapText="1"/>
    </xf>
    <xf numFmtId="4" fontId="45" fillId="0" borderId="41" xfId="0" applyNumberFormat="1" applyFont="1" applyBorder="1" applyAlignment="1">
      <alignment horizontal="center" vertical="center" wrapText="1"/>
    </xf>
    <xf numFmtId="0" fontId="40" fillId="0" borderId="14" xfId="0" applyFont="1" applyBorder="1" applyAlignment="1">
      <alignment horizontal="right" vertical="center" wrapText="1"/>
    </xf>
    <xf numFmtId="0" fontId="45" fillId="0" borderId="20" xfId="0" applyFont="1" applyBorder="1" applyAlignment="1">
      <alignment horizontal="center" vertical="center"/>
    </xf>
    <xf numFmtId="4" fontId="67" fillId="0" borderId="26" xfId="0" applyNumberFormat="1" applyFont="1" applyBorder="1" applyAlignment="1">
      <alignment vertical="center"/>
    </xf>
    <xf numFmtId="4" fontId="40" fillId="0" borderId="2" xfId="0" applyNumberFormat="1" applyFont="1" applyBorder="1" applyAlignment="1">
      <alignment vertical="center"/>
    </xf>
    <xf numFmtId="0" fontId="73" fillId="0" borderId="0" xfId="0" applyFont="1" applyAlignment="1">
      <alignment horizontal="center" vertical="center"/>
    </xf>
    <xf numFmtId="4" fontId="50" fillId="0" borderId="0" xfId="0" applyNumberFormat="1" applyFont="1" applyAlignment="1">
      <alignment horizontal="center" vertical="center"/>
    </xf>
    <xf numFmtId="4" fontId="50" fillId="0" borderId="0" xfId="0" applyNumberFormat="1" applyFont="1" applyAlignment="1">
      <alignment vertical="center"/>
    </xf>
    <xf numFmtId="4" fontId="50" fillId="0" borderId="0" xfId="0" applyNumberFormat="1" applyFont="1" applyAlignment="1">
      <alignment horizontal="right" vertical="center" wrapText="1"/>
    </xf>
    <xf numFmtId="4" fontId="45" fillId="0" borderId="14" xfId="0" applyNumberFormat="1" applyFont="1" applyBorder="1" applyAlignment="1">
      <alignment vertical="center" wrapText="1"/>
    </xf>
    <xf numFmtId="0" fontId="71" fillId="0" borderId="0" xfId="0" applyFont="1"/>
    <xf numFmtId="0" fontId="74" fillId="0" borderId="0" xfId="0" applyFont="1"/>
    <xf numFmtId="0" fontId="0" fillId="0" borderId="1" xfId="0" applyBorder="1" applyAlignment="1">
      <alignment vertical="center" wrapText="1"/>
    </xf>
    <xf numFmtId="10" fontId="45" fillId="0" borderId="29" xfId="0" applyNumberFormat="1" applyFont="1" applyBorder="1" applyAlignment="1">
      <alignment horizontal="center" vertical="center"/>
    </xf>
    <xf numFmtId="4" fontId="46" fillId="0" borderId="1" xfId="0" applyNumberFormat="1" applyFont="1" applyBorder="1" applyAlignment="1">
      <alignment horizontal="right" vertical="center"/>
    </xf>
    <xf numFmtId="4" fontId="46" fillId="0" borderId="3" xfId="0" applyNumberFormat="1" applyFont="1" applyBorder="1" applyAlignment="1">
      <alignment horizontal="right" vertical="center"/>
    </xf>
    <xf numFmtId="0" fontId="40" fillId="3" borderId="61" xfId="0" applyFont="1" applyFill="1" applyBorder="1" applyAlignment="1">
      <alignment horizontal="center" vertical="center"/>
    </xf>
    <xf numFmtId="0" fontId="40" fillId="3" borderId="58" xfId="0" applyFont="1" applyFill="1" applyBorder="1" applyAlignment="1">
      <alignment vertical="center" wrapText="1"/>
    </xf>
    <xf numFmtId="0" fontId="40" fillId="3" borderId="58" xfId="0" applyFont="1" applyFill="1" applyBorder="1" applyAlignment="1">
      <alignment horizontal="left" vertical="center" wrapText="1"/>
    </xf>
    <xf numFmtId="4" fontId="40" fillId="3" borderId="62" xfId="0" applyNumberFormat="1" applyFont="1" applyFill="1" applyBorder="1" applyAlignment="1">
      <alignment horizontal="right" vertical="center"/>
    </xf>
    <xf numFmtId="4" fontId="47" fillId="3" borderId="58" xfId="0" applyNumberFormat="1" applyFont="1" applyFill="1" applyBorder="1" applyAlignment="1">
      <alignment horizontal="left" vertical="center"/>
    </xf>
    <xf numFmtId="4" fontId="40" fillId="3" borderId="60" xfId="0" applyNumberFormat="1" applyFont="1" applyFill="1" applyBorder="1" applyAlignment="1">
      <alignment horizontal="right" vertical="center"/>
    </xf>
    <xf numFmtId="4" fontId="40" fillId="3" borderId="61" xfId="0" applyNumberFormat="1" applyFont="1" applyFill="1" applyBorder="1" applyAlignment="1">
      <alignment horizontal="right" vertical="center"/>
    </xf>
    <xf numFmtId="4" fontId="40" fillId="3" borderId="57" xfId="0" applyNumberFormat="1" applyFont="1" applyFill="1" applyBorder="1" applyAlignment="1">
      <alignment horizontal="right" vertical="center"/>
    </xf>
    <xf numFmtId="10" fontId="40" fillId="3" borderId="60" xfId="0" applyNumberFormat="1" applyFont="1" applyFill="1" applyBorder="1" applyAlignment="1">
      <alignment horizontal="center" vertical="center"/>
    </xf>
    <xf numFmtId="4" fontId="45" fillId="0" borderId="41" xfId="0" applyNumberFormat="1" applyFont="1" applyBorder="1" applyAlignment="1">
      <alignment vertical="center"/>
    </xf>
    <xf numFmtId="0" fontId="0" fillId="0" borderId="1" xfId="0" applyBorder="1" applyAlignment="1">
      <alignment horizontal="left" vertical="center" wrapText="1"/>
    </xf>
    <xf numFmtId="4" fontId="46" fillId="0" borderId="18" xfId="0" applyNumberFormat="1" applyFont="1" applyBorder="1" applyAlignment="1">
      <alignment horizontal="right" vertical="center" wrapText="1"/>
    </xf>
    <xf numFmtId="4" fontId="46" fillId="0" borderId="56" xfId="0" applyNumberFormat="1" applyFont="1" applyBorder="1" applyAlignment="1">
      <alignment horizontal="right" vertical="center"/>
    </xf>
    <xf numFmtId="4" fontId="61" fillId="0" borderId="17" xfId="0" applyNumberFormat="1" applyFont="1" applyBorder="1" applyAlignment="1">
      <alignment vertical="center" wrapText="1"/>
    </xf>
    <xf numFmtId="4" fontId="0" fillId="0" borderId="0" xfId="0" applyNumberFormat="1" applyAlignment="1">
      <alignment horizontal="center" vertical="center"/>
    </xf>
    <xf numFmtId="4" fontId="40" fillId="0" borderId="0" xfId="0" applyNumberFormat="1" applyFont="1" applyAlignment="1">
      <alignment vertical="center"/>
    </xf>
    <xf numFmtId="4" fontId="45" fillId="0" borderId="29" xfId="0" applyNumberFormat="1" applyFont="1" applyBorder="1" applyAlignment="1">
      <alignment vertical="center" wrapText="1"/>
    </xf>
    <xf numFmtId="0" fontId="45" fillId="0" borderId="41" xfId="0" applyFont="1" applyBorder="1" applyAlignment="1">
      <alignment vertical="center" wrapText="1"/>
    </xf>
    <xf numFmtId="4" fontId="46" fillId="0" borderId="0" xfId="0" applyNumberFormat="1" applyFont="1" applyAlignment="1">
      <alignment vertical="center"/>
    </xf>
    <xf numFmtId="4" fontId="46" fillId="0" borderId="26" xfId="0" applyNumberFormat="1" applyFont="1" applyBorder="1" applyAlignment="1">
      <alignment horizontal="right" vertical="center"/>
    </xf>
    <xf numFmtId="4" fontId="45" fillId="0" borderId="2" xfId="0" applyNumberFormat="1" applyFont="1" applyBorder="1" applyAlignment="1">
      <alignment horizontal="right" vertical="center"/>
    </xf>
    <xf numFmtId="4" fontId="45" fillId="0" borderId="41" xfId="0" applyNumberFormat="1" applyFont="1" applyBorder="1" applyAlignment="1">
      <alignment horizontal="right" vertical="center" wrapText="1"/>
    </xf>
    <xf numFmtId="0" fontId="48" fillId="4" borderId="50" xfId="0" applyFont="1" applyFill="1" applyBorder="1" applyAlignment="1">
      <alignment vertical="center" wrapText="1"/>
    </xf>
    <xf numFmtId="0" fontId="45" fillId="0" borderId="50" xfId="0" applyFont="1" applyBorder="1" applyAlignment="1">
      <alignment horizontal="left" vertical="center" wrapText="1"/>
    </xf>
    <xf numFmtId="0" fontId="48" fillId="3" borderId="17" xfId="0" applyFont="1" applyFill="1" applyBorder="1" applyAlignment="1">
      <alignment horizontal="left" vertical="center" wrapText="1"/>
    </xf>
    <xf numFmtId="0" fontId="48" fillId="3" borderId="43"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44" xfId="0" applyFont="1" applyBorder="1" applyAlignment="1">
      <alignment vertical="center" wrapText="1"/>
    </xf>
    <xf numFmtId="4" fontId="26" fillId="0" borderId="41" xfId="0" applyNumberFormat="1" applyFont="1" applyBorder="1" applyAlignment="1">
      <alignment vertical="center"/>
    </xf>
    <xf numFmtId="10" fontId="26" fillId="0" borderId="41" xfId="0" applyNumberFormat="1" applyFont="1" applyBorder="1" applyAlignment="1">
      <alignment horizontal="center" vertical="center"/>
    </xf>
    <xf numFmtId="0" fontId="26" fillId="0" borderId="1" xfId="0" applyFont="1" applyBorder="1" applyAlignment="1">
      <alignment vertical="center" wrapText="1"/>
    </xf>
    <xf numFmtId="0" fontId="26" fillId="0" borderId="25" xfId="0" applyFont="1" applyBorder="1" applyAlignment="1">
      <alignment vertical="center" wrapText="1"/>
    </xf>
    <xf numFmtId="4" fontId="26" fillId="0" borderId="29" xfId="0" applyNumberFormat="1" applyFont="1" applyBorder="1" applyAlignment="1">
      <alignment horizontal="right" vertical="center" wrapText="1"/>
    </xf>
    <xf numFmtId="4" fontId="26" fillId="0" borderId="20" xfId="0" applyNumberFormat="1" applyFont="1" applyBorder="1" applyAlignment="1">
      <alignment horizontal="right" vertical="center" wrapText="1"/>
    </xf>
    <xf numFmtId="10" fontId="26" fillId="0" borderId="50" xfId="0" applyNumberFormat="1" applyFont="1" applyBorder="1" applyAlignment="1">
      <alignment vertical="center"/>
    </xf>
    <xf numFmtId="4" fontId="26" fillId="0" borderId="14" xfId="0" applyNumberFormat="1" applyFont="1" applyBorder="1" applyAlignment="1">
      <alignment horizontal="right" vertical="center" wrapText="1"/>
    </xf>
    <xf numFmtId="0" fontId="26" fillId="0" borderId="25" xfId="0" applyFont="1" applyBorder="1" applyAlignment="1">
      <alignment horizontal="left" vertical="center" wrapText="1"/>
    </xf>
    <xf numFmtId="10" fontId="26" fillId="0" borderId="29" xfId="0" applyNumberFormat="1" applyFont="1" applyBorder="1" applyAlignment="1">
      <alignment horizontal="center" vertical="center"/>
    </xf>
    <xf numFmtId="0" fontId="26" fillId="0" borderId="3" xfId="0" applyFont="1" applyBorder="1" applyAlignment="1">
      <alignment vertical="center" wrapText="1"/>
    </xf>
    <xf numFmtId="0" fontId="26" fillId="0" borderId="5" xfId="0" applyFont="1" applyBorder="1" applyAlignment="1">
      <alignment vertical="center" wrapText="1"/>
    </xf>
    <xf numFmtId="4" fontId="26" fillId="0" borderId="29" xfId="0" applyNumberFormat="1" applyFont="1" applyBorder="1" applyAlignment="1">
      <alignment horizontal="right" vertical="center"/>
    </xf>
    <xf numFmtId="4" fontId="26" fillId="0" borderId="1" xfId="0" applyNumberFormat="1" applyFont="1" applyBorder="1" applyAlignment="1">
      <alignment horizontal="right" vertical="center"/>
    </xf>
    <xf numFmtId="10" fontId="26" fillId="0" borderId="50" xfId="0" applyNumberFormat="1" applyFont="1" applyBorder="1" applyAlignment="1">
      <alignment horizontal="center" vertical="center"/>
    </xf>
    <xf numFmtId="4" fontId="26" fillId="0" borderId="3" xfId="0" applyNumberFormat="1" applyFont="1" applyBorder="1" applyAlignment="1">
      <alignment horizontal="right" vertical="center"/>
    </xf>
    <xf numFmtId="4" fontId="26" fillId="0" borderId="64" xfId="0" applyNumberFormat="1" applyFont="1" applyBorder="1" applyAlignment="1">
      <alignment horizontal="right" vertical="center"/>
    </xf>
    <xf numFmtId="0" fontId="26" fillId="3" borderId="58" xfId="0" applyFont="1" applyFill="1" applyBorder="1" applyAlignment="1">
      <alignment horizontal="left" vertical="center" wrapText="1"/>
    </xf>
    <xf numFmtId="0" fontId="26" fillId="3" borderId="58" xfId="0" applyFont="1" applyFill="1" applyBorder="1" applyAlignment="1">
      <alignment horizontal="left" vertical="center"/>
    </xf>
    <xf numFmtId="0" fontId="26" fillId="3" borderId="58"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60" xfId="0" applyFont="1" applyFill="1" applyBorder="1" applyAlignment="1">
      <alignment horizontal="center" vertical="center"/>
    </xf>
    <xf numFmtId="0" fontId="26" fillId="0" borderId="41" xfId="0" applyFont="1" applyBorder="1" applyAlignment="1">
      <alignment horizontal="center" vertical="center"/>
    </xf>
    <xf numFmtId="0" fontId="26" fillId="0" borderId="55" xfId="0" applyFont="1" applyBorder="1" applyAlignment="1">
      <alignment horizontal="center" vertical="center"/>
    </xf>
    <xf numFmtId="0" fontId="26" fillId="0" borderId="30" xfId="0" applyFont="1" applyBorder="1" applyAlignment="1">
      <alignment horizontal="center" vertical="center"/>
    </xf>
    <xf numFmtId="4" fontId="26" fillId="0" borderId="0" xfId="0" applyNumberFormat="1" applyFont="1" applyAlignment="1">
      <alignment horizontal="center" vertical="center"/>
    </xf>
    <xf numFmtId="0" fontId="0" fillId="0" borderId="3" xfId="0" applyBorder="1" applyAlignment="1">
      <alignment horizontal="left" vertical="center" wrapText="1"/>
    </xf>
    <xf numFmtId="0" fontId="45" fillId="0" borderId="1" xfId="0" applyFont="1" applyBorder="1" applyAlignment="1">
      <alignment vertical="center" wrapText="1"/>
    </xf>
    <xf numFmtId="4" fontId="40" fillId="0" borderId="0" xfId="0" applyNumberFormat="1" applyFont="1"/>
    <xf numFmtId="0" fontId="45" fillId="0" borderId="25" xfId="0" applyFont="1" applyBorder="1" applyAlignment="1">
      <alignment vertical="center" wrapText="1"/>
    </xf>
    <xf numFmtId="4" fontId="46" fillId="0" borderId="17" xfId="0" applyNumberFormat="1" applyFont="1" applyBorder="1" applyAlignment="1">
      <alignment vertical="center" wrapText="1"/>
    </xf>
    <xf numFmtId="0" fontId="45" fillId="0" borderId="29" xfId="0" applyFont="1" applyBorder="1" applyAlignment="1">
      <alignment horizontal="left" vertical="center" wrapText="1"/>
    </xf>
    <xf numFmtId="4" fontId="45" fillId="0" borderId="63" xfId="0" applyNumberFormat="1" applyFont="1" applyBorder="1" applyAlignment="1">
      <alignment horizontal="center" vertical="center"/>
    </xf>
    <xf numFmtId="4" fontId="63" fillId="0" borderId="46" xfId="0" applyNumberFormat="1" applyFont="1" applyBorder="1" applyAlignment="1">
      <alignment vertical="center"/>
    </xf>
    <xf numFmtId="4" fontId="45" fillId="0" borderId="37" xfId="0" applyNumberFormat="1" applyFont="1" applyBorder="1" applyAlignment="1">
      <alignment horizontal="center" vertical="center" wrapText="1"/>
    </xf>
    <xf numFmtId="0" fontId="45" fillId="0" borderId="63" xfId="0" applyFont="1" applyBorder="1" applyAlignment="1">
      <alignment horizontal="center" vertical="center"/>
    </xf>
    <xf numFmtId="0" fontId="69" fillId="0" borderId="0" xfId="0" applyFont="1" applyAlignment="1">
      <alignment horizontal="center" wrapText="1"/>
    </xf>
    <xf numFmtId="0" fontId="69" fillId="0" borderId="0" xfId="0" applyFont="1" applyAlignment="1">
      <alignment wrapText="1"/>
    </xf>
    <xf numFmtId="0" fontId="0" fillId="0" borderId="0" xfId="0" applyAlignment="1">
      <alignment horizontal="left" wrapText="1"/>
    </xf>
    <xf numFmtId="0" fontId="40" fillId="4" borderId="1" xfId="0" applyFont="1" applyFill="1" applyBorder="1" applyAlignment="1">
      <alignment horizontal="center" vertical="center" wrapText="1"/>
    </xf>
    <xf numFmtId="0" fontId="40" fillId="3" borderId="1" xfId="0" applyFont="1" applyFill="1" applyBorder="1" applyAlignment="1">
      <alignment horizontal="center" vertical="center" wrapText="1"/>
    </xf>
    <xf numFmtId="4" fontId="80" fillId="0" borderId="1" xfId="0" applyNumberFormat="1" applyFont="1" applyBorder="1" applyAlignment="1">
      <alignment horizontal="center" vertical="center"/>
    </xf>
    <xf numFmtId="0" fontId="83" fillId="0" borderId="5" xfId="0" applyFont="1" applyBorder="1" applyAlignment="1">
      <alignment horizontal="left" vertical="center" wrapText="1"/>
    </xf>
    <xf numFmtId="4" fontId="81" fillId="0" borderId="5" xfId="0" applyNumberFormat="1" applyFont="1" applyBorder="1" applyAlignment="1">
      <alignment horizontal="center" vertical="center"/>
    </xf>
    <xf numFmtId="0" fontId="64" fillId="0" borderId="0" xfId="0" applyFont="1" applyAlignment="1">
      <alignment horizontal="left" vertical="center" wrapText="1"/>
    </xf>
    <xf numFmtId="10" fontId="64" fillId="0" borderId="0" xfId="0" applyNumberFormat="1" applyFont="1" applyAlignment="1">
      <alignment horizontal="center" vertical="center"/>
    </xf>
    <xf numFmtId="0" fontId="50" fillId="0" borderId="0" xfId="0" applyFont="1" applyAlignment="1">
      <alignment horizontal="left" vertical="center" wrapText="1"/>
    </xf>
    <xf numFmtId="10" fontId="50" fillId="0" borderId="0" xfId="0" applyNumberFormat="1" applyFont="1" applyAlignment="1">
      <alignment horizontal="center" vertical="center"/>
    </xf>
    <xf numFmtId="0" fontId="40" fillId="5" borderId="1" xfId="0" applyFont="1" applyFill="1" applyBorder="1" applyAlignment="1">
      <alignment horizontal="center" vertical="center" wrapText="1"/>
    </xf>
    <xf numFmtId="0" fontId="88" fillId="0" borderId="1" xfId="0" applyFont="1" applyBorder="1" applyAlignment="1">
      <alignment horizontal="center" vertical="center"/>
    </xf>
    <xf numFmtId="0" fontId="89" fillId="0" borderId="1" xfId="0" applyFont="1" applyBorder="1" applyAlignment="1">
      <alignment horizontal="center" vertical="center"/>
    </xf>
    <xf numFmtId="0" fontId="70" fillId="0" borderId="0" xfId="0" applyFont="1" applyAlignment="1">
      <alignment horizontal="center" vertical="top" wrapText="1"/>
    </xf>
    <xf numFmtId="0" fontId="47" fillId="0" borderId="0" xfId="0" applyFont="1"/>
    <xf numFmtId="0" fontId="89" fillId="0" borderId="0" xfId="0" applyFont="1" applyAlignment="1">
      <alignment horizontal="center" vertical="center"/>
    </xf>
    <xf numFmtId="0" fontId="85" fillId="0" borderId="0" xfId="0" applyFont="1" applyAlignment="1">
      <alignment horizontal="left" vertical="center" wrapText="1"/>
    </xf>
    <xf numFmtId="10" fontId="85" fillId="0" borderId="0" xfId="0" applyNumberFormat="1" applyFont="1" applyAlignment="1">
      <alignment horizontal="center" vertical="center"/>
    </xf>
    <xf numFmtId="0" fontId="88" fillId="0" borderId="0" xfId="0" applyFont="1" applyAlignment="1">
      <alignment horizontal="center" vertical="center"/>
    </xf>
    <xf numFmtId="0" fontId="86" fillId="0" borderId="0" xfId="0" applyFont="1" applyAlignment="1">
      <alignment horizontal="center" vertical="center"/>
    </xf>
    <xf numFmtId="0" fontId="86" fillId="0" borderId="0" xfId="0" applyFont="1" applyAlignment="1">
      <alignment horizontal="left" vertical="center" wrapText="1"/>
    </xf>
    <xf numFmtId="4" fontId="79" fillId="0" borderId="0" xfId="0" applyNumberFormat="1" applyFont="1" applyAlignment="1">
      <alignment horizontal="center" vertical="center"/>
    </xf>
    <xf numFmtId="4" fontId="86" fillId="0" borderId="0" xfId="0" applyNumberFormat="1" applyFont="1" applyAlignment="1">
      <alignment horizontal="center" vertical="center"/>
    </xf>
    <xf numFmtId="4" fontId="15" fillId="0" borderId="1" xfId="0" applyNumberFormat="1" applyFont="1" applyBorder="1" applyAlignment="1">
      <alignment horizontal="center" vertical="center" wrapText="1"/>
    </xf>
    <xf numFmtId="4" fontId="40" fillId="6" borderId="1" xfId="0" applyNumberFormat="1" applyFont="1" applyFill="1" applyBorder="1" applyAlignment="1">
      <alignment horizontal="center" vertical="center"/>
    </xf>
    <xf numFmtId="164" fontId="15" fillId="0" borderId="1" xfId="0" applyNumberFormat="1" applyFont="1" applyBorder="1" applyAlignment="1">
      <alignment horizontal="center" vertical="center"/>
    </xf>
    <xf numFmtId="0" fontId="73" fillId="4" borderId="1" xfId="0" applyFont="1" applyFill="1" applyBorder="1" applyAlignment="1">
      <alignment horizontal="center" vertical="center" wrapText="1"/>
    </xf>
    <xf numFmtId="0" fontId="73" fillId="3" borderId="1" xfId="0" applyFont="1" applyFill="1" applyBorder="1" applyAlignment="1">
      <alignment horizontal="center" vertical="center" wrapText="1"/>
    </xf>
    <xf numFmtId="0" fontId="73" fillId="5" borderId="1" xfId="0" applyFont="1" applyFill="1" applyBorder="1" applyAlignment="1">
      <alignment horizontal="center" vertical="center" wrapText="1"/>
    </xf>
    <xf numFmtId="4" fontId="73" fillId="6" borderId="1" xfId="0" applyNumberFormat="1" applyFont="1" applyFill="1" applyBorder="1" applyAlignment="1">
      <alignment horizontal="center" vertical="center"/>
    </xf>
    <xf numFmtId="4" fontId="83" fillId="0" borderId="5" xfId="0" applyNumberFormat="1" applyFont="1" applyBorder="1" applyAlignment="1">
      <alignment horizontal="center" vertical="center"/>
    </xf>
    <xf numFmtId="0" fontId="92" fillId="0" borderId="1" xfId="0" applyFont="1" applyBorder="1" applyAlignment="1">
      <alignment horizontal="left" vertical="center" wrapText="1"/>
    </xf>
    <xf numFmtId="4" fontId="92" fillId="0" borderId="1" xfId="0" applyNumberFormat="1" applyFont="1" applyBorder="1" applyAlignment="1">
      <alignment horizontal="center" vertical="center"/>
    </xf>
    <xf numFmtId="0" fontId="73" fillId="0" borderId="1" xfId="0" applyFont="1" applyBorder="1" applyAlignment="1">
      <alignment horizontal="left" vertical="center" wrapText="1"/>
    </xf>
    <xf numFmtId="4" fontId="0" fillId="0" borderId="1" xfId="0" applyNumberFormat="1" applyBorder="1" applyAlignment="1">
      <alignment horizontal="center" vertical="center"/>
    </xf>
    <xf numFmtId="4" fontId="73" fillId="0" borderId="1" xfId="0" applyNumberFormat="1" applyFont="1" applyBorder="1" applyAlignment="1">
      <alignment horizontal="center" vertical="center"/>
    </xf>
    <xf numFmtId="0" fontId="93" fillId="0" borderId="0" xfId="0" applyFont="1" applyAlignment="1">
      <alignment horizontal="right" vertical="top"/>
    </xf>
    <xf numFmtId="0" fontId="71" fillId="0" borderId="0" xfId="39" applyFont="1"/>
    <xf numFmtId="0" fontId="13" fillId="0" borderId="3" xfId="0" applyFont="1" applyBorder="1" applyAlignment="1">
      <alignment horizontal="center" vertical="center" wrapText="1"/>
    </xf>
    <xf numFmtId="0" fontId="13" fillId="0" borderId="3" xfId="0" applyFont="1" applyBorder="1" applyAlignment="1">
      <alignment horizontal="left" vertical="center" wrapText="1"/>
    </xf>
    <xf numFmtId="4" fontId="13" fillId="0" borderId="3" xfId="0" applyNumberFormat="1" applyFont="1" applyBorder="1" applyAlignment="1">
      <alignment horizontal="right" vertical="center" wrapText="1"/>
    </xf>
    <xf numFmtId="0" fontId="13" fillId="2" borderId="1" xfId="0" applyFont="1" applyFill="1" applyBorder="1" applyAlignment="1">
      <alignment horizontal="left" vertical="center" wrapText="1"/>
    </xf>
    <xf numFmtId="0" fontId="13" fillId="0" borderId="2" xfId="0" applyFont="1" applyBorder="1" applyAlignment="1">
      <alignment horizontal="left" vertical="center" wrapText="1"/>
    </xf>
    <xf numFmtId="4" fontId="13" fillId="0" borderId="29" xfId="0" applyNumberFormat="1" applyFont="1" applyBorder="1" applyAlignment="1">
      <alignment horizontal="right" vertical="center"/>
    </xf>
    <xf numFmtId="4" fontId="13" fillId="2" borderId="2" xfId="0" applyNumberFormat="1" applyFont="1" applyFill="1" applyBorder="1" applyAlignment="1">
      <alignment horizontal="right" vertical="center"/>
    </xf>
    <xf numFmtId="10" fontId="13" fillId="0" borderId="29" xfId="0" applyNumberFormat="1" applyFont="1" applyBorder="1" applyAlignment="1">
      <alignment horizontal="center" vertical="center"/>
    </xf>
    <xf numFmtId="0" fontId="13" fillId="2" borderId="48"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13" fillId="4" borderId="9"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54" xfId="0" applyFont="1" applyFill="1" applyBorder="1" applyAlignment="1">
      <alignment horizontal="center" vertical="center"/>
    </xf>
    <xf numFmtId="0" fontId="13" fillId="0" borderId="11" xfId="0" applyFont="1" applyBorder="1" applyAlignment="1">
      <alignment horizontal="center" vertical="center"/>
    </xf>
    <xf numFmtId="4" fontId="13" fillId="0" borderId="29" xfId="0" applyNumberFormat="1" applyFont="1" applyBorder="1" applyAlignment="1">
      <alignment horizontal="center" vertical="center"/>
    </xf>
    <xf numFmtId="0" fontId="13" fillId="0" borderId="26"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horizontal="center" vertical="center"/>
    </xf>
    <xf numFmtId="4" fontId="13" fillId="0" borderId="0" xfId="0" applyNumberFormat="1" applyFont="1" applyAlignment="1">
      <alignment vertical="center"/>
    </xf>
    <xf numFmtId="10" fontId="64" fillId="0" borderId="1" xfId="0" applyNumberFormat="1" applyFont="1" applyBorder="1" applyAlignment="1">
      <alignment horizontal="center" vertical="center"/>
    </xf>
    <xf numFmtId="4" fontId="40" fillId="0" borderId="1" xfId="0" applyNumberFormat="1" applyFont="1" applyBorder="1" applyAlignment="1">
      <alignment horizontal="center" vertical="center"/>
    </xf>
    <xf numFmtId="164" fontId="40" fillId="0" borderId="1" xfId="0" applyNumberFormat="1" applyFont="1" applyBorder="1" applyAlignment="1">
      <alignment horizontal="center" vertical="center"/>
    </xf>
    <xf numFmtId="10" fontId="13" fillId="0" borderId="53" xfId="0" applyNumberFormat="1" applyFont="1" applyBorder="1" applyAlignment="1">
      <alignment horizontal="center" vertical="center"/>
    </xf>
    <xf numFmtId="0" fontId="45" fillId="0" borderId="17" xfId="0" applyFont="1" applyBorder="1" applyAlignment="1">
      <alignment vertical="center" wrapText="1"/>
    </xf>
    <xf numFmtId="0" fontId="12" fillId="2" borderId="25" xfId="0" applyFont="1" applyFill="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4" fontId="13" fillId="0" borderId="2" xfId="0" applyNumberFormat="1" applyFont="1" applyBorder="1" applyAlignment="1">
      <alignment horizontal="right" vertical="center" wrapText="1"/>
    </xf>
    <xf numFmtId="0" fontId="13" fillId="2" borderId="14" xfId="0" applyFont="1" applyFill="1" applyBorder="1" applyAlignment="1">
      <alignment horizontal="left" vertical="center" wrapText="1"/>
    </xf>
    <xf numFmtId="4" fontId="46" fillId="2" borderId="14" xfId="0" applyNumberFormat="1" applyFont="1" applyFill="1" applyBorder="1" applyAlignment="1">
      <alignment horizontal="right" vertical="center"/>
    </xf>
    <xf numFmtId="4" fontId="13" fillId="0" borderId="25" xfId="0" applyNumberFormat="1" applyFont="1" applyBorder="1" applyAlignment="1">
      <alignment horizontal="right" vertical="center"/>
    </xf>
    <xf numFmtId="10" fontId="13" fillId="0" borderId="52" xfId="0" applyNumberFormat="1" applyFont="1" applyBorder="1" applyAlignment="1">
      <alignment horizontal="center" vertical="center"/>
    </xf>
    <xf numFmtId="4" fontId="40" fillId="4" borderId="9" xfId="0" applyNumberFormat="1" applyFont="1" applyFill="1" applyBorder="1" applyAlignment="1">
      <alignment horizontal="right" vertical="center"/>
    </xf>
    <xf numFmtId="4" fontId="40" fillId="4" borderId="55" xfId="0" applyNumberFormat="1" applyFont="1" applyFill="1" applyBorder="1" applyAlignment="1">
      <alignment horizontal="right" vertical="center"/>
    </xf>
    <xf numFmtId="4" fontId="40" fillId="4" borderId="27" xfId="0" applyNumberFormat="1" applyFont="1" applyFill="1" applyBorder="1" applyAlignment="1">
      <alignment horizontal="right" vertical="center"/>
    </xf>
    <xf numFmtId="4" fontId="40" fillId="4" borderId="65" xfId="0" applyNumberFormat="1" applyFont="1" applyFill="1" applyBorder="1" applyAlignment="1">
      <alignment horizontal="right" vertical="center"/>
    </xf>
    <xf numFmtId="10" fontId="47" fillId="4" borderId="55"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4" fontId="13" fillId="0" borderId="8" xfId="0" applyNumberFormat="1" applyFont="1" applyBorder="1" applyAlignment="1">
      <alignment horizontal="right" vertical="center" wrapText="1"/>
    </xf>
    <xf numFmtId="0" fontId="0" fillId="0" borderId="7" xfId="0" applyBorder="1" applyAlignment="1">
      <alignment horizontal="left" vertical="center" wrapText="1"/>
    </xf>
    <xf numFmtId="4" fontId="13" fillId="0" borderId="30" xfId="0" applyNumberFormat="1" applyFont="1" applyBorder="1" applyAlignment="1">
      <alignment horizontal="right" vertical="center"/>
    </xf>
    <xf numFmtId="4" fontId="13" fillId="0" borderId="31" xfId="0" applyNumberFormat="1" applyFont="1" applyBorder="1" applyAlignment="1">
      <alignment horizontal="right" vertical="center"/>
    </xf>
    <xf numFmtId="10" fontId="13" fillId="0" borderId="45" xfId="0" applyNumberFormat="1" applyFont="1" applyBorder="1" applyAlignment="1">
      <alignment horizontal="center" vertical="center"/>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2" borderId="16" xfId="0" applyFont="1" applyFill="1" applyBorder="1" applyAlignment="1">
      <alignment horizontal="left" vertical="center" wrapText="1"/>
    </xf>
    <xf numFmtId="4" fontId="45" fillId="2" borderId="16" xfId="0" applyNumberFormat="1" applyFont="1" applyFill="1" applyBorder="1" applyAlignment="1">
      <alignment horizontal="right" vertical="center"/>
    </xf>
    <xf numFmtId="4" fontId="13" fillId="0" borderId="43" xfId="0" applyNumberFormat="1" applyFont="1" applyBorder="1" applyAlignment="1">
      <alignment horizontal="right" vertical="center"/>
    </xf>
    <xf numFmtId="0" fontId="45" fillId="0" borderId="22" xfId="0" applyFont="1" applyBorder="1" applyAlignment="1">
      <alignment vertical="center" wrapText="1"/>
    </xf>
    <xf numFmtId="0" fontId="8" fillId="0" borderId="7" xfId="0" applyFont="1" applyBorder="1" applyAlignment="1">
      <alignment horizontal="left" vertical="center" wrapText="1"/>
    </xf>
    <xf numFmtId="0" fontId="45" fillId="0" borderId="19" xfId="0" applyFont="1" applyBorder="1" applyAlignment="1">
      <alignment vertical="center" wrapText="1"/>
    </xf>
    <xf numFmtId="0" fontId="62" fillId="0" borderId="37" xfId="0" applyFont="1" applyBorder="1" applyAlignment="1">
      <alignment horizontal="right" vertical="center" wrapText="1"/>
    </xf>
    <xf numFmtId="0" fontId="45" fillId="0" borderId="64" xfId="0" applyFont="1" applyBorder="1" applyAlignment="1">
      <alignment horizontal="left" vertical="center" wrapText="1"/>
    </xf>
    <xf numFmtId="4" fontId="45" fillId="0" borderId="50" xfId="0" applyNumberFormat="1" applyFont="1" applyBorder="1" applyAlignment="1">
      <alignment horizontal="right" vertical="center"/>
    </xf>
    <xf numFmtId="0" fontId="0" fillId="0" borderId="1" xfId="0" applyBorder="1" applyAlignment="1">
      <alignment horizontal="left" vertical="center" wrapText="1"/>
    </xf>
    <xf numFmtId="0" fontId="0" fillId="0" borderId="21" xfId="0" applyBorder="1" applyAlignment="1">
      <alignment horizontal="left" vertical="center" wrapText="1"/>
    </xf>
    <xf numFmtId="0" fontId="0" fillId="0" borderId="1" xfId="0" applyBorder="1" applyAlignment="1">
      <alignment horizontal="left" vertical="center" wrapText="1"/>
    </xf>
    <xf numFmtId="4" fontId="5" fillId="0" borderId="43" xfId="0" applyNumberFormat="1" applyFont="1" applyBorder="1" applyAlignment="1">
      <alignment horizontal="right" vertical="center"/>
    </xf>
    <xf numFmtId="0" fontId="3" fillId="0" borderId="7" xfId="0" applyFont="1" applyBorder="1" applyAlignment="1">
      <alignment horizontal="left" vertical="center" wrapText="1"/>
    </xf>
    <xf numFmtId="4" fontId="46" fillId="0" borderId="64" xfId="0" applyNumberFormat="1" applyFont="1" applyBorder="1" applyAlignment="1">
      <alignment horizontal="right" vertical="center"/>
    </xf>
    <xf numFmtId="0" fontId="1" fillId="0" borderId="1" xfId="0" applyFont="1" applyBorder="1" applyAlignment="1">
      <alignment vertical="center" wrapText="1"/>
    </xf>
    <xf numFmtId="4" fontId="45" fillId="0" borderId="14" xfId="0" applyNumberFormat="1" applyFont="1" applyBorder="1" applyAlignment="1">
      <alignment horizontal="right" vertical="center" wrapText="1"/>
    </xf>
    <xf numFmtId="4" fontId="45" fillId="0" borderId="17" xfId="0" applyNumberFormat="1" applyFont="1" applyBorder="1" applyAlignment="1">
      <alignment vertical="center" wrapText="1"/>
    </xf>
    <xf numFmtId="0" fontId="0" fillId="0" borderId="0" xfId="0" applyAlignment="1">
      <alignment horizontal="left" vertical="top" wrapText="1"/>
    </xf>
    <xf numFmtId="0" fontId="73" fillId="6" borderId="2" xfId="0" applyFont="1" applyFill="1" applyBorder="1" applyAlignment="1">
      <alignment horizontal="left" vertical="center" wrapText="1"/>
    </xf>
    <xf numFmtId="0" fontId="73" fillId="6" borderId="26" xfId="0" applyFont="1" applyFill="1" applyBorder="1" applyAlignment="1">
      <alignment horizontal="left" vertical="center" wrapText="1"/>
    </xf>
    <xf numFmtId="0" fontId="40" fillId="5" borderId="2" xfId="0" applyFont="1" applyFill="1" applyBorder="1" applyAlignment="1">
      <alignment horizontal="left" vertical="center"/>
    </xf>
    <xf numFmtId="0" fontId="40" fillId="5" borderId="14" xfId="0" applyFont="1" applyFill="1" applyBorder="1" applyAlignment="1">
      <alignment horizontal="left" vertical="center"/>
    </xf>
    <xf numFmtId="0" fontId="40" fillId="5" borderId="26" xfId="0" applyFont="1" applyFill="1" applyBorder="1" applyAlignment="1">
      <alignment horizontal="left" vertical="center"/>
    </xf>
    <xf numFmtId="0" fontId="73" fillId="5" borderId="2" xfId="0" applyFont="1" applyFill="1" applyBorder="1" applyAlignment="1">
      <alignment horizontal="left" vertical="center" wrapText="1"/>
    </xf>
    <xf numFmtId="0" fontId="73" fillId="5" borderId="14" xfId="0" applyFont="1" applyFill="1" applyBorder="1" applyAlignment="1">
      <alignment horizontal="left" vertical="center" wrapText="1"/>
    </xf>
    <xf numFmtId="0" fontId="73" fillId="5" borderId="26" xfId="0" applyFont="1" applyFill="1" applyBorder="1" applyAlignment="1">
      <alignment horizontal="left" vertical="center" wrapText="1"/>
    </xf>
    <xf numFmtId="0" fontId="40" fillId="0" borderId="0" xfId="0" applyFont="1" applyAlignment="1">
      <alignment horizontal="left" vertical="center"/>
    </xf>
    <xf numFmtId="0" fontId="15" fillId="0" borderId="0" xfId="0" applyFont="1" applyAlignment="1">
      <alignment horizontal="left" vertical="top"/>
    </xf>
    <xf numFmtId="0" fontId="69" fillId="0" borderId="0" xfId="0" applyFont="1" applyAlignment="1">
      <alignment horizontal="center" wrapText="1"/>
    </xf>
    <xf numFmtId="0" fontId="40" fillId="6" borderId="1" xfId="0" applyFont="1" applyFill="1" applyBorder="1" applyAlignment="1">
      <alignment horizontal="left" vertical="center" wrapText="1"/>
    </xf>
    <xf numFmtId="0" fontId="40" fillId="0" borderId="1" xfId="0" applyFont="1" applyBorder="1" applyAlignment="1">
      <alignment horizontal="left" vertical="center" wrapText="1"/>
    </xf>
    <xf numFmtId="0" fontId="73" fillId="0" borderId="5" xfId="0" applyFont="1" applyBorder="1" applyAlignment="1">
      <alignment horizontal="center" vertical="center"/>
    </xf>
    <xf numFmtId="0" fontId="73" fillId="0" borderId="1" xfId="0" applyFont="1" applyBorder="1" applyAlignment="1">
      <alignment horizontal="center" vertical="center"/>
    </xf>
    <xf numFmtId="0" fontId="47" fillId="0" borderId="1" xfId="0" applyFont="1" applyBorder="1" applyAlignment="1">
      <alignment horizontal="left" vertical="center" wrapText="1"/>
    </xf>
    <xf numFmtId="0" fontId="64" fillId="0" borderId="1" xfId="0" applyFont="1" applyBorder="1" applyAlignment="1">
      <alignment horizontal="left" vertical="center" wrapText="1"/>
    </xf>
    <xf numFmtId="0" fontId="84" fillId="0" borderId="0" xfId="0" applyFont="1" applyAlignment="1">
      <alignment horizontal="left" vertical="top" wrapText="1"/>
    </xf>
    <xf numFmtId="0" fontId="70" fillId="0" borderId="0" xfId="0" applyFont="1" applyAlignment="1">
      <alignment horizontal="left" vertical="top" wrapText="1"/>
    </xf>
    <xf numFmtId="0" fontId="79" fillId="0" borderId="0" xfId="0" applyFont="1" applyAlignment="1">
      <alignment horizontal="left" vertical="top" wrapText="1"/>
    </xf>
    <xf numFmtId="0" fontId="79" fillId="0" borderId="0" xfId="0" applyFont="1" applyAlignment="1">
      <alignment horizontal="left" vertical="top"/>
    </xf>
    <xf numFmtId="0" fontId="70" fillId="0" borderId="0" xfId="0" applyFont="1" applyAlignment="1">
      <alignment horizontal="left" vertical="top"/>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21" xfId="0" applyFont="1" applyBorder="1" applyAlignment="1">
      <alignment horizontal="left" vertical="center" wrapText="1"/>
    </xf>
    <xf numFmtId="0" fontId="13" fillId="0" borderId="21" xfId="0" applyFont="1" applyBorder="1" applyAlignment="1">
      <alignment horizontal="center" vertical="center" wrapText="1"/>
    </xf>
    <xf numFmtId="0" fontId="7" fillId="0" borderId="3" xfId="0" applyFont="1" applyBorder="1" applyAlignment="1">
      <alignment horizontal="left" vertical="center" wrapText="1"/>
    </xf>
    <xf numFmtId="0" fontId="13" fillId="0" borderId="3" xfId="0" applyFont="1" applyBorder="1" applyAlignment="1">
      <alignment horizontal="right" vertical="center" wrapText="1"/>
    </xf>
    <xf numFmtId="0" fontId="13" fillId="0" borderId="21" xfId="0" applyFont="1" applyBorder="1" applyAlignment="1">
      <alignment horizontal="right" vertical="center" wrapText="1"/>
    </xf>
    <xf numFmtId="0" fontId="13" fillId="0" borderId="5" xfId="0" applyFont="1" applyBorder="1" applyAlignment="1">
      <alignment horizontal="right" vertical="center" wrapText="1"/>
    </xf>
    <xf numFmtId="0" fontId="48" fillId="4" borderId="3" xfId="0" applyFont="1" applyFill="1" applyBorder="1" applyAlignment="1">
      <alignment horizontal="center" vertical="center" textRotation="90" wrapText="1"/>
    </xf>
    <xf numFmtId="0" fontId="48" fillId="4" borderId="5" xfId="0" applyFont="1" applyFill="1" applyBorder="1" applyAlignment="1">
      <alignment horizontal="center" vertical="center" textRotation="90" wrapText="1"/>
    </xf>
    <xf numFmtId="0" fontId="48" fillId="4" borderId="1" xfId="0" applyFont="1" applyFill="1" applyBorder="1" applyAlignment="1">
      <alignment vertical="center" wrapText="1"/>
    </xf>
    <xf numFmtId="0" fontId="48" fillId="4" borderId="3" xfId="0" applyFont="1" applyFill="1" applyBorder="1" applyAlignment="1">
      <alignment vertical="center" wrapText="1"/>
    </xf>
    <xf numFmtId="0" fontId="0" fillId="0" borderId="5" xfId="0" applyBorder="1" applyAlignment="1">
      <alignment vertical="center" wrapText="1"/>
    </xf>
    <xf numFmtId="0" fontId="48" fillId="4" borderId="2" xfId="0" applyFont="1" applyFill="1" applyBorder="1" applyAlignment="1">
      <alignment vertical="center" wrapText="1"/>
    </xf>
    <xf numFmtId="0" fontId="48" fillId="4" borderId="6" xfId="0" applyFont="1" applyFill="1" applyBorder="1" applyAlignment="1">
      <alignment vertical="center" wrapText="1"/>
    </xf>
    <xf numFmtId="0" fontId="48" fillId="4" borderId="29" xfId="0" applyFont="1" applyFill="1" applyBorder="1" applyAlignment="1">
      <alignment vertical="center" wrapText="1"/>
    </xf>
    <xf numFmtId="0" fontId="48" fillId="4" borderId="50" xfId="0" applyFont="1" applyFill="1" applyBorder="1" applyAlignment="1">
      <alignment vertical="center" wrapText="1"/>
    </xf>
    <xf numFmtId="0" fontId="56" fillId="4" borderId="1" xfId="0" applyFont="1" applyFill="1" applyBorder="1" applyAlignment="1">
      <alignment horizontal="left" vertical="center" wrapText="1"/>
    </xf>
    <xf numFmtId="0" fontId="56" fillId="4" borderId="3"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45" fillId="0" borderId="40" xfId="40" applyFont="1" applyBorder="1" applyAlignment="1">
      <alignment horizontal="left" vertical="center" wrapText="1"/>
    </xf>
    <xf numFmtId="0" fontId="45" fillId="0" borderId="44" xfId="40" applyFont="1" applyBorder="1" applyAlignment="1">
      <alignment horizontal="left" vertical="center" wrapText="1"/>
    </xf>
    <xf numFmtId="4" fontId="13" fillId="0" borderId="33" xfId="0" applyNumberFormat="1" applyFont="1" applyBorder="1" applyAlignment="1">
      <alignment horizontal="right" vertical="center"/>
    </xf>
    <xf numFmtId="4" fontId="13" fillId="0" borderId="5" xfId="0" applyNumberFormat="1" applyFont="1" applyBorder="1" applyAlignment="1">
      <alignment horizontal="right" vertical="center"/>
    </xf>
    <xf numFmtId="4" fontId="13" fillId="2" borderId="35" xfId="0" applyNumberFormat="1" applyFont="1" applyFill="1" applyBorder="1" applyAlignment="1">
      <alignment horizontal="right" vertical="center"/>
    </xf>
    <xf numFmtId="4" fontId="13" fillId="2" borderId="41" xfId="0" applyNumberFormat="1" applyFont="1" applyFill="1" applyBorder="1" applyAlignment="1">
      <alignment horizontal="right" vertical="center"/>
    </xf>
    <xf numFmtId="4" fontId="45" fillId="0" borderId="50" xfId="0" applyNumberFormat="1" applyFont="1" applyBorder="1" applyAlignment="1">
      <alignment horizontal="right" vertical="center" wrapText="1"/>
    </xf>
    <xf numFmtId="4" fontId="45" fillId="0" borderId="41" xfId="0" applyNumberFormat="1" applyFont="1" applyBorder="1" applyAlignment="1">
      <alignment horizontal="right" vertical="center" wrapText="1"/>
    </xf>
    <xf numFmtId="0" fontId="13" fillId="0" borderId="33" xfId="0" applyFont="1" applyBorder="1" applyAlignment="1">
      <alignment horizontal="center" vertical="center" wrapText="1"/>
    </xf>
    <xf numFmtId="0" fontId="40" fillId="4" borderId="52" xfId="0" applyFont="1" applyFill="1" applyBorder="1" applyAlignment="1">
      <alignment horizontal="center" vertical="center" wrapText="1"/>
    </xf>
    <xf numFmtId="0" fontId="40" fillId="4" borderId="14" xfId="0" applyFont="1" applyFill="1" applyBorder="1" applyAlignment="1">
      <alignment horizontal="center" vertical="center" wrapText="1"/>
    </xf>
    <xf numFmtId="0" fontId="40" fillId="4" borderId="20" xfId="0" applyFont="1" applyFill="1" applyBorder="1" applyAlignment="1">
      <alignment horizontal="center" vertical="center" wrapText="1"/>
    </xf>
    <xf numFmtId="4" fontId="13" fillId="0" borderId="40" xfId="0" applyNumberFormat="1" applyFont="1" applyBorder="1" applyAlignment="1">
      <alignment horizontal="right" vertical="center"/>
    </xf>
    <xf numFmtId="4" fontId="13" fillId="0" borderId="44" xfId="0" applyNumberFormat="1" applyFont="1" applyBorder="1" applyAlignment="1">
      <alignment horizontal="right" vertical="center"/>
    </xf>
    <xf numFmtId="10" fontId="13" fillId="0" borderId="35" xfId="0" applyNumberFormat="1" applyFont="1" applyBorder="1" applyAlignment="1">
      <alignment horizontal="center" vertical="center"/>
    </xf>
    <xf numFmtId="10" fontId="13" fillId="0" borderId="41" xfId="0" applyNumberFormat="1" applyFont="1" applyBorder="1" applyAlignment="1">
      <alignment horizontal="center" vertical="center"/>
    </xf>
    <xf numFmtId="0" fontId="48" fillId="4" borderId="49" xfId="0" applyFont="1" applyFill="1" applyBorder="1" applyAlignment="1">
      <alignment vertical="center" wrapText="1"/>
    </xf>
    <xf numFmtId="0" fontId="48" fillId="4" borderId="22" xfId="0" applyFont="1" applyFill="1" applyBorder="1" applyAlignment="1">
      <alignment vertical="center" wrapText="1"/>
    </xf>
    <xf numFmtId="0" fontId="48" fillId="4" borderId="47" xfId="0" applyFont="1" applyFill="1" applyBorder="1" applyAlignment="1">
      <alignment vertical="center" wrapText="1"/>
    </xf>
    <xf numFmtId="0" fontId="45" fillId="0" borderId="32" xfId="0" applyFont="1" applyBorder="1" applyAlignment="1">
      <alignment horizontal="left" vertical="center" wrapText="1"/>
    </xf>
    <xf numFmtId="0" fontId="45" fillId="0" borderId="18" xfId="0" applyFont="1" applyBorder="1" applyAlignment="1">
      <alignment horizontal="left" vertical="center" wrapText="1"/>
    </xf>
    <xf numFmtId="4" fontId="46" fillId="2" borderId="32" xfId="0" applyNumberFormat="1" applyFont="1" applyFill="1" applyBorder="1" applyAlignment="1">
      <alignment horizontal="right" vertical="center" wrapText="1"/>
    </xf>
    <xf numFmtId="4" fontId="46" fillId="2" borderId="18" xfId="0" applyNumberFormat="1" applyFont="1" applyFill="1" applyBorder="1" applyAlignment="1">
      <alignment horizontal="right" vertical="center" wrapText="1"/>
    </xf>
    <xf numFmtId="4" fontId="45" fillId="0" borderId="43" xfId="0" applyNumberFormat="1" applyFont="1" applyBorder="1" applyAlignment="1">
      <alignment horizontal="right" vertical="center" wrapText="1"/>
    </xf>
    <xf numFmtId="4" fontId="45" fillId="0" borderId="44" xfId="0" applyNumberFormat="1" applyFont="1" applyBorder="1" applyAlignment="1">
      <alignment horizontal="right" vertical="center" wrapText="1"/>
    </xf>
    <xf numFmtId="10" fontId="13" fillId="0" borderId="50" xfId="0" applyNumberFormat="1" applyFont="1" applyBorder="1" applyAlignment="1">
      <alignment horizontal="center" vertical="center"/>
    </xf>
    <xf numFmtId="0" fontId="45" fillId="2" borderId="22" xfId="0" applyFont="1" applyFill="1" applyBorder="1" applyAlignment="1">
      <alignment horizontal="left" vertical="center" wrapText="1"/>
    </xf>
    <xf numFmtId="0" fontId="45" fillId="2" borderId="18" xfId="0" applyFont="1" applyFill="1" applyBorder="1" applyAlignment="1">
      <alignment horizontal="left" vertical="center" wrapText="1"/>
    </xf>
    <xf numFmtId="4" fontId="13" fillId="2" borderId="50" xfId="0" applyNumberFormat="1" applyFont="1" applyFill="1" applyBorder="1" applyAlignment="1">
      <alignment horizontal="right" vertical="center"/>
    </xf>
    <xf numFmtId="4" fontId="46" fillId="2" borderId="22" xfId="0" applyNumberFormat="1" applyFont="1" applyFill="1" applyBorder="1" applyAlignment="1">
      <alignment horizontal="right" vertical="center" wrapText="1"/>
    </xf>
    <xf numFmtId="4" fontId="45" fillId="0" borderId="3" xfId="0" applyNumberFormat="1" applyFont="1" applyBorder="1" applyAlignment="1">
      <alignment horizontal="left" vertical="center"/>
    </xf>
    <xf numFmtId="4" fontId="45" fillId="0" borderId="5" xfId="0" applyNumberFormat="1" applyFont="1" applyBorder="1" applyAlignment="1">
      <alignment horizontal="left" vertical="center"/>
    </xf>
    <xf numFmtId="0" fontId="40" fillId="2" borderId="15" xfId="0" applyFont="1" applyFill="1" applyBorder="1" applyAlignment="1">
      <alignment horizontal="left" vertical="center" wrapText="1"/>
    </xf>
    <xf numFmtId="0" fontId="40" fillId="2" borderId="51" xfId="0" applyFont="1" applyFill="1" applyBorder="1" applyAlignment="1">
      <alignment horizontal="left" vertical="center" wrapText="1"/>
    </xf>
    <xf numFmtId="4" fontId="46" fillId="2" borderId="22" xfId="0" applyNumberFormat="1" applyFont="1" applyFill="1" applyBorder="1" applyAlignment="1">
      <alignment horizontal="right" vertical="center"/>
    </xf>
    <xf numFmtId="4" fontId="46" fillId="2" borderId="18" xfId="0" applyNumberFormat="1" applyFont="1" applyFill="1" applyBorder="1" applyAlignment="1">
      <alignment horizontal="right" vertical="center"/>
    </xf>
    <xf numFmtId="0" fontId="4" fillId="0" borderId="3" xfId="0" applyFont="1" applyBorder="1" applyAlignment="1">
      <alignment horizontal="left" vertical="center" wrapText="1"/>
    </xf>
    <xf numFmtId="0" fontId="6" fillId="0" borderId="21"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11" fillId="0" borderId="21" xfId="0" applyFont="1" applyBorder="1" applyAlignment="1">
      <alignment horizontal="left" vertical="center" wrapText="1"/>
    </xf>
    <xf numFmtId="0" fontId="10" fillId="0" borderId="3" xfId="0" applyFont="1" applyBorder="1" applyAlignment="1">
      <alignment horizontal="left" vertical="center" wrapText="1"/>
    </xf>
    <xf numFmtId="0" fontId="10" fillId="0" borderId="21" xfId="0" applyFont="1" applyBorder="1" applyAlignment="1">
      <alignment horizontal="left" vertical="center" wrapText="1"/>
    </xf>
    <xf numFmtId="4" fontId="50" fillId="0" borderId="3" xfId="0" applyNumberFormat="1" applyFont="1" applyBorder="1" applyAlignment="1">
      <alignment horizontal="right" vertical="center" wrapText="1"/>
    </xf>
    <xf numFmtId="4" fontId="50" fillId="0" borderId="21" xfId="0" applyNumberFormat="1" applyFont="1" applyBorder="1" applyAlignment="1">
      <alignment horizontal="right" vertical="center" wrapText="1"/>
    </xf>
    <xf numFmtId="4" fontId="50" fillId="0" borderId="5" xfId="0" applyNumberFormat="1" applyFont="1" applyBorder="1" applyAlignment="1">
      <alignment horizontal="right" vertical="center" wrapText="1"/>
    </xf>
    <xf numFmtId="4" fontId="13" fillId="2" borderId="43" xfId="0" applyNumberFormat="1" applyFont="1" applyFill="1" applyBorder="1" applyAlignment="1">
      <alignment horizontal="right" vertical="center"/>
    </xf>
    <xf numFmtId="4" fontId="13" fillId="2" borderId="44" xfId="0" applyNumberFormat="1" applyFont="1" applyFill="1" applyBorder="1" applyAlignment="1">
      <alignment horizontal="right" vertical="center"/>
    </xf>
    <xf numFmtId="0" fontId="40"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63" fillId="0" borderId="15"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3" fillId="0" borderId="50" xfId="0" applyNumberFormat="1" applyFont="1" applyBorder="1" applyAlignment="1">
      <alignment horizontal="right" vertical="center"/>
    </xf>
    <xf numFmtId="4" fontId="13" fillId="0" borderId="41" xfId="0" applyNumberFormat="1" applyFont="1" applyBorder="1" applyAlignment="1">
      <alignment horizontal="right" vertical="center"/>
    </xf>
    <xf numFmtId="0" fontId="26" fillId="0" borderId="3" xfId="0" applyFont="1" applyBorder="1" applyAlignment="1">
      <alignment horizontal="center" vertical="center" wrapText="1"/>
    </xf>
    <xf numFmtId="0" fontId="26" fillId="0" borderId="21" xfId="0" applyFont="1" applyBorder="1" applyAlignment="1">
      <alignment horizontal="center" vertical="center" wrapText="1"/>
    </xf>
    <xf numFmtId="0" fontId="0" fillId="0" borderId="5" xfId="0" applyBorder="1" applyAlignment="1">
      <alignment horizontal="center" vertical="center" wrapText="1"/>
    </xf>
    <xf numFmtId="0" fontId="45" fillId="0" borderId="43" xfId="0" applyFont="1" applyBorder="1" applyAlignment="1">
      <alignment horizontal="left" vertical="center" wrapText="1"/>
    </xf>
    <xf numFmtId="0" fontId="45" fillId="0" borderId="48" xfId="0" applyFont="1" applyBorder="1" applyAlignment="1">
      <alignment horizontal="left" vertical="center" wrapText="1"/>
    </xf>
    <xf numFmtId="0" fontId="0" fillId="0" borderId="44" xfId="0" applyBorder="1" applyAlignment="1">
      <alignment horizontal="left" vertical="center" wrapText="1"/>
    </xf>
    <xf numFmtId="0" fontId="45" fillId="0" borderId="50" xfId="0" applyFont="1" applyBorder="1" applyAlignment="1">
      <alignment horizontal="left" vertical="center" wrapText="1"/>
    </xf>
    <xf numFmtId="0" fontId="47" fillId="0" borderId="49" xfId="0" applyFont="1" applyBorder="1" applyAlignment="1">
      <alignment horizontal="left" vertical="center" wrapText="1"/>
    </xf>
    <xf numFmtId="0" fontId="0" fillId="0" borderId="41" xfId="0" applyBorder="1" applyAlignment="1">
      <alignment horizontal="left" vertical="center" wrapText="1"/>
    </xf>
    <xf numFmtId="0" fontId="40" fillId="3" borderId="36" xfId="0" applyFont="1" applyFill="1" applyBorder="1" applyAlignment="1">
      <alignment horizontal="center" vertical="center" wrapText="1"/>
    </xf>
    <xf numFmtId="0" fontId="40" fillId="3" borderId="37" xfId="0" applyFont="1" applyFill="1" applyBorder="1" applyAlignment="1">
      <alignment horizontal="center" vertical="center" wrapText="1"/>
    </xf>
    <xf numFmtId="0" fontId="40" fillId="3" borderId="38" xfId="0" applyFont="1" applyFill="1" applyBorder="1" applyAlignment="1">
      <alignment horizontal="center" vertical="center" wrapText="1"/>
    </xf>
    <xf numFmtId="0" fontId="48" fillId="3" borderId="39" xfId="0" applyFont="1" applyFill="1" applyBorder="1" applyAlignment="1">
      <alignment horizontal="left" vertical="center" wrapText="1"/>
    </xf>
    <xf numFmtId="0" fontId="48" fillId="3" borderId="15" xfId="0" applyFont="1" applyFill="1" applyBorder="1" applyAlignment="1">
      <alignment horizontal="left" vertical="center" wrapText="1"/>
    </xf>
    <xf numFmtId="0" fontId="48" fillId="3" borderId="40" xfId="0" applyFont="1" applyFill="1" applyBorder="1" applyAlignment="1">
      <alignment horizontal="left" vertical="center" wrapText="1"/>
    </xf>
    <xf numFmtId="0" fontId="48" fillId="3" borderId="44" xfId="0" applyFont="1" applyFill="1" applyBorder="1" applyAlignment="1">
      <alignment horizontal="left" vertical="center" wrapText="1"/>
    </xf>
    <xf numFmtId="0" fontId="48" fillId="3" borderId="35" xfId="0" applyFont="1" applyFill="1" applyBorder="1" applyAlignment="1">
      <alignment horizontal="left" vertical="center" wrapText="1"/>
    </xf>
    <xf numFmtId="0" fontId="48" fillId="3" borderId="41" xfId="0" applyFont="1" applyFill="1" applyBorder="1" applyAlignment="1">
      <alignment horizontal="left" vertical="center" wrapText="1"/>
    </xf>
    <xf numFmtId="4" fontId="26" fillId="0" borderId="43" xfId="0" applyNumberFormat="1" applyFont="1" applyBorder="1" applyAlignment="1">
      <alignment horizontal="right" vertical="center"/>
    </xf>
    <xf numFmtId="4" fontId="26" fillId="0" borderId="44" xfId="0" applyNumberFormat="1" applyFont="1" applyBorder="1" applyAlignment="1">
      <alignment horizontal="right" vertical="center"/>
    </xf>
    <xf numFmtId="10" fontId="26" fillId="0" borderId="50" xfId="0" applyNumberFormat="1" applyFont="1" applyBorder="1" applyAlignment="1">
      <alignment horizontal="center" vertical="center"/>
    </xf>
    <xf numFmtId="10" fontId="26" fillId="0" borderId="41" xfId="0" applyNumberFormat="1" applyFont="1" applyBorder="1" applyAlignment="1">
      <alignment horizontal="center" vertical="center"/>
    </xf>
    <xf numFmtId="0" fontId="45" fillId="0" borderId="41" xfId="0" applyFont="1" applyBorder="1" applyAlignment="1">
      <alignment horizontal="left" vertical="center" wrapText="1"/>
    </xf>
    <xf numFmtId="4" fontId="26" fillId="0" borderId="50" xfId="0" applyNumberFormat="1" applyFont="1" applyBorder="1" applyAlignment="1">
      <alignment horizontal="right" vertical="center"/>
    </xf>
    <xf numFmtId="4" fontId="26" fillId="0" borderId="41" xfId="0" applyNumberFormat="1" applyFont="1" applyBorder="1" applyAlignment="1">
      <alignment horizontal="right" vertical="center"/>
    </xf>
    <xf numFmtId="4" fontId="26" fillId="0" borderId="48" xfId="0" applyNumberFormat="1" applyFont="1" applyBorder="1" applyAlignment="1">
      <alignment horizontal="right" vertical="center"/>
    </xf>
    <xf numFmtId="10" fontId="26" fillId="0" borderId="49" xfId="0" applyNumberFormat="1" applyFont="1" applyBorder="1" applyAlignment="1">
      <alignment horizontal="center" vertical="center"/>
    </xf>
    <xf numFmtId="0" fontId="45" fillId="0" borderId="49" xfId="0" applyFont="1" applyBorder="1" applyAlignment="1">
      <alignment horizontal="left" vertical="center" wrapText="1"/>
    </xf>
    <xf numFmtId="4" fontId="26" fillId="0" borderId="49" xfId="0" applyNumberFormat="1" applyFont="1" applyBorder="1" applyAlignment="1">
      <alignment horizontal="right" vertical="center"/>
    </xf>
    <xf numFmtId="4" fontId="46" fillId="0" borderId="22" xfId="0" applyNumberFormat="1" applyFont="1" applyBorder="1" applyAlignment="1">
      <alignment horizontal="right" vertical="center" wrapText="1"/>
    </xf>
    <xf numFmtId="4" fontId="46" fillId="0" borderId="47" xfId="0" applyNumberFormat="1" applyFont="1" applyBorder="1" applyAlignment="1">
      <alignment horizontal="right" vertical="center" wrapText="1"/>
    </xf>
    <xf numFmtId="4" fontId="46" fillId="0" borderId="18" xfId="0" applyNumberFormat="1" applyFont="1" applyBorder="1" applyAlignment="1">
      <alignment horizontal="right" vertical="center" wrapText="1"/>
    </xf>
    <xf numFmtId="0" fontId="48" fillId="3" borderId="32" xfId="0" applyFont="1" applyFill="1" applyBorder="1" applyAlignment="1">
      <alignment horizontal="center" vertical="center" textRotation="90" wrapText="1"/>
    </xf>
    <xf numFmtId="0" fontId="48" fillId="3" borderId="18" xfId="0" applyFont="1" applyFill="1" applyBorder="1" applyAlignment="1">
      <alignment horizontal="center" vertical="center" textRotation="90" wrapText="1"/>
    </xf>
    <xf numFmtId="0" fontId="48" fillId="3" borderId="33" xfId="0" applyFont="1" applyFill="1" applyBorder="1" applyAlignment="1">
      <alignment horizontal="left" vertical="center" wrapText="1"/>
    </xf>
    <xf numFmtId="0" fontId="48" fillId="3" borderId="5" xfId="0" applyFont="1" applyFill="1" applyBorder="1" applyAlignment="1">
      <alignment horizontal="left" vertical="center" wrapText="1"/>
    </xf>
    <xf numFmtId="0" fontId="26" fillId="0" borderId="43" xfId="0" applyFont="1" applyBorder="1" applyAlignment="1">
      <alignment horizontal="left" vertical="center" wrapText="1"/>
    </xf>
    <xf numFmtId="0" fontId="26" fillId="0" borderId="44" xfId="0" applyFont="1" applyBorder="1" applyAlignment="1">
      <alignment horizontal="left" vertical="center" wrapText="1"/>
    </xf>
    <xf numFmtId="4" fontId="26" fillId="0" borderId="3" xfId="0" applyNumberFormat="1" applyFont="1" applyBorder="1" applyAlignment="1">
      <alignment horizontal="right" vertical="center"/>
    </xf>
    <xf numFmtId="4" fontId="26" fillId="0" borderId="5" xfId="0" applyNumberFormat="1" applyFont="1" applyBorder="1" applyAlignment="1">
      <alignment horizontal="right" vertical="center"/>
    </xf>
    <xf numFmtId="0" fontId="56" fillId="3" borderId="33" xfId="0" applyFont="1" applyFill="1" applyBorder="1" applyAlignment="1">
      <alignment horizontal="left" vertical="center" wrapText="1"/>
    </xf>
    <xf numFmtId="0" fontId="56" fillId="3" borderId="5" xfId="0" applyFont="1" applyFill="1" applyBorder="1" applyAlignment="1">
      <alignment horizontal="left" vertical="center" wrapText="1"/>
    </xf>
    <xf numFmtId="0" fontId="17" fillId="0" borderId="33" xfId="0" applyFont="1" applyBorder="1" applyAlignment="1">
      <alignment horizontal="left" vertical="center" wrapText="1"/>
    </xf>
    <xf numFmtId="0" fontId="17" fillId="0" borderId="21" xfId="0" applyFont="1" applyBorder="1" applyAlignment="1">
      <alignment horizontal="left" vertical="center" wrapText="1"/>
    </xf>
    <xf numFmtId="0" fontId="17" fillId="0" borderId="5" xfId="0" applyFont="1" applyBorder="1" applyAlignment="1">
      <alignment horizontal="left" vertical="center" wrapText="1"/>
    </xf>
    <xf numFmtId="4" fontId="26" fillId="0" borderId="33" xfId="0" applyNumberFormat="1" applyFont="1" applyBorder="1" applyAlignment="1">
      <alignment horizontal="right" vertical="center"/>
    </xf>
    <xf numFmtId="4" fontId="26" fillId="0" borderId="21" xfId="0" applyNumberFormat="1" applyFont="1" applyBorder="1" applyAlignment="1">
      <alignment horizontal="right" vertical="center"/>
    </xf>
    <xf numFmtId="0" fontId="26" fillId="0" borderId="33" xfId="0" applyFont="1" applyBorder="1" applyAlignment="1">
      <alignment horizontal="right" vertical="center" wrapText="1"/>
    </xf>
    <xf numFmtId="0" fontId="26" fillId="0" borderId="21" xfId="0" applyFont="1" applyBorder="1" applyAlignment="1">
      <alignment horizontal="right" vertical="center" wrapText="1"/>
    </xf>
    <xf numFmtId="0" fontId="26" fillId="0" borderId="5" xfId="0" applyFont="1" applyBorder="1" applyAlignment="1">
      <alignment horizontal="right" vertical="center" wrapText="1"/>
    </xf>
    <xf numFmtId="0" fontId="26" fillId="0" borderId="33" xfId="0" applyFont="1" applyBorder="1" applyAlignment="1">
      <alignment horizontal="left" vertical="center" wrapText="1"/>
    </xf>
    <xf numFmtId="0" fontId="26" fillId="0" borderId="21" xfId="0" applyFont="1" applyBorder="1" applyAlignment="1">
      <alignment horizontal="left" vertical="center" wrapText="1"/>
    </xf>
    <xf numFmtId="0" fontId="26" fillId="0" borderId="5" xfId="0" applyFont="1" applyBorder="1" applyAlignment="1">
      <alignment horizontal="left" vertical="center" wrapText="1"/>
    </xf>
    <xf numFmtId="4" fontId="48" fillId="3" borderId="33" xfId="0" applyNumberFormat="1" applyFont="1" applyFill="1" applyBorder="1" applyAlignment="1">
      <alignment horizontal="left" vertical="center" wrapText="1"/>
    </xf>
    <xf numFmtId="4" fontId="48" fillId="3" borderId="5" xfId="0" applyNumberFormat="1" applyFont="1" applyFill="1" applyBorder="1" applyAlignment="1">
      <alignment horizontal="left" vertical="center" wrapText="1"/>
    </xf>
    <xf numFmtId="4" fontId="57" fillId="3" borderId="33" xfId="0" applyNumberFormat="1" applyFont="1" applyFill="1" applyBorder="1" applyAlignment="1">
      <alignment horizontal="center" vertical="center" wrapText="1"/>
    </xf>
    <xf numFmtId="4" fontId="57" fillId="3" borderId="5" xfId="0" applyNumberFormat="1" applyFont="1" applyFill="1" applyBorder="1" applyAlignment="1">
      <alignment horizontal="center" vertical="center" wrapText="1"/>
    </xf>
    <xf numFmtId="0" fontId="48" fillId="3" borderId="34" xfId="0" applyFont="1" applyFill="1" applyBorder="1" applyAlignment="1">
      <alignment horizontal="left" vertical="center" wrapText="1"/>
    </xf>
    <xf numFmtId="0" fontId="48" fillId="3" borderId="4" xfId="0"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48" xfId="0" applyFont="1" applyBorder="1" applyAlignment="1">
      <alignment horizontal="left" vertical="center" wrapText="1"/>
    </xf>
    <xf numFmtId="0" fontId="26" fillId="0" borderId="22" xfId="0" applyFont="1" applyBorder="1" applyAlignment="1">
      <alignment horizontal="center" vertical="center"/>
    </xf>
    <xf numFmtId="0" fontId="26" fillId="0" borderId="18" xfId="0" applyFont="1" applyBorder="1" applyAlignment="1">
      <alignment horizontal="center" vertical="center"/>
    </xf>
    <xf numFmtId="0" fontId="19" fillId="0" borderId="3" xfId="0" applyFont="1" applyBorder="1" applyAlignment="1">
      <alignment horizontal="left" vertical="center" wrapText="1"/>
    </xf>
    <xf numFmtId="0" fontId="9" fillId="0" borderId="3" xfId="0" applyFont="1" applyBorder="1" applyAlignment="1">
      <alignment horizontal="left" vertical="center" wrapText="1"/>
    </xf>
    <xf numFmtId="0" fontId="14" fillId="0" borderId="3" xfId="0" applyFont="1" applyBorder="1" applyAlignment="1">
      <alignment horizontal="left" vertical="center" wrapText="1"/>
    </xf>
    <xf numFmtId="164" fontId="50" fillId="0" borderId="3" xfId="0" applyNumberFormat="1" applyFont="1" applyBorder="1" applyAlignment="1">
      <alignment horizontal="right" vertical="center" wrapText="1"/>
    </xf>
    <xf numFmtId="164" fontId="50" fillId="0" borderId="5" xfId="0" applyNumberFormat="1" applyFont="1" applyBorder="1" applyAlignment="1">
      <alignment horizontal="right" vertical="center" wrapText="1"/>
    </xf>
    <xf numFmtId="0" fontId="40" fillId="2" borderId="13" xfId="0" applyFont="1" applyFill="1" applyBorder="1" applyAlignment="1">
      <alignment horizontal="left" vertical="center" wrapText="1"/>
    </xf>
    <xf numFmtId="0" fontId="40" fillId="2" borderId="54" xfId="0" applyFont="1" applyFill="1" applyBorder="1" applyAlignment="1">
      <alignment horizontal="left" vertical="center" wrapText="1"/>
    </xf>
    <xf numFmtId="0" fontId="18" fillId="0" borderId="0" xfId="0" applyFont="1" applyAlignment="1">
      <alignment horizontal="left" vertical="top" wrapText="1"/>
    </xf>
    <xf numFmtId="0" fontId="26" fillId="0" borderId="0" xfId="0" applyFont="1" applyAlignment="1">
      <alignment horizontal="left" vertical="top" wrapText="1"/>
    </xf>
    <xf numFmtId="0" fontId="26" fillId="0" borderId="22" xfId="0" applyFont="1" applyBorder="1" applyAlignment="1">
      <alignment horizontal="center" vertical="center" wrapText="1"/>
    </xf>
    <xf numFmtId="0" fontId="26" fillId="0" borderId="18" xfId="0" applyFont="1" applyBorder="1" applyAlignment="1">
      <alignment horizontal="center" vertical="center" wrapText="1"/>
    </xf>
    <xf numFmtId="0" fontId="24" fillId="0" borderId="3" xfId="0" applyFont="1" applyBorder="1" applyAlignment="1">
      <alignment horizontal="left" vertical="center" wrapText="1"/>
    </xf>
    <xf numFmtId="0" fontId="63" fillId="0" borderId="37" xfId="0" applyFont="1" applyBorder="1" applyAlignment="1">
      <alignment horizontal="left" vertical="center" wrapText="1"/>
    </xf>
    <xf numFmtId="0" fontId="63" fillId="0" borderId="38" xfId="0" applyFont="1" applyBorder="1" applyAlignment="1">
      <alignment horizontal="left" vertical="center" wrapText="1"/>
    </xf>
    <xf numFmtId="0" fontId="22" fillId="0" borderId="3" xfId="0" applyFont="1" applyBorder="1" applyAlignment="1">
      <alignment horizontal="left" vertical="center" wrapText="1"/>
    </xf>
    <xf numFmtId="0" fontId="23" fillId="0" borderId="3" xfId="0" applyFont="1" applyBorder="1" applyAlignment="1">
      <alignment horizontal="left" vertical="center" wrapText="1"/>
    </xf>
    <xf numFmtId="0" fontId="21" fillId="0" borderId="3" xfId="0" applyFont="1" applyBorder="1" applyAlignment="1">
      <alignment vertical="center" wrapText="1"/>
    </xf>
    <xf numFmtId="0" fontId="0" fillId="0" borderId="21" xfId="0" applyBorder="1" applyAlignment="1">
      <alignment vertical="center" wrapText="1"/>
    </xf>
    <xf numFmtId="0" fontId="0" fillId="0" borderId="10" xfId="0" applyBorder="1" applyAlignment="1">
      <alignment vertical="center" wrapText="1"/>
    </xf>
    <xf numFmtId="164" fontId="50" fillId="0" borderId="3" xfId="0" applyNumberFormat="1" applyFont="1" applyBorder="1" applyAlignment="1">
      <alignment vertical="center" wrapText="1"/>
    </xf>
    <xf numFmtId="0" fontId="21" fillId="0" borderId="3" xfId="31" applyFont="1" applyBorder="1" applyAlignment="1">
      <alignment vertical="center" wrapText="1"/>
    </xf>
    <xf numFmtId="0" fontId="26" fillId="0" borderId="3" xfId="0" applyFont="1" applyBorder="1" applyAlignment="1">
      <alignment vertical="center" wrapText="1"/>
    </xf>
    <xf numFmtId="0" fontId="26" fillId="0" borderId="32"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22" xfId="31" applyBorder="1" applyAlignment="1">
      <alignment horizontal="center" vertical="center" wrapText="1"/>
    </xf>
    <xf numFmtId="0" fontId="0" fillId="0" borderId="47" xfId="0" applyBorder="1" applyAlignment="1">
      <alignment horizontal="center" vertical="center" wrapText="1"/>
    </xf>
    <xf numFmtId="0" fontId="0" fillId="0" borderId="18" xfId="0" applyBorder="1" applyAlignment="1">
      <alignment horizontal="center" vertical="center" wrapText="1"/>
    </xf>
    <xf numFmtId="0" fontId="26" fillId="0" borderId="3" xfId="31" applyBorder="1" applyAlignment="1">
      <alignment horizontal="left" vertical="center" wrapText="1"/>
    </xf>
    <xf numFmtId="0" fontId="26" fillId="0" borderId="21" xfId="31" applyBorder="1" applyAlignment="1">
      <alignment horizontal="left" vertical="center" wrapText="1"/>
    </xf>
    <xf numFmtId="0" fontId="2" fillId="0" borderId="3" xfId="0" applyFont="1" applyBorder="1" applyAlignment="1">
      <alignment horizontal="left" vertical="center" wrapText="1"/>
    </xf>
    <xf numFmtId="0" fontId="45" fillId="0" borderId="3" xfId="0" applyFont="1" applyBorder="1" applyAlignment="1">
      <alignment horizontal="left" vertical="center" wrapText="1"/>
    </xf>
    <xf numFmtId="0" fontId="45" fillId="0" borderId="21" xfId="0" applyFont="1" applyBorder="1" applyAlignment="1">
      <alignment horizontal="left" vertical="center" wrapText="1"/>
    </xf>
    <xf numFmtId="164" fontId="50" fillId="0" borderId="21" xfId="0" applyNumberFormat="1" applyFont="1" applyBorder="1" applyAlignment="1">
      <alignment horizontal="right" vertical="center" wrapText="1"/>
    </xf>
    <xf numFmtId="0" fontId="0" fillId="0" borderId="5" xfId="0" applyBorder="1" applyAlignment="1">
      <alignment horizontal="right" vertical="center" wrapText="1"/>
    </xf>
    <xf numFmtId="4" fontId="45" fillId="0" borderId="3" xfId="0" applyNumberFormat="1" applyFont="1" applyBorder="1" applyAlignment="1">
      <alignment horizontal="left" vertical="center" wrapText="1"/>
    </xf>
    <xf numFmtId="4" fontId="45" fillId="0" borderId="21" xfId="0" applyNumberFormat="1" applyFont="1" applyBorder="1" applyAlignment="1">
      <alignment horizontal="left" vertical="center" wrapText="1"/>
    </xf>
    <xf numFmtId="0" fontId="0" fillId="0" borderId="24" xfId="0" applyBorder="1" applyAlignment="1">
      <alignment horizontal="center" vertical="center" wrapText="1"/>
    </xf>
    <xf numFmtId="0" fontId="20" fillId="0" borderId="3" xfId="0" applyFont="1" applyBorder="1" applyAlignment="1">
      <alignment vertical="center" wrapText="1"/>
    </xf>
    <xf numFmtId="0" fontId="45" fillId="0" borderId="3" xfId="0" applyFont="1" applyBorder="1" applyAlignment="1">
      <alignment vertical="center" wrapText="1"/>
    </xf>
  </cellXfs>
  <cellStyles count="41">
    <cellStyle name="Excel Built-in Normal" xfId="4"/>
    <cellStyle name="Normální" xfId="0" builtinId="0"/>
    <cellStyle name="Normální 2" xfId="1"/>
    <cellStyle name="Normální 2 2" xfId="37"/>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3 8 2" xfId="38"/>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3 8 3" xfId="40"/>
    <cellStyle name="Normální 5 4" xfId="18"/>
    <cellStyle name="Normální 5 4 2" xfId="26"/>
    <cellStyle name="Normální 5 4 2 2" xfId="35"/>
    <cellStyle name="Normální 5 4 3" xfId="39"/>
    <cellStyle name="Normální 5 5" xfId="25"/>
  </cellStyles>
  <dxfs count="0"/>
  <tableStyles count="0" defaultTableStyle="TableStyleMedium2" defaultPivotStyle="PivotStyleMedium9"/>
  <colors>
    <mruColors>
      <color rgb="FFFF5050"/>
      <color rgb="FFFF000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workbookViewId="0">
      <selection activeCell="H16" sqref="H16"/>
    </sheetView>
  </sheetViews>
  <sheetFormatPr defaultRowHeight="15" x14ac:dyDescent="0.25"/>
  <cols>
    <col min="1" max="1" width="3.28515625" customWidth="1"/>
    <col min="2" max="2" width="7" customWidth="1"/>
    <col min="3" max="3" width="36.7109375" customWidth="1"/>
    <col min="4" max="4" width="25.140625" customWidth="1"/>
    <col min="5" max="5" width="24.7109375" customWidth="1"/>
    <col min="6" max="6" width="21.7109375" customWidth="1"/>
    <col min="7" max="7" width="23.5703125" customWidth="1"/>
    <col min="8" max="8" width="17.42578125" customWidth="1"/>
    <col min="9" max="9" width="13.7109375" customWidth="1"/>
    <col min="10" max="11" width="10.7109375" bestFit="1" customWidth="1"/>
    <col min="12" max="12" width="9" bestFit="1" customWidth="1"/>
    <col min="15" max="15" width="10.7109375" bestFit="1" customWidth="1"/>
    <col min="17" max="17" width="9" bestFit="1" customWidth="1"/>
  </cols>
  <sheetData>
    <row r="1" spans="1:9" ht="49.9" customHeight="1" x14ac:dyDescent="0.4">
      <c r="A1" s="267" t="s">
        <v>154</v>
      </c>
      <c r="B1" s="267"/>
      <c r="C1" s="267"/>
      <c r="D1" s="267"/>
      <c r="E1" s="267"/>
      <c r="F1" s="267"/>
      <c r="G1" s="153"/>
      <c r="H1" s="153"/>
      <c r="I1" s="152"/>
    </row>
    <row r="2" spans="1:9" ht="14.45" customHeight="1" x14ac:dyDescent="0.4">
      <c r="A2" s="152"/>
      <c r="B2" s="152"/>
      <c r="C2" s="152"/>
      <c r="E2" s="152"/>
      <c r="F2" s="152"/>
      <c r="G2" s="153"/>
      <c r="H2" s="153"/>
      <c r="I2" s="152"/>
    </row>
    <row r="3" spans="1:9" ht="14.45" customHeight="1" x14ac:dyDescent="0.25"/>
    <row r="4" spans="1:9" x14ac:dyDescent="0.25">
      <c r="A4" s="168" t="s">
        <v>155</v>
      </c>
    </row>
    <row r="5" spans="1:9" ht="8.4499999999999993" customHeight="1" x14ac:dyDescent="0.25"/>
    <row r="6" spans="1:9" ht="48" customHeight="1" x14ac:dyDescent="0.25">
      <c r="A6" s="259" t="s">
        <v>134</v>
      </c>
      <c r="B6" s="260"/>
      <c r="C6" s="261"/>
      <c r="D6" s="155" t="s">
        <v>148</v>
      </c>
      <c r="E6" s="156" t="s">
        <v>149</v>
      </c>
      <c r="F6" s="164" t="s">
        <v>129</v>
      </c>
    </row>
    <row r="7" spans="1:9" ht="40.15" customHeight="1" x14ac:dyDescent="0.25">
      <c r="A7" s="166" t="s">
        <v>130</v>
      </c>
      <c r="B7" s="269" t="s">
        <v>127</v>
      </c>
      <c r="C7" s="269"/>
      <c r="D7" s="177">
        <f>'KK_sledování '!L21</f>
        <v>37180326.159999996</v>
      </c>
      <c r="E7" s="177">
        <f>PO_sledování!L25</f>
        <v>623737279.12</v>
      </c>
      <c r="F7" s="212">
        <f>D7+E7</f>
        <v>660917605.27999997</v>
      </c>
    </row>
    <row r="8" spans="1:9" ht="40.15" customHeight="1" x14ac:dyDescent="0.25">
      <c r="A8" s="166" t="s">
        <v>131</v>
      </c>
      <c r="B8" s="268" t="s">
        <v>128</v>
      </c>
      <c r="C8" s="268"/>
      <c r="D8" s="178">
        <f>'KK_sledování '!M21</f>
        <v>37133814.159999996</v>
      </c>
      <c r="E8" s="178">
        <f>PO_sledování!M25</f>
        <v>181616968.96999997</v>
      </c>
      <c r="F8" s="178">
        <f>D8+E8</f>
        <v>218750783.12999997</v>
      </c>
    </row>
    <row r="9" spans="1:9" ht="40.15" customHeight="1" x14ac:dyDescent="0.25">
      <c r="A9" s="166" t="s">
        <v>132</v>
      </c>
      <c r="B9" s="272" t="s">
        <v>157</v>
      </c>
      <c r="C9" s="272"/>
      <c r="D9" s="179">
        <f>D7-D8</f>
        <v>46512</v>
      </c>
      <c r="E9" s="179">
        <f t="shared" ref="E9:F9" si="0">E7-E8</f>
        <v>442120310.15000004</v>
      </c>
      <c r="F9" s="213">
        <f t="shared" si="0"/>
        <v>442166822.14999998</v>
      </c>
    </row>
    <row r="10" spans="1:9" ht="40.15" customHeight="1" x14ac:dyDescent="0.25">
      <c r="A10" s="166" t="s">
        <v>133</v>
      </c>
      <c r="B10" s="273" t="s">
        <v>152</v>
      </c>
      <c r="C10" s="273"/>
      <c r="D10" s="211">
        <f>D9/D7</f>
        <v>1.2509841844808606E-3</v>
      </c>
      <c r="E10" s="211">
        <f>E9/E7</f>
        <v>0.70882457238048313</v>
      </c>
      <c r="F10" s="211">
        <f>F9/F7</f>
        <v>0.66901958522148086</v>
      </c>
    </row>
    <row r="11" spans="1:9" ht="14.45" customHeight="1" x14ac:dyDescent="0.25">
      <c r="A11" s="169"/>
      <c r="B11" s="170"/>
      <c r="C11" s="170"/>
      <c r="D11" s="171"/>
      <c r="E11" s="171"/>
      <c r="F11" s="171"/>
    </row>
    <row r="12" spans="1:9" ht="14.45" customHeight="1" x14ac:dyDescent="0.25">
      <c r="B12" s="162"/>
      <c r="C12" s="162"/>
      <c r="D12" s="163"/>
      <c r="E12" s="163"/>
      <c r="F12" s="163"/>
    </row>
    <row r="13" spans="1:9" x14ac:dyDescent="0.25">
      <c r="A13" s="168" t="s">
        <v>156</v>
      </c>
      <c r="D13" s="163"/>
      <c r="E13" s="163"/>
      <c r="F13" s="163"/>
    </row>
    <row r="14" spans="1:9" ht="6" customHeight="1" x14ac:dyDescent="0.25">
      <c r="B14" s="160"/>
      <c r="C14" s="160"/>
      <c r="D14" s="161"/>
      <c r="E14" s="161"/>
      <c r="F14" s="161"/>
    </row>
    <row r="15" spans="1:9" ht="45.6" customHeight="1" x14ac:dyDescent="0.25">
      <c r="A15" s="262" t="s">
        <v>150</v>
      </c>
      <c r="B15" s="263"/>
      <c r="C15" s="264"/>
      <c r="D15" s="180" t="s">
        <v>148</v>
      </c>
      <c r="E15" s="181" t="s">
        <v>149</v>
      </c>
      <c r="F15" s="182" t="s">
        <v>129</v>
      </c>
    </row>
    <row r="16" spans="1:9" ht="40.15" customHeight="1" x14ac:dyDescent="0.25">
      <c r="A16" s="165" t="s">
        <v>130</v>
      </c>
      <c r="B16" s="257" t="s">
        <v>153</v>
      </c>
      <c r="C16" s="258"/>
      <c r="D16" s="183">
        <f>D8</f>
        <v>37133814.159999996</v>
      </c>
      <c r="E16" s="183">
        <f>E8</f>
        <v>181616968.96999997</v>
      </c>
      <c r="F16" s="183">
        <f>F8</f>
        <v>218750783.12999997</v>
      </c>
    </row>
    <row r="17" spans="1:8" ht="40.15" customHeight="1" x14ac:dyDescent="0.25">
      <c r="A17" s="165" t="s">
        <v>131</v>
      </c>
      <c r="B17" s="270" t="s">
        <v>40</v>
      </c>
      <c r="C17" s="158" t="s">
        <v>138</v>
      </c>
      <c r="D17" s="159">
        <f>'KK_sledování '!N22</f>
        <v>37133814.160000004</v>
      </c>
      <c r="E17" s="159">
        <f>PO_sledování!N26</f>
        <v>150081342.28999999</v>
      </c>
      <c r="F17" s="184">
        <f>D17+E17</f>
        <v>187215156.44999999</v>
      </c>
    </row>
    <row r="18" spans="1:8" ht="40.15" customHeight="1" x14ac:dyDescent="0.25">
      <c r="A18" s="165" t="s">
        <v>132</v>
      </c>
      <c r="B18" s="271"/>
      <c r="C18" s="185" t="s">
        <v>140</v>
      </c>
      <c r="D18" s="157">
        <f>'KK_sledování '!N23</f>
        <v>0</v>
      </c>
      <c r="E18" s="157">
        <f>PO_sledování!N27</f>
        <v>31274884.699999999</v>
      </c>
      <c r="F18" s="186">
        <f>D18+E18</f>
        <v>31274884.699999999</v>
      </c>
    </row>
    <row r="19" spans="1:8" ht="40.15" customHeight="1" x14ac:dyDescent="0.25">
      <c r="A19" s="165" t="s">
        <v>133</v>
      </c>
      <c r="B19" s="271"/>
      <c r="C19" s="187" t="s">
        <v>141</v>
      </c>
      <c r="D19" s="188">
        <f>'KK_sledování '!O23</f>
        <v>0</v>
      </c>
      <c r="E19" s="188">
        <f>PO_sledování!O27</f>
        <v>260741.98</v>
      </c>
      <c r="F19" s="189">
        <f>D19+E19</f>
        <v>260741.98</v>
      </c>
    </row>
    <row r="20" spans="1:8" ht="14.45" customHeight="1" x14ac:dyDescent="0.25">
      <c r="A20" s="172"/>
      <c r="B20" s="173"/>
      <c r="C20" s="174"/>
      <c r="D20" s="175"/>
      <c r="E20" s="175"/>
      <c r="F20" s="176"/>
    </row>
    <row r="21" spans="1:8" ht="14.45" customHeight="1" x14ac:dyDescent="0.25">
      <c r="C21" s="154"/>
    </row>
    <row r="22" spans="1:8" ht="14.45" customHeight="1" x14ac:dyDescent="0.25">
      <c r="A22" s="265" t="s">
        <v>135</v>
      </c>
      <c r="B22" s="265"/>
      <c r="C22" s="265"/>
    </row>
    <row r="23" spans="1:8" ht="6.6" customHeight="1" x14ac:dyDescent="0.25"/>
    <row r="24" spans="1:8" ht="61.15" customHeight="1" x14ac:dyDescent="0.25">
      <c r="A24" s="190" t="s">
        <v>151</v>
      </c>
      <c r="B24" s="266" t="s">
        <v>136</v>
      </c>
      <c r="C24" s="266"/>
      <c r="D24" s="256" t="s">
        <v>145</v>
      </c>
      <c r="E24" s="256"/>
      <c r="F24" s="256"/>
    </row>
    <row r="25" spans="1:8" ht="62.45" customHeight="1" x14ac:dyDescent="0.25">
      <c r="A25" s="190" t="s">
        <v>151</v>
      </c>
      <c r="B25" s="278" t="s">
        <v>2</v>
      </c>
      <c r="C25" s="278"/>
      <c r="D25" s="276" t="s">
        <v>146</v>
      </c>
      <c r="E25" s="276"/>
      <c r="F25" s="276"/>
    </row>
    <row r="26" spans="1:8" ht="42.6" customHeight="1" x14ac:dyDescent="0.25">
      <c r="A26" s="190" t="s">
        <v>151</v>
      </c>
      <c r="B26" s="275" t="s">
        <v>137</v>
      </c>
      <c r="C26" s="275"/>
      <c r="D26" s="276" t="s">
        <v>147</v>
      </c>
      <c r="E26" s="276"/>
      <c r="F26" s="276"/>
    </row>
    <row r="27" spans="1:8" ht="71.45" customHeight="1" x14ac:dyDescent="0.25">
      <c r="A27" s="190" t="s">
        <v>151</v>
      </c>
      <c r="B27" s="274" t="s">
        <v>139</v>
      </c>
      <c r="C27" s="274"/>
      <c r="D27" s="276" t="s">
        <v>144</v>
      </c>
      <c r="E27" s="277"/>
      <c r="F27" s="277"/>
    </row>
    <row r="28" spans="1:8" ht="42.6" customHeight="1" x14ac:dyDescent="0.25">
      <c r="A28" s="190" t="s">
        <v>151</v>
      </c>
      <c r="B28" s="275" t="s">
        <v>142</v>
      </c>
      <c r="C28" s="275"/>
      <c r="D28" s="276" t="s">
        <v>143</v>
      </c>
      <c r="E28" s="277"/>
      <c r="F28" s="277"/>
    </row>
    <row r="29" spans="1:8" ht="28.9" customHeight="1" x14ac:dyDescent="0.25">
      <c r="A29" s="190" t="s">
        <v>151</v>
      </c>
      <c r="B29" s="275" t="s">
        <v>94</v>
      </c>
      <c r="C29" s="275"/>
      <c r="D29" s="276" t="s">
        <v>95</v>
      </c>
      <c r="E29" s="276"/>
      <c r="F29" s="276"/>
    </row>
    <row r="30" spans="1:8" x14ac:dyDescent="0.25">
      <c r="B30" s="167"/>
      <c r="C30" s="167"/>
    </row>
    <row r="31" spans="1:8" x14ac:dyDescent="0.25">
      <c r="B31" s="167"/>
      <c r="C31" s="167"/>
    </row>
    <row r="32" spans="1:8" x14ac:dyDescent="0.25">
      <c r="F32" s="144"/>
      <c r="H32" s="40"/>
    </row>
  </sheetData>
  <mergeCells count="22">
    <mergeCell ref="B27:C27"/>
    <mergeCell ref="B28:C28"/>
    <mergeCell ref="B29:C29"/>
    <mergeCell ref="D25:F25"/>
    <mergeCell ref="D26:F26"/>
    <mergeCell ref="D27:F27"/>
    <mergeCell ref="D28:F28"/>
    <mergeCell ref="D29:F29"/>
    <mergeCell ref="B25:C25"/>
    <mergeCell ref="B26:C26"/>
    <mergeCell ref="A1:F1"/>
    <mergeCell ref="B8:C8"/>
    <mergeCell ref="B7:C7"/>
    <mergeCell ref="B17:B19"/>
    <mergeCell ref="B9:C9"/>
    <mergeCell ref="B10:C10"/>
    <mergeCell ref="D24:F24"/>
    <mergeCell ref="B16:C16"/>
    <mergeCell ref="A6:C6"/>
    <mergeCell ref="A15:C15"/>
    <mergeCell ref="A22:C22"/>
    <mergeCell ref="B24:C24"/>
  </mergeCells>
  <phoneticPr fontId="87" type="noConversion"/>
  <pageMargins left="0.70866141732283472" right="0.70866141732283472" top="0.78740157480314965" bottom="0.78740157480314965" header="0.31496062992125984" footer="0.31496062992125984"/>
  <pageSetup paperSize="9" scale="73" fitToHeight="0" orientation="portrait" horizontalDpi="4294967293" verticalDpi="4294967293" r:id="rId1"/>
  <headerFooter>
    <oddFooter>&amp;RZpracoval odbor finanční, stav k 1. 1.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72"/>
  <sheetViews>
    <sheetView topLeftCell="A13" zoomScale="60" zoomScaleNormal="60" zoomScaleSheetLayoutView="42" zoomScalePageLayoutView="70" workbookViewId="0">
      <selection activeCell="Q20" sqref="Q20"/>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0" ht="26.45" customHeight="1" x14ac:dyDescent="0.35">
      <c r="A1" s="191" t="s">
        <v>159</v>
      </c>
      <c r="B1" s="82"/>
    </row>
    <row r="2" spans="1:20" ht="33" customHeight="1" x14ac:dyDescent="0.35">
      <c r="A2" s="82" t="s">
        <v>53</v>
      </c>
      <c r="C2" s="50"/>
      <c r="D2" s="50"/>
      <c r="E2" s="50"/>
      <c r="F2" s="50"/>
      <c r="G2" s="50"/>
      <c r="H2" s="50"/>
      <c r="I2" s="50"/>
      <c r="J2" s="50"/>
      <c r="K2" s="50"/>
      <c r="L2" s="50"/>
      <c r="M2" s="50"/>
      <c r="N2" s="50"/>
      <c r="O2" s="50"/>
      <c r="P2" s="50"/>
      <c r="Q2" s="8"/>
    </row>
    <row r="3" spans="1:20" ht="10.15" customHeight="1" x14ac:dyDescent="0.35">
      <c r="A3" s="82"/>
      <c r="C3" s="50"/>
      <c r="D3" s="50"/>
      <c r="E3" s="50"/>
      <c r="F3" s="50"/>
      <c r="G3" s="50"/>
      <c r="H3" s="50"/>
      <c r="I3" s="50"/>
      <c r="J3" s="50"/>
      <c r="K3" s="50"/>
      <c r="L3" s="50"/>
      <c r="M3" s="50"/>
      <c r="N3" s="50"/>
      <c r="O3" s="50"/>
      <c r="P3" s="50"/>
      <c r="Q3" s="8"/>
    </row>
    <row r="4" spans="1:20" ht="38.25" customHeight="1" x14ac:dyDescent="0.25">
      <c r="A4" s="291" t="s">
        <v>8</v>
      </c>
      <c r="B4" s="293" t="s">
        <v>9</v>
      </c>
      <c r="C4" s="293" t="s">
        <v>7</v>
      </c>
      <c r="D4" s="294" t="s">
        <v>10</v>
      </c>
      <c r="E4" s="293" t="s">
        <v>11</v>
      </c>
      <c r="F4" s="300" t="s">
        <v>49</v>
      </c>
      <c r="G4" s="293" t="s">
        <v>1</v>
      </c>
      <c r="H4" s="294" t="s">
        <v>13</v>
      </c>
      <c r="I4" s="293" t="s">
        <v>14</v>
      </c>
      <c r="J4" s="293" t="s">
        <v>3</v>
      </c>
      <c r="K4" s="296" t="s">
        <v>4</v>
      </c>
      <c r="L4" s="298" t="s">
        <v>15</v>
      </c>
      <c r="M4" s="313" t="s">
        <v>16</v>
      </c>
      <c r="N4" s="314"/>
      <c r="O4" s="315"/>
      <c r="P4" s="299" t="s">
        <v>89</v>
      </c>
      <c r="Q4" s="321" t="s">
        <v>18</v>
      </c>
    </row>
    <row r="5" spans="1:20" ht="90" x14ac:dyDescent="0.25">
      <c r="A5" s="292"/>
      <c r="B5" s="294"/>
      <c r="C5" s="294"/>
      <c r="D5" s="295"/>
      <c r="E5" s="294"/>
      <c r="F5" s="301"/>
      <c r="G5" s="294"/>
      <c r="H5" s="295"/>
      <c r="I5" s="294"/>
      <c r="J5" s="294"/>
      <c r="K5" s="297"/>
      <c r="L5" s="299"/>
      <c r="M5" s="110" t="s">
        <v>19</v>
      </c>
      <c r="N5" s="54" t="s">
        <v>50</v>
      </c>
      <c r="O5" s="55" t="s">
        <v>51</v>
      </c>
      <c r="P5" s="320"/>
      <c r="Q5" s="322"/>
    </row>
    <row r="6" spans="1:20" ht="26.25" customHeight="1" thickBot="1" x14ac:dyDescent="0.3">
      <c r="A6" s="56" t="s">
        <v>21</v>
      </c>
      <c r="B6" s="56" t="s">
        <v>22</v>
      </c>
      <c r="C6" s="56" t="s">
        <v>23</v>
      </c>
      <c r="D6" s="56" t="s">
        <v>24</v>
      </c>
      <c r="E6" s="56" t="s">
        <v>25</v>
      </c>
      <c r="F6" s="57" t="s">
        <v>26</v>
      </c>
      <c r="G6" s="56" t="s">
        <v>27</v>
      </c>
      <c r="H6" s="56" t="s">
        <v>28</v>
      </c>
      <c r="I6" s="56" t="s">
        <v>29</v>
      </c>
      <c r="J6" s="56" t="s">
        <v>30</v>
      </c>
      <c r="K6" s="58" t="s">
        <v>31</v>
      </c>
      <c r="L6" s="59" t="s">
        <v>32</v>
      </c>
      <c r="M6" s="59" t="s">
        <v>33</v>
      </c>
      <c r="N6" s="60" t="s">
        <v>34</v>
      </c>
      <c r="O6" s="58" t="s">
        <v>35</v>
      </c>
      <c r="P6" s="59" t="s">
        <v>36</v>
      </c>
      <c r="Q6" s="61" t="s">
        <v>90</v>
      </c>
    </row>
    <row r="7" spans="1:20" ht="409.15" customHeight="1" x14ac:dyDescent="0.25">
      <c r="A7" s="312">
        <v>19</v>
      </c>
      <c r="B7" s="302" t="s">
        <v>43</v>
      </c>
      <c r="C7" s="302" t="s">
        <v>45</v>
      </c>
      <c r="D7" s="302" t="s">
        <v>58</v>
      </c>
      <c r="E7" s="302" t="s">
        <v>59</v>
      </c>
      <c r="F7" s="302" t="s">
        <v>60</v>
      </c>
      <c r="G7" s="306">
        <v>144128467</v>
      </c>
      <c r="H7" s="302" t="s">
        <v>61</v>
      </c>
      <c r="I7" s="302" t="s">
        <v>57</v>
      </c>
      <c r="J7" s="302" t="s">
        <v>44</v>
      </c>
      <c r="K7" s="304" t="s">
        <v>102</v>
      </c>
      <c r="L7" s="308">
        <v>9222024</v>
      </c>
      <c r="M7" s="308">
        <f t="shared" ref="M7:M9" si="0">N7+O7</f>
        <v>9222024</v>
      </c>
      <c r="N7" s="325">
        <v>9222024</v>
      </c>
      <c r="O7" s="316">
        <v>0</v>
      </c>
      <c r="P7" s="318">
        <f t="shared" ref="P7:P9" si="1">M7/L7</f>
        <v>1</v>
      </c>
      <c r="Q7" s="323" t="s">
        <v>181</v>
      </c>
    </row>
    <row r="8" spans="1:20" ht="159.6" customHeight="1" x14ac:dyDescent="0.25">
      <c r="A8" s="280"/>
      <c r="B8" s="303"/>
      <c r="C8" s="303"/>
      <c r="D8" s="303"/>
      <c r="E8" s="303"/>
      <c r="F8" s="303"/>
      <c r="G8" s="307"/>
      <c r="H8" s="303"/>
      <c r="I8" s="303"/>
      <c r="J8" s="303"/>
      <c r="K8" s="305"/>
      <c r="L8" s="309"/>
      <c r="M8" s="309"/>
      <c r="N8" s="326"/>
      <c r="O8" s="317"/>
      <c r="P8" s="319"/>
      <c r="Q8" s="324"/>
    </row>
    <row r="9" spans="1:20" ht="364.9" customHeight="1" x14ac:dyDescent="0.25">
      <c r="A9" s="279">
        <v>26</v>
      </c>
      <c r="B9" s="281" t="s">
        <v>43</v>
      </c>
      <c r="C9" s="281" t="s">
        <v>48</v>
      </c>
      <c r="D9" s="281" t="s">
        <v>62</v>
      </c>
      <c r="E9" s="281" t="s">
        <v>63</v>
      </c>
      <c r="F9" s="281" t="s">
        <v>64</v>
      </c>
      <c r="G9" s="334">
        <v>32851203.190000001</v>
      </c>
      <c r="H9" s="281" t="s">
        <v>65</v>
      </c>
      <c r="I9" s="281" t="s">
        <v>66</v>
      </c>
      <c r="J9" s="281" t="s">
        <v>67</v>
      </c>
      <c r="K9" s="283" t="s">
        <v>68</v>
      </c>
      <c r="L9" s="310">
        <v>732271.43</v>
      </c>
      <c r="M9" s="332">
        <f t="shared" si="0"/>
        <v>732271.43</v>
      </c>
      <c r="N9" s="333">
        <v>732271.43</v>
      </c>
      <c r="O9" s="327">
        <v>0</v>
      </c>
      <c r="P9" s="329">
        <f t="shared" si="1"/>
        <v>1</v>
      </c>
      <c r="Q9" s="330" t="s">
        <v>182</v>
      </c>
    </row>
    <row r="10" spans="1:20" ht="381" customHeight="1" x14ac:dyDescent="0.25">
      <c r="A10" s="280"/>
      <c r="B10" s="282"/>
      <c r="C10" s="282"/>
      <c r="D10" s="282"/>
      <c r="E10" s="282"/>
      <c r="F10" s="282"/>
      <c r="G10" s="335"/>
      <c r="H10" s="282"/>
      <c r="I10" s="282"/>
      <c r="J10" s="282"/>
      <c r="K10" s="284"/>
      <c r="L10" s="311"/>
      <c r="M10" s="309"/>
      <c r="N10" s="326"/>
      <c r="O10" s="328"/>
      <c r="P10" s="319"/>
      <c r="Q10" s="331"/>
    </row>
    <row r="11" spans="1:20" ht="320.25" customHeight="1" x14ac:dyDescent="0.25">
      <c r="A11" s="192">
        <v>27</v>
      </c>
      <c r="B11" s="193" t="s">
        <v>43</v>
      </c>
      <c r="C11" s="193" t="s">
        <v>46</v>
      </c>
      <c r="D11" s="193" t="s">
        <v>62</v>
      </c>
      <c r="E11" s="193" t="s">
        <v>69</v>
      </c>
      <c r="F11" s="193" t="s">
        <v>70</v>
      </c>
      <c r="G11" s="194">
        <v>37057739.189999998</v>
      </c>
      <c r="H11" s="192" t="s">
        <v>56</v>
      </c>
      <c r="I11" s="192" t="s">
        <v>57</v>
      </c>
      <c r="J11" s="195" t="s">
        <v>37</v>
      </c>
      <c r="K11" s="196" t="s">
        <v>103</v>
      </c>
      <c r="L11" s="197">
        <v>5932671</v>
      </c>
      <c r="M11" s="197">
        <f>N11+O11</f>
        <v>5932671</v>
      </c>
      <c r="N11" s="107">
        <v>5932671</v>
      </c>
      <c r="O11" s="198">
        <v>0</v>
      </c>
      <c r="P11" s="199">
        <f t="shared" ref="P11:P12" si="2">M11/L11</f>
        <v>1</v>
      </c>
      <c r="Q11" s="53" t="s">
        <v>200</v>
      </c>
    </row>
    <row r="12" spans="1:20" ht="409.6" customHeight="1" x14ac:dyDescent="0.25">
      <c r="A12" s="279">
        <v>28</v>
      </c>
      <c r="B12" s="281" t="s">
        <v>43</v>
      </c>
      <c r="C12" s="287" t="s">
        <v>47</v>
      </c>
      <c r="D12" s="281" t="s">
        <v>62</v>
      </c>
      <c r="E12" s="281" t="s">
        <v>71</v>
      </c>
      <c r="F12" s="281" t="s">
        <v>64</v>
      </c>
      <c r="G12" s="288">
        <v>135462141.78</v>
      </c>
      <c r="H12" s="281" t="s">
        <v>56</v>
      </c>
      <c r="I12" s="281" t="s">
        <v>57</v>
      </c>
      <c r="J12" s="356" t="s">
        <v>67</v>
      </c>
      <c r="K12" s="200" t="s">
        <v>72</v>
      </c>
      <c r="L12" s="358">
        <v>1779352.04</v>
      </c>
      <c r="M12" s="332">
        <f>N12+O12</f>
        <v>1779352.04</v>
      </c>
      <c r="N12" s="338">
        <v>1779352.04</v>
      </c>
      <c r="O12" s="350">
        <v>0</v>
      </c>
      <c r="P12" s="329">
        <f t="shared" si="2"/>
        <v>1</v>
      </c>
      <c r="Q12" s="330" t="s">
        <v>125</v>
      </c>
      <c r="T12" s="62"/>
    </row>
    <row r="13" spans="1:20" ht="322.89999999999998" customHeight="1" x14ac:dyDescent="0.25">
      <c r="A13" s="286"/>
      <c r="B13" s="285"/>
      <c r="C13" s="285"/>
      <c r="D13" s="285"/>
      <c r="E13" s="285"/>
      <c r="F13" s="285"/>
      <c r="G13" s="289"/>
      <c r="H13" s="285"/>
      <c r="I13" s="285"/>
      <c r="J13" s="357"/>
      <c r="K13" s="201"/>
      <c r="L13" s="359"/>
      <c r="M13" s="309"/>
      <c r="N13" s="339"/>
      <c r="O13" s="351"/>
      <c r="P13" s="319"/>
      <c r="Q13" s="331"/>
      <c r="T13" s="62"/>
    </row>
    <row r="14" spans="1:20" ht="276" customHeight="1" x14ac:dyDescent="0.25">
      <c r="A14" s="280"/>
      <c r="B14" s="282"/>
      <c r="C14" s="282"/>
      <c r="D14" s="282"/>
      <c r="E14" s="282"/>
      <c r="F14" s="282"/>
      <c r="G14" s="290"/>
      <c r="H14" s="282"/>
      <c r="I14" s="282"/>
      <c r="J14" s="84" t="s">
        <v>37</v>
      </c>
      <c r="K14" s="216" t="s">
        <v>158</v>
      </c>
      <c r="L14" s="23">
        <v>19278653</v>
      </c>
      <c r="M14" s="23">
        <v>19278653</v>
      </c>
      <c r="N14" s="107">
        <v>19278653</v>
      </c>
      <c r="O14" s="108">
        <v>0</v>
      </c>
      <c r="P14" s="214">
        <f t="shared" ref="P14:P21" si="3">M14/L14</f>
        <v>1</v>
      </c>
      <c r="Q14" s="215" t="s">
        <v>160</v>
      </c>
    </row>
    <row r="15" spans="1:20" ht="259.14999999999998" customHeight="1" x14ac:dyDescent="0.25">
      <c r="A15" s="217">
        <v>43</v>
      </c>
      <c r="B15" s="218" t="s">
        <v>43</v>
      </c>
      <c r="C15" s="218" t="s">
        <v>119</v>
      </c>
      <c r="D15" s="218" t="s">
        <v>117</v>
      </c>
      <c r="E15" s="218" t="s">
        <v>118</v>
      </c>
      <c r="F15" s="237" t="s">
        <v>169</v>
      </c>
      <c r="G15" s="219">
        <v>10083914</v>
      </c>
      <c r="H15" s="196" t="s">
        <v>120</v>
      </c>
      <c r="I15" s="237" t="s">
        <v>164</v>
      </c>
      <c r="J15" s="98" t="s">
        <v>176</v>
      </c>
      <c r="K15" s="220" t="s">
        <v>121</v>
      </c>
      <c r="L15" s="197">
        <v>3615.48</v>
      </c>
      <c r="M15" s="197">
        <v>3615.48</v>
      </c>
      <c r="N15" s="221">
        <v>3615.48</v>
      </c>
      <c r="O15" s="222">
        <v>0</v>
      </c>
      <c r="P15" s="223">
        <f t="shared" si="3"/>
        <v>1</v>
      </c>
      <c r="Q15" s="215" t="s">
        <v>126</v>
      </c>
    </row>
    <row r="16" spans="1:20" ht="258" customHeight="1" x14ac:dyDescent="0.25">
      <c r="A16" s="279">
        <v>44</v>
      </c>
      <c r="B16" s="343" t="s">
        <v>43</v>
      </c>
      <c r="C16" s="340" t="s">
        <v>167</v>
      </c>
      <c r="D16" s="343" t="s">
        <v>76</v>
      </c>
      <c r="E16" s="345" t="s">
        <v>178</v>
      </c>
      <c r="F16" s="345" t="s">
        <v>174</v>
      </c>
      <c r="G16" s="347">
        <v>93595673.730000004</v>
      </c>
      <c r="H16" s="343" t="s">
        <v>166</v>
      </c>
      <c r="I16" s="345" t="s">
        <v>175</v>
      </c>
      <c r="J16" s="142" t="s">
        <v>177</v>
      </c>
      <c r="K16" s="245" t="s">
        <v>190</v>
      </c>
      <c r="L16" s="246">
        <v>4583.29</v>
      </c>
      <c r="M16" s="246">
        <v>4583.29</v>
      </c>
      <c r="N16" s="252">
        <v>4583.29</v>
      </c>
      <c r="O16" s="240">
        <v>0</v>
      </c>
      <c r="P16" s="223">
        <f t="shared" si="3"/>
        <v>1</v>
      </c>
      <c r="Q16" s="241" t="s">
        <v>193</v>
      </c>
    </row>
    <row r="17" spans="1:17" ht="148.15" customHeight="1" x14ac:dyDescent="0.25">
      <c r="A17" s="286"/>
      <c r="B17" s="344"/>
      <c r="C17" s="341"/>
      <c r="D17" s="344"/>
      <c r="E17" s="346"/>
      <c r="F17" s="346"/>
      <c r="G17" s="348"/>
      <c r="H17" s="344"/>
      <c r="I17" s="346"/>
      <c r="J17" s="249" t="s">
        <v>184</v>
      </c>
      <c r="K17" s="245" t="s">
        <v>186</v>
      </c>
      <c r="L17" s="246">
        <v>1458.03</v>
      </c>
      <c r="M17" s="246">
        <v>1458.03</v>
      </c>
      <c r="N17" s="221">
        <v>1458.03</v>
      </c>
      <c r="O17" s="250">
        <v>0</v>
      </c>
      <c r="P17" s="223">
        <f t="shared" si="3"/>
        <v>1</v>
      </c>
      <c r="Q17" s="241" t="s">
        <v>188</v>
      </c>
    </row>
    <row r="18" spans="1:17" ht="148.15" customHeight="1" x14ac:dyDescent="0.25">
      <c r="A18" s="286"/>
      <c r="B18" s="344"/>
      <c r="C18" s="341"/>
      <c r="D18" s="344"/>
      <c r="E18" s="346"/>
      <c r="F18" s="346"/>
      <c r="G18" s="348"/>
      <c r="H18" s="344"/>
      <c r="I18" s="346"/>
      <c r="J18" s="247" t="s">
        <v>184</v>
      </c>
      <c r="K18" s="245" t="s">
        <v>185</v>
      </c>
      <c r="L18" s="246">
        <v>2613.5</v>
      </c>
      <c r="M18" s="246">
        <v>2613.5</v>
      </c>
      <c r="N18" s="221">
        <v>2613.5</v>
      </c>
      <c r="O18" s="240">
        <v>0</v>
      </c>
      <c r="P18" s="223">
        <f t="shared" si="3"/>
        <v>1</v>
      </c>
      <c r="Q18" s="241" t="s">
        <v>187</v>
      </c>
    </row>
    <row r="19" spans="1:17" ht="218.25" customHeight="1" x14ac:dyDescent="0.25">
      <c r="A19" s="280"/>
      <c r="B19" s="342"/>
      <c r="C19" s="342"/>
      <c r="D19" s="342"/>
      <c r="E19" s="282"/>
      <c r="F19" s="342"/>
      <c r="G19" s="349"/>
      <c r="H19" s="342"/>
      <c r="I19" s="342"/>
      <c r="J19" s="248" t="s">
        <v>104</v>
      </c>
      <c r="K19" s="245" t="s">
        <v>183</v>
      </c>
      <c r="L19" s="246">
        <v>176572.39</v>
      </c>
      <c r="M19" s="246">
        <v>176572.39</v>
      </c>
      <c r="N19" s="252">
        <v>176572.39</v>
      </c>
      <c r="O19" s="240">
        <v>0</v>
      </c>
      <c r="P19" s="223">
        <f t="shared" si="3"/>
        <v>1</v>
      </c>
      <c r="Q19" s="241" t="s">
        <v>192</v>
      </c>
    </row>
    <row r="20" spans="1:17" ht="270" customHeight="1" thickBot="1" x14ac:dyDescent="0.3">
      <c r="A20" s="229">
        <v>45</v>
      </c>
      <c r="B20" s="235" t="s">
        <v>43</v>
      </c>
      <c r="C20" s="251" t="s">
        <v>161</v>
      </c>
      <c r="D20" s="235" t="s">
        <v>163</v>
      </c>
      <c r="E20" s="235" t="s">
        <v>162</v>
      </c>
      <c r="F20" s="235" t="s">
        <v>168</v>
      </c>
      <c r="G20" s="230">
        <v>141938051.03999999</v>
      </c>
      <c r="H20" s="236" t="s">
        <v>170</v>
      </c>
      <c r="I20" s="242" t="s">
        <v>180</v>
      </c>
      <c r="J20" s="231" t="s">
        <v>86</v>
      </c>
      <c r="K20" s="238" t="s">
        <v>165</v>
      </c>
      <c r="L20" s="232">
        <v>46512</v>
      </c>
      <c r="M20" s="232">
        <f>N20+O20</f>
        <v>0</v>
      </c>
      <c r="N20" s="239">
        <v>0</v>
      </c>
      <c r="O20" s="233">
        <v>0</v>
      </c>
      <c r="P20" s="234">
        <f t="shared" si="3"/>
        <v>0</v>
      </c>
      <c r="Q20" s="243" t="s">
        <v>189</v>
      </c>
    </row>
    <row r="21" spans="1:17" ht="32.25" customHeight="1" thickBot="1" x14ac:dyDescent="0.3">
      <c r="A21" s="352" t="s">
        <v>0</v>
      </c>
      <c r="B21" s="353"/>
      <c r="C21" s="353"/>
      <c r="D21" s="353"/>
      <c r="E21" s="353"/>
      <c r="F21" s="354"/>
      <c r="G21" s="224">
        <f>SUM(G7:G20)</f>
        <v>595117189.92999995</v>
      </c>
      <c r="H21" s="224"/>
      <c r="I21" s="202"/>
      <c r="J21" s="203"/>
      <c r="K21" s="204"/>
      <c r="L21" s="225">
        <f>SUM(L7:L20)</f>
        <v>37180326.159999996</v>
      </c>
      <c r="M21" s="225">
        <f>SUM(M7:M20)</f>
        <v>37133814.159999996</v>
      </c>
      <c r="N21" s="226">
        <f>SUM(N7:N20)</f>
        <v>37133814.159999996</v>
      </c>
      <c r="O21" s="227">
        <f>SUM(O7:O20)</f>
        <v>0</v>
      </c>
      <c r="P21" s="228">
        <f t="shared" si="3"/>
        <v>0.99874901581551911</v>
      </c>
      <c r="Q21" s="204" t="s">
        <v>39</v>
      </c>
    </row>
    <row r="22" spans="1:17" ht="30" customHeight="1" x14ac:dyDescent="0.25">
      <c r="A22" s="63"/>
      <c r="B22" s="64" t="s">
        <v>40</v>
      </c>
      <c r="C22" s="355" t="s">
        <v>41</v>
      </c>
      <c r="D22" s="355"/>
      <c r="E22" s="355"/>
      <c r="F22" s="355"/>
      <c r="G22" s="65"/>
      <c r="H22" s="65"/>
      <c r="I22" s="66"/>
      <c r="J22" s="66"/>
      <c r="K22" s="67"/>
      <c r="L22" s="68" t="s">
        <v>39</v>
      </c>
      <c r="M22" s="69" t="s">
        <v>39</v>
      </c>
      <c r="N22" s="70">
        <f>N7+N9+N12+N11+N15+N14+N18+N19+N16+N17</f>
        <v>37133814.160000004</v>
      </c>
      <c r="O22" s="71" t="s">
        <v>39</v>
      </c>
      <c r="P22" s="72" t="s">
        <v>39</v>
      </c>
      <c r="Q22" s="205" t="s">
        <v>39</v>
      </c>
    </row>
    <row r="23" spans="1:17" ht="30" customHeight="1" x14ac:dyDescent="0.25">
      <c r="A23" s="63"/>
      <c r="B23" s="73" t="s">
        <v>40</v>
      </c>
      <c r="C23" s="336" t="s">
        <v>52</v>
      </c>
      <c r="D23" s="336"/>
      <c r="E23" s="336"/>
      <c r="F23" s="336"/>
      <c r="G23" s="336"/>
      <c r="H23" s="336"/>
      <c r="I23" s="336"/>
      <c r="J23" s="336"/>
      <c r="K23" s="337"/>
      <c r="L23" s="74" t="s">
        <v>39</v>
      </c>
      <c r="M23" s="27" t="s">
        <v>39</v>
      </c>
      <c r="N23" s="75">
        <v>0</v>
      </c>
      <c r="O23" s="76">
        <f>O21</f>
        <v>0</v>
      </c>
      <c r="P23" s="206" t="s">
        <v>39</v>
      </c>
      <c r="Q23" s="207" t="s">
        <v>39</v>
      </c>
    </row>
    <row r="24" spans="1:17" x14ac:dyDescent="0.25">
      <c r="A24" s="77"/>
      <c r="B24" s="208"/>
      <c r="C24" s="43"/>
      <c r="D24" s="43"/>
      <c r="E24" s="45"/>
      <c r="F24" s="209"/>
      <c r="G24" s="209"/>
      <c r="H24" s="209"/>
      <c r="I24" s="209"/>
      <c r="J24" s="209"/>
      <c r="K24" s="209"/>
      <c r="L24" s="209"/>
      <c r="M24" s="209"/>
      <c r="N24" s="210"/>
      <c r="O24" s="43"/>
      <c r="P24" s="43"/>
    </row>
    <row r="25" spans="1:17" x14ac:dyDescent="0.25">
      <c r="A25" s="77"/>
      <c r="B25" s="208"/>
      <c r="C25" s="43"/>
      <c r="D25" s="43"/>
      <c r="E25" s="45"/>
      <c r="F25" s="209"/>
      <c r="G25" s="209"/>
      <c r="H25" s="209"/>
      <c r="I25" s="209"/>
      <c r="J25" s="209"/>
      <c r="K25" s="209"/>
      <c r="L25" s="209"/>
      <c r="M25" s="78"/>
      <c r="N25" s="79"/>
      <c r="O25" s="80"/>
      <c r="P25" s="43"/>
    </row>
    <row r="26" spans="1:17" x14ac:dyDescent="0.25">
      <c r="A26" s="33"/>
      <c r="F26" s="50"/>
      <c r="G26" s="50"/>
      <c r="H26" s="50"/>
      <c r="I26" s="50"/>
      <c r="J26" s="50"/>
      <c r="K26" s="50"/>
      <c r="L26" s="50"/>
      <c r="M26" s="50"/>
      <c r="N26" s="18"/>
      <c r="O26" s="18"/>
      <c r="P26" s="18"/>
    </row>
    <row r="27" spans="1:17" x14ac:dyDescent="0.25">
      <c r="A27" s="33"/>
      <c r="F27" s="50"/>
      <c r="G27" s="50"/>
      <c r="H27" s="50"/>
      <c r="I27" s="50"/>
      <c r="J27" s="50"/>
      <c r="K27" s="50"/>
      <c r="L27" s="50"/>
      <c r="M27" s="50"/>
      <c r="N27" s="18"/>
      <c r="O27" s="18"/>
      <c r="P27" s="18"/>
    </row>
    <row r="28" spans="1:17" x14ac:dyDescent="0.25">
      <c r="A28" s="33"/>
      <c r="F28" s="50"/>
      <c r="G28" s="50"/>
      <c r="H28" s="50"/>
      <c r="I28" s="50"/>
      <c r="J28" s="50"/>
      <c r="K28" s="50"/>
      <c r="L28" s="50"/>
      <c r="M28" s="50"/>
      <c r="N28" s="18"/>
      <c r="O28" s="18"/>
      <c r="P28" s="18"/>
    </row>
    <row r="29" spans="1:17" x14ac:dyDescent="0.25">
      <c r="A29" s="33"/>
      <c r="F29" s="50"/>
      <c r="G29" s="50"/>
      <c r="H29" s="50"/>
      <c r="I29" s="50"/>
      <c r="J29" s="50"/>
      <c r="K29" s="50"/>
      <c r="L29" s="50"/>
      <c r="M29" s="50"/>
      <c r="N29" s="18"/>
      <c r="O29" s="18"/>
      <c r="P29" s="18"/>
    </row>
    <row r="30" spans="1:17" x14ac:dyDescent="0.25">
      <c r="A30" s="33"/>
      <c r="F30" s="50"/>
      <c r="G30" s="50"/>
      <c r="H30" s="50"/>
      <c r="I30" s="50"/>
      <c r="J30" s="50"/>
      <c r="K30" s="50"/>
      <c r="L30" s="50"/>
      <c r="M30" s="50"/>
      <c r="N30" s="18"/>
      <c r="O30" s="18"/>
      <c r="P30" s="18"/>
    </row>
    <row r="31" spans="1:17" x14ac:dyDescent="0.25">
      <c r="A31" s="33"/>
      <c r="F31" s="50"/>
      <c r="G31" s="50"/>
      <c r="H31" s="50"/>
      <c r="I31" s="50"/>
      <c r="J31" s="50"/>
      <c r="K31" s="50"/>
      <c r="L31" s="50"/>
      <c r="M31" s="50"/>
      <c r="N31" s="18"/>
      <c r="O31" s="18"/>
      <c r="P31" s="18"/>
    </row>
    <row r="32" spans="1:17" x14ac:dyDescent="0.25">
      <c r="A32" s="33"/>
      <c r="F32" s="50"/>
      <c r="G32" s="50"/>
      <c r="H32" s="50"/>
      <c r="I32" s="50"/>
      <c r="J32" s="50"/>
      <c r="K32" s="50"/>
      <c r="L32" s="50"/>
      <c r="M32" s="50"/>
      <c r="N32" s="18"/>
      <c r="O32" s="18"/>
      <c r="P32" s="18"/>
    </row>
    <row r="33" spans="1:16" x14ac:dyDescent="0.25">
      <c r="A33" s="33"/>
      <c r="F33" s="50"/>
      <c r="G33" s="50"/>
      <c r="H33" s="50"/>
      <c r="I33" s="50"/>
      <c r="J33" s="50"/>
      <c r="K33" s="50"/>
      <c r="L33" s="50"/>
      <c r="M33" s="50"/>
      <c r="N33" s="18"/>
      <c r="O33" s="18"/>
      <c r="P33" s="18"/>
    </row>
    <row r="34" spans="1:16" x14ac:dyDescent="0.25">
      <c r="A34" s="33"/>
      <c r="F34" s="50"/>
      <c r="G34" s="50"/>
      <c r="H34" s="50"/>
      <c r="I34" s="50"/>
      <c r="J34" s="50"/>
      <c r="K34" s="50"/>
      <c r="L34" s="50"/>
      <c r="M34" s="50"/>
      <c r="N34" s="18"/>
      <c r="O34" s="18"/>
      <c r="P34" s="18"/>
    </row>
    <row r="35" spans="1:16" x14ac:dyDescent="0.25">
      <c r="A35" s="33"/>
      <c r="F35" s="50"/>
      <c r="G35" s="50"/>
      <c r="H35" s="50"/>
      <c r="I35" s="50"/>
      <c r="J35" s="50"/>
      <c r="K35" s="50"/>
      <c r="L35" s="50"/>
      <c r="M35" s="50"/>
      <c r="N35" s="18"/>
      <c r="O35" s="18"/>
      <c r="P35" s="18"/>
    </row>
    <row r="36" spans="1:16" x14ac:dyDescent="0.25">
      <c r="A36" s="33"/>
      <c r="F36" s="50"/>
      <c r="G36" s="50"/>
      <c r="H36" s="50"/>
      <c r="I36" s="50"/>
      <c r="J36" s="50"/>
      <c r="K36" s="50"/>
      <c r="L36" s="50"/>
      <c r="M36" s="50"/>
      <c r="N36" s="18"/>
      <c r="O36" s="18"/>
      <c r="P36" s="18"/>
    </row>
    <row r="37" spans="1:16" x14ac:dyDescent="0.25">
      <c r="A37" s="33"/>
      <c r="F37" s="50"/>
      <c r="G37" s="50"/>
      <c r="H37" s="50"/>
      <c r="I37" s="50"/>
      <c r="J37" s="50"/>
      <c r="K37" s="50"/>
      <c r="L37" s="50"/>
      <c r="M37" s="50"/>
      <c r="N37" s="18"/>
      <c r="O37" s="18"/>
      <c r="P37" s="18"/>
    </row>
    <row r="38" spans="1:16" x14ac:dyDescent="0.25">
      <c r="A38" s="33"/>
      <c r="F38" s="50"/>
      <c r="G38" s="50"/>
      <c r="H38" s="50"/>
      <c r="I38" s="50"/>
      <c r="J38" s="50"/>
      <c r="K38" s="50"/>
      <c r="L38" s="50"/>
      <c r="M38" s="50"/>
      <c r="N38" s="18"/>
      <c r="O38" s="18"/>
      <c r="P38" s="18"/>
    </row>
    <row r="39" spans="1:16" x14ac:dyDescent="0.25">
      <c r="A39" s="33"/>
      <c r="F39" s="50"/>
      <c r="G39" s="50"/>
      <c r="H39" s="50"/>
      <c r="I39" s="50"/>
      <c r="J39" s="50"/>
      <c r="K39" s="50"/>
      <c r="L39" s="50"/>
      <c r="M39" s="50"/>
      <c r="N39" s="18"/>
      <c r="O39" s="18"/>
      <c r="P39" s="18"/>
    </row>
    <row r="40" spans="1:16" x14ac:dyDescent="0.25">
      <c r="A40" s="33"/>
      <c r="F40" s="50"/>
      <c r="G40" s="50"/>
      <c r="H40" s="50"/>
      <c r="I40" s="50"/>
      <c r="J40" s="50"/>
      <c r="K40" s="50"/>
      <c r="L40" s="50"/>
      <c r="M40" s="50"/>
      <c r="N40" s="18"/>
      <c r="O40" s="18"/>
      <c r="P40" s="18"/>
    </row>
    <row r="41" spans="1:16" x14ac:dyDescent="0.25">
      <c r="A41" s="33"/>
      <c r="F41" s="50"/>
      <c r="G41" s="50"/>
      <c r="H41" s="50"/>
      <c r="I41" s="50"/>
      <c r="J41" s="50"/>
      <c r="K41" s="50"/>
      <c r="L41" s="50"/>
      <c r="M41" s="50"/>
      <c r="N41" s="18"/>
      <c r="O41" s="18"/>
      <c r="P41" s="18"/>
    </row>
    <row r="42" spans="1:16" x14ac:dyDescent="0.25">
      <c r="A42" s="33"/>
      <c r="F42" s="50"/>
      <c r="G42" s="50"/>
      <c r="H42" s="50"/>
      <c r="I42" s="50"/>
      <c r="J42" s="50"/>
      <c r="K42" s="50"/>
      <c r="L42" s="50"/>
      <c r="M42" s="50"/>
      <c r="N42" s="18"/>
      <c r="O42" s="18"/>
      <c r="P42" s="18"/>
    </row>
    <row r="43" spans="1:16" x14ac:dyDescent="0.25">
      <c r="A43" s="33"/>
      <c r="F43" s="50"/>
      <c r="G43" s="50"/>
      <c r="H43" s="50"/>
      <c r="I43" s="50"/>
      <c r="J43" s="50"/>
      <c r="K43" s="50"/>
      <c r="L43" s="50"/>
      <c r="M43" s="50"/>
      <c r="N43" s="18"/>
      <c r="O43" s="18"/>
      <c r="P43" s="18"/>
    </row>
    <row r="44" spans="1:16" x14ac:dyDescent="0.25">
      <c r="A44" s="33"/>
      <c r="F44" s="50"/>
      <c r="G44" s="50"/>
      <c r="H44" s="50"/>
      <c r="I44" s="50"/>
      <c r="J44" s="50"/>
      <c r="K44" s="50"/>
      <c r="L44" s="50"/>
      <c r="M44" s="50"/>
      <c r="N44" s="18"/>
      <c r="O44" s="18"/>
      <c r="P44" s="18"/>
    </row>
    <row r="45" spans="1:16" x14ac:dyDescent="0.25">
      <c r="A45" s="33"/>
      <c r="F45" s="50"/>
      <c r="G45" s="50"/>
      <c r="H45" s="50"/>
      <c r="I45" s="50"/>
      <c r="J45" s="50"/>
      <c r="K45" s="50"/>
      <c r="L45" s="50"/>
      <c r="M45" s="50"/>
      <c r="N45" s="18"/>
      <c r="O45" s="18"/>
      <c r="P45" s="18"/>
    </row>
    <row r="46" spans="1:16" x14ac:dyDescent="0.25">
      <c r="A46" s="33"/>
      <c r="F46" s="50"/>
      <c r="G46" s="50"/>
      <c r="H46" s="50"/>
      <c r="I46" s="50"/>
      <c r="J46" s="50"/>
      <c r="K46" s="50"/>
      <c r="L46" s="50"/>
      <c r="M46" s="50"/>
      <c r="N46" s="18"/>
      <c r="O46" s="18"/>
      <c r="P46" s="18"/>
    </row>
    <row r="47" spans="1:16" x14ac:dyDescent="0.25">
      <c r="A47" s="33"/>
      <c r="F47" s="50"/>
      <c r="G47" s="50"/>
      <c r="H47" s="50"/>
      <c r="I47" s="50"/>
      <c r="J47" s="50"/>
      <c r="K47" s="50"/>
      <c r="L47" s="50"/>
      <c r="M47" s="50"/>
      <c r="N47" s="18"/>
      <c r="O47" s="18"/>
      <c r="P47" s="18"/>
    </row>
    <row r="48" spans="1:16" x14ac:dyDescent="0.25">
      <c r="A48" s="33"/>
      <c r="F48" s="50"/>
      <c r="G48" s="50"/>
      <c r="H48" s="50"/>
      <c r="I48" s="50"/>
      <c r="J48" s="50"/>
      <c r="K48" s="50"/>
      <c r="L48" s="50"/>
      <c r="M48" s="50"/>
      <c r="N48" s="18"/>
      <c r="O48" s="18"/>
      <c r="P48" s="18"/>
    </row>
    <row r="49" spans="1:16" x14ac:dyDescent="0.25">
      <c r="A49" s="33"/>
      <c r="F49" s="50"/>
      <c r="G49" s="50"/>
      <c r="H49" s="50"/>
      <c r="I49" s="50"/>
      <c r="J49" s="50"/>
      <c r="K49" s="50"/>
      <c r="L49" s="50"/>
      <c r="M49" s="50"/>
      <c r="N49" s="18"/>
      <c r="O49" s="18"/>
      <c r="P49" s="18"/>
    </row>
    <row r="50" spans="1:16" x14ac:dyDescent="0.25">
      <c r="A50" s="33"/>
      <c r="F50" s="50"/>
      <c r="G50" s="50"/>
      <c r="H50" s="50"/>
      <c r="I50" s="50"/>
      <c r="J50" s="50"/>
      <c r="K50" s="50"/>
      <c r="L50" s="50"/>
      <c r="M50" s="50"/>
      <c r="N50" s="18"/>
      <c r="O50" s="18"/>
      <c r="P50" s="18"/>
    </row>
    <row r="51" spans="1:16" x14ac:dyDescent="0.25">
      <c r="A51" s="33"/>
      <c r="F51" s="50"/>
      <c r="G51" s="50"/>
      <c r="H51" s="50"/>
      <c r="I51" s="50"/>
      <c r="J51" s="50"/>
      <c r="K51" s="50"/>
      <c r="L51" s="50"/>
      <c r="M51" s="50"/>
      <c r="N51" s="18"/>
      <c r="O51" s="18"/>
      <c r="P51" s="18"/>
    </row>
    <row r="52" spans="1:16" x14ac:dyDescent="0.25">
      <c r="A52" s="33"/>
      <c r="F52" s="50"/>
      <c r="G52" s="50"/>
      <c r="H52" s="50"/>
      <c r="I52" s="50"/>
      <c r="J52" s="50"/>
      <c r="K52" s="50"/>
      <c r="L52" s="50"/>
      <c r="M52" s="50"/>
      <c r="N52" s="18"/>
      <c r="O52" s="18"/>
      <c r="P52" s="18"/>
    </row>
    <row r="53" spans="1:16" x14ac:dyDescent="0.25">
      <c r="A53" s="33"/>
      <c r="F53" s="50"/>
      <c r="G53" s="50"/>
      <c r="H53" s="50"/>
      <c r="I53" s="50"/>
      <c r="J53" s="50"/>
      <c r="K53" s="50"/>
      <c r="L53" s="50"/>
      <c r="M53" s="50"/>
      <c r="N53" s="18"/>
      <c r="O53" s="18"/>
      <c r="P53" s="18"/>
    </row>
    <row r="54" spans="1:16" x14ac:dyDescent="0.25">
      <c r="A54" s="33"/>
      <c r="F54" s="50"/>
      <c r="G54" s="50"/>
      <c r="H54" s="50"/>
      <c r="I54" s="50"/>
      <c r="J54" s="50"/>
      <c r="K54" s="50"/>
      <c r="L54" s="50"/>
      <c r="M54" s="50"/>
      <c r="N54" s="18"/>
      <c r="O54" s="18"/>
      <c r="P54" s="18"/>
    </row>
    <row r="55" spans="1:16" x14ac:dyDescent="0.25">
      <c r="A55" s="33"/>
      <c r="F55" s="50"/>
      <c r="G55" s="50"/>
      <c r="H55" s="50"/>
      <c r="I55" s="50"/>
      <c r="J55" s="50"/>
      <c r="K55" s="50"/>
      <c r="L55" s="50"/>
      <c r="M55" s="50"/>
      <c r="N55" s="18"/>
      <c r="O55" s="18"/>
      <c r="P55" s="18"/>
    </row>
    <row r="56" spans="1:16" x14ac:dyDescent="0.25">
      <c r="F56" s="50"/>
      <c r="G56" s="50"/>
      <c r="H56" s="50"/>
      <c r="I56" s="50"/>
      <c r="J56" s="50"/>
      <c r="K56" s="50"/>
      <c r="L56" s="50"/>
      <c r="M56" s="50"/>
      <c r="N56" s="18"/>
      <c r="O56" s="18"/>
      <c r="P56" s="18"/>
    </row>
    <row r="57" spans="1:16" x14ac:dyDescent="0.25">
      <c r="F57" s="50"/>
      <c r="G57" s="50"/>
      <c r="H57" s="50"/>
      <c r="I57" s="50"/>
      <c r="J57" s="50"/>
      <c r="K57" s="50"/>
      <c r="L57" s="50"/>
      <c r="M57" s="50"/>
      <c r="N57" s="18"/>
      <c r="O57" s="18"/>
      <c r="P57" s="18"/>
    </row>
    <row r="58" spans="1:16" x14ac:dyDescent="0.25">
      <c r="F58" s="50"/>
      <c r="G58" s="50"/>
      <c r="H58" s="50"/>
      <c r="I58" s="50"/>
      <c r="J58" s="50"/>
      <c r="K58" s="50"/>
      <c r="L58" s="50"/>
      <c r="M58" s="50"/>
      <c r="N58" s="18"/>
      <c r="O58" s="18"/>
      <c r="P58" s="18"/>
    </row>
    <row r="59" spans="1:16" x14ac:dyDescent="0.25">
      <c r="F59" s="50"/>
      <c r="G59" s="50"/>
      <c r="H59" s="50"/>
      <c r="I59" s="50"/>
      <c r="J59" s="50"/>
      <c r="K59" s="50"/>
      <c r="L59" s="50"/>
      <c r="M59" s="50"/>
      <c r="N59" s="18"/>
      <c r="O59" s="18"/>
      <c r="P59" s="18"/>
    </row>
    <row r="60" spans="1:16" x14ac:dyDescent="0.25">
      <c r="F60" s="50"/>
      <c r="G60" s="50"/>
      <c r="H60" s="50"/>
      <c r="I60" s="50"/>
      <c r="J60" s="50"/>
      <c r="K60" s="50"/>
      <c r="L60" s="50"/>
      <c r="M60" s="50"/>
      <c r="N60" s="18"/>
      <c r="O60" s="18"/>
      <c r="P60" s="18"/>
    </row>
    <row r="61" spans="1:16" x14ac:dyDescent="0.25">
      <c r="F61" s="50"/>
      <c r="G61" s="50"/>
      <c r="H61" s="50"/>
      <c r="I61" s="50"/>
      <c r="J61" s="50"/>
      <c r="K61" s="50"/>
      <c r="L61" s="50"/>
      <c r="M61" s="50"/>
      <c r="N61" s="18"/>
      <c r="O61" s="18"/>
      <c r="P61" s="18"/>
    </row>
    <row r="62" spans="1:16" x14ac:dyDescent="0.25">
      <c r="F62" s="50"/>
      <c r="G62" s="50"/>
      <c r="H62" s="50"/>
      <c r="I62" s="50"/>
      <c r="J62" s="50"/>
      <c r="K62" s="50"/>
      <c r="L62" s="50"/>
      <c r="M62" s="50"/>
      <c r="N62" s="18"/>
      <c r="O62" s="18"/>
      <c r="P62" s="18"/>
    </row>
    <row r="63" spans="1:16" x14ac:dyDescent="0.25">
      <c r="F63" s="50"/>
      <c r="G63" s="50"/>
      <c r="H63" s="50"/>
      <c r="I63" s="50"/>
      <c r="J63" s="50"/>
      <c r="K63" s="50"/>
      <c r="L63" s="50"/>
      <c r="M63" s="50"/>
      <c r="N63" s="18"/>
      <c r="O63" s="18"/>
      <c r="P63" s="18"/>
    </row>
    <row r="64" spans="1:16" x14ac:dyDescent="0.25">
      <c r="F64" s="50"/>
      <c r="G64" s="50"/>
      <c r="H64" s="50"/>
      <c r="I64" s="50"/>
      <c r="J64" s="50"/>
      <c r="K64" s="50"/>
      <c r="L64" s="50"/>
      <c r="M64" s="50"/>
      <c r="N64" s="18"/>
      <c r="O64" s="18"/>
      <c r="P64" s="18"/>
    </row>
    <row r="65" spans="6:16" x14ac:dyDescent="0.25">
      <c r="F65" s="50"/>
      <c r="G65" s="50"/>
      <c r="H65" s="50"/>
      <c r="I65" s="50"/>
      <c r="J65" s="50"/>
      <c r="K65" s="50"/>
      <c r="L65" s="50"/>
      <c r="M65" s="50"/>
      <c r="N65" s="18"/>
      <c r="O65" s="18"/>
      <c r="P65" s="18"/>
    </row>
    <row r="66" spans="6:16" x14ac:dyDescent="0.25">
      <c r="F66" s="50"/>
      <c r="G66" s="50"/>
      <c r="H66" s="50"/>
      <c r="I66" s="50"/>
      <c r="J66" s="50"/>
      <c r="K66" s="50"/>
      <c r="L66" s="50"/>
      <c r="M66" s="50"/>
    </row>
    <row r="67" spans="6:16" x14ac:dyDescent="0.25">
      <c r="F67" s="50"/>
      <c r="G67" s="50"/>
      <c r="H67" s="50"/>
      <c r="I67" s="50"/>
      <c r="J67" s="50"/>
      <c r="K67" s="50"/>
      <c r="L67" s="50"/>
      <c r="M67" s="50"/>
    </row>
    <row r="68" spans="6:16" x14ac:dyDescent="0.25">
      <c r="F68" s="50"/>
      <c r="G68" s="50"/>
      <c r="H68" s="50"/>
      <c r="I68" s="50"/>
      <c r="J68" s="50"/>
      <c r="K68" s="50"/>
      <c r="L68" s="50"/>
      <c r="M68" s="50"/>
    </row>
    <row r="69" spans="6:16" x14ac:dyDescent="0.25">
      <c r="F69" s="50"/>
      <c r="G69" s="50"/>
      <c r="H69" s="50"/>
      <c r="I69" s="50"/>
      <c r="J69" s="50"/>
      <c r="K69" s="50"/>
      <c r="L69" s="50"/>
      <c r="M69" s="50"/>
    </row>
    <row r="70" spans="6:16" x14ac:dyDescent="0.25">
      <c r="F70" s="50"/>
      <c r="G70" s="50"/>
      <c r="H70" s="50"/>
      <c r="I70" s="50"/>
      <c r="J70" s="50"/>
      <c r="K70" s="50"/>
      <c r="L70" s="50"/>
      <c r="M70" s="50"/>
    </row>
    <row r="71" spans="6:16" x14ac:dyDescent="0.25">
      <c r="F71" s="50"/>
      <c r="G71" s="50"/>
      <c r="H71" s="50"/>
      <c r="I71" s="50"/>
      <c r="J71" s="50"/>
      <c r="K71" s="50"/>
      <c r="L71" s="50"/>
      <c r="M71" s="50"/>
    </row>
    <row r="72" spans="6:16" x14ac:dyDescent="0.25">
      <c r="F72" s="50"/>
      <c r="G72" s="50"/>
      <c r="H72" s="50"/>
      <c r="I72" s="50"/>
      <c r="J72" s="50"/>
      <c r="K72" s="50"/>
      <c r="L72" s="50"/>
      <c r="M72" s="50"/>
    </row>
  </sheetData>
  <autoFilter ref="A6:Q23"/>
  <mergeCells count="77">
    <mergeCell ref="O12:O13"/>
    <mergeCell ref="P12:P13"/>
    <mergeCell ref="Q12:Q13"/>
    <mergeCell ref="A21:F21"/>
    <mergeCell ref="C22:F22"/>
    <mergeCell ref="J12:J13"/>
    <mergeCell ref="L12:L13"/>
    <mergeCell ref="M12:M13"/>
    <mergeCell ref="B16:B19"/>
    <mergeCell ref="A16:A19"/>
    <mergeCell ref="G9:G10"/>
    <mergeCell ref="H9:H10"/>
    <mergeCell ref="I9:I10"/>
    <mergeCell ref="C23:K23"/>
    <mergeCell ref="N12:N13"/>
    <mergeCell ref="C16:C19"/>
    <mergeCell ref="D16:D19"/>
    <mergeCell ref="F16:F19"/>
    <mergeCell ref="G16:G19"/>
    <mergeCell ref="H16:H19"/>
    <mergeCell ref="I16:I19"/>
    <mergeCell ref="E16:E19"/>
    <mergeCell ref="O9:O10"/>
    <mergeCell ref="P9:P10"/>
    <mergeCell ref="Q9:Q10"/>
    <mergeCell ref="M9:M10"/>
    <mergeCell ref="N9:N10"/>
    <mergeCell ref="M4:O4"/>
    <mergeCell ref="O7:O8"/>
    <mergeCell ref="P7:P8"/>
    <mergeCell ref="P4:P5"/>
    <mergeCell ref="Q4:Q5"/>
    <mergeCell ref="Q7:Q8"/>
    <mergeCell ref="M7:M8"/>
    <mergeCell ref="N7:N8"/>
    <mergeCell ref="A7:A8"/>
    <mergeCell ref="B7:B8"/>
    <mergeCell ref="C7:C8"/>
    <mergeCell ref="D7:D8"/>
    <mergeCell ref="E7:E8"/>
    <mergeCell ref="J4:J5"/>
    <mergeCell ref="K4:K5"/>
    <mergeCell ref="L4:L5"/>
    <mergeCell ref="F4:F5"/>
    <mergeCell ref="F9:F10"/>
    <mergeCell ref="H7:H8"/>
    <mergeCell ref="I7:I8"/>
    <mergeCell ref="J7:J8"/>
    <mergeCell ref="K7:K8"/>
    <mergeCell ref="F7:F8"/>
    <mergeCell ref="G7:G8"/>
    <mergeCell ref="G4:G5"/>
    <mergeCell ref="H4:H5"/>
    <mergeCell ref="I4:I5"/>
    <mergeCell ref="L7:L8"/>
    <mergeCell ref="L9:L10"/>
    <mergeCell ref="A4:A5"/>
    <mergeCell ref="B4:B5"/>
    <mergeCell ref="C4:C5"/>
    <mergeCell ref="D4:D5"/>
    <mergeCell ref="E4:E5"/>
    <mergeCell ref="A9:A10"/>
    <mergeCell ref="B9:B10"/>
    <mergeCell ref="J9:J10"/>
    <mergeCell ref="K9:K10"/>
    <mergeCell ref="I12:I14"/>
    <mergeCell ref="H12:H14"/>
    <mergeCell ref="A12:A14"/>
    <mergeCell ref="B12:B14"/>
    <mergeCell ref="C12:C14"/>
    <mergeCell ref="D12:D14"/>
    <mergeCell ref="E12:E14"/>
    <mergeCell ref="F12:F14"/>
    <mergeCell ref="G12:G14"/>
    <mergeCell ref="C9:C10"/>
    <mergeCell ref="D9:D10"/>
    <mergeCell ref="E9:E10"/>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1. 2024</oddFooter>
  </headerFooter>
  <rowBreaks count="1" manualBreakCount="1">
    <brk id="8" max="16383" man="1"/>
  </rowBreaks>
  <colBreaks count="2" manualBreakCount="2">
    <brk id="14" max="1048575" man="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86"/>
  <sheetViews>
    <sheetView topLeftCell="B21" zoomScale="70" zoomScaleNormal="70" zoomScaleSheetLayoutView="39" zoomScalePageLayoutView="55" workbookViewId="0">
      <selection activeCell="Q18" sqref="Q18:Q21"/>
    </sheetView>
  </sheetViews>
  <sheetFormatPr defaultRowHeight="15" x14ac:dyDescent="0.25"/>
  <cols>
    <col min="1" max="1" width="4.7109375" customWidth="1"/>
    <col min="2" max="2" width="14.28515625" customWidth="1"/>
    <col min="3" max="3" width="23.42578125" style="40" customWidth="1"/>
    <col min="4" max="4" width="17.28515625" style="40" customWidth="1"/>
    <col min="5" max="5" width="11.7109375" style="40" customWidth="1"/>
    <col min="6" max="6" width="8.7109375" style="40" customWidth="1"/>
    <col min="7" max="7" width="18.7109375" style="41" customWidth="1"/>
    <col min="8" max="8" width="13.7109375" style="4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18" ht="26.45" customHeight="1" x14ac:dyDescent="0.35">
      <c r="A1" s="82" t="s">
        <v>159</v>
      </c>
    </row>
    <row r="2" spans="1:18" ht="37.9" customHeight="1" x14ac:dyDescent="0.45">
      <c r="A2" s="83" t="s">
        <v>54</v>
      </c>
      <c r="C2" s="4"/>
      <c r="D2" s="4"/>
      <c r="E2" s="4"/>
      <c r="F2" s="4"/>
      <c r="G2" s="5"/>
      <c r="H2" s="6"/>
      <c r="I2" s="7"/>
      <c r="J2" s="7"/>
      <c r="K2" s="7"/>
      <c r="L2" s="7"/>
      <c r="M2" s="7"/>
      <c r="N2" s="7"/>
      <c r="O2" s="7"/>
      <c r="P2" s="7"/>
      <c r="Q2" s="8"/>
    </row>
    <row r="3" spans="1:18" ht="15" customHeight="1" thickBot="1" x14ac:dyDescent="0.5">
      <c r="B3" s="3"/>
      <c r="C3" s="4"/>
      <c r="D3" s="4"/>
      <c r="E3" s="4"/>
      <c r="F3" s="4"/>
      <c r="G3" s="5"/>
      <c r="H3" s="6"/>
      <c r="I3" s="7"/>
      <c r="J3" s="7"/>
      <c r="K3" s="7"/>
      <c r="L3" s="7"/>
      <c r="M3" s="7"/>
      <c r="N3" s="7"/>
      <c r="O3" s="7"/>
      <c r="P3" s="7"/>
      <c r="Q3" s="8"/>
    </row>
    <row r="4" spans="1:18" ht="39" customHeight="1" x14ac:dyDescent="0.25">
      <c r="A4" s="392" t="s">
        <v>8</v>
      </c>
      <c r="B4" s="394" t="s">
        <v>9</v>
      </c>
      <c r="C4" s="394" t="s">
        <v>7</v>
      </c>
      <c r="D4" s="394" t="s">
        <v>10</v>
      </c>
      <c r="E4" s="394" t="s">
        <v>11</v>
      </c>
      <c r="F4" s="400" t="s">
        <v>12</v>
      </c>
      <c r="G4" s="413" t="s">
        <v>1</v>
      </c>
      <c r="H4" s="415" t="s">
        <v>13</v>
      </c>
      <c r="I4" s="394" t="s">
        <v>14</v>
      </c>
      <c r="J4" s="394" t="s">
        <v>3</v>
      </c>
      <c r="K4" s="417" t="s">
        <v>4</v>
      </c>
      <c r="L4" s="376" t="s">
        <v>15</v>
      </c>
      <c r="M4" s="369" t="s">
        <v>16</v>
      </c>
      <c r="N4" s="370"/>
      <c r="O4" s="371"/>
      <c r="P4" s="372" t="s">
        <v>17</v>
      </c>
      <c r="Q4" s="374" t="s">
        <v>18</v>
      </c>
    </row>
    <row r="5" spans="1:18" ht="148.15" customHeight="1" x14ac:dyDescent="0.25">
      <c r="A5" s="393"/>
      <c r="B5" s="395"/>
      <c r="C5" s="395"/>
      <c r="D5" s="357"/>
      <c r="E5" s="395"/>
      <c r="F5" s="401"/>
      <c r="G5" s="414"/>
      <c r="H5" s="416"/>
      <c r="I5" s="395"/>
      <c r="J5" s="395"/>
      <c r="K5" s="418"/>
      <c r="L5" s="377"/>
      <c r="M5" s="9" t="s">
        <v>19</v>
      </c>
      <c r="N5" s="112" t="s">
        <v>50</v>
      </c>
      <c r="O5" s="113" t="s">
        <v>20</v>
      </c>
      <c r="P5" s="373"/>
      <c r="Q5" s="375"/>
    </row>
    <row r="6" spans="1:18" ht="32.450000000000003" customHeight="1" thickBot="1" x14ac:dyDescent="0.3">
      <c r="A6" s="10" t="s">
        <v>21</v>
      </c>
      <c r="B6" s="11" t="s">
        <v>22</v>
      </c>
      <c r="C6" s="11" t="s">
        <v>23</v>
      </c>
      <c r="D6" s="11" t="s">
        <v>24</v>
      </c>
      <c r="E6" s="11" t="s">
        <v>25</v>
      </c>
      <c r="F6" s="11" t="s">
        <v>26</v>
      </c>
      <c r="G6" s="11" t="s">
        <v>27</v>
      </c>
      <c r="H6" s="12" t="s">
        <v>28</v>
      </c>
      <c r="I6" s="11" t="s">
        <v>29</v>
      </c>
      <c r="J6" s="13" t="s">
        <v>30</v>
      </c>
      <c r="K6" s="13" t="s">
        <v>31</v>
      </c>
      <c r="L6" s="14" t="s">
        <v>32</v>
      </c>
      <c r="M6" s="15" t="s">
        <v>33</v>
      </c>
      <c r="N6" s="10" t="s">
        <v>34</v>
      </c>
      <c r="O6" s="16" t="s">
        <v>35</v>
      </c>
      <c r="P6" s="17" t="s">
        <v>36</v>
      </c>
      <c r="Q6" s="16" t="s">
        <v>90</v>
      </c>
    </row>
    <row r="7" spans="1:18" ht="216" customHeight="1" x14ac:dyDescent="0.25">
      <c r="A7" s="445">
        <v>3</v>
      </c>
      <c r="B7" s="402" t="s">
        <v>124</v>
      </c>
      <c r="C7" s="402" t="s">
        <v>6</v>
      </c>
      <c r="D7" s="410" t="s">
        <v>76</v>
      </c>
      <c r="E7" s="402" t="s">
        <v>77</v>
      </c>
      <c r="F7" s="402" t="s">
        <v>75</v>
      </c>
      <c r="G7" s="405">
        <v>400418989.25999999</v>
      </c>
      <c r="H7" s="407" t="s">
        <v>78</v>
      </c>
      <c r="I7" s="410" t="s">
        <v>79</v>
      </c>
      <c r="J7" s="419" t="s">
        <v>37</v>
      </c>
      <c r="K7" s="396" t="s">
        <v>97</v>
      </c>
      <c r="L7" s="383">
        <v>178471075</v>
      </c>
      <c r="M7" s="383">
        <f>N7+O7</f>
        <v>11053466</v>
      </c>
      <c r="N7" s="389">
        <v>11053466</v>
      </c>
      <c r="O7" s="378">
        <v>0</v>
      </c>
      <c r="P7" s="380">
        <f>M7/L7</f>
        <v>6.1934215390365074E-2</v>
      </c>
      <c r="Q7" s="366" t="s">
        <v>194</v>
      </c>
      <c r="R7" s="18"/>
    </row>
    <row r="8" spans="1:18" ht="146.44999999999999" customHeight="1" x14ac:dyDescent="0.25">
      <c r="A8" s="446"/>
      <c r="B8" s="403"/>
      <c r="C8" s="403"/>
      <c r="D8" s="411"/>
      <c r="E8" s="403"/>
      <c r="F8" s="403"/>
      <c r="G8" s="406"/>
      <c r="H8" s="408"/>
      <c r="I8" s="411"/>
      <c r="J8" s="411"/>
      <c r="K8" s="420"/>
      <c r="L8" s="388"/>
      <c r="M8" s="388"/>
      <c r="N8" s="390"/>
      <c r="O8" s="385"/>
      <c r="P8" s="386"/>
      <c r="Q8" s="387"/>
      <c r="R8" s="18"/>
    </row>
    <row r="9" spans="1:18" ht="265.14999999999998" customHeight="1" x14ac:dyDescent="0.25">
      <c r="A9" s="446"/>
      <c r="B9" s="403"/>
      <c r="C9" s="403"/>
      <c r="D9" s="411"/>
      <c r="E9" s="403"/>
      <c r="F9" s="403"/>
      <c r="G9" s="406"/>
      <c r="H9" s="408"/>
      <c r="I9" s="411"/>
      <c r="J9" s="411"/>
      <c r="K9" s="397"/>
      <c r="L9" s="384"/>
      <c r="M9" s="384"/>
      <c r="N9" s="391"/>
      <c r="O9" s="379"/>
      <c r="P9" s="381"/>
      <c r="Q9" s="387"/>
      <c r="R9" s="18"/>
    </row>
    <row r="10" spans="1:18" ht="319.89999999999998" customHeight="1" x14ac:dyDescent="0.25">
      <c r="A10" s="446"/>
      <c r="B10" s="403"/>
      <c r="C10" s="403"/>
      <c r="D10" s="411"/>
      <c r="E10" s="403"/>
      <c r="F10" s="403"/>
      <c r="G10" s="406"/>
      <c r="H10" s="408"/>
      <c r="I10" s="411"/>
      <c r="J10" s="114" t="s">
        <v>67</v>
      </c>
      <c r="K10" s="115" t="s">
        <v>98</v>
      </c>
      <c r="L10" s="109">
        <v>40518449.969999999</v>
      </c>
      <c r="M10" s="116">
        <f t="shared" ref="M10:M11" si="0">N10+O10</f>
        <v>39887710.969999999</v>
      </c>
      <c r="N10" s="99">
        <v>39887710.969999999</v>
      </c>
      <c r="O10" s="19">
        <v>0</v>
      </c>
      <c r="P10" s="117">
        <f>M10/L10</f>
        <v>0.98443328902100147</v>
      </c>
      <c r="Q10" s="1" t="s">
        <v>195</v>
      </c>
      <c r="R10" s="18"/>
    </row>
    <row r="11" spans="1:18" ht="343.5" customHeight="1" x14ac:dyDescent="0.25">
      <c r="A11" s="446"/>
      <c r="B11" s="403"/>
      <c r="C11" s="403"/>
      <c r="D11" s="411"/>
      <c r="E11" s="403"/>
      <c r="F11" s="403"/>
      <c r="G11" s="406"/>
      <c r="H11" s="408"/>
      <c r="I11" s="411"/>
      <c r="J11" s="118" t="s">
        <v>37</v>
      </c>
      <c r="K11" s="119" t="s">
        <v>96</v>
      </c>
      <c r="L11" s="104">
        <v>823671</v>
      </c>
      <c r="M11" s="120">
        <f t="shared" si="0"/>
        <v>823671</v>
      </c>
      <c r="N11" s="21">
        <v>823671</v>
      </c>
      <c r="O11" s="121">
        <v>0</v>
      </c>
      <c r="P11" s="122">
        <f>M11/L11</f>
        <v>1</v>
      </c>
      <c r="Q11" s="1" t="s">
        <v>196</v>
      </c>
      <c r="R11" s="18"/>
    </row>
    <row r="12" spans="1:18" ht="120" x14ac:dyDescent="0.25">
      <c r="A12" s="433"/>
      <c r="B12" s="404"/>
      <c r="C12" s="404"/>
      <c r="D12" s="412"/>
      <c r="E12" s="404"/>
      <c r="F12" s="404"/>
      <c r="G12" s="399"/>
      <c r="H12" s="409"/>
      <c r="I12" s="412"/>
      <c r="J12" s="114" t="s">
        <v>88</v>
      </c>
      <c r="K12" s="124" t="s">
        <v>99</v>
      </c>
      <c r="L12" s="20">
        <v>823671</v>
      </c>
      <c r="M12" s="120">
        <f>N12+O12</f>
        <v>50000</v>
      </c>
      <c r="N12" s="21">
        <v>50000</v>
      </c>
      <c r="O12" s="123">
        <v>0</v>
      </c>
      <c r="P12" s="125">
        <f>M12/L12</f>
        <v>6.0703848988248946E-2</v>
      </c>
      <c r="Q12" s="147" t="s">
        <v>197</v>
      </c>
      <c r="R12" s="18"/>
    </row>
    <row r="13" spans="1:18" ht="217.9" customHeight="1" x14ac:dyDescent="0.25">
      <c r="A13" s="432">
        <v>4</v>
      </c>
      <c r="B13" s="419" t="s">
        <v>38</v>
      </c>
      <c r="C13" s="434" t="s">
        <v>87</v>
      </c>
      <c r="D13" s="419" t="s">
        <v>76</v>
      </c>
      <c r="E13" s="419" t="s">
        <v>80</v>
      </c>
      <c r="F13" s="419" t="s">
        <v>75</v>
      </c>
      <c r="G13" s="398">
        <v>433013258.18000001</v>
      </c>
      <c r="H13" s="419" t="s">
        <v>78</v>
      </c>
      <c r="I13" s="419" t="s">
        <v>81</v>
      </c>
      <c r="J13" s="438" t="s">
        <v>37</v>
      </c>
      <c r="K13" s="396" t="s">
        <v>100</v>
      </c>
      <c r="L13" s="310">
        <v>354887803</v>
      </c>
      <c r="M13" s="383">
        <f>N13+O13+N14</f>
        <v>88721951</v>
      </c>
      <c r="N13" s="22">
        <v>88653154</v>
      </c>
      <c r="O13" s="378">
        <v>0</v>
      </c>
      <c r="P13" s="380">
        <f>M13/L13</f>
        <v>0.250000000704448</v>
      </c>
      <c r="Q13" s="366" t="s">
        <v>199</v>
      </c>
      <c r="R13" s="18"/>
    </row>
    <row r="14" spans="1:18" ht="409.5" customHeight="1" x14ac:dyDescent="0.25">
      <c r="A14" s="433"/>
      <c r="B14" s="412"/>
      <c r="C14" s="412"/>
      <c r="D14" s="412"/>
      <c r="E14" s="412"/>
      <c r="F14" s="412"/>
      <c r="G14" s="399"/>
      <c r="H14" s="412"/>
      <c r="I14" s="412"/>
      <c r="J14" s="412"/>
      <c r="K14" s="397"/>
      <c r="L14" s="311"/>
      <c r="M14" s="384"/>
      <c r="N14" s="22">
        <v>68797</v>
      </c>
      <c r="O14" s="379"/>
      <c r="P14" s="381"/>
      <c r="Q14" s="382"/>
      <c r="R14" s="18"/>
    </row>
    <row r="15" spans="1:18" ht="170.45" customHeight="1" x14ac:dyDescent="0.25">
      <c r="A15" s="421">
        <v>32</v>
      </c>
      <c r="B15" s="423" t="s">
        <v>83</v>
      </c>
      <c r="C15" s="424" t="s">
        <v>84</v>
      </c>
      <c r="D15" s="419" t="s">
        <v>62</v>
      </c>
      <c r="E15" s="425" t="s">
        <v>91</v>
      </c>
      <c r="F15" s="419" t="s">
        <v>73</v>
      </c>
      <c r="G15" s="426">
        <v>4146520.73</v>
      </c>
      <c r="H15" s="419" t="s">
        <v>83</v>
      </c>
      <c r="I15" s="419" t="s">
        <v>85</v>
      </c>
      <c r="J15" s="118" t="s">
        <v>74</v>
      </c>
      <c r="K15" s="437" t="s">
        <v>101</v>
      </c>
      <c r="L15" s="383">
        <v>740806.74</v>
      </c>
      <c r="M15" s="128">
        <f>N15+O15</f>
        <v>414621.75</v>
      </c>
      <c r="N15" s="86">
        <v>414621.75</v>
      </c>
      <c r="O15" s="129">
        <v>0</v>
      </c>
      <c r="P15" s="130">
        <f>(M15+M16)/L15</f>
        <v>1</v>
      </c>
      <c r="Q15" s="1" t="s">
        <v>179</v>
      </c>
      <c r="R15" s="18"/>
    </row>
    <row r="16" spans="1:18" ht="144.6" customHeight="1" x14ac:dyDescent="0.25">
      <c r="A16" s="422"/>
      <c r="B16" s="412"/>
      <c r="C16" s="412"/>
      <c r="D16" s="412"/>
      <c r="E16" s="412"/>
      <c r="F16" s="412"/>
      <c r="G16" s="427"/>
      <c r="H16" s="412"/>
      <c r="I16" s="412"/>
      <c r="J16" s="127" t="s">
        <v>86</v>
      </c>
      <c r="K16" s="412"/>
      <c r="L16" s="384"/>
      <c r="M16" s="128">
        <f>N16+O16</f>
        <v>326184.99</v>
      </c>
      <c r="N16" s="87">
        <v>326184.99</v>
      </c>
      <c r="O16" s="131">
        <v>0</v>
      </c>
      <c r="P16" s="125">
        <v>0</v>
      </c>
      <c r="Q16" s="105" t="s">
        <v>123</v>
      </c>
      <c r="R16" s="18"/>
    </row>
    <row r="17" spans="1:20" ht="119.45" customHeight="1" x14ac:dyDescent="0.25">
      <c r="A17" s="447">
        <v>33</v>
      </c>
      <c r="B17" s="450" t="s">
        <v>5</v>
      </c>
      <c r="C17" s="452" t="s">
        <v>92</v>
      </c>
      <c r="D17" s="419" t="s">
        <v>55</v>
      </c>
      <c r="E17" s="453" t="s">
        <v>108</v>
      </c>
      <c r="F17" s="419" t="s">
        <v>93</v>
      </c>
      <c r="G17" s="426">
        <v>179363388.91</v>
      </c>
      <c r="H17" s="457" t="s">
        <v>107</v>
      </c>
      <c r="I17" s="360"/>
      <c r="J17" s="126" t="s">
        <v>82</v>
      </c>
      <c r="K17" s="145" t="s">
        <v>114</v>
      </c>
      <c r="L17" s="128">
        <v>51000</v>
      </c>
      <c r="M17" s="23">
        <f>N17+O17</f>
        <v>51000</v>
      </c>
      <c r="N17" s="100">
        <v>51000</v>
      </c>
      <c r="O17" s="132">
        <v>0</v>
      </c>
      <c r="P17" s="125">
        <f t="shared" ref="P17:P21" si="1">M17/L17</f>
        <v>1</v>
      </c>
      <c r="Q17" s="111" t="s">
        <v>109</v>
      </c>
      <c r="R17" s="18"/>
    </row>
    <row r="18" spans="1:20" ht="144" customHeight="1" x14ac:dyDescent="0.25">
      <c r="A18" s="448"/>
      <c r="B18" s="451"/>
      <c r="C18" s="411"/>
      <c r="D18" s="411"/>
      <c r="E18" s="454"/>
      <c r="F18" s="411"/>
      <c r="G18" s="455"/>
      <c r="H18" s="458"/>
      <c r="I18" s="361"/>
      <c r="J18" s="2" t="s">
        <v>115</v>
      </c>
      <c r="K18" s="363" t="s">
        <v>171</v>
      </c>
      <c r="L18" s="97">
        <v>8707536.5800000001</v>
      </c>
      <c r="M18" s="23">
        <f t="shared" ref="M18" si="2">N18+O18</f>
        <v>4353768.29</v>
      </c>
      <c r="N18" s="146">
        <v>4353768.29</v>
      </c>
      <c r="O18" s="81">
        <v>0</v>
      </c>
      <c r="P18" s="85">
        <f t="shared" si="1"/>
        <v>0.5</v>
      </c>
      <c r="Q18" s="366" t="s">
        <v>198</v>
      </c>
      <c r="R18" s="18"/>
    </row>
    <row r="19" spans="1:20" ht="99" customHeight="1" x14ac:dyDescent="0.25">
      <c r="A19" s="448"/>
      <c r="B19" s="451"/>
      <c r="C19" s="411"/>
      <c r="D19" s="411"/>
      <c r="E19" s="454"/>
      <c r="F19" s="411"/>
      <c r="G19" s="455"/>
      <c r="H19" s="458"/>
      <c r="I19" s="361"/>
      <c r="J19" s="2" t="s">
        <v>172</v>
      </c>
      <c r="K19" s="364"/>
      <c r="L19" s="23">
        <v>938132.81</v>
      </c>
      <c r="M19" s="23">
        <f>N19+O19</f>
        <v>938132.81</v>
      </c>
      <c r="N19" s="146">
        <v>938132.81</v>
      </c>
      <c r="O19" s="81">
        <v>0</v>
      </c>
      <c r="P19" s="85">
        <f t="shared" si="1"/>
        <v>1</v>
      </c>
      <c r="Q19" s="367"/>
      <c r="R19" s="18"/>
    </row>
    <row r="20" spans="1:20" ht="179.45" customHeight="1" x14ac:dyDescent="0.25">
      <c r="A20" s="448"/>
      <c r="B20" s="451"/>
      <c r="C20" s="411"/>
      <c r="D20" s="411"/>
      <c r="E20" s="454"/>
      <c r="F20" s="411"/>
      <c r="G20" s="455"/>
      <c r="H20" s="458"/>
      <c r="I20" s="361"/>
      <c r="J20" s="143" t="s">
        <v>173</v>
      </c>
      <c r="K20" s="364"/>
      <c r="L20" s="23">
        <f>5550633.31 +O20</f>
        <v>5550633.3099999996</v>
      </c>
      <c r="M20" s="23">
        <f>N20+O20</f>
        <v>2771962.31</v>
      </c>
      <c r="N20" s="101">
        <v>2771962.31</v>
      </c>
      <c r="O20" s="81">
        <v>0</v>
      </c>
      <c r="P20" s="85">
        <f t="shared" si="1"/>
        <v>0.49939568247213223</v>
      </c>
      <c r="Q20" s="367"/>
      <c r="R20" s="18"/>
      <c r="T20" s="18"/>
    </row>
    <row r="21" spans="1:20" ht="179.45" customHeight="1" x14ac:dyDescent="0.25">
      <c r="A21" s="449"/>
      <c r="B21" s="357"/>
      <c r="C21" s="357"/>
      <c r="D21" s="357"/>
      <c r="E21" s="357"/>
      <c r="F21" s="357"/>
      <c r="G21" s="456"/>
      <c r="H21" s="357"/>
      <c r="I21" s="362"/>
      <c r="J21" s="143" t="s">
        <v>191</v>
      </c>
      <c r="K21" s="365"/>
      <c r="L21" s="23">
        <v>28502922.390000001</v>
      </c>
      <c r="M21" s="23">
        <f>N21+O21</f>
        <v>28502922.390000001</v>
      </c>
      <c r="N21" s="101">
        <v>28502922.390000001</v>
      </c>
      <c r="O21" s="81">
        <v>0</v>
      </c>
      <c r="P21" s="85">
        <f t="shared" si="1"/>
        <v>1</v>
      </c>
      <c r="Q21" s="368"/>
      <c r="R21" s="18"/>
      <c r="T21" s="18"/>
    </row>
    <row r="22" spans="1:20" ht="265.14999999999998" customHeight="1" x14ac:dyDescent="0.25">
      <c r="A22" s="447">
        <v>38</v>
      </c>
      <c r="B22" s="443" t="s">
        <v>106</v>
      </c>
      <c r="C22" s="460" t="s">
        <v>110</v>
      </c>
      <c r="D22" s="439" t="s">
        <v>111</v>
      </c>
      <c r="E22" s="461" t="s">
        <v>112</v>
      </c>
      <c r="F22" s="439" t="s">
        <v>113</v>
      </c>
      <c r="G22" s="442">
        <v>15000000</v>
      </c>
      <c r="H22" s="443" t="s">
        <v>106</v>
      </c>
      <c r="I22" s="444"/>
      <c r="J22" s="253" t="s">
        <v>105</v>
      </c>
      <c r="K22" s="145" t="s">
        <v>116</v>
      </c>
      <c r="L22" s="23">
        <v>3456643.49</v>
      </c>
      <c r="M22" s="23">
        <f t="shared" ref="M22" si="3">N22+O22</f>
        <v>3456643.63</v>
      </c>
      <c r="N22" s="146">
        <v>3456643.63</v>
      </c>
      <c r="O22" s="81">
        <v>0</v>
      </c>
      <c r="P22" s="85">
        <f t="shared" ref="P22" si="4">M22/L22</f>
        <v>1.000000040501718</v>
      </c>
      <c r="Q22" s="1" t="s">
        <v>122</v>
      </c>
      <c r="R22" s="18"/>
    </row>
    <row r="23" spans="1:20" ht="265.14999999999998" customHeight="1" x14ac:dyDescent="0.25">
      <c r="A23" s="448"/>
      <c r="B23" s="440"/>
      <c r="C23" s="440"/>
      <c r="D23" s="440"/>
      <c r="E23" s="440"/>
      <c r="F23" s="440"/>
      <c r="G23" s="440"/>
      <c r="H23" s="440"/>
      <c r="I23" s="440"/>
      <c r="J23" s="253" t="s">
        <v>105</v>
      </c>
      <c r="K23" s="145" t="s">
        <v>203</v>
      </c>
      <c r="L23" s="23">
        <v>260741.98</v>
      </c>
      <c r="M23" s="23">
        <v>260741.98</v>
      </c>
      <c r="N23" s="255">
        <v>0</v>
      </c>
      <c r="O23" s="254">
        <v>260741.98</v>
      </c>
      <c r="P23" s="85">
        <f>M23/L23</f>
        <v>1</v>
      </c>
      <c r="Q23" s="1" t="s">
        <v>205</v>
      </c>
      <c r="R23" s="18"/>
    </row>
    <row r="24" spans="1:20" ht="88.5" customHeight="1" thickBot="1" x14ac:dyDescent="0.3">
      <c r="A24" s="459"/>
      <c r="B24" s="441"/>
      <c r="C24" s="441"/>
      <c r="D24" s="441"/>
      <c r="E24" s="441"/>
      <c r="F24" s="441"/>
      <c r="G24" s="441"/>
      <c r="H24" s="441"/>
      <c r="I24" s="441"/>
      <c r="J24" s="253" t="s">
        <v>201</v>
      </c>
      <c r="K24" s="145" t="s">
        <v>202</v>
      </c>
      <c r="L24" s="23">
        <v>4191.8500000000004</v>
      </c>
      <c r="M24" s="23">
        <v>4191.8500000000004</v>
      </c>
      <c r="N24" s="146">
        <v>4191.8500000000004</v>
      </c>
      <c r="O24" s="81">
        <v>0</v>
      </c>
      <c r="P24" s="85">
        <f>M24/L24</f>
        <v>1</v>
      </c>
      <c r="Q24" s="1" t="s">
        <v>204</v>
      </c>
      <c r="R24" s="18"/>
    </row>
    <row r="25" spans="1:20" ht="31.9" customHeight="1" thickBot="1" x14ac:dyDescent="0.3">
      <c r="A25" s="88"/>
      <c r="B25" s="89" t="s">
        <v>0</v>
      </c>
      <c r="C25" s="90"/>
      <c r="D25" s="90"/>
      <c r="E25" s="133"/>
      <c r="F25" s="134"/>
      <c r="G25" s="91">
        <f>SUM(G7:G22)</f>
        <v>1031942157.08</v>
      </c>
      <c r="H25" s="92"/>
      <c r="I25" s="135"/>
      <c r="J25" s="135"/>
      <c r="K25" s="136"/>
      <c r="L25" s="93">
        <f>SUM(L7:L24)</f>
        <v>623737279.12</v>
      </c>
      <c r="M25" s="93">
        <f>SUM(M7:M24)</f>
        <v>181616968.96999997</v>
      </c>
      <c r="N25" s="94">
        <f>SUM(N7:N24)</f>
        <v>181356226.98999998</v>
      </c>
      <c r="O25" s="95">
        <f>SUM(O7:O24)</f>
        <v>260741.98</v>
      </c>
      <c r="P25" s="96">
        <f t="shared" ref="P25" si="5">M25/L25</f>
        <v>0.29117542761951687</v>
      </c>
      <c r="Q25" s="137" t="s">
        <v>39</v>
      </c>
      <c r="R25" s="18"/>
    </row>
    <row r="26" spans="1:20" ht="30" customHeight="1" x14ac:dyDescent="0.25">
      <c r="A26" s="25"/>
      <c r="B26" s="244" t="s">
        <v>40</v>
      </c>
      <c r="C26" s="435" t="s">
        <v>41</v>
      </c>
      <c r="D26" s="435"/>
      <c r="E26" s="435"/>
      <c r="F26" s="435"/>
      <c r="G26" s="435"/>
      <c r="H26" s="435"/>
      <c r="I26" s="435"/>
      <c r="J26" s="435"/>
      <c r="K26" s="436"/>
      <c r="L26" s="148" t="s">
        <v>39</v>
      </c>
      <c r="M26" s="148" t="s">
        <v>39</v>
      </c>
      <c r="N26" s="149">
        <f>N7+N10+N11+N12+N13+N14+N15+N17+N16+N18+N19+N22+N23+N24</f>
        <v>150081342.28999999</v>
      </c>
      <c r="O26" s="150" t="s">
        <v>39</v>
      </c>
      <c r="P26" s="151" t="s">
        <v>39</v>
      </c>
      <c r="Q26" s="138" t="s">
        <v>39</v>
      </c>
    </row>
    <row r="27" spans="1:20" ht="30.75" customHeight="1" thickBot="1" x14ac:dyDescent="0.3">
      <c r="A27" s="28"/>
      <c r="B27" s="29" t="s">
        <v>40</v>
      </c>
      <c r="C27" s="428" t="s">
        <v>42</v>
      </c>
      <c r="D27" s="428"/>
      <c r="E27" s="428"/>
      <c r="F27" s="428"/>
      <c r="G27" s="428"/>
      <c r="H27" s="428"/>
      <c r="I27" s="428"/>
      <c r="J27" s="428"/>
      <c r="K27" s="429"/>
      <c r="L27" s="30" t="s">
        <v>39</v>
      </c>
      <c r="M27" s="30" t="s">
        <v>39</v>
      </c>
      <c r="N27" s="31">
        <f>N20+N21</f>
        <v>31274884.699999999</v>
      </c>
      <c r="O27" s="32">
        <f>O25</f>
        <v>260741.98</v>
      </c>
      <c r="P27" s="139" t="s">
        <v>39</v>
      </c>
      <c r="Q27" s="140" t="s">
        <v>39</v>
      </c>
    </row>
    <row r="28" spans="1:20" x14ac:dyDescent="0.25">
      <c r="A28" s="33"/>
      <c r="B28" s="34"/>
      <c r="C28" s="35"/>
      <c r="D28" s="35"/>
      <c r="E28" s="35"/>
      <c r="F28" s="35"/>
      <c r="G28" s="36"/>
      <c r="H28" s="37"/>
      <c r="I28" s="33"/>
      <c r="J28" s="33"/>
      <c r="K28" s="33"/>
      <c r="L28" s="33"/>
      <c r="M28" s="33"/>
      <c r="N28" s="38"/>
      <c r="O28" s="24"/>
      <c r="P28" s="24"/>
    </row>
    <row r="29" spans="1:20" x14ac:dyDescent="0.25">
      <c r="A29" s="39"/>
      <c r="B29" s="52"/>
      <c r="C29" s="35"/>
      <c r="D29" s="35"/>
      <c r="L29" s="141"/>
      <c r="M29" s="141"/>
      <c r="N29" s="106"/>
      <c r="O29" s="43"/>
      <c r="P29" s="44"/>
    </row>
    <row r="30" spans="1:20" ht="67.150000000000006" customHeight="1" x14ac:dyDescent="0.25">
      <c r="A30" s="33"/>
      <c r="B30" s="430"/>
      <c r="C30" s="431"/>
      <c r="D30" s="431"/>
      <c r="E30" s="431"/>
      <c r="F30" s="431"/>
      <c r="G30" s="431"/>
      <c r="H30" s="431"/>
      <c r="I30" s="431"/>
      <c r="J30" s="431"/>
      <c r="K30" s="431"/>
      <c r="L30" s="102"/>
      <c r="M30" s="103"/>
      <c r="N30" s="18"/>
      <c r="O30" s="24"/>
      <c r="P30" s="24"/>
    </row>
    <row r="31" spans="1:20" x14ac:dyDescent="0.25">
      <c r="A31" s="33"/>
      <c r="B31" s="39"/>
      <c r="C31" s="45"/>
      <c r="D31" s="45"/>
      <c r="E31" s="35"/>
      <c r="F31" s="35"/>
      <c r="G31" s="36"/>
      <c r="H31" s="37"/>
      <c r="I31" s="33"/>
      <c r="J31" s="33"/>
      <c r="K31" s="33"/>
      <c r="L31" s="33"/>
      <c r="M31" s="24"/>
      <c r="N31" s="46"/>
      <c r="O31" s="26"/>
      <c r="P31" s="24"/>
    </row>
    <row r="32" spans="1:20" x14ac:dyDescent="0.25">
      <c r="A32" s="33"/>
      <c r="B32" s="39"/>
      <c r="C32" s="45"/>
      <c r="D32" s="45"/>
      <c r="E32" s="35"/>
      <c r="F32" s="35"/>
      <c r="G32" s="36"/>
      <c r="H32" s="37"/>
      <c r="I32" s="33"/>
      <c r="J32" s="33"/>
      <c r="K32" s="33"/>
      <c r="L32" s="33"/>
      <c r="M32" s="24"/>
      <c r="N32" s="47"/>
      <c r="O32" s="26"/>
      <c r="P32" s="24"/>
    </row>
    <row r="33" spans="1:16" x14ac:dyDescent="0.25">
      <c r="A33" s="33"/>
      <c r="B33" s="39"/>
      <c r="C33" s="45"/>
      <c r="D33" s="45"/>
      <c r="E33" s="35"/>
      <c r="F33" s="35"/>
      <c r="G33" s="36"/>
      <c r="H33" s="37"/>
      <c r="I33" s="33"/>
      <c r="J33" s="33"/>
      <c r="K33" s="33"/>
      <c r="L33" s="33"/>
      <c r="M33" s="24"/>
      <c r="N33" s="48"/>
      <c r="O33" s="49"/>
      <c r="P33" s="24"/>
    </row>
    <row r="34" spans="1:16" x14ac:dyDescent="0.25">
      <c r="A34" s="33"/>
      <c r="I34" s="50"/>
      <c r="J34" s="50"/>
      <c r="K34" s="50"/>
      <c r="L34" s="51"/>
      <c r="M34" s="51"/>
      <c r="N34" s="51"/>
      <c r="O34" s="51"/>
      <c r="P34" s="51"/>
    </row>
    <row r="35" spans="1:16" x14ac:dyDescent="0.25">
      <c r="A35" s="33"/>
      <c r="I35" s="50"/>
      <c r="J35" s="50"/>
      <c r="K35" s="50"/>
      <c r="L35" s="51"/>
      <c r="M35" s="51"/>
      <c r="N35" s="51"/>
      <c r="O35" s="51"/>
      <c r="P35" s="18"/>
    </row>
    <row r="36" spans="1:16" x14ac:dyDescent="0.25">
      <c r="A36" s="33"/>
      <c r="I36" s="50"/>
      <c r="J36" s="50"/>
      <c r="K36" s="50"/>
      <c r="L36" s="51"/>
      <c r="M36" s="51"/>
      <c r="N36" s="51"/>
      <c r="O36" s="51"/>
      <c r="P36" s="18"/>
    </row>
    <row r="37" spans="1:16" x14ac:dyDescent="0.25">
      <c r="A37" s="33"/>
      <c r="I37" s="50"/>
      <c r="J37" s="50"/>
      <c r="K37" s="50"/>
      <c r="L37" s="51"/>
      <c r="M37" s="51"/>
      <c r="N37" s="51"/>
      <c r="O37" s="51"/>
      <c r="P37" s="18"/>
    </row>
    <row r="38" spans="1:16" x14ac:dyDescent="0.25">
      <c r="A38" s="33"/>
      <c r="I38" s="50"/>
      <c r="J38" s="50"/>
      <c r="K38" s="50"/>
      <c r="L38" s="51"/>
      <c r="M38" s="50"/>
      <c r="N38" s="18"/>
      <c r="O38" s="18"/>
      <c r="P38" s="18"/>
    </row>
    <row r="39" spans="1:16" x14ac:dyDescent="0.25">
      <c r="A39" s="33"/>
      <c r="I39" s="50"/>
      <c r="J39" s="50"/>
      <c r="K39" s="50"/>
      <c r="L39" s="50"/>
      <c r="M39" s="50"/>
      <c r="N39" s="18"/>
      <c r="O39" s="18"/>
      <c r="P39" s="18"/>
    </row>
    <row r="40" spans="1:16" x14ac:dyDescent="0.25">
      <c r="A40" s="33"/>
      <c r="I40" s="50"/>
      <c r="J40" s="40"/>
      <c r="K40" s="50"/>
      <c r="L40" s="50"/>
      <c r="M40" s="50"/>
      <c r="N40" s="18"/>
      <c r="O40" s="18"/>
      <c r="P40" s="18"/>
    </row>
    <row r="41" spans="1:16" x14ac:dyDescent="0.25">
      <c r="A41" s="33"/>
      <c r="I41" s="50"/>
      <c r="J41" s="40"/>
      <c r="K41" s="50"/>
      <c r="L41" s="50"/>
      <c r="M41" s="50"/>
      <c r="N41" s="18"/>
      <c r="O41" s="18"/>
      <c r="P41" s="18"/>
    </row>
    <row r="42" spans="1:16" x14ac:dyDescent="0.25">
      <c r="A42" s="33"/>
      <c r="I42" s="50"/>
      <c r="J42" s="50"/>
      <c r="K42" s="50"/>
      <c r="L42" s="50"/>
      <c r="M42" s="50"/>
      <c r="N42" s="18"/>
      <c r="O42" s="18"/>
      <c r="P42" s="18"/>
    </row>
    <row r="43" spans="1:16" x14ac:dyDescent="0.25">
      <c r="A43" s="33"/>
      <c r="I43" s="50"/>
      <c r="J43" s="50"/>
      <c r="K43" s="50"/>
      <c r="L43" s="50"/>
      <c r="M43" s="50"/>
      <c r="N43" s="18"/>
      <c r="O43" s="18"/>
      <c r="P43" s="18"/>
    </row>
    <row r="44" spans="1:16" x14ac:dyDescent="0.25">
      <c r="A44" s="33"/>
      <c r="I44" s="50"/>
      <c r="J44" s="50"/>
      <c r="K44" s="50"/>
      <c r="L44" s="50"/>
      <c r="M44" s="50"/>
      <c r="N44" s="18"/>
      <c r="O44" s="18"/>
      <c r="P44" s="18"/>
    </row>
    <row r="45" spans="1:16" x14ac:dyDescent="0.25">
      <c r="A45" s="33"/>
      <c r="I45" s="50"/>
      <c r="J45" s="50"/>
      <c r="K45" s="50"/>
      <c r="L45" s="50"/>
      <c r="M45" s="50"/>
      <c r="N45" s="18"/>
      <c r="O45" s="18"/>
      <c r="P45" s="18"/>
    </row>
    <row r="46" spans="1:16" x14ac:dyDescent="0.25">
      <c r="A46" s="33"/>
      <c r="I46" s="50"/>
      <c r="J46" s="50"/>
      <c r="K46" s="50"/>
      <c r="L46" s="50"/>
      <c r="M46" s="50"/>
      <c r="N46" s="18"/>
      <c r="O46" s="18"/>
      <c r="P46" s="18"/>
    </row>
    <row r="47" spans="1:16" x14ac:dyDescent="0.25">
      <c r="A47" s="33"/>
      <c r="I47" s="50"/>
      <c r="J47" s="50"/>
      <c r="K47" s="50"/>
      <c r="L47" s="50"/>
      <c r="M47" s="50"/>
      <c r="N47" s="18"/>
      <c r="O47" s="18"/>
      <c r="P47" s="18"/>
    </row>
    <row r="48" spans="1:16" x14ac:dyDescent="0.25">
      <c r="A48" s="33"/>
      <c r="I48" s="50"/>
      <c r="J48" s="50"/>
      <c r="K48" s="50"/>
      <c r="L48" s="50"/>
      <c r="M48" s="50"/>
      <c r="N48" s="18"/>
      <c r="O48" s="18"/>
      <c r="P48" s="18"/>
    </row>
    <row r="49" spans="1:16" x14ac:dyDescent="0.25">
      <c r="A49" s="33"/>
      <c r="I49" s="50"/>
      <c r="J49" s="50"/>
      <c r="K49" s="50"/>
      <c r="L49" s="50"/>
      <c r="M49" s="50"/>
      <c r="N49" s="18"/>
      <c r="O49" s="18"/>
      <c r="P49" s="18"/>
    </row>
    <row r="50" spans="1:16" x14ac:dyDescent="0.25">
      <c r="A50" s="33"/>
      <c r="I50" s="50"/>
      <c r="J50" s="50"/>
      <c r="K50" s="50"/>
      <c r="L50" s="50"/>
      <c r="M50" s="50"/>
      <c r="N50" s="18"/>
      <c r="O50" s="18"/>
      <c r="P50" s="18"/>
    </row>
    <row r="51" spans="1:16" x14ac:dyDescent="0.25">
      <c r="A51" s="33"/>
      <c r="I51" s="50"/>
      <c r="J51" s="50"/>
      <c r="K51" s="50"/>
      <c r="L51" s="50"/>
      <c r="M51" s="50"/>
      <c r="N51" s="18"/>
      <c r="O51" s="18"/>
      <c r="P51" s="18"/>
    </row>
    <row r="52" spans="1:16" x14ac:dyDescent="0.25">
      <c r="A52" s="33"/>
      <c r="I52" s="50"/>
      <c r="J52" s="50"/>
      <c r="K52" s="50"/>
      <c r="L52" s="50"/>
      <c r="M52" s="50"/>
      <c r="N52" s="18"/>
      <c r="O52" s="18"/>
      <c r="P52" s="18"/>
    </row>
    <row r="53" spans="1:16" x14ac:dyDescent="0.25">
      <c r="A53" s="33"/>
      <c r="I53" s="50"/>
      <c r="J53" s="50"/>
      <c r="K53" s="50"/>
      <c r="L53" s="50"/>
      <c r="M53" s="50"/>
      <c r="N53" s="18"/>
      <c r="O53" s="18"/>
      <c r="P53" s="18"/>
    </row>
    <row r="54" spans="1:16" x14ac:dyDescent="0.25">
      <c r="A54" s="33"/>
      <c r="I54" s="50"/>
      <c r="J54" s="50"/>
      <c r="K54" s="50"/>
      <c r="L54" s="50"/>
      <c r="M54" s="50"/>
      <c r="N54" s="18"/>
      <c r="O54" s="18"/>
      <c r="P54" s="18"/>
    </row>
    <row r="55" spans="1:16" x14ac:dyDescent="0.25">
      <c r="A55" s="33"/>
      <c r="I55" s="50"/>
      <c r="J55" s="50"/>
      <c r="K55" s="50"/>
      <c r="L55" s="50"/>
      <c r="M55" s="50"/>
      <c r="N55" s="18"/>
      <c r="O55" s="18"/>
      <c r="P55" s="18"/>
    </row>
    <row r="56" spans="1:16" x14ac:dyDescent="0.25">
      <c r="A56" s="33"/>
      <c r="I56" s="50"/>
      <c r="J56" s="50"/>
      <c r="K56" s="50"/>
      <c r="L56" s="50"/>
      <c r="M56" s="50"/>
      <c r="N56" s="18"/>
      <c r="O56" s="18"/>
      <c r="P56" s="18"/>
    </row>
    <row r="57" spans="1:16" x14ac:dyDescent="0.25">
      <c r="A57" s="33"/>
      <c r="I57" s="50"/>
      <c r="J57" s="50"/>
      <c r="K57" s="50"/>
      <c r="L57" s="50"/>
      <c r="M57" s="50"/>
      <c r="N57" s="18"/>
      <c r="O57" s="18"/>
      <c r="P57" s="18"/>
    </row>
    <row r="58" spans="1:16" x14ac:dyDescent="0.25">
      <c r="A58" s="33"/>
      <c r="I58" s="50"/>
      <c r="J58" s="50"/>
      <c r="K58" s="50"/>
      <c r="L58" s="50"/>
      <c r="M58" s="50"/>
      <c r="N58" s="18"/>
      <c r="O58" s="18"/>
      <c r="P58" s="18"/>
    </row>
    <row r="59" spans="1:16" x14ac:dyDescent="0.25">
      <c r="A59" s="33"/>
      <c r="I59" s="50"/>
      <c r="J59" s="50"/>
      <c r="K59" s="50"/>
      <c r="L59" s="50"/>
      <c r="M59" s="50"/>
      <c r="N59" s="18"/>
      <c r="O59" s="18"/>
      <c r="P59" s="18"/>
    </row>
    <row r="60" spans="1:16" x14ac:dyDescent="0.25">
      <c r="A60" s="33"/>
      <c r="I60" s="50"/>
      <c r="J60" s="50"/>
      <c r="K60" s="50"/>
      <c r="L60" s="50"/>
      <c r="M60" s="50"/>
      <c r="N60" s="18"/>
      <c r="O60" s="18"/>
      <c r="P60" s="18"/>
    </row>
    <row r="61" spans="1:16" x14ac:dyDescent="0.25">
      <c r="A61" s="33"/>
      <c r="I61" s="50"/>
      <c r="J61" s="50"/>
      <c r="K61" s="50"/>
      <c r="L61" s="50"/>
      <c r="M61" s="50"/>
      <c r="N61" s="18"/>
      <c r="O61" s="18"/>
      <c r="P61" s="18"/>
    </row>
    <row r="62" spans="1:16" x14ac:dyDescent="0.25">
      <c r="A62" s="33"/>
      <c r="I62" s="50"/>
      <c r="J62" s="50"/>
      <c r="K62" s="50"/>
      <c r="L62" s="50"/>
      <c r="M62" s="50"/>
      <c r="N62" s="18"/>
      <c r="O62" s="18"/>
      <c r="P62" s="18"/>
    </row>
    <row r="63" spans="1:16" x14ac:dyDescent="0.25">
      <c r="A63" s="33"/>
      <c r="I63" s="50"/>
      <c r="J63" s="50"/>
      <c r="K63" s="50"/>
      <c r="L63" s="50"/>
      <c r="M63" s="50"/>
      <c r="N63" s="18"/>
      <c r="O63" s="18"/>
      <c r="P63" s="18"/>
    </row>
    <row r="64" spans="1:16" x14ac:dyDescent="0.25">
      <c r="A64" s="33"/>
      <c r="I64" s="50"/>
      <c r="J64" s="50"/>
      <c r="K64" s="50"/>
      <c r="L64" s="50"/>
      <c r="M64" s="50"/>
      <c r="N64" s="18"/>
      <c r="O64" s="18"/>
      <c r="P64" s="18"/>
    </row>
    <row r="65" spans="1:16" x14ac:dyDescent="0.25">
      <c r="A65" s="33"/>
      <c r="I65" s="50"/>
      <c r="J65" s="50"/>
      <c r="K65" s="50"/>
      <c r="L65" s="50"/>
      <c r="M65" s="50"/>
      <c r="N65" s="18"/>
      <c r="O65" s="18"/>
      <c r="P65" s="18"/>
    </row>
    <row r="66" spans="1:16" x14ac:dyDescent="0.25">
      <c r="A66" s="33"/>
      <c r="I66" s="50"/>
      <c r="J66" s="50"/>
      <c r="K66" s="50"/>
      <c r="L66" s="50"/>
      <c r="M66" s="50"/>
      <c r="N66" s="18"/>
      <c r="O66" s="18"/>
      <c r="P66" s="18"/>
    </row>
    <row r="67" spans="1:16" x14ac:dyDescent="0.25">
      <c r="A67" s="33"/>
      <c r="I67" s="50"/>
      <c r="J67" s="50"/>
      <c r="K67" s="50"/>
      <c r="L67" s="50"/>
      <c r="M67" s="50"/>
      <c r="N67" s="18"/>
      <c r="O67" s="18"/>
      <c r="P67" s="18"/>
    </row>
    <row r="68" spans="1:16" x14ac:dyDescent="0.25">
      <c r="A68" s="33"/>
      <c r="I68" s="50"/>
      <c r="J68" s="50"/>
      <c r="K68" s="50"/>
      <c r="L68" s="50"/>
      <c r="M68" s="50"/>
      <c r="N68" s="18"/>
      <c r="O68" s="18"/>
      <c r="P68" s="18"/>
    </row>
    <row r="69" spans="1:16" x14ac:dyDescent="0.25">
      <c r="A69" s="33"/>
      <c r="I69" s="50"/>
      <c r="J69" s="50"/>
      <c r="K69" s="50"/>
      <c r="L69" s="50"/>
      <c r="M69" s="50"/>
      <c r="N69" s="18"/>
      <c r="O69" s="18"/>
      <c r="P69" s="18"/>
    </row>
    <row r="70" spans="1:16" x14ac:dyDescent="0.25">
      <c r="I70" s="50"/>
      <c r="J70" s="50"/>
      <c r="K70" s="50"/>
      <c r="L70" s="50"/>
      <c r="M70" s="50"/>
      <c r="N70" s="18"/>
      <c r="O70" s="18"/>
      <c r="P70" s="18"/>
    </row>
    <row r="71" spans="1:16" x14ac:dyDescent="0.25">
      <c r="I71" s="50"/>
      <c r="J71" s="50"/>
      <c r="K71" s="50"/>
      <c r="L71" s="50"/>
      <c r="M71" s="50"/>
      <c r="N71" s="18"/>
      <c r="O71" s="18"/>
      <c r="P71" s="18"/>
    </row>
    <row r="72" spans="1:16" x14ac:dyDescent="0.25">
      <c r="I72" s="50"/>
      <c r="J72" s="50"/>
      <c r="K72" s="50"/>
      <c r="L72" s="50"/>
      <c r="M72" s="50"/>
      <c r="N72" s="18"/>
      <c r="O72" s="18"/>
      <c r="P72" s="18"/>
    </row>
    <row r="73" spans="1:16" x14ac:dyDescent="0.25">
      <c r="I73" s="50"/>
      <c r="J73" s="50"/>
      <c r="K73" s="50"/>
      <c r="L73" s="50"/>
      <c r="M73" s="50"/>
      <c r="N73" s="18"/>
      <c r="O73" s="18"/>
      <c r="P73" s="18"/>
    </row>
    <row r="74" spans="1:16" x14ac:dyDescent="0.25">
      <c r="I74" s="50"/>
      <c r="J74" s="50"/>
      <c r="K74" s="50"/>
      <c r="L74" s="50"/>
      <c r="M74" s="50"/>
      <c r="N74" s="18"/>
      <c r="O74" s="18"/>
      <c r="P74" s="18"/>
    </row>
    <row r="75" spans="1:16" x14ac:dyDescent="0.25">
      <c r="I75" s="50"/>
      <c r="J75" s="50"/>
      <c r="K75" s="50"/>
      <c r="L75" s="50"/>
      <c r="M75" s="50"/>
      <c r="N75" s="18"/>
      <c r="O75" s="18"/>
      <c r="P75" s="18"/>
    </row>
    <row r="76" spans="1:16" x14ac:dyDescent="0.25">
      <c r="I76" s="50"/>
      <c r="J76" s="50"/>
      <c r="K76" s="50"/>
      <c r="L76" s="50"/>
      <c r="M76" s="50"/>
      <c r="N76" s="18"/>
      <c r="O76" s="18"/>
      <c r="P76" s="18"/>
    </row>
    <row r="77" spans="1:16" x14ac:dyDescent="0.25">
      <c r="I77" s="50"/>
      <c r="J77" s="50"/>
      <c r="K77" s="50"/>
      <c r="L77" s="50"/>
      <c r="M77" s="50"/>
      <c r="N77" s="18"/>
      <c r="O77" s="18"/>
      <c r="P77" s="18"/>
    </row>
    <row r="78" spans="1:16" x14ac:dyDescent="0.25">
      <c r="I78" s="50"/>
      <c r="J78" s="50"/>
      <c r="K78" s="50"/>
      <c r="L78" s="50"/>
      <c r="M78" s="50"/>
      <c r="N78" s="18"/>
      <c r="O78" s="18"/>
      <c r="P78" s="18"/>
    </row>
    <row r="79" spans="1:16" x14ac:dyDescent="0.25">
      <c r="I79" s="50"/>
      <c r="J79" s="50"/>
      <c r="K79" s="50"/>
      <c r="L79" s="50"/>
      <c r="M79" s="50"/>
      <c r="N79" s="18"/>
      <c r="O79" s="18"/>
      <c r="P79" s="18"/>
    </row>
    <row r="80" spans="1:16" x14ac:dyDescent="0.25">
      <c r="I80" s="50"/>
      <c r="J80" s="50"/>
      <c r="K80" s="50"/>
      <c r="L80" s="50"/>
      <c r="M80" s="50"/>
    </row>
    <row r="81" spans="9:13" x14ac:dyDescent="0.25">
      <c r="I81" s="50"/>
      <c r="J81" s="50"/>
      <c r="K81" s="50"/>
      <c r="L81" s="50"/>
      <c r="M81" s="50"/>
    </row>
    <row r="82" spans="9:13" x14ac:dyDescent="0.25">
      <c r="I82" s="50"/>
      <c r="J82" s="50"/>
      <c r="K82" s="50"/>
      <c r="L82" s="50"/>
      <c r="M82" s="50"/>
    </row>
    <row r="83" spans="9:13" x14ac:dyDescent="0.25">
      <c r="I83" s="50"/>
      <c r="J83" s="50"/>
      <c r="K83" s="50"/>
      <c r="L83" s="50"/>
      <c r="M83" s="50"/>
    </row>
    <row r="84" spans="9:13" x14ac:dyDescent="0.25">
      <c r="I84" s="50"/>
      <c r="J84" s="50"/>
      <c r="K84" s="50"/>
      <c r="L84" s="50"/>
      <c r="M84" s="50"/>
    </row>
    <row r="85" spans="9:13" x14ac:dyDescent="0.25">
      <c r="I85" s="50"/>
      <c r="J85" s="50"/>
      <c r="K85" s="50"/>
      <c r="L85" s="50"/>
      <c r="M85" s="50"/>
    </row>
    <row r="86" spans="9:13" x14ac:dyDescent="0.25">
      <c r="I86" s="50"/>
      <c r="J86" s="50"/>
      <c r="K86" s="50"/>
      <c r="L86" s="50"/>
      <c r="M86" s="50"/>
    </row>
  </sheetData>
  <autoFilter ref="A6:Q27"/>
  <mergeCells count="82">
    <mergeCell ref="A22:A24"/>
    <mergeCell ref="B22:B24"/>
    <mergeCell ref="C22:C24"/>
    <mergeCell ref="D22:D24"/>
    <mergeCell ref="E22:E24"/>
    <mergeCell ref="F22:F24"/>
    <mergeCell ref="G22:G24"/>
    <mergeCell ref="H22:H24"/>
    <mergeCell ref="I22:I24"/>
    <mergeCell ref="A7:A12"/>
    <mergeCell ref="B7:B12"/>
    <mergeCell ref="C7:C12"/>
    <mergeCell ref="D7:D12"/>
    <mergeCell ref="E7:E12"/>
    <mergeCell ref="A17:A21"/>
    <mergeCell ref="B17:B21"/>
    <mergeCell ref="C17:C21"/>
    <mergeCell ref="D17:D21"/>
    <mergeCell ref="E17:E21"/>
    <mergeCell ref="G17:G21"/>
    <mergeCell ref="H17:H21"/>
    <mergeCell ref="C27:K27"/>
    <mergeCell ref="B30:K30"/>
    <mergeCell ref="A13:A14"/>
    <mergeCell ref="B13:B14"/>
    <mergeCell ref="C13:C14"/>
    <mergeCell ref="D13:D14"/>
    <mergeCell ref="E13:E14"/>
    <mergeCell ref="F13:F14"/>
    <mergeCell ref="I13:I14"/>
    <mergeCell ref="H13:H14"/>
    <mergeCell ref="C26:K26"/>
    <mergeCell ref="F15:F16"/>
    <mergeCell ref="F17:F21"/>
    <mergeCell ref="I15:I16"/>
    <mergeCell ref="K15:K16"/>
    <mergeCell ref="J13:J14"/>
    <mergeCell ref="L15:L16"/>
    <mergeCell ref="A15:A16"/>
    <mergeCell ref="B15:B16"/>
    <mergeCell ref="C15:C16"/>
    <mergeCell ref="D15:D16"/>
    <mergeCell ref="E15:E16"/>
    <mergeCell ref="G15:G16"/>
    <mergeCell ref="H15:H16"/>
    <mergeCell ref="K13:K14"/>
    <mergeCell ref="L13:L14"/>
    <mergeCell ref="G13:G14"/>
    <mergeCell ref="F4:F5"/>
    <mergeCell ref="F7:F12"/>
    <mergeCell ref="G7:G12"/>
    <mergeCell ref="H7:H12"/>
    <mergeCell ref="I7:I12"/>
    <mergeCell ref="G4:G5"/>
    <mergeCell ref="H4:H5"/>
    <mergeCell ref="I4:I5"/>
    <mergeCell ref="J4:J5"/>
    <mergeCell ref="K4:K5"/>
    <mergeCell ref="J7:J9"/>
    <mergeCell ref="K7:K9"/>
    <mergeCell ref="N7:N9"/>
    <mergeCell ref="A4:A5"/>
    <mergeCell ref="B4:B5"/>
    <mergeCell ref="C4:C5"/>
    <mergeCell ref="D4:D5"/>
    <mergeCell ref="E4:E5"/>
    <mergeCell ref="I17:I21"/>
    <mergeCell ref="K18:K21"/>
    <mergeCell ref="Q18:Q21"/>
    <mergeCell ref="M4:O4"/>
    <mergeCell ref="P4:P5"/>
    <mergeCell ref="Q4:Q5"/>
    <mergeCell ref="L4:L5"/>
    <mergeCell ref="O13:O14"/>
    <mergeCell ref="P13:P14"/>
    <mergeCell ref="Q13:Q14"/>
    <mergeCell ref="M13:M14"/>
    <mergeCell ref="O7:O9"/>
    <mergeCell ref="P7:P9"/>
    <mergeCell ref="Q7:Q9"/>
    <mergeCell ref="L7:L9"/>
    <mergeCell ref="M7:M9"/>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1. 2024</oddFooter>
  </headerFooter>
  <colBreaks count="3" manualBreakCount="3">
    <brk id="11" max="1048575" man="1"/>
    <brk id="16"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597302E12BEA74FA9B249EF92E902C5" ma:contentTypeVersion="0" ma:contentTypeDescription="Vytvořit nový dokument" ma:contentTypeScope="" ma:versionID="d55cd6921a7ba22b8ce528b10a83a3f1">
  <xsd:schema xmlns:xsd="http://www.w3.org/2001/XMLSchema" xmlns:p="http://schemas.microsoft.com/office/2006/metadata/properties" targetNamespace="http://schemas.microsoft.com/office/2006/metadata/properties" ma:root="true" ma:fieldsID="6e09d84638f9847586fe3e45fca2917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ma:readOnly="true"/>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3B95DC9-171B-40EE-862B-AC2131EC7D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7796A6A-E294-4511-A362-8BA68DF61B5E}">
  <ds:schemaRefs>
    <ds:schemaRef ds:uri="http://schemas.microsoft.com/sharepoint/v3/contenttype/forms"/>
  </ds:schemaRefs>
</ds:datastoreItem>
</file>

<file path=customXml/itemProps3.xml><?xml version="1.0" encoding="utf-8"?>
<ds:datastoreItem xmlns:ds="http://schemas.openxmlformats.org/officeDocument/2006/customXml" ds:itemID="{E0908836-A44B-4D5E-A635-DA47F139A9B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Nový přehled RKK</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2024-01-09T09:19:30Z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0x0101004597302E12BEA74FA9B249EF92E902C5</vt:lpwstr>
  </property>
</Properties>
</file>