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23250" windowHeight="12570" activeTab="2"/>
  </bookViews>
  <sheets>
    <sheet name="Nový přehled RKK" sheetId="100" r:id="rId1"/>
    <sheet name="KK_sledování " sheetId="104" r:id="rId2"/>
    <sheet name="PO_sledování" sheetId="89" r:id="rId3"/>
  </sheets>
  <definedNames>
    <definedName name="_xlnm._FilterDatabase" localSheetId="1" hidden="1">'KK_sledování '!$A$6:$Q$23</definedName>
    <definedName name="_xlnm._FilterDatabase" localSheetId="2" hidden="1">PO_sledování!$A$6:$Q$24</definedName>
    <definedName name="dv" localSheetId="1">#REF!</definedName>
    <definedName name="dv">#REF!</definedName>
    <definedName name="FI" localSheetId="1">#REF!</definedName>
    <definedName name="FI">#REF!</definedName>
    <definedName name="FO" localSheetId="1">#REF!</definedName>
    <definedName name="FO">#REF!</definedName>
    <definedName name="KK">#REF!</definedName>
    <definedName name="_xlnm.Print_Titles" localSheetId="1">'KK_sledování '!$4:$6</definedName>
    <definedName name="_xlnm.Print_Titles" localSheetId="2">PO_sledování!$4:$6</definedName>
    <definedName name="nov" localSheetId="1">#REF!</definedName>
    <definedName name="nov">#REF!</definedName>
    <definedName name="novy" localSheetId="1">#REF!</definedName>
    <definedName name="novy">#REF!</definedName>
    <definedName name="nový">#REF!</definedName>
    <definedName name="sled">#REF!</definedName>
    <definedName name="SMLproMMR" localSheetId="1">#REF!</definedName>
    <definedName name="SMLproMMR">#REF!</definedName>
  </definedNames>
  <calcPr calcId="191029"/>
</workbook>
</file>

<file path=xl/calcChain.xml><?xml version="1.0" encoding="utf-8"?>
<calcChain xmlns="http://schemas.openxmlformats.org/spreadsheetml/2006/main">
  <c r="N22" i="104" l="1"/>
  <c r="N21" i="104"/>
  <c r="L21" i="104"/>
  <c r="P17" i="104"/>
  <c r="O21" i="104" l="1"/>
  <c r="O23" i="104" s="1"/>
  <c r="P18" i="104"/>
  <c r="N23" i="89" l="1"/>
  <c r="G21" i="104" l="1"/>
  <c r="P19" i="104"/>
  <c r="P16" i="104"/>
  <c r="M20" i="104"/>
  <c r="M21" i="104" s="1"/>
  <c r="P20" i="104" l="1"/>
  <c r="P14" i="104" l="1"/>
  <c r="D17" i="100" l="1"/>
  <c r="D18" i="100"/>
  <c r="D7" i="100"/>
  <c r="P15" i="104"/>
  <c r="M12" i="104"/>
  <c r="P12" i="104" s="1"/>
  <c r="M11" i="104"/>
  <c r="P11" i="104" s="1"/>
  <c r="M9" i="104"/>
  <c r="P9" i="104" s="1"/>
  <c r="M7" i="104"/>
  <c r="P7" i="104" l="1"/>
  <c r="P21" i="104" l="1"/>
  <c r="D8" i="100"/>
  <c r="L20" i="89" l="1"/>
  <c r="D16" i="100" l="1"/>
  <c r="D9" i="100" l="1"/>
  <c r="D10" i="100" s="1"/>
  <c r="N24" i="89"/>
  <c r="E18" i="100" s="1"/>
  <c r="F18" i="100" s="1"/>
  <c r="E17" i="100"/>
  <c r="F17" i="100" s="1"/>
  <c r="M21" i="89" l="1"/>
  <c r="P21" i="89" s="1"/>
  <c r="M19" i="89" l="1"/>
  <c r="P19" i="89" s="1"/>
  <c r="M17" i="89" l="1"/>
  <c r="M20" i="89" l="1"/>
  <c r="P20" i="89" s="1"/>
  <c r="M18" i="89"/>
  <c r="P18" i="89" s="1"/>
  <c r="N22" i="89" l="1"/>
  <c r="L22" i="89"/>
  <c r="E7" i="100" s="1"/>
  <c r="G22" i="89"/>
  <c r="M16" i="89"/>
  <c r="M15" i="89"/>
  <c r="M13" i="89"/>
  <c r="P13" i="89" s="1"/>
  <c r="M12" i="89"/>
  <c r="P12" i="89" s="1"/>
  <c r="M11" i="89"/>
  <c r="P11" i="89" s="1"/>
  <c r="M10" i="89"/>
  <c r="P10" i="89" s="1"/>
  <c r="M7" i="89"/>
  <c r="P7" i="89" l="1"/>
  <c r="M22" i="89"/>
  <c r="E8" i="100" s="1"/>
  <c r="P15" i="89"/>
  <c r="E16" i="100" l="1"/>
  <c r="F8" i="100"/>
  <c r="E9" i="100"/>
  <c r="E10" i="100" s="1"/>
  <c r="F7" i="100"/>
  <c r="F16" i="100" l="1"/>
  <c r="F9" i="100"/>
  <c r="F10" i="100" s="1"/>
  <c r="P22" i="89" l="1"/>
  <c r="O22" i="89"/>
  <c r="P17" i="89"/>
  <c r="O24" i="89" l="1"/>
  <c r="E19" i="100" s="1"/>
  <c r="D19" i="100" l="1"/>
  <c r="F19" i="100" s="1"/>
</calcChain>
</file>

<file path=xl/sharedStrings.xml><?xml version="1.0" encoding="utf-8"?>
<sst xmlns="http://schemas.openxmlformats.org/spreadsheetml/2006/main" count="297" uniqueCount="200">
  <si>
    <t>CELKEM</t>
  </si>
  <si>
    <t xml:space="preserve">Celkový objem projektu </t>
  </si>
  <si>
    <t xml:space="preserve">Původní finanční postih za zjištěné pochybení </t>
  </si>
  <si>
    <t>Specifikace finančního postihu</t>
  </si>
  <si>
    <t>Identifikované zjištění</t>
  </si>
  <si>
    <t>KSÚS, p.o.</t>
  </si>
  <si>
    <t xml:space="preserve">Projekt revitalizace Centra vzdělávání ISŠTE Sokolov
CZ.1.09/1.3.00/18.00376 </t>
  </si>
  <si>
    <t>Název a registrační číslo projektu</t>
  </si>
  <si>
    <t>Pořadové číslo</t>
  </si>
  <si>
    <t>Příjemce dotace/ garant projektu</t>
  </si>
  <si>
    <t>Oblast zacílení projektu</t>
  </si>
  <si>
    <t>Období realizace projektu</t>
  </si>
  <si>
    <t>Operační program a 
% podíly financování</t>
  </si>
  <si>
    <t>Administrátor projektu</t>
  </si>
  <si>
    <t>Garant projektu - člen RKK, ZKK dle Akčního plánu (garant pouze za dobu realizace projektu, ne pro případné řešení škody)</t>
  </si>
  <si>
    <t>Původně zjištěné pochybení v plné výši vztaženo pouze k dotaci</t>
  </si>
  <si>
    <t>Aktuální výše zjištěného pochybení 
vztaženo pouze k dotaci</t>
  </si>
  <si>
    <t>Poměr aktuální výše zjištěného pochybení/ původní výše zjištěného pochybení vztaženo pouze k dotaci</t>
  </si>
  <si>
    <t>Aktuální stav</t>
  </si>
  <si>
    <t>Celkem</t>
  </si>
  <si>
    <t>z toho očekávaný finanční postih - odvod, pokuta nebo korekce, penále</t>
  </si>
  <si>
    <t>sl.1</t>
  </si>
  <si>
    <t>sl.2</t>
  </si>
  <si>
    <t>sl.3</t>
  </si>
  <si>
    <t>sl.4</t>
  </si>
  <si>
    <t>sl.5</t>
  </si>
  <si>
    <t>sl.6</t>
  </si>
  <si>
    <t>sl.7</t>
  </si>
  <si>
    <t>sl.8</t>
  </si>
  <si>
    <t>sl.9</t>
  </si>
  <si>
    <t>sl.10</t>
  </si>
  <si>
    <t>sl.11</t>
  </si>
  <si>
    <t>sl.12</t>
  </si>
  <si>
    <t>sl.13 (sl. 14 + sl.15)</t>
  </si>
  <si>
    <t>sl.14</t>
  </si>
  <si>
    <t>sl.15</t>
  </si>
  <si>
    <t>sl.16 (sl.13/sl.12)</t>
  </si>
  <si>
    <t>ÚRR 
odvod za porušení rozp. kázně</t>
  </si>
  <si>
    <t>Střední průmyslová škola Ostrov</t>
  </si>
  <si>
    <t>x</t>
  </si>
  <si>
    <t>z toho</t>
  </si>
  <si>
    <t>uhrazené platební výměry, provedené korekce</t>
  </si>
  <si>
    <r>
      <rPr>
        <b/>
        <sz val="11"/>
        <color indexed="36"/>
        <rFont val="Calibri"/>
        <family val="2"/>
        <charset val="238"/>
      </rPr>
      <t>neuhrazeno - platební výměry nenabyly právní moci</t>
    </r>
    <r>
      <rPr>
        <b/>
        <sz val="11"/>
        <color indexed="10"/>
        <rFont val="Calibri"/>
        <family val="2"/>
        <charset val="238"/>
      </rPr>
      <t xml:space="preserve"> </t>
    </r>
    <r>
      <rPr>
        <b/>
        <sz val="11"/>
        <rFont val="Calibri"/>
        <family val="2"/>
        <charset val="238"/>
      </rPr>
      <t>a maximální možný očekávaný finanční postih</t>
    </r>
  </si>
  <si>
    <t>Karlovarský kraj</t>
  </si>
  <si>
    <t>FÚ 
odvod za porušení rozp. kázně</t>
  </si>
  <si>
    <t>Rozvoj služby e-Governmentu na území Karlovarského kraje - část I. až VI. 
CZ.1.06/2.1.00/08.07146</t>
  </si>
  <si>
    <t>Lineární urychlovač pro nemocnici v Chebu - přístavba zázemí
CZ.1.09/1.3.00/78.01273</t>
  </si>
  <si>
    <t>Centralizace lékařské péče v nemocnici v Karlových Varech
CZ.1.09/1.3.00/78.01253</t>
  </si>
  <si>
    <t xml:space="preserve">Modernizace a vybavení přístrojového vybavení nemocnic KKN (ROP IV.)
CZ.1.09/1.3.00/78.01252 </t>
  </si>
  <si>
    <t>Operační program</t>
  </si>
  <si>
    <t xml:space="preserve">z toho doručený platební výměr/ vyměřená pokuta ÚOHS/ provedená korekce </t>
  </si>
  <si>
    <t>z toho očekávaný finanční postih - odvod/ pokuta nebo korekce</t>
  </si>
  <si>
    <r>
      <rPr>
        <b/>
        <sz val="11"/>
        <color rgb="FF7030A0"/>
        <rFont val="Calibri"/>
        <family val="2"/>
        <charset val="238"/>
        <scheme val="minor"/>
      </rPr>
      <t>neuhrazeno - platební výměry nenabyly právní moci</t>
    </r>
    <r>
      <rPr>
        <b/>
        <sz val="11"/>
        <color rgb="FFFF0000"/>
        <rFont val="Calibri"/>
        <family val="2"/>
        <charset val="238"/>
        <scheme val="minor"/>
      </rPr>
      <t xml:space="preserve"> </t>
    </r>
    <r>
      <rPr>
        <b/>
        <sz val="11"/>
        <rFont val="Calibri"/>
        <family val="2"/>
        <charset val="238"/>
        <scheme val="minor"/>
      </rPr>
      <t>a maximální možný očekávaný finanční postih</t>
    </r>
  </si>
  <si>
    <r>
      <rPr>
        <b/>
        <sz val="18"/>
        <rFont val="Calibri"/>
        <family val="2"/>
        <charset val="238"/>
        <scheme val="minor"/>
      </rPr>
      <t>Přehled sledovaných</t>
    </r>
    <r>
      <rPr>
        <b/>
        <sz val="18"/>
        <color theme="1"/>
        <rFont val="Calibri"/>
        <family val="2"/>
        <charset val="238"/>
        <scheme val="minor"/>
      </rPr>
      <t xml:space="preserve"> finančních postihů u projektů financovaných z prostředků EU včetně jiných zdrojů - Karlovarský kraj</t>
    </r>
  </si>
  <si>
    <r>
      <rPr>
        <b/>
        <sz val="18"/>
        <rFont val="Calibri"/>
        <family val="2"/>
        <charset val="238"/>
      </rPr>
      <t>Přehled</t>
    </r>
    <r>
      <rPr>
        <b/>
        <sz val="18"/>
        <color indexed="8"/>
        <rFont val="Calibri"/>
        <family val="2"/>
        <charset val="238"/>
      </rPr>
      <t xml:space="preserve"> sledovaných finančních postihů u projektů financovaných z prostředků EU včetně jiných zdrojů - příspěvkové organizace a KKN a.s.</t>
    </r>
  </si>
  <si>
    <t>doprava</t>
  </si>
  <si>
    <t>APDM</t>
  </si>
  <si>
    <t>JUDr. Martin Havel</t>
  </si>
  <si>
    <t>informatika</t>
  </si>
  <si>
    <t>12.8.2011-31.12.2013
vyúčtování projektu ZK 167/06/14 z  19.6.2014</t>
  </si>
  <si>
    <t xml:space="preserve">IOP 
85%
15%
</t>
  </si>
  <si>
    <t>OPŘI</t>
  </si>
  <si>
    <t>zdravotnictví</t>
  </si>
  <si>
    <t>1.1.2015 - 30.10.2015
vyúčtování projektu
ZK 291/06/17 ze dne 22.6.2017</t>
  </si>
  <si>
    <t>ROP
85%
15%</t>
  </si>
  <si>
    <t>OZDR</t>
  </si>
  <si>
    <t>Bc. Miloslav Čermák/ 
Jakub Pánik</t>
  </si>
  <si>
    <t>ÚRR 
krácení dotace</t>
  </si>
  <si>
    <t>Fa č.9431025936 ve výši 861.495,-Kč byla uhrazena po ukončení fyzické realizace projektu</t>
  </si>
  <si>
    <t>1.11.2014 - 30.10.2015
vyúčtování projektu
ZK 144/04/16 ze dne 7.4.2016</t>
  </si>
  <si>
    <t>ROP  
85%
15%</t>
  </si>
  <si>
    <t>1.11.2014 - 30.10.2015
vyúčtování projektu
ZK 356/09/17 ze dne 7.9.2017</t>
  </si>
  <si>
    <t>Fa č.1506148 ve výši 1.820.007,72Kč a fa č. 1506168 ve výši 2.569.568,23 Kč byly uhrazeny po ukončení fyzické realizace projektu, z nichž byly způsobilé výdaje ve výši 2.093.355,34 Kč</t>
  </si>
  <si>
    <t>OP Zaměstnanost</t>
  </si>
  <si>
    <t>MPSV
krácení dotace</t>
  </si>
  <si>
    <t>ROP 
92,5% 
7,5%</t>
  </si>
  <si>
    <t>školství</t>
  </si>
  <si>
    <t>2.1.2007 - 30.7.2012
vyúčtování projektu 
ZK 102/04/15 ze dne 16.4.2015</t>
  </si>
  <si>
    <t>APDM, p.o.</t>
  </si>
  <si>
    <t>Ing. Kamil Řezníček/ PaedDr. Vratislav Emler</t>
  </si>
  <si>
    <t>12.3.2007 - 29.7.2011
vyúčtování projektu
ZK 93/04/14 ze dne 24.4.2014</t>
  </si>
  <si>
    <t xml:space="preserve">
Ing. Kamil Řezníček/ 
PaedDr. Vratislav Emler</t>
  </si>
  <si>
    <t>ÚOHS pokuta</t>
  </si>
  <si>
    <t>Zdravotnická záchranná služba KK, p.o.</t>
  </si>
  <si>
    <t>Rozvoj lidských zdrojů v oblasti krizového řízení ZZS Karlovarského kraje
reg. č. CZ.03.4.74/0.0/0.0/16_033/0002842</t>
  </si>
  <si>
    <t>Ing. Jan Bureš</t>
  </si>
  <si>
    <t>MPSV
výzva k vrácení dotace</t>
  </si>
  <si>
    <t xml:space="preserve">Centrum technického vzdělávání (CTV) Ostrov 
CZ.1.09/1.3.00/10.00163 </t>
  </si>
  <si>
    <t>ÚRR
penále</t>
  </si>
  <si>
    <t xml:space="preserve">Poměr aktuální výše zjištěného pochybení/ původní výše zjištěného pochybení </t>
  </si>
  <si>
    <t>sl.17</t>
  </si>
  <si>
    <r>
      <t xml:space="preserve">1.1.2017 -31.12.2018
</t>
    </r>
    <r>
      <rPr>
        <sz val="11"/>
        <color rgb="FF0070C0"/>
        <rFont val="Calibri"/>
        <family val="2"/>
        <charset val="238"/>
        <scheme val="minor"/>
      </rPr>
      <t>není dosud vyúčtován</t>
    </r>
  </si>
  <si>
    <t>II/230 Silniční obchvat Mariánské Lázně
reg. č. CZ.06.1.42/0.0/0.0/17082/0008453</t>
  </si>
  <si>
    <t>IROP
85%
5%
10%</t>
  </si>
  <si>
    <t>Vyčíslení úspěchu v uskutečněné obraně v Kč a v %</t>
  </si>
  <si>
    <t>Rozdíl mezi původní výši vyměřených finančních postihů a konečnou výši finančního postihu po uskutečněné právní obraně.</t>
  </si>
  <si>
    <t>VŘ 006 - Zajištění technického dozoru - diskriminační požadavek k prokázání kvalifikačního předpokladu (viz PV 3/2017 - odvod 25%, tj. 823.671,- Kč)</t>
  </si>
  <si>
    <t>pochybení ve 4 veřejných zakázkách -netransparentní hodnotící kritéria; netransparentní hodnocení nabídek a jeho nepřezkoumatelnost; dodatečné stavební práce realizované bez zadávacího řízení; neoprávněné použití JŘBU</t>
  </si>
  <si>
    <t>pochybení ve 4 veřejných zakázkách -VZ na stavební práce - netransparentní hodnotící kritéria; netransparentní hodnocení nabídek a jeho nepřezkoumatelnost; dodatečné stavební práce realizované bez zadávacího řízení; neoprávněné použití JŘBU</t>
  </si>
  <si>
    <t>penále vyměřené k platebnímu výměru č. 3/2017 ze dne 16.3.2017</t>
  </si>
  <si>
    <t>pochybení ve 2 veřejných zakázkách -netransparentní hodnotící kritéria; netransparentní hodnocení nabídek; netransparentní a diskriminační hodnotící kritéria</t>
  </si>
  <si>
    <t>podstatná změna závazku ze smlouvy na veřejnou zakázku, kdy při zvýšení /snížení ceny na školení překročil zadavatel 10 % původní hodnoty závazku</t>
  </si>
  <si>
    <t xml:space="preserve">diskriminační požadavky v rámci technických kvalifikačních předpokladů (znalost hospodaření krajských úřadů, ISO, architekt WAN/MAN zkušenosti) </t>
  </si>
  <si>
    <t>pochybení v zakázce "Lineární urychlovač pro nemocnici v Chebu - přístavba zázemí" - změna zadávacích podmínek v důsledku podstatné změny smlouvy dodatkem měnícím podmínky ve Smlouvě o dílo</t>
  </si>
  <si>
    <r>
      <t xml:space="preserve">5.10.2016 doručen z MF Návrh zprávy o auditu operace; 14.10.2016 stanovisko k návrhu zprávy o auditu; 28.11.2016 z MF Zpráva o auditu operace; 2.1.2017 Výzva k vrácení dotace dotčené nesrovnalostí; dle rozhodnutí RKK dne 9.1.2017, č. usnesení 26/01/17 jsme výzvu neuhradili; dne 2.2.2018 z ÚRR Oznámení o zahájení daňového řízení - do 30 dnů zaslat dokumentaci; dne 23.2.2018 na ÚRR odeslaná dokumentace; dne 20.6.2018 Policie ČR odložila trestní věc podezření ze spáchání přečinu; dne 24. 7. 2018 doručen PV č. 18/2018; dne 21.8.2018 podáno odvolání proti PV č.j.230/JV/18 a 231/JV/18, viz usnesení č. RK 896/08/18 ze dne 6.8.2018; dne 24.8.2018 usnesením zamítlo státní zastupitelství stížnost poškozeného; dne 23.7.2021 obdržel KK Vyrozumění MF č. j. MF-8652/2019/1203-2 ze dne 23.7.2021 o osobách rozhodujících o odvolání. 
Dne 28.12.2021 doručeno Rozhodnutí čj. MF-8652/2019/1203-5, kterým MFČR zamítlo odvolání proti PV č.18/2018 a odvod ve výši 5.932.671 Kč potvrdilo. PV č.8/2018 je pravomocný a KK ho uhradil dne 29.12.2021. 
Dne 8.2.2022 podal KK Žádost o prominutí odvodu a penále  GFŘ prostřednictvím FÚ č.j. KK/20/HK/22 ze dne 8.2.2022 a doplnění důkazů č.j. KK/896/FI/22 ze dne 14.2.2022 dle usnesení Rady KK č. RK 56/01/22 ze dne 24.1.2022.
</t>
    </r>
    <r>
      <rPr>
        <b/>
        <sz val="11"/>
        <rFont val="Calibri"/>
        <family val="2"/>
        <charset val="238"/>
        <scheme val="minor"/>
      </rPr>
      <t>OČEKÁVÁME ROZHODNUTÍ GFŘ O PODANÉ ŽÁDOSTI O PROMINUTÍ ODVODU A PENÁLE</t>
    </r>
  </si>
  <si>
    <t xml:space="preserve">MŠMT 
krácení dotace </t>
  </si>
  <si>
    <t>CRR
krácení dotace</t>
  </si>
  <si>
    <t>Muzeum Sokolov, p.o. KK</t>
  </si>
  <si>
    <t>ARROWS advokátní kancelář, s.r.o.</t>
  </si>
  <si>
    <r>
      <t xml:space="preserve">2018 - 2021
</t>
    </r>
    <r>
      <rPr>
        <sz val="11"/>
        <color rgb="FF0070C0"/>
        <rFont val="Calibri"/>
        <family val="2"/>
        <charset val="238"/>
        <scheme val="minor"/>
      </rPr>
      <t>dosud nevyúčtovaný projekt</t>
    </r>
    <r>
      <rPr>
        <sz val="11"/>
        <rFont val="Calibri"/>
        <family val="2"/>
        <charset val="238"/>
        <scheme val="minor"/>
      </rPr>
      <t xml:space="preserve">
</t>
    </r>
  </si>
  <si>
    <r>
      <t xml:space="preserve">ÚOHS v protokolu o kontrole čj. ÚOHS-37652/2020/521/RŠu ze dne 25.11.2020 identifikoval porušení zákona č. 134/2016 Sb. Dne 28.1.2021 ÚOHS udělil pokutu ve výši 50.000 Kč + 1.000 Kč náklady řízení, viz Rozhodnutí čj. ÚOHS-03493/2021/500/Alv. Právní zástupce KSÚS (administrátor veřejné zakázky) nepodal rozklad. Rozhodnutí nabylo právní moci dne 17.2.2021. Částku 51.000 Kč uhradila KSÚS dne 4.3.2021, kterou dne 31.3.2021 administrátor KSÚS nahradil.
</t>
    </r>
    <r>
      <rPr>
        <b/>
        <sz val="11"/>
        <rFont val="Calibri"/>
        <family val="2"/>
        <charset val="238"/>
        <scheme val="minor"/>
      </rPr>
      <t>KONEČNÝ STAV - pokutu uhradil administrátor veřejné zakázky, společnost ARROWS, advokátní kancelář, s.r.o</t>
    </r>
  </si>
  <si>
    <t>Žula a voda
reg. č. 307</t>
  </si>
  <si>
    <t>kultura</t>
  </si>
  <si>
    <r>
      <t xml:space="preserve">2020 - 2022
</t>
    </r>
    <r>
      <rPr>
        <sz val="11"/>
        <color rgb="FF0070C0"/>
        <rFont val="Calibri"/>
        <family val="2"/>
        <charset val="238"/>
        <scheme val="minor"/>
      </rPr>
      <t>dosud nevyúčtovaný projekt</t>
    </r>
  </si>
  <si>
    <t xml:space="preserve">Cíl 2 </t>
  </si>
  <si>
    <t>zadavatel postupoval v rozporu § 48 odst. 8 ve spojení s § 48 odst. 2 zákona č. 134/2016 Sb. (ZZVZ), když nevyloučil z účasti vybraného dodavatele (prokazování technické kvalifikace prostřednictvím poddodavatele FIRESTA-Fišer) - pokuta 50.000 Kč</t>
  </si>
  <si>
    <t>CRR 
krácení dotace za I. až III. etapu (sankce 10 % za 3 etapy, po námitkách změna na 5% a pouze za III. etapu)</t>
  </si>
  <si>
    <t xml:space="preserve">nebyly předloženy originály či ověřené kopie dokladů společníka Geomont GP a. s. k prokázání základní způsobilosti před podpisem smlouvy o dílo; 
vybraný dodavatel neprokázal splnění kritéria technické kvalifikace vymezené zadavatelem v bodě 8 písmeno C) odst. 1) písm. b) výzvy k podání nabídek - sankce ve výši 25 % z veřejné zakázky - projekt vedený v Eurech               </t>
  </si>
  <si>
    <t>region</t>
  </si>
  <si>
    <t>1.1.2021 - 31.12.2022</t>
  </si>
  <si>
    <t>Podpora činnosti Regionální stálé konference a programu RE:START v Karlovarském kraji II.
CZ.08.1.125/0.0/0.0/15_003/0000261</t>
  </si>
  <si>
    <t>OŘP/ORR</t>
  </si>
  <si>
    <t>Nezpůsobilé výdaje Fa č. 2112001 ve výši 3.615,48 Kč na 12. měsíční paušál web hostingu webových stránek, byla vystavena na základě objednávky č. 01411 - 00018/21/RR ze dne 6.12.2021 tzn. KK fakticky využíval služby od 1.1.2021 do 7.12.2021 bez jakékoli předchozí objednávky</t>
  </si>
  <si>
    <r>
      <t xml:space="preserve">CRR provedlo kontrolu průběžné zprávy o realizaci projetu, které byla Muzeem Sokolov předložena dne 1. 12. 2021. „Oznámením o ukončení kontroly“ ze dne 14. 6. 2022 CRR sdělilo, že schválilo Zprávu o realizaci projektu – zpráva za partnera bez výhrad. Zároveň CRR sdělilo, že přistoupilo k udělení sankce ve výši 25 % uznatelných výdajů na veřejnou zakázku s názvem „Žula a voda – Propojení komplexů v žulovém masívu Krudum za účelem zpřístupnění s řešením důlních vod“. Proti rozhodnutí kontrolora (CRR) bylo možno do 10 prac. dnů podat  stížnost k Národnímu orgánu (MMR), tj. do 28. 6. 2022. Muzeum Sokolov zaslalo stížnost na MMR dne 23.6.2022.
Rada KK byla o zjištění v projektu a o dalším postupu informována materiálem předloženým dne 11.7.2022, viz usnesení č. RK 792/07/22. Dne 2.8.2022 doručeno z MMR zamítnutí stížnosti, ve kterém byla potvrzena finanční oprava ve výši 25%, tj. 57.814,63 EUR. Tato částka nebude v žádosti o platbu č. 2 proplacena. Finanční postih je v tabulce vypočten za celou veřejnou zakázku a v Kč, tj. 2.743.367,96 Kč (přímé výdaje), a  včetně paušální sazby ve výši 11 % u personálních výdajů  ve výši 301.770,48 Kč a paušální sazby ve výši 15 % u kancelářských a administrativních výdajů ve výši 411.505,19 Kč. Rada KK usnesení č. RK 1006/09/22 vzala na vědomí nepodání správní žaloby.
</t>
    </r>
    <r>
      <rPr>
        <b/>
        <sz val="11"/>
        <rFont val="Calibri"/>
        <family val="2"/>
        <charset val="238"/>
        <scheme val="minor"/>
      </rPr>
      <t>Projekt je v realizaci a konečný finanční postih v Kč bude znám až po finančním vyúčtování projektu se zahraničním leader partnerem a po zohlednění kurzového rozdílu (zisk/ztráta), tj. až v 1. čtvrtletí nebo pololetí roku 2023</t>
    </r>
  </si>
  <si>
    <r>
      <t>Dne 24.9.2014 obdržela ZZS KK od MPSV výzvu k vrácení dotace ve výši 326.184,99 Kč, kterou uhradila dne 18.10.2019  a zamezila daňovému řízení a vyměření penále, dne 21.10.2019 odeslán dopis o Zaplacení výzvy s výhradou. V případě úspěchu ve správní žalobě, požádá ZZS o vrácení dotace. Městský soud v Praze rozhodl dne 26.10.2021 ve prospěch ZZS, napadené rozhodnutí se vrací zpět na MPSV. Dne 9.11.2021 podalo MPSV kasační stížnost k NSS. ZZS KK se ke kasaci vyjádřila dne 10.12.2021.</t>
    </r>
    <r>
      <rPr>
        <b/>
        <sz val="11"/>
        <rFont val="Calibri"/>
        <family val="2"/>
        <charset val="238"/>
        <scheme val="minor"/>
      </rPr>
      <t xml:space="preserve"> Dne 21. 10. 2022 obdržela ZZS z NSS Rozsudek č. j. 4 Afs 378/2021-41 ze dne 20. 10. 2022</t>
    </r>
    <r>
      <rPr>
        <sz val="11"/>
        <rFont val="Calibri"/>
        <family val="2"/>
        <charset val="238"/>
        <scheme val="minor"/>
      </rPr>
      <t>, kterým NSS rozhodl, že kasační stížnost podaná MMR není důvodná a zamítá se.</t>
    </r>
    <r>
      <rPr>
        <b/>
        <sz val="11"/>
        <rFont val="Calibri"/>
        <family val="2"/>
        <charset val="238"/>
        <scheme val="minor"/>
      </rPr>
      <t xml:space="preserve">
ZZS KK nyní očekává nové rozhodnutí MPSV o námitkách proti neproplacení dotace podaných ZZS KK dne 4. 7. 2019.</t>
    </r>
  </si>
  <si>
    <t>ISŠTE Sokolov, p.o.</t>
  </si>
  <si>
    <r>
      <t xml:space="preserve">8.2.2016 Protokol o kontrole interim se ŽoP za 2.etapu, č.j. RRSZ 1740/2016 - 23.2.2016  KK podal námitky proti kontrolním zjištěním; 7.3.2016 - vyřízení námitek č.j. RRSZ 3147/2016 - zamítnuto; 30.1.2017 ÚRR Oznámení o krácení způsobilých výdajů; proběhla škodní komise na pozdě uhrazené faktury a dodatku č. 2 k příkazní smlouvě k TDS - RKK schválila usnesením č. RK 1087/09/17 ze dne 11.9.2017 - škoda bude vymáhána po vedoucím projektu APDM 4,5násobek mzdy; dne 28.6.2018 doručena APDM výzva k náhradě škody; Škoda ve výši 1.779.352,04 Kč byla APDM dne 12. a 13.8.2018 uhrazena; U projektu CLP Policie ČR trestní věc odložila; 12.12 2018 odeslal KK Návrh na zahájení sporného řízení z veřejnoprávní smlouvy na peněžité plnění ve výši 1.779.352,04 Kč na základě usnesení č. RK 1227/11/18 ze dne 5.11.2018, která svým rozhodnutím schválila podání sporu z veřejnoprávní smlouvy; dne 3.1.2019 doručen PV č. 1/2019 č. j. MF-30451/2018/1203-4 ze dne 2.1.2019 z MF - správní poplatek na zahájení sporného řízení ve výši 88.968,00 Kč uhrazen dne 7.1.2019; Dne 10.1.2019 Dopis č. j. MF-30451/2018/1203-8 ze dne 9.1.2019  informace o stanovení oprávněných úředních osob k provádění úkonů ve sporném řízení, dne 12.2.2019 doručeno vyjádření odpůrkyně č.j. RRSZ771/2019 ze dne 6.2.2019; dne 23.1.2020 odesláno Doplnění Návrhu č. j. KK/30/HK/20 ze dne 23.1.2020 - žádost o nárok na náhradu nákladů řízení vč. úroku z prodlení, 1.4.2020 doručena Výzva k doplnění podání č.j. MF-30451/2018/1203-16 ze dne 31.3.2020, dne 6.4.2020 odesláno Upřesnění návrhu na změnu č.j.KK/114/HK/20 ze dne 3.4.2020; dne 13.5.2020 a 14.5.2020 doručeno vyjádření odpůrce k návrhu č.j. RRSZ 1407/2020 ze dne 27.4.2020; dne 18.5.2020 odeslána MF Replika č.j. KK/177/HK/20 ze dne 15.5.2020; dne 20.5.2020 doručeno Usnesení MF č.j. MF-30451/2018/1203-22 ze dne 20.5.2020 připuštěna změna návrhu; dne 2.6.2020 obdržel KK od MF dopis č.j. MF-15899/2020/1203-2 ze dne 1.6.2020 obsahující Rozklad odpůrce proti Usnesení MF vyhotovený RRSZ ze dne 28.5.2020, dne 8.6.2020 odesláno Vyjádření k rozkladu č.j. KK/201/HK/20 ze dne 8.6.2020, dne 17.6.2020 obdržel KK Usnesení MF č.j. MF-30451/2018/1203-27 ze dne 16.6.2020 s tím, že řízení o sporu se přerušuje do nabytí právní moci rozhodnutí ministryně o rozkladu; dne 24.8.2020 obdržel KK Rozhodnutí místopředsedkyně vlády a ministryně financí č.j. MF-15899/2020/1203-7 ze dne 24.8.2020 o zamítnutí rozkladu, dne 2.9.2020 obdržel KK z MF Vyrozumění o pokračování v řízení ve sporu č.j. MF-30451/2018/1203-29 ze dne 1.9.2020, dne 16.9.2020 obdržel KK z MF dopis seznámení s podklady pro vydání rozhodnutí, náklady řízení č.j. MF-30451/2018/1203-32 ze dne 15.9.2020. Dne 18.9.2020 odesláno MF Vyjádření k seznámení s podklady pro vydání rozhodnutí a požadovaná náhrada nákladů řízení č.j. KK/256/HK/20 ze dne 17.9.2020, dne 1.10.2020 doručeno Rozhodnutí MF č.j. MF-30451/2018/1203-38 ze dne 1.10.2020 o zamítnutí návrhu sporného řízení, dne 5.10.2020 doručeno opravné Rozhodnutí MF č.j. MF-30451/2018/1203-39 ze dne 5.10.2020. Dne 22.10.2020 byla KK podána k Městskému soudu v Praze správní Žaloba proti rozhodnutí MF č.j. KK/279/HK/20 ze dne 21.10.2020, dne 4.12.2020 obdržel KK Přípis č.j. 9Af 31/2020 - 108 s výzvou o zaplacený soudního poplatku, dne 9.12.2020 uhrazen soudní poplatek ve výši 3.000,00 Kč, dne 25.1.2021 doručeno vyjádření MF k žalobě ze dne 12.1.2021 č.j. 9 Af 31/2020-126 ze dne 22.1.2021, dne 29.11.2022 obdržel KK Rozsudek č.j. 9 Af 31/2020- 131 ze dne 31.10.2022-Rozhodnutí MF se ruší, věc se vrací k dalšímu řízení, MF dne 29.12.2022 uhradilo náklady řízení KK 3.000 Kč, MF podalo dne 12.12.2022 kasaci, dne 23.12.2022 doručena Informace o řízení č.j. 8Afs273/2022-12 ze dne 23.12.2022, dne 2.1.2023 odesláno Vyjádření k informaci
</t>
    </r>
    <r>
      <rPr>
        <b/>
        <sz val="11"/>
        <rFont val="Calibri"/>
        <family val="2"/>
        <charset val="238"/>
        <scheme val="minor"/>
      </rPr>
      <t>OČEKÁVÁME ROZHODNUTÍ NSS O PODÁNÉ KASAČNÍ STÍŽNOSTI MF</t>
    </r>
  </si>
  <si>
    <r>
      <t xml:space="preserve">Dne 24.8.2022 doručen v Protokol o kontrole č.j. MMR-53866/2022-25 ze dne 22.8.2022, zjištění spočívající v úhradě faktury č.2112001 ze dne 7.12.2021 ve výši 3.615,48 Kč vystavené společností Studio Fresh Net, s.r.o. týkající se 12.měsíčního paušálu web hostingu webových stránek Regionální stálé konference Karlovarského kraje (rskkvk.cz) na období 1 až 12/2021 na základě cenové nabídky ze dne 6.12.2021 a objednávky KK č.01411 – 00018/21/RR ze dne 6.12.2021. KK tak výše uvedeným fakticky využíval služby v období od 1.1.2021 do 7.12.2021 bez jakékoli předchozí objednávky. Dne 2.9.2022 podány námitky č.j. KK/180/HK/22 ze dne 2.9.2022. Dne 20.9.2022 obdržel KK Vyřízení námitek proti kontrolním zjištěním uvedeným v protokolu o kontrole č.j. MMR-60273/2022-25 ze dne 19.9.2022-nelze námitce vyhovět. Dne 29.9.2022 byla KK z MMR doručena Výzva k vrácení peněžních prostředků dotace podle §14f odst. 3 zákona č. 218/2000 Sb., o rozpočtových pravidlech a informace o potvrzené nesrovnalosti č.j. MMR-61684/2022-25 ze dne 26.9.2022-vrácení peněžních prostředků dotace ve výši 3.615,48 Kč. Dne 19.10.2022 vrátil KK peněžní prostředky na BÚ MMR.
</t>
    </r>
    <r>
      <rPr>
        <b/>
        <sz val="11"/>
        <rFont val="Calibri"/>
        <family val="2"/>
        <charset val="238"/>
        <scheme val="minor"/>
      </rPr>
      <t>KONEČNÝ STAV</t>
    </r>
  </si>
  <si>
    <t>Původní finanční postih za zjištěné pochybení u aktuálně sledovaných projektů</t>
  </si>
  <si>
    <t>Aktuální výše sledovaných finančních postihů po uskutečněné právní obraně</t>
  </si>
  <si>
    <t xml:space="preserve">Celkové částka v Kč 
za všechny projekty </t>
  </si>
  <si>
    <t>ř.1</t>
  </si>
  <si>
    <t>ř.2</t>
  </si>
  <si>
    <t>ř.3</t>
  </si>
  <si>
    <t>ř.4</t>
  </si>
  <si>
    <t>Aktuálně sledované finanční postihy u projektů</t>
  </si>
  <si>
    <t>Vysvětlení k tabulkám:</t>
  </si>
  <si>
    <t>Finanční postih</t>
  </si>
  <si>
    <t>Aktuální výše finančního postihu</t>
  </si>
  <si>
    <t>uhrazené platební výměry, pokuty, provedené krácení dotace nebo její vrácení</t>
  </si>
  <si>
    <t>Uhrazené platební výměry (PV), pokuty, provedené krácení dotace nebo její vrácení</t>
  </si>
  <si>
    <t>neuhrazeno - platební výměry a rozhodnutí nenabyly právní moci</t>
  </si>
  <si>
    <t>maximální možný očekávaný finanční postih - finanční postih není dosud vyměřen</t>
  </si>
  <si>
    <t>Maximální možný očekávaný finanční postih - finanční postih není dosud vyměřen</t>
  </si>
  <si>
    <t>U zjištěných pochybení není ukončen kontrola, není k dispozici konečná zpráva z auditu operace, nebylo zahájeno nebo probíhá daňové řízení nebo správní řízení na ÚOHS. Předpokládané částka finančního postihu nemusí být konečná.</t>
  </si>
  <si>
    <r>
      <t xml:space="preserve">Částka odpovídá skutečně uhrazeným částkám dle pravomocných platebních výměrů a rozhodnutí o pokutě nebo krácené dotaci či jejím vrácené části. Odvod/pokuta je uhrazena až v okamžiku nabytí právní moci platebního výměru/rozhodnutí o pokutě </t>
    </r>
    <r>
      <rPr>
        <sz val="10"/>
        <color rgb="FF00B050"/>
        <rFont val="Calibri"/>
        <family val="2"/>
        <charset val="238"/>
        <scheme val="minor"/>
      </rPr>
      <t xml:space="preserve">(zelená barva v příloze č. 1 a 2 a tabulkách). </t>
    </r>
    <r>
      <rPr>
        <sz val="10"/>
        <color rgb="FF7030A0"/>
        <rFont val="Calibri"/>
        <family val="2"/>
        <charset val="238"/>
        <scheme val="minor"/>
      </rPr>
      <t xml:space="preserve">Dosud neuhrazené platební výměry/rozhodnutí o pokutě, které nenabyly právní moci, nemusejí být konečné (fialová barva v příloze č. 1 a č. 2 a tabulkách. </t>
    </r>
  </si>
  <si>
    <t>Jedná se o krácení dotace, odvody za porušení rozpočtové kázně, penále, výzvy k vrácení dotace nebo její části (částka v Kč odpovídá částce dotace, kterou by příjemce obdržel dle rozhodnutí o dotaci) a pokuty Úřadu pro ochranu hospodářské soutěže (ÚOHS).</t>
  </si>
  <si>
    <t>Výše původního finančního postihu za identifikované pochybení na základě protokolu z kontroly, zprávy z auditu operace nebo rozhodnutí o pokutě, případně jiných dokumentů. Proti kontrolním zjištěním byly příjemci dotace podávány námitky nebo stanoviska apod. Částka se vztahuje pouze k dotaci a nejedná se o konečnou částku finančního postihu.</t>
  </si>
  <si>
    <t>Finanční postih pro uskutečněné právní obraně. V případě sledovaných finančních postihů se nemusí jednat o konečnou částku finančního postihu - dosud neukončený soudní spor nebo očekávání rozhodnutí o prominutí.</t>
  </si>
  <si>
    <t>Projekty
 Karlovarského kraje (KK)</t>
  </si>
  <si>
    <t>Projekty 
příspěvkových organizací (PO)</t>
  </si>
  <si>
    <t xml:space="preserve">Aktuální výše sledovaných finančních postihů dle jejich úhrady </t>
  </si>
  <si>
    <t>•</t>
  </si>
  <si>
    <t>Úspěch uskutečněné obrany v %  u aktuálně sledovaných finančních postihů (ř. 3/ ř. 1)</t>
  </si>
  <si>
    <r>
      <t xml:space="preserve">Aktuální výše sledovaných finančních postihů po uskutečněné právní obraně - </t>
    </r>
    <r>
      <rPr>
        <sz val="11"/>
        <color theme="1"/>
        <rFont val="Calibri"/>
        <family val="2"/>
        <scheme val="minor"/>
      </rPr>
      <t>viz ř. 2 tabulky č.1</t>
    </r>
  </si>
  <si>
    <t>Přehled finančních postihů (odvodů, korekcí a pokut) u projektů spolufinancovaných z EU a jiných zdrojů od roku 2008</t>
  </si>
  <si>
    <r>
      <t xml:space="preserve">Tabulka č. 1 - Aktuálně sledované finanční postihy - </t>
    </r>
    <r>
      <rPr>
        <sz val="11"/>
        <rFont val="Calibri"/>
        <family val="2"/>
        <charset val="238"/>
        <scheme val="minor"/>
      </rPr>
      <t>podrobněji Příloha č. 1 (KK) a Příloha č. 2 (PO)</t>
    </r>
  </si>
  <si>
    <r>
      <t>Tabulka č. 2 - Aktuálně sledované finanční postihy dle jejich úhrady</t>
    </r>
    <r>
      <rPr>
        <sz val="11"/>
        <rFont val="Calibri"/>
        <family val="2"/>
        <charset val="238"/>
        <scheme val="minor"/>
      </rPr>
      <t xml:space="preserve"> - podrobněji Příloha č. 1 (KK) a Příloha č. 2 (PO)</t>
    </r>
  </si>
  <si>
    <r>
      <t xml:space="preserve">Vyčíslení úspěchu v uskutečněné obraně v Kč u aktuálně sledovaných finančních postihů </t>
    </r>
    <r>
      <rPr>
        <b/>
        <i/>
        <sz val="11"/>
        <rFont val="Calibri"/>
        <family val="2"/>
        <charset val="238"/>
        <scheme val="minor"/>
      </rPr>
      <t>(ř. 1 - ř. 2)</t>
    </r>
  </si>
  <si>
    <t xml:space="preserve">VZ na stavební práce "Realizace stavby CLP"- široké vymezení předmětu veřejné zakázky.
</t>
  </si>
  <si>
    <t>Příloha č. 1</t>
  </si>
  <si>
    <r>
      <t xml:space="preserve">Dne 1.9.2016 doručeno z MF Oznámení o auditu operace; 13.12.2015 Návrh zprávy o auditu operace; 22.12.2016 Stanovisko k Návrhu zprávy o auditu operace; 26.12.2016 Zpráva o auditu operace; 25.1.2017 Výzvy k vrácení dotace dotčené nesrovnalostí; dle rozhodnutí RKK dne 6.2.2017 č. usnesení 185/02/17 jsme výzvy neuhradili; dne 28.7.2017 odeslán podnět na ÚOHS k případnému zahájení správního řízení, dne 20.10.2017 z ÚOHS Oznámení o zahájení správního řízení k VZ "Realizace stavby CLP"; dne 25.1.2018 z ÚRR Oznámení o zahájení daňového řízení - do 30 dnů zaslat dokumentaci; dne 23.2.2018 na ÚRR odeslaná dokumentace;  dne 28. 6 2018 z URR doručen PV č. 17/2018 ve výši 19.278.653,00 Kč; 26.7.2018 odesláno odvolání proti PV; Dne 5.9.2018 Policie ČR usnesením rozhodla o odložení trestní věci podezření ze spáchání trestného činu; dne 14.11.2022 obdržel KK Informaci o úředních osobách č.j. MF-6836/2019/1203 ze dne 10.11.2022, dne 6.12.2022 obdržel KK Informaci o úředních osobách č.j. MF-6950/2019/1203-3 ze dne 6.12.2022, dne 9.1.2023 odeslal KK Vyjádření k Informaci o zjištěných skutečnostech MF č.j. KK/11/HK/23 ze dne 9.1.2023, dne 16.1.2023 obdržel KK Rozhodnutí MF č.j. MF-6836/2019/1203-9-odvolání zamítlo a PV č. 17/2018 č.j. RRSZ 3984/2018 ze dne 26.6.2018 na odvod ve výši 19.278.653 Kč potvrdilo, dne 19.1.2023 KK PV uhradil na bankovní účet FÚ pro KK.
</t>
    </r>
    <r>
      <rPr>
        <b/>
        <sz val="11"/>
        <rFont val="Calibri"/>
        <family val="2"/>
        <charset val="238"/>
        <scheme val="minor"/>
      </rPr>
      <t>KONEČNÝ STAV - BUDE PŘEDÁNO K VYMÁHÁNÍ NA OLP</t>
    </r>
    <r>
      <rPr>
        <sz val="11"/>
        <rFont val="Calibri"/>
        <family val="2"/>
        <charset val="238"/>
        <scheme val="minor"/>
      </rPr>
      <t xml:space="preserve">
</t>
    </r>
  </si>
  <si>
    <t>Podpora vybraných služeb sociální prevence II
CZ.03.2.60/0.0/0.0/15_005/0015040</t>
  </si>
  <si>
    <t>1.9.2016 - 30.10.2022</t>
  </si>
  <si>
    <t>sociální</t>
  </si>
  <si>
    <t>Patrik Pizinger</t>
  </si>
  <si>
    <t>Nezpůsobilé výdaje vč. nepřímých nákladů - výdaje za pronájem kanceláře leden-prosinec 2021 - statutární orgán 15.přední hlídky Royal Rangers Mariánské Lázně uzavřel smlouvu o nájmu jako pronajímatel i jako spoluvlastník nemovitosti</t>
  </si>
  <si>
    <t>OŠMT</t>
  </si>
  <si>
    <t>Implementace Krajského akčního plánu 2 v Karlovarském kraji
CZ.02.3.68/0.0/0.0/19_078/0017823</t>
  </si>
  <si>
    <t>Zaměstnanost
95%
5%</t>
  </si>
  <si>
    <t>Technická pomoc
85%
15%</t>
  </si>
  <si>
    <t>OŘP/OSV</t>
  </si>
  <si>
    <r>
      <t xml:space="preserve">zadavatel postupoval v rozporu § 48 odst. 8 ve spojení s § 48 odst. 2 zákona č. 134/2016 Sb. (ZZVZ), když nevyloučil z účasti vybraného dodavatele (prokazování technické kvalifikace prostřednictvím poddodavatele FIRESTA-Fišer) - sankce 10% bylo po rozhodnutí o námitkách snížena na 5% z hodnoty veřejné zakázky
nové zjištění 1.6.2022 - zadavatel umožnil podstatnou změnu smlouvy o dílo č. 236/ODO/2018 uzavřené dne 10.5.2018 a to tím, že na plnění předmětu zakázky nově se podílející poddodavatel SWITELSKY stavební s.r.o. nepředložil písemný závazek splňující požadavky dle § 83 odst. 1 písm. d) ZZVZ a § 83 odst. 2 ZZVZ věta druhá - </t>
    </r>
    <r>
      <rPr>
        <b/>
        <sz val="11"/>
        <rFont val="Calibri"/>
        <family val="2"/>
        <charset val="238"/>
        <scheme val="minor"/>
      </rPr>
      <t xml:space="preserve">sankce 25 % z veřejné zakázky. </t>
    </r>
  </si>
  <si>
    <t>CRR 
očekávané krácení dotace za IV. etapu (krácení 25 %)</t>
  </si>
  <si>
    <t>MMR
výzva k vrácení dotace/ 
FÚ
odvod za porušení rozp. kázně za I. a II. etapu (5 % )</t>
  </si>
  <si>
    <t>Výzkum, vývoj a vzdělávání
95%
5%</t>
  </si>
  <si>
    <t>Mgr. Jindřich Čermák</t>
  </si>
  <si>
    <t>MMR 
vrácení dotace</t>
  </si>
  <si>
    <t>MŠMT 
krácení dotace a odvod za porušení rozpočtové kázně</t>
  </si>
  <si>
    <r>
      <t xml:space="preserve">28.5.2021 - 31.8.2023 (závěrečné vyhodnocení 31.8.2024)
</t>
    </r>
    <r>
      <rPr>
        <sz val="11"/>
        <color rgb="FF0070C0"/>
        <rFont val="Calibri"/>
        <family val="2"/>
        <charset val="238"/>
        <scheme val="minor"/>
      </rPr>
      <t>projekt v realizaci</t>
    </r>
  </si>
  <si>
    <r>
      <t xml:space="preserve">Dne 12.6.2019 doručeno z MPSV Oznámení o nevyplacení dotace ve výši 414.621.75 Kč, ZZS KK podala dne 4.7.2019 námitky. 1.9.2019 námitky ministryní zamítnuty a dne 4.9.2019 obdržela ZZS KK informaci o neproplacení dotace v uvedené výši. Proti neproplacení dotace podala ZZS KK dne 29.10.2019 správní žalobu a v případě úspěchu požádá o vrácení dotace. Městský soud v Praze Rozsudkem č.j.9A 143/2019-75 ze dne 26.10.2021  rozhodl ve prospěch ZZS, napadené rozhodnutí se zrušuje a věc se vrací žalovanému (MPSV) k dalšímu řízení. Dne 9.11.2021 podalo MPSV kasační stížnost k NSS, kterou doplnilo dne 23.11.2021. ZZS KK se ke kasaci vyjádřila dne 10.12.2021. </t>
    </r>
    <r>
      <rPr>
        <b/>
        <sz val="11"/>
        <rFont val="Calibri"/>
        <family val="2"/>
        <charset val="238"/>
        <scheme val="minor"/>
      </rPr>
      <t xml:space="preserve">
Dne 21. 10. 2022 obdržela ZZS z NSS Rozsudek č. j. 4 Afs 378/2021-41 ze dne 20. 10. 2022, kterým NSS rozhodl, že kasační stížnost podaná MPSV není důvodná a zamítá se.
ZZS KK nyní očekává nové rozhodnutí MPSV o námitkách proti neproplacení dotace podaných ZZS KK dne 4. 7. 2019.</t>
    </r>
  </si>
  <si>
    <t>Mgr. Robert Pisár</t>
  </si>
  <si>
    <r>
      <t xml:space="preserve">Zjištění ze Zprávy o auditu operace č. IOP/2014/o/037 z 22.12.2014; v 8/2015 podnět z MMR na FÚ - zahájení daňového řízení; 4.11.2015 Protokol o ústním jednání; 24.11.2015 KK odeslal vyjádření k výsledkům daňové kontroly; 25.1.2016 byla předána Zpráva o daňové kontrole, FÚ zjištění ponechal v původním znění, podněty KK nebyly ve Zprávě zohledněny; 27.1.2016 byl doručen Platební výměr, 25.2.2016 KK podal odvolání proti PV; 5.5.2016 - FÚ - Vyrozumění o postoupení odvolání a části spisu OFŘ v Brně; schváleno usn. č. RK 146/02/16; 3.10.2016 OFŘ v Brně prodloužení lhůty pro vyřízení odvolání do 26.2.2017; 7.10.2016 odeslána na FÚ žádost o prominutí odvodu a dosud nevym. penále; 8.11.2016 FÚ vyrozumění o postoupení na GFŘ; 27.2.2017 Rozhodnutí o odvolání - zamítá se, odvod uhrazen dne 13.3.2017; </t>
    </r>
    <r>
      <rPr>
        <b/>
        <sz val="11"/>
        <rFont val="Calibri"/>
        <family val="2"/>
        <charset val="238"/>
        <scheme val="minor"/>
      </rPr>
      <t>podání správní žaloby dne 27.4.2017</t>
    </r>
    <r>
      <rPr>
        <sz val="11"/>
        <rFont val="Calibri"/>
        <family val="2"/>
        <charset val="238"/>
        <scheme val="minor"/>
      </rPr>
      <t xml:space="preserve">; dne 27.7.2018 doručen rozsudek Krajského soudu v Plzni o </t>
    </r>
    <r>
      <rPr>
        <b/>
        <sz val="11"/>
        <rFont val="Calibri"/>
        <family val="2"/>
        <charset val="238"/>
        <scheme val="minor"/>
      </rPr>
      <t>zamítnutí žaloby</t>
    </r>
    <r>
      <rPr>
        <sz val="11"/>
        <rFont val="Calibri"/>
        <family val="2"/>
        <charset val="238"/>
        <scheme val="minor"/>
      </rPr>
      <t xml:space="preserve">; dne 28.10.2018 vydalo OLP právní posouzení - za vznik škody odpovídá Sdružení RELSIE-PFI; dne 9.12.2019 doručeno Rozhodnutí o prominutí daně GFŘ č. j. 7436/19/7700-40470-101251 ze dne 4.12.2019 - žádost o prominutí odvodu zamítnuta; dne 9.12.2019 doručeno Rozhodnutí o zastavení řízení GFŘ č. j. 89355/19/7700-40470-101251 ze dne 9. 12. 2019 - penále nebylo a již nebude vyměřeno; dne 13.12.2019 odeslána Žádost o vymáhání náhrady škody č. j. KK/3929/FI/19 ze dne 12.12.2019 - předáno k vymáhání OLP, Dne 28. 10. 2018 OLP vyhotovilo právní „Posouzení odpovědnosti externího administrátora veřejných zakázek „Zavedení datových skladů“ a „Komunikační infrastruktura Karlovarského kraje“, dne 26.1.2020 doručena Výzva k úhradě škody RELSIE  spol. s r.o., dne 24.1.2020 doručena výzva PFI s.r.o.; dopis RELSIE spol. s r.o. Reakce na výzvu k náhradě škody ze dne 29.1.2020 - věc musí být prošetřena a předložena pojišťovně; dne 21.2.2020 odeslána žaloba o zaplacení; KK obdržel Stanovisko k výzvě na náhradu škody společnosti RELSIE spol. s r.o. ze dne 15.7.2020, dne 25.8.2020 uhrazen soudní poplatek ve výši 461.102 Kč Obvodnímu soudu pro Prahu 1, KK doručeno vyjádření žalovaných ze dne 17.3.2021 č.j. 13 C 47/2020-57a obsahující vyjádření JUDr. Michala Štekla - advokáta RELSIE spol. s r.o. a Mgr. Michala Bernáška - advokáta PFI s.r.o. Dne 11. 1. 2022 se na základě předvolání Obvodního soudu pro Prahu 1 ze dne 14. 10. 2021 uskutečnilo ústní jednání, Usnesení č. j. 13 C 47/2020-91 ze dne 11. 1. 2022 o přerušení řízení. Dne 9.12.2022 doručen návrh o mimosoudním vyrovnání společností RELSIE spol. s.r.o., Rada KK usnesením č. RK 1486/12/22 ze dne 19.12.2022 nepřijala návrh na mimosoudní narovnání, dne 22.12.2022 byla odeslána společnosti RELSIE Informace o nepřijetí návrhu č. j. KK/2889/LP/22 ze dne 22.12.2022, dne 23.12.2022 byl odeslán Obvodnímu soudu pro Prahu 1 Návrh žalobce na pokračování v přerušeném soudním řízení č. j. KK/134/LP/22 ze dne 22.12.2022, KK obdržel Usnesení č.j. 13 C 47/2020-96-v přerušeném řízení se pokračuje. Dne 13.1.2023 doručen dopis Relsie -žádost o osobní jednání. dne  7.3.2023 odeslána odpověď na dopis Relsie dopsi č.j. KK/694/LP/23, dne 16.3.2023 obdržel KK přípis obvodního soudu č.j. 13 C 47/2020 s výzvou ke sdělení aktuálních procesních stanovisek, dne 30.3.2023 odeslal KK vyjádření k výzvě soudu KK/1098/LP/23. Dne 2.5.2023 obdržel KK Předvolání č.j. 13 C 47/2020 na 18.7.2023 v 9.00 k Obvodnímu soudu pro Prahu 1
</t>
    </r>
    <r>
      <rPr>
        <b/>
        <sz val="11"/>
        <rFont val="Calibri"/>
        <family val="2"/>
        <charset val="238"/>
        <scheme val="minor"/>
      </rPr>
      <t>KONEČNÝ STAV - PŘEDÁNO K VYMÁHÁNÍ OLP</t>
    </r>
  </si>
  <si>
    <r>
      <t xml:space="preserve">20.1.2016 Protokol o kontrole č.j.RRSZ 853/2016 - 4.2.2016  KK podal námitky proti kontrolním zjištěním; 7.3.2016 - vyřízení námitek č.j. RRSZ 3082/2016 - zamítnuto; 20.12.2018 podal KK návrh na zahájení sporu veřejnoprávní smlouvy pro peněžité plnění ve výši 732.271,43 Kč na základě usnesení č. RK 1399/12/18 ze dne 3.12.2018; dne 3.1.2019 doručen PV č. 2/2019 č. j. MF-31127/2018/1203-4 ze dne 2.1.2019 z MF - správní poplatek na zahájení sporného řízení ve výši 36.614,00 Kč dne 9.1.2019 uhrazen; dne 7.1.2019 doručeno Rozhodnutí o opravě zřejmých nesprávností č.j.MF-31127/2018/1203-7 ze dne 4.1.2019 - oprava v textu předmětu PV č. 2/2019; Dne 15.1.2019 Dopis č. j. MF-31127/2018/1203-9 ze dne 14.1.2019  informace o stanovení oprávněných úředních osob k provádění úkonů ve sporném řízení, doplnění podkladů; dne 23.1.2019 odeslán dopis k doplnění dokumentů č.j. KK/140/FI/19 ze dne 22.1.2019, dne 15.2.2019 doručeno vyjádření odpůrkyně č.j. RRSZ840/2019 ze dne 8.2.2019; dne 23.1.2020 odesláno Doplnění Návrhu č. j. KK/29/HK/20 ze dne 23.1.2020 - žádost o nárok na náhradu nákladů řízení vč. úroku z prodlení, dne 31.3.2020 doručena Výzva k doplnění podání č.j. MF-31127/2018/1203-20 ze dne 30.3.2020, dne 6.4.2020 odesláno Upřesnění návrhu na změnu č.j.KK/113/HK/20 ze dne 3.4.2020; dne 28.4.2020 doručeno vyjádření odpůrce k návrhu č.j. RRSZ 1406/2020 ze dne 27.4.2020; dne 4.5.2020 odeslána MF Replika č.j. KK/160/HK/20 ze dne 4.5.2020, dne 20.5.2020 doručeno Usnesení MF č.j. MF-31127/2018/1203-28 ze dne 20.5.2020 připuštěna změna návrhu; dne 22.5.2020 obdržel KK z MF Vyjádření Odpůrkyně k Replice Navrhovatele ze dne 4.5.2020, č.j.KK/160/HK/20 č. j. RRSZ 1738/2020 ze dne 21.5.2020;  dne 2.6.2020 obdržel KK od MF dopis č.j. MF-15898/2020/1203-2 ze dne 1.6.2020 obsahující Rozklad odpůrce proti Usnesení MF vyhotovený RRSZ ze dne 28.5.2020, dne 8.6.2020 odesláno Vyjádření k rozkladu č.j. KK/202/HK/20 ze dne 8.6.2020, dne 17.6.2020 obdržel KK Usnesení MF č.j. MF-31127/2018/1203-32 ze dne 16.6.2020 s tím, že řízení o sporu se přerušuje do nabytí právní moci rozhodnutí ministryně o rozkladu; dne 24.8.2020 obdržel KK Rozhodnutí místopředsedkyně vlády a ministryně financí č.j. MF-15898/2020/1203-7 ze dne 24.8.2020 o zamítnutí rozkladu, dne 7.9.2020 obdržel KK z MF Vyrozumění o pokračování v řízení ve sporu č.j. MF-31127/2018/1203-34 ze dne 4.9.2020, dne 7.9.2020 obdržel KK z MF dopis seznámení s podklady pro vydání rozhodnutí, náklady řízení č.j. MF-31127/2018/1203-36 ze dne 4.9.2020. Dne 11.9.2020 odesláno MF Vyjádření k seznámení s podklady pro vydání rozhodnutí a požadovaná náhrada nákladů řízení č.j. KK/252/HK/20 ze dne 10.9.2020, dne 8.10.2020 doručeno Rozhodnutí MF č.j. MF-31127/2018/1203-41 ze dne 8.10.2020 o zamítnutí návrhu sporného řízení. Dne 11.11.2020 byla KK podána k Městskému soudu v Praze správní Žaloba proti rozhodnutí MF č.j. KK/293/HK/20 ze dne 11.11.2020, viz usnesení č. RK 1169/11/20,  dne 24.11.2020 doručeno Usnesení č.j. 14 Af 36/2020-18 ze dne 19.11.2020 na úhradu soudního poplatku, dne 25.11.2020 uhrazen soudní poplatek ve výši 3.000 Kč, dne 28.1.2021 doručeno vyjádření MF k žalobě ze dne 14.1.2021 č.j. 14 Af 36/2020-32 ze dne 28.1.2021, dne 3.8.2022 doručeno Předvolání ze dne 3.8.2022-jednání nařízeno na 12.10.2022 v 10.00hod, dne 14.10.2022 odeslal KK Vyjádření žalobce k požadovaným nákladům řízení č.j. KK/203/HK/22 ze dne 14.10.2022, dne 2.11.2022 obdržel KK Rozsudek č.j. 14 Af 36/2020- 50 ze dne 12.10.2022-Rozhodnutí MF se ruší, věc se vrací k dalšímu řízení, MF dne 14.11.2022 uhradilo náklady řízení KK 3.000 Kč, MF podalo dne 15.11.2022 kasaci, dne 25.11.2022 doručena Informace o probíhajícím řízení č.j. 10Afs319/2022-10 ze dne 25.11.2022, dne 30.11.2022 odesláno Vyjádření k informaci č.j. KK/235/HK/22, dne 11.1.2023 odesláno Vyjádření ke kasaci č.j.KK/12/HK/23 ze dne 10.1.2023. Dne 14.4.2023 obdržel KK Rozsudek NSS č.j. 10 Afs 319/2022 - 33 ze dne 14.4.2023 - kasační stížnost se zamítá. Dne 9. 5. 2023 obdržel KK Výzvu MF č. j. MF-31127/2018/1203-43 ze dne 9. 5. 2023, v níž MF vyzvalo účastníky sporného správní řízení k jednání o smírném vyřešení sporu vedeném o zaplacení částky 732.271,43 Kč s příslušenstvím a předložení dohody o uzavření smíru nebo sdělení, že k dohodě nedošlo. Dne 26.5.2023 odeslal KK Vyjádření k výzvě MF č.j. KK/129/HK/23 ze dne 25.5.2023 - k uzavření dohody nedošlo. Dne 31.5.2023 doručena Reakce MMR na výzvu MF č.j. MMR-39627/2023-25 ze dne 29.5.2023 k uzavření smíru nedošlo.
</t>
    </r>
    <r>
      <rPr>
        <b/>
        <sz val="11"/>
        <rFont val="Calibri"/>
        <family val="2"/>
        <charset val="238"/>
        <scheme val="minor"/>
      </rPr>
      <t>OČEKÁVÁME NOVÉ ROZHODNUTÍ MF VE SPORU</t>
    </r>
  </si>
  <si>
    <t>pochybení ve VZ realizované ISŠ Cheb - zadavatel stanovil lhůtu pro podání nabídek v délce kratší, než určují uvedená ustanovení ZZVZ - sankce 5% z hodnoty VZ 0007 a neprokázání doložení dokladů prokazující základní či profesní způsobilost - sankce 25 % z hodnoty VZ 0007 po připomínkách snížení na 5%</t>
  </si>
  <si>
    <t>MŠMT
výzva k vrácení dotace</t>
  </si>
  <si>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 sankce 5% z hodnoty
VZ 0044</t>
  </si>
  <si>
    <r>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t>
    </r>
    <r>
      <rPr>
        <b/>
        <sz val="11"/>
        <rFont val="Calibri"/>
        <family val="2"/>
        <charset val="238"/>
        <scheme val="minor"/>
      </rPr>
      <t xml:space="preserve"> </t>
    </r>
    <r>
      <rPr>
        <sz val="11"/>
        <rFont val="Calibri"/>
        <family val="2"/>
        <charset val="238"/>
        <scheme val="minor"/>
      </rPr>
      <t>sankce 5% z hodnoty VZ 0043</t>
    </r>
  </si>
  <si>
    <r>
      <t xml:space="preserve">Závěr administrativního ověření projektu, jehož přílohou byl Výsledek kontroly veřejné zakázky, KK podal  připomínky, které poskytovatel dotace obdržel dne 19. 12. 2022, Vyřízení připomínek č. j.: MSMT-35144/2022-2 ze dne 6. 2. 2023 - nevyhovění připomínkám Dne 6. 6. 2023 byla KK doručena Výzva k vrácení dotace nebo její části dle ustanovení § 14f odst. 3 zákona č. 218/2000 Sb., o rozpočtových pravidlech č. 1/23-06-17823-001 ze dne 6. 6. 2023. Dne 29.6.2023 byla uhrazena výzva v celkové výši 2.613,50 Kč (95% podíl z celkové výše nezpůsobilých výdajů 2.751,06 Kč tj. 2.456,30 Kč přímé náklady + 294,76 Kč nepřímé náklady) na bankovní účet MŠMT
</t>
    </r>
    <r>
      <rPr>
        <b/>
        <sz val="11"/>
        <rFont val="Calibri"/>
        <family val="2"/>
        <charset val="238"/>
        <scheme val="minor"/>
      </rPr>
      <t>KONEČNÝ STAV - BUDE ŘEŠENO JAKO ŠKODNÍ PŘÍPAD</t>
    </r>
  </si>
  <si>
    <r>
      <t xml:space="preserve">Závěr administrativního ověření projektu, jehož přílohou byl Výsledek kontroly veřejné zakázky, KK podal  připomínky, které poskytovatel dotace obdržel dne 19. 12. 2022, Vyřízení připomínek č. j.: MSMT-35144/2022-2 ze dne 6. 2. 2023 - nevyhovění připomínkám Dne 22. 6. 2023 byla KK doručena Výzva k vrácení dotace nebo její části dle ustanovení § 14f odst. 3 zákona č. 218/2000 Sb., o rozpočtových pravidlech č. 1/CZ.02.3.68/0.0/0.0/19_078/0017823/23/001 ze dne 21. 6. 2023. Dne 12. 7. 2023 byla uhrazena výzva v celkové výši 1.458,03 Kč (95% podíl z celkové výše nezpůsobilých výdajů 1.534,77 Kč tj. 1.370,33 Kč přímé náklady + 164,44 Kč nepřímé náklady) na bankovní účet MŠMT
</t>
    </r>
    <r>
      <rPr>
        <b/>
        <sz val="11"/>
        <rFont val="Calibri"/>
        <family val="2"/>
        <charset val="238"/>
        <scheme val="minor"/>
      </rPr>
      <t>KONEČNÝ STAV - BUDE ŘEŠENO JAKO ŠKODNÍ PŘÍPAD</t>
    </r>
  </si>
  <si>
    <r>
      <t xml:space="preserve">Dne doručen PV č. 3/2021 na penále související s PV č. 3/2017. Již dne 20.9.2021 podání žádosti o prominutí odvodu 823.671 Kč a nevyměřeného penále. Penále uhradila škola dne 3.11.2021 z vlastních prostředků. Dne 3.11.2021 zasláno na ÚRR doplnění žádosti o prominutí. dne 7.12.2021 doručeno Rozhodnutí o prominutí penále č. j. RRSZ 4295/2021 - částečně prominuto 773.671 Kč, zůstává penále ve výši 50.000 Kč. ISŠTE dne 13.12.2021 obdržela od ÚRR vratku ve výši 773.671 Kč, následně převod finančních prostředků na bankovní účet KK.
</t>
    </r>
    <r>
      <rPr>
        <b/>
        <sz val="11"/>
        <rFont val="Calibri"/>
        <family val="2"/>
        <charset val="238"/>
        <scheme val="minor"/>
      </rPr>
      <t>KONEČNÝ STAV - ISŠTE BUDE ŘEŠIT FINANČNÍ POSTIH JAKO ŠKODU (viz usnesení č. RK 1003/09/21)</t>
    </r>
  </si>
  <si>
    <r>
      <t xml:space="preserve">Dne 14.12.2015 doručena Zpráva o auditu operace  ROPSZ/2015/5202-9 za II. etapu projektu, k pochybením uvedeno, že ovlivňují i certifikované výdaje I.etapy projektu, dne 21.1.2016 ÚRR doručil Výzvy k vrácení dotace dle § 22 odst. 6 zák. 250/2000 Sb.,  dne 1.2.2016 doručeny opravné výzvy v celkové částce ve výši 10.926.411,03 Kč za pochybení ve II.etapě,  výzvy nebyly uhrazeny. Dne 20.8.2016 bylo ISŠTE doručeno oznámení o zahájení daňového řízení.
</t>
    </r>
    <r>
      <rPr>
        <b/>
        <sz val="11"/>
        <rFont val="Calibri"/>
        <family val="2"/>
        <charset val="238"/>
        <scheme val="minor"/>
      </rPr>
      <t xml:space="preserve">Dne 16.3.2017 vystaven PV č.3/2017 na 823.671 Kč </t>
    </r>
    <r>
      <rPr>
        <sz val="11"/>
        <rFont val="Calibri"/>
        <family val="2"/>
        <charset val="238"/>
        <scheme val="minor"/>
      </rPr>
      <t xml:space="preserve">za zjištění č.2 ze zprávy o auditu (269.286 Kč za II. etapu a 554.385 Kč za I.etapu), 13. 4. 2017 podáno odvolání proti PV č. 3/2017. Dne 30.8.2021 doručeno Rozhodnutí MFČR č. j. MF-34104/2017/1203-6, kterým bylo zamítnuto odvolání proti PV č. 3/2017. Úhrada PV č. 3/2017 dne 8.9.2021. Dne 20.9.2021 podání žádosti o prominutí odvodu 823.671 Kč a nevyměřeného penále, která byla doplněna dne 3.11.2021, tedy po obdržení PV na penále. Dne 7.12.2021 doručeno Rozhodnutí o prominutí odvodu č. j. RRSZ 4294/2021 - odvod neprominut. Dne 26. 1. 2022 podaná správní žaloba proti neprominutí odvodu, viz RK 57/01/22 ze dne 24.1.2022. Dne 30.5. 2022 doručen přípis MMR k žalobě č.j.MMR-13442/2022-31 ze dne 4.3.2022- návrh na jednání s GFŘ. Dne 3.6.2022 odesláno na soud vyjádření ISŠTE - nepodjatost, souhlas, očekávání repliky od GFŘ. Dne 21.3.2023 obdrželo ISŠTE Rozhodnutí MF o prohlášení nicotnosti rozhodnutí o prominutí odvodu č.j. MF-6763/2023/2203-6 ze dne 21.3.2023. ISŠTE obdrželo Usnesení Krajského soudu v Ústí nad  Labem č.j. 16 Af 2/2022-60 ze dne 12.4.2023- žaloba se odmítá, neboť MF prohlásilo nicotnost rozhodnutí regionální rady, napadené rozhodnutí přestalo právně existovat. Dne 21. 7. 2023 obdržela ISŠTE od GFŘ zamítavé Rozhodnutí o prominutí daně č. j. 40877/23/7700-60470-208956 ze dne 21. 7. 2023.
</t>
    </r>
    <r>
      <rPr>
        <b/>
        <sz val="11"/>
        <rFont val="Calibri"/>
        <family val="2"/>
        <charset val="238"/>
        <scheme val="minor"/>
      </rPr>
      <t>KONEČNÝ STAV - ISŠTE BUDE ŘEŠIT FINANČNÍ POSTIH JAKO ŠKODNÍ PŘÍPAD</t>
    </r>
  </si>
  <si>
    <r>
      <t xml:space="preserve">Proveden přesun do nezpůsobilých výdajů - není pokryto dotací;  zbývající část dotace byla poskytnuta v 9/2014; dne </t>
    </r>
    <r>
      <rPr>
        <sz val="11"/>
        <rFont val="Calibri"/>
        <family val="2"/>
        <charset val="238"/>
      </rPr>
      <t>30.3.2015 odeslán Návrh na zahájení sporu z VPS;  dne 12.5.2015 doručen platební výměr na správní poplatek ve výši 2.000  Kč za nepeněžité plnění (uhrazen 3.5.2015); vyplacení zadržené části dotace ve výši 40.518.449,97 Kč bude řešeno v samostatném řízení; dne</t>
    </r>
    <r>
      <rPr>
        <b/>
        <sz val="11"/>
        <rFont val="Calibri"/>
        <family val="2"/>
        <charset val="238"/>
      </rPr>
      <t xml:space="preserve"> </t>
    </r>
    <r>
      <rPr>
        <sz val="11"/>
        <rFont val="Calibri"/>
        <family val="2"/>
        <charset val="238"/>
      </rPr>
      <t xml:space="preserve">16.6.2015 doručeno vyjádření ÚRR ve věci sporu, 24.6.2015  odesláno na MF ČR  stanovisko ISŠTE; dne 11.5.2015 zahájen MF ČR audit operace za II.etapu projektu; 31.8.2015 doručeno </t>
    </r>
    <r>
      <rPr>
        <b/>
        <sz val="11"/>
        <rFont val="Calibri"/>
        <family val="2"/>
        <charset val="238"/>
      </rPr>
      <t>rozhodnutí MF ČR ve prospěch ISŠTE</t>
    </r>
    <r>
      <rPr>
        <sz val="11"/>
        <rFont val="Calibri"/>
        <family val="2"/>
        <charset val="238"/>
      </rPr>
      <t xml:space="preserve"> v rámci nepeněžitého plnění; dne 12.9.2016 zaslala ISŠTE na MFČR doplnění informací do sporu, ve kterém informovala MFČR o faktickém snížení sankce u téhož pochybení na 6,25 % a dále upozornila na zásadu, podle které nemá docházet v daňovém řízení k bezdůvodným rozdílům; dne 29.11.2016 obdržela ISŠTE vyjádření ÚRR ke sporu, ve lhůtě do 12.12.2016 škola odeslala repliku k vyjádření; dne 19.12.2017 rozhodnutí MF o sporu - částečný úspěch ve sporu, krácení sníženo o 630.739 Kč; </t>
    </r>
    <r>
      <rPr>
        <b/>
        <sz val="11"/>
        <rFont val="Calibri"/>
        <family val="2"/>
        <charset val="238"/>
      </rPr>
      <t>19.2.2018 podána správní žaloba</t>
    </r>
    <r>
      <rPr>
        <sz val="11"/>
        <rFont val="Calibri"/>
        <family val="2"/>
        <charset val="238"/>
      </rPr>
      <t xml:space="preserve"> proti rozhodnutí o sporu o částku ve výši 30.546.522,23 Kč. Městský soud v Praze </t>
    </r>
    <r>
      <rPr>
        <b/>
        <sz val="11"/>
        <rFont val="Calibri"/>
        <family val="2"/>
        <charset val="238"/>
      </rPr>
      <t>Rozsudkem č. j. 8 Af 6/2018-51 ze dne 24. 2. 2021 rozhodl o podané správní žalob</t>
    </r>
    <r>
      <rPr>
        <sz val="11"/>
        <rFont val="Calibri"/>
        <family val="2"/>
        <charset val="238"/>
      </rPr>
      <t xml:space="preserve">ě tak, že se Rozhodnutí MF č. j. MF-13811/2016/1203-14 ze dne 19. 12. 20217 zrušuje a věc vrací žalovanému, tj. MF, k dalšímu řízení. Dne 25.10.2021 MFČR rozhodnutím č.j. MF-13811/2016/1203-20 opět </t>
    </r>
    <r>
      <rPr>
        <b/>
        <sz val="11"/>
        <rFont val="Calibri"/>
        <family val="2"/>
        <charset val="238"/>
      </rPr>
      <t>návrh v částce 39.887.710,97 Kč zamítlo. Dne 16.12.2021 podala škola správní žalobu proti  rozhodnutím č.j. MF-13811/2016/1203-20.</t>
    </r>
    <r>
      <rPr>
        <sz val="11"/>
        <rFont val="Calibri"/>
        <family val="2"/>
        <charset val="238"/>
      </rPr>
      <t xml:space="preserve"> Dne 7.3.2022 doručeno vyjádření MFČR ze dne 25.2.2022 k podané žalobě. Po vrácení vratitelného přeplatku za I.etapu projektu zaslala ISŠTE d</t>
    </r>
    <r>
      <rPr>
        <b/>
        <sz val="11"/>
        <rFont val="Calibri"/>
        <family val="2"/>
        <charset val="238"/>
      </rPr>
      <t>ne 16.12.2022 na Městský soud v Praze repliku a nadále požaduje snížení postihu z 25% na 6,25%. Dne 28. 7. 2023 byl ISŠTE doručen Rozsudek Městského soudu v Praze č. j. 8 Af 21/2021 – 66 ze dne 27. 6. 2023, na základě kterého byla výše uvedená správní žaloba zamítnuta</t>
    </r>
    <r>
      <rPr>
        <sz val="11"/>
        <rFont val="Calibri"/>
        <family val="2"/>
        <charset val="238"/>
      </rPr>
      <t xml:space="preserve">
</t>
    </r>
    <r>
      <rPr>
        <b/>
        <sz val="11"/>
        <rFont val="Calibri"/>
        <family val="2"/>
        <charset val="238"/>
      </rPr>
      <t>KONEČNÝ STAV - ISŠTE BUDE ŘEŠIT FINANČNÍ POSTIH JAKO ŠKODNÍ PŘÍPAD</t>
    </r>
  </si>
  <si>
    <r>
      <t xml:space="preserve">Platební výměry doručeny č. PV/19, PV/20, PV 21 a PV 22 v říjnu 2013;  dne 6.11.2013 podaná odvolání proti platebním výměrům; 
odvod uhrazen 4.11.2013; 9.6.2016 doručeno rozhodnutí MFČR o odvolání proti PV č.19/2013 a č.20/2013; MFČR snížilo odvod u těchto dvou PV na 25%. Díky rozhodnutí o částečném prominutí odvodu 10/2013 je aktuální výše odvodu ve výši 6,25% původně vyměřeného důvodu. </t>
    </r>
    <r>
      <rPr>
        <b/>
        <sz val="11"/>
        <rFont val="Calibri"/>
        <family val="2"/>
        <charset val="238"/>
        <scheme val="minor"/>
      </rPr>
      <t>ÚRR je povinen vrátit 33.160.392 Kč na účet školy; 21.6.2016 ISŠTE podala žádost o vratku vratitelného přeplatku - prozatím správce daně částku nevrátil;</t>
    </r>
    <r>
      <rPr>
        <sz val="11"/>
        <rFont val="Calibri"/>
        <family val="2"/>
        <charset val="238"/>
        <scheme val="minor"/>
      </rPr>
      <t xml:space="preserve"> 15.8.2016 odeslala ISŠTE žádost o písemné rozhodnutí ÚRR, 22.9.2016 doručeno rozhodnutí o zrušení PV 22/2013 (původní výše PV 98.050,- Kč, snížená a uhrazená výše PV 24.513 Kč), požádáno o provedení vratky včetně úroků, 18.10.2016 doručeno rozhodnutí o zamítnutí vratky přeplatku ve výši 33.160.392 Kč,
20.10.2016 doručeno rozhodnutí o zrušení PV 21/2013 (původní výše PV 1.517.597 Kč, snížená a uhrazená výše PV 379.400 Kč), 31. 10.2016 odesláno odvolání proti rozhodnutí o zamítnutí vrácení vratitelného přeplatku ve výši 33.160.392 Kč, 13.11.2016  podána žádost o vratku výdajů za PV 21/2013 ve výši 379.400 Kč včetně úroků, 6. 12. 2016 ÚRR částečně uhradil vratku za zrušené PV 21/2013 a PV 22/2013, 12. 6. 2017 rozhodnutí MF, kterým prohlašuje nicotnost rozhodnutí ÚRR ze dne 17.10.2016, 19.7.2017 žádost ÚRR o zaslání podkladů, na základě kterých žádá škola o vratku 33,16 mil. Kč, dne 28.7.2017 odeslány dokumenty, </t>
    </r>
    <r>
      <rPr>
        <sz val="11"/>
        <rFont val="Calibri"/>
        <family val="2"/>
        <charset val="238"/>
      </rPr>
      <t xml:space="preserve">5.12. rozhodl výbor RR, o zamítnutí žádosti ISŠTE a RRSZ o tomto rozhodnutí školu informoval dne 18.12.2017, 22.12.2017 obdržela škola rozhodnutí o úroku z vratitelného přeplatku a sdělení o nepřiznání úroku z neoprávněného jednání správce daně, 2.1.2018 škola podala odvolání proti zamítnutí žádosti, 22.1.2018 odeslala, námitku proti sdělení z 22.12.2017 a dále odvolání proti chybně určenému úroku z vratitelného přeplatku;  25.5.2018 podání odvolání proti rozhodnutí  ze dne 23.4.2018, kterým ÚRR zamítl námitku proti nepřiznání úroku z neoprávněného jednání správce daně,  11.9.2018 rozhodnutí MFČR o zastavení řízení o námitce, </t>
    </r>
    <r>
      <rPr>
        <b/>
        <sz val="11"/>
        <rFont val="Calibri"/>
        <family val="2"/>
        <charset val="238"/>
      </rPr>
      <t>8.1</t>
    </r>
    <r>
      <rPr>
        <sz val="11"/>
        <rFont val="Calibri"/>
        <family val="2"/>
        <charset val="238"/>
      </rPr>
      <t>1.2018 podala ISŠTE zásahovou správní žalobu (žalobu na ochranu před nezákonným zásahem dle § 82 správního řádu).  8.11.2018 zaslala ISŠTE na RRSZ dopis s žádostí o vyjádření k žádosti o vratku.  Dne 18.2.2019 doručeno vyjádření žalovaného, tj. MFČR. Soudní jednání dne 29.8.2019 - soud žalobu pro nepřípustnost odmítl. Škola podala na MFČR podnět pro nečinnost. 18.11.2019 Rozhodnutí MFČR o úroku z vratitelného přeplatku - zvýšení z 517,96 Kč na 175.235,48 Kč. Uvedenou částku RRSZ škole vyplatila. Finanční prostředky škola převedla na bankovní účet KK.</t>
    </r>
    <r>
      <rPr>
        <b/>
        <sz val="11"/>
        <rFont val="Calibri"/>
        <family val="2"/>
        <charset val="238"/>
      </rPr>
      <t xml:space="preserve">
VRATITELNÝ PŘEPLATEK 33.160.392 Kč - ISŠTE podala na MFČR dne 23.12.2019 podnět na nečinnost; 2.3.2020 obdržela příkaz ke zjednání nápravy, kterým MFČR přikázalo ÚRR napravit nežádoucí stav a vrátit ISŠTE daňový přeplatek dle její žádosti. </t>
    </r>
    <r>
      <rPr>
        <b/>
        <sz val="11"/>
        <color rgb="FFFF0000"/>
        <rFont val="Calibri"/>
        <family val="2"/>
        <charset val="238"/>
      </rPr>
      <t xml:space="preserve"> </t>
    </r>
    <r>
      <rPr>
        <sz val="11"/>
        <rFont val="Calibri"/>
        <family val="2"/>
        <charset val="238"/>
      </rPr>
      <t xml:space="preserve">Dne 18.2.2022 podala škola na Městský soud v Praze žalobu na nečinnost MMR, kterou dne 29.4.2022 změnila na žalobu zásahovou. Dne 2.5.2022 doručeno Usnesení č.j. 9A 16/2022-77 ze dne 31.3.2022 - odmítnuta nečinnostní žaloba pro zmeškání lhůty. Dne 23.5.2022 zaslaná žádost na Finanční úřad pro KK o vrácení vratitelného přeplatku. </t>
    </r>
    <r>
      <rPr>
        <b/>
        <sz val="11"/>
        <rFont val="Calibri"/>
        <family val="2"/>
        <charset val="238"/>
      </rPr>
      <t>Dne 26.5.2022 doručeno z FÚ pro KK Vyrozumění o přeplatku v celkové výši 33.160.392 Kč, který bude vrácen MMR. Dne 27.10. 2022 doručeno z FÚ pro KK Rozhodnutí o vrácení přeplatku do 15 dní.  Dne 12.12.2022 na bankovní účet KK připsána z MMR příchozí platba/ vrat. přeplatek ve výši 33.160.392 Kč. Dne 14.12.2022 ISŠTE požádala FÚ pro KK o vyplacení úroku z vratitelného přeplatku. Dne 13.1.2023 byl na bankovní účet KK vyplacen úrok z vratitelného přeplatku ve výši 28.881.930 Kč. Dne 3.4.2023 obdrželo ISŠTE Usnesení č.j. 5 A 18/2022-61 ze dne 31.3.2023 - řízení o žalobě na ochranu proti nečinnosti se zastavuje
Dne 28. 7. 2023 byl ISŠTE doručen Rozsudek Městského soudu v Praze č. j. 8 Af 21/2021 – 66 ze dne 27. 6. 2023, na základě kterého byla správní žaloba týkající se krácení II.etapy zamítnuta.
KONEČNÝ STAV - ISŠTE BUDE ŘEŠIT FINANČNÍ POSTIH JAKO ŠKODNÍ PŘÍPAD</t>
    </r>
  </si>
  <si>
    <r>
      <t xml:space="preserve"> Dne 30.7.2014 ÚRR zahájil daňové řízení, 19.8.2014 zasláno na ÚRR podání ve věci daňového řízení. Dne  6.11.2015 doručeny platební výměry č. 21/2015 (354.612.615 Kč) a č. 22/2015 (275.188 Kč) v celkové částce 354.887.803 Kč.  3.12.2015 podána proti platebním výměrům odvolání a žádosti o posečkání s úhradou odvodu, 11.1.2016 doručeno Rozhodnutí o zamítnutí žádostí o posečkání, 3.2.2016 odesláno Odvolání proti Rozhodnutí o posečkání, 14.4.2016 doručena Rozhodnutí o odvolání - částečně vyhověno - snížen odvod z 354 mil. Kč na 88 mil. Kč (88.653.154 Kč a 68.797 Kč), 12.5.2016 podána odvolání proti sníženému odvodu (proti rozhodnutí), 16.11.2016 - MFČR rozhodlo o posečkání úhrady odvodu do doby vydání rozhodnutí o prominutí, 15.12.2016 - odeslala SPŠ Ostrov žádost o vydání opravného rozhodnutí o posečkání úhrady, 2.1.2017 - doručeno opravné rozhodnutí o posečkání úhrady. 25.11.2020 doručeno Rozhodnutí o odvolání proti PV 22/2020 - odvolání se zamítá a napadené rozhodnutí se potvrzuje. 27.11.2020 škola uhradila odvod ve výši 68.797 Kč. Dne 4. 12.2020 doručeno Rozhodnutí o odvolání proti PV 21/2020 - odvolání se zamítá a napadené rozhodnutí se potvrzuje. </t>
    </r>
    <r>
      <rPr>
        <b/>
        <sz val="11"/>
        <rFont val="Calibri"/>
        <family val="2"/>
        <charset val="238"/>
        <scheme val="minor"/>
      </rPr>
      <t>Odvod ve výši 88.653.154 Kč</t>
    </r>
    <r>
      <rPr>
        <sz val="11"/>
        <rFont val="Calibri"/>
        <family val="2"/>
        <charset val="238"/>
        <scheme val="minor"/>
      </rPr>
      <t xml:space="preserve"> škola uhradila dne 17.12.2020. </t>
    </r>
    <r>
      <rPr>
        <b/>
        <sz val="11"/>
        <rFont val="Calibri"/>
        <family val="2"/>
        <charset val="238"/>
        <scheme val="minor"/>
      </rPr>
      <t>Dne 3.2.2021 škola podala správní žalob</t>
    </r>
    <r>
      <rPr>
        <sz val="11"/>
        <rFont val="Calibri"/>
        <family val="2"/>
        <charset val="238"/>
        <scheme val="minor"/>
      </rPr>
      <t xml:space="preserve">u na Městský soud v Praze, který ji postoupil dne 11.2.2021 na </t>
    </r>
    <r>
      <rPr>
        <b/>
        <sz val="11"/>
        <rFont val="Calibri"/>
        <family val="2"/>
        <charset val="238"/>
        <scheme val="minor"/>
      </rPr>
      <t xml:space="preserve">Krajský soud v Ústí, sp.zn.  16 Af 13/2021. Dne 14.9.2022 proběhlo soudní jednání - žaloba zamítnutá, viz rozsudek  sp.zn.  16 Af 13/2021-89 . Info do RKK dne 3.10.2022 (usnesení č. RK 1120/10/22). </t>
    </r>
    <r>
      <rPr>
        <b/>
        <u/>
        <sz val="11"/>
        <rFont val="Calibri"/>
        <family val="2"/>
        <charset val="238"/>
        <scheme val="minor"/>
      </rPr>
      <t>Dne 17.10.2022 podaná kasační stížnost k NSS, sp.zn. 6 Afs 238/2022.</t>
    </r>
    <r>
      <rPr>
        <b/>
        <sz val="11"/>
        <rFont val="Calibri"/>
        <family val="2"/>
        <charset val="238"/>
        <scheme val="minor"/>
      </rPr>
      <t xml:space="preserve">  </t>
    </r>
    <r>
      <rPr>
        <sz val="11"/>
        <rFont val="Calibri"/>
        <family val="2"/>
        <charset val="238"/>
        <scheme val="minor"/>
      </rPr>
      <t>Ke kasační stížnosti se dne 16.12.2022  vyjádřilo MFČR, viz přípis  čj. MF-11128/2021/7102-21. NNS  o kasační stížnosti pod sp.zn. 6 Afs 238/2022 dosud nerozhodl. Dne 6.4.2023 obdržela škola Rozhodnutí o prohlášení nicotnosti rozhodnutí o prominutí odvodu č.j. MF-9050/2023/2203-3 ze dne 6.4.2023 v opravném znění Rozhodnutí č. j. MF-9050/2023/2203-5 ze dne 17.4.2023</t>
    </r>
    <r>
      <rPr>
        <b/>
        <sz val="11"/>
        <rFont val="Calibri"/>
        <family val="2"/>
        <charset val="238"/>
        <scheme val="minor"/>
      </rPr>
      <t xml:space="preserve">
OČEKÁVÁME ROZSUDEK NEJVYŠŠÍHO SPRÁVNÍHO SOUDU (PV č. 21/2015),  sp.zn. 6 Afs 238/2022</t>
    </r>
    <r>
      <rPr>
        <sz val="11"/>
        <rFont val="Calibri"/>
        <family val="2"/>
        <charset val="238"/>
        <scheme val="minor"/>
      </rPr>
      <t xml:space="preserve"> 
Dne 15.12.2021 RRRSZ neprominula odvody za porušení rozp.kázně, viz rozhodnutí čj. RRSZ 4367/2021 a RRSZ 4268/2021 z 14.12.2021, </t>
    </r>
    <r>
      <rPr>
        <b/>
        <sz val="11"/>
        <rFont val="Calibri"/>
        <family val="2"/>
        <charset val="238"/>
        <scheme val="minor"/>
      </rPr>
      <t>dne 28. 1. 2022 podané správní žaloby proti rozhodnutím o neprominutí odvodu</t>
    </r>
    <r>
      <rPr>
        <sz val="11"/>
        <rFont val="Calibri"/>
        <family val="2"/>
        <charset val="238"/>
        <scheme val="minor"/>
      </rPr>
      <t>, viz RK 58/01/22 ze dne 24.1.2022.  PV 21/2015 - dne 22.4.2022 vyjádření žalovaného - GFŘ  č.j. 27156/22/7700-00131-050999 k žalobě, 5.5.2022 SPŠ odeslala vyjádření  a repliku k vyjádření GFŘ, 12.5.2022 duplika GFŘ č.j. 32230/22/7700-00131-050999 k replice SPŠ, SPŠ na dupliku již nereagovala. PV 22/2015 - dne 25.4.2022 vyjádření žalovaného - GFŘ  č.j. 27785/22/7700-00131-050999 k žalobě, vyjádření GFŘ ze dne 22.4.2022,  5.5.2022 SPŠ odeslala vyjádření  a repliku k vyjádření GFŘ,12.5.2022 duplika GFŘ č.j. 32229/22/7700-00131-050999 k replice SPŠ, SPŠ na dupliku již nereagovala. GFŘ požádalo dne 8.2.2023 MF o nařízení přezkumu u obou napadených rozhodnutí o neprominutí. Dne 17.2.2023 doručená z Kr.soudu Ústí n/L. usnesení o přerušení řízení do skončení přezkumného řízení vedeného GFŘ u obou soudních sporů. Dne 6.4.2023 obdržela škola Rozhodnutí o prohlášení nicotnosti rozhodnutí o prominutí odvodu č.j. MF-8800/2023/2203-3 ze dne 6.4.2023.  Dne 31.7.2023 obdržela SPŠ Usnesení Krajského soudu v Ústí nad  Labem č.j. 16 Af 3/2022-66 ze dne 24.7.2023 a 16 Af 4/2022-6 ze dne 24.7.2023- žaloba se odmítá, neboť MF prohlásilo nicotnost rozhodnutí regionální rady, napadené rozhodnutí přestalo právně existovat.</t>
    </r>
    <r>
      <rPr>
        <b/>
        <sz val="11"/>
        <rFont val="Calibri"/>
        <family val="2"/>
        <charset val="238"/>
        <scheme val="minor"/>
      </rPr>
      <t xml:space="preserve">
OČEKÁVÁME ROZHODNUTÍ GFŘ O PROMINUTÍ (PV č.21/2015) a (PV č. 22/2015)</t>
    </r>
  </si>
  <si>
    <r>
      <t xml:space="preserve">18.3.2021 vystavilo Centrum pro regionální rozvoj (CRR) opravné stanovisko k veřejné zakázce  na stavbu - uvedeno dle ÚOHS zjištění vysoké závažnosti. 25.3.2021 podány námitky, dne 17.6.2021 doručena Informace o nevyplacení části dotace - stanovena sankce 10%. Dne 25.6.2021 podány námitky, dne 2.7.2021 námitky postoupeny na MMR. 
Dne 1. 4. 2022 obdržela KSÚS Rozhodnutí č. j.  MMR-93862/2021-26 ze dne 31. 3. 2022 - snížení finanční opravy z 10% na 5%. Možnost podání správní žaloby. Další postup KSÚS byl Radě KK předložen dne 25.4.2022, viz usnesení RK 422/04/22 ze dne 25.4.2022. 
Dne 26.5.2022 bylo KSÚS doručeno opravné rozhodnutí MMR č.j. MMR-28520/2022-26 ze dne 4. 5. 2022, jelikož nebyla v předešlém rozhodnutí vzata v potaz Smlouva týkající se prodeje živičné (asfaltové) drti (příjem projektu). </t>
    </r>
    <r>
      <rPr>
        <b/>
        <sz val="11"/>
        <rFont val="Calibri"/>
        <family val="2"/>
        <charset val="238"/>
        <scheme val="minor"/>
      </rPr>
      <t xml:space="preserve">
Dne 31.5.2022 podala KSÚS prostřednictvím ARROWS, advokátní kancelář, s.r.o. k Městskému soudu v Praze správní žalobu - sp. zn. 3 A 66/2022 - proti rozhodnutí MMR</t>
    </r>
    <r>
      <rPr>
        <sz val="11"/>
        <rFont val="Calibri"/>
        <family val="2"/>
        <charset val="238"/>
        <scheme val="minor"/>
      </rPr>
      <t xml:space="preserve"> ze dne 31.3.2022 ve znění opravného rozhodnutí ze dne 4.5.2022. Dne 27.7.2022 doručeno vyjádření žalovaného, tj. MMR, na které bude KSÚS reagovat replikou zhotovenou právním zástupcem.</t>
    </r>
    <r>
      <rPr>
        <b/>
        <sz val="11"/>
        <rFont val="Calibri"/>
        <family val="2"/>
        <charset val="238"/>
        <scheme val="minor"/>
      </rPr>
      <t xml:space="preserve">
</t>
    </r>
    <r>
      <rPr>
        <sz val="11"/>
        <rFont val="Calibri"/>
        <family val="2"/>
        <charset val="238"/>
        <scheme val="minor"/>
      </rPr>
      <t xml:space="preserve">Dne 1.6.2022 KSÚS obdržela Stanovisko ke změně smlouvy/dodatku ze dne 1.6.2022, dne 7.6.2022 podala KSÚS proti stanovisku námitky. CRR dne 13.6.2022 námitky zamítlo a postoupilo zjištění na Řídící orgán k přijetí opatření o nevyplacení části dotace ve smyslu ustanovení § 14e odst. 1 zákona č. 218/2000 Sb., o rozpočtových pravidlech. Dne 27.7. 2022 doručena Informace o nevyplacení části dotace za IV. etapu projektu ve výši 25 % z hodnoty veřejné zakázky. </t>
    </r>
    <r>
      <rPr>
        <b/>
        <sz val="11"/>
        <rFont val="Calibri"/>
        <family val="2"/>
        <charset val="238"/>
        <scheme val="minor"/>
      </rPr>
      <t>KSÚS  podala proti nevyplacení dotace dne 9. 8. 2022 námitky</t>
    </r>
    <r>
      <rPr>
        <sz val="11"/>
        <rFont val="Calibri"/>
        <family val="2"/>
        <charset val="238"/>
        <scheme val="minor"/>
      </rPr>
      <t>. V případě, že MMR námitkám proti nevyplacení dotace za 4. etapu nevyhoví a ponechá navrhovanou finanční opravu ve výši 25 % z dotčené veřejné zakázky, bude následovat doručení výzvy k vrácení dotace za 1. a 2. etapu a taktéž i za 3. etapu v celkové výši cca 28.516.339,92 Kč, jelikož za první 3 etapy byla dosud uplatněna sankce pouze ve výši 5 %. Dne 11. 8. 2022 obdržela KSÚS KK Výzvu k vrácení peněžních prostředků dotace č. j. MMR-52073/2022-26 ve výši 2.771.962,30 Kč za 1. a 2. etapu projektu (sankce 5%) - KSÚS ji neuhradí, vyčká na daňové řízení. D</t>
    </r>
    <r>
      <rPr>
        <b/>
        <sz val="11"/>
        <rFont val="Calibri"/>
        <family val="2"/>
        <charset val="238"/>
        <scheme val="minor"/>
      </rPr>
      <t>ne 15.12.2022 zahájil FÚ pro KK daňovou kontrolu. Dne 3.8.2023 obdržela KSÚS Rozhodnutí č.j. MMR-585/2023-26 ze dne 1.8.2023-MMR námitkám za 4.etapu nevyhovělo a ponechalo sankci ve výši 25%.
OČEKÁVÁME ROZSUDEK MĚSTSKÉHO SOUDU V PRAZE VE VĚCI SPRÁVNÍ ŽALOBY, sp. zn. 3 A 66/2022.
OČEKÁVÁME VÝSLEDEK DAŇOVÉ KONTROLY A  DORUČENÍ VÝZEV ZA 4. ETAPU</t>
    </r>
  </si>
  <si>
    <r>
      <t xml:space="preserve">Dne 3.1.2023 doručen Protokol o kontrole č.j. MPSV-2022/172556-854/2 ze dne 2.1.2023 zjištění spočívající ve střetu zájmů - uzavření nájemní smlouvy totéž osobou na obou stranách statutární orgán 15.přední hlídky Royal Rangers Mariánské Lázně  pan Tomáš Rusňák uzavřel smlouvu o nájmu jako pronajímatel i jako spoluvlastník nemovitosti. Dne 18.1.2023 podány námitky č.j. KK/15/HK/23 ze dne 17.1.2023. Dne 9.2.2023 obdržel KK Vyřízení námitek podaných proti kontrolním zjištění č. 1 uvedených v protokolu o kontrole č. 000076-2022/OPZ ze dne 2.1.2023 č.j. MPSV-2023/14415/854/1 - námitky jsou shledány nedůvodnými a proto jsou zamítnuty. Dne 24.2.2023 doručena výzva k vrácení dotace či její části č.j. MPSV-2022/172556-854/3 ze dne 24.2.2023, která nebyla uhrazena. Informace MPSV Předání  podkladů k prošetření podezření na porušení rozpočtové kázně č.j. MPSV-2023/81756-852 ze dne 12.4.2023. Oznámení o zahájení daňové kontroly FÚproKK č.j. 544187/23/2400-31471-405141 ze dne 5.5.2023. Dne 1.9.2023 doručena Zpráva o daňové kontrole č. j. 716216/23/2400-31471-405141, ze dne 31. 8. 2023 nebyly zjištěny skutečnosti rozhodné pro stanovení odvodové povinnosti za porušení rozpočtové kázně.
</t>
    </r>
    <r>
      <rPr>
        <b/>
        <sz val="11"/>
        <rFont val="Calibri"/>
        <family val="2"/>
        <charset val="238"/>
        <scheme val="minor"/>
      </rPr>
      <t>POSTIH ZRUŠEN</t>
    </r>
  </si>
  <si>
    <r>
      <t>2 pochybení  v rámci VZ Dynamický nákupní systém (DNS) realizované KK -  
1) zadavatel vyloučil dodavatele pro nesplnění kvalifikace, aniž by jej předem vyzval k vysvětlení/doplnění dokladů prokazující splnění kvalifikace; 2) zadavatel požadoval prokázat kvalifikaci prostřednictvím originálů a ověř. kopií již v rámci žádosti o účast -</t>
    </r>
    <r>
      <rPr>
        <b/>
        <sz val="11"/>
        <rFont val="Calibri"/>
        <family val="2"/>
        <charset val="238"/>
        <scheme val="minor"/>
      </rPr>
      <t xml:space="preserve"> </t>
    </r>
    <r>
      <rPr>
        <sz val="11"/>
        <rFont val="Calibri"/>
        <family val="2"/>
        <charset val="238"/>
        <scheme val="minor"/>
      </rPr>
      <t>sankce 5% z hodnoty VZ 0045, VZ 0046, VZ 0047, VZ 0048</t>
    </r>
  </si>
  <si>
    <r>
      <t xml:space="preserve">Dne 12.12.2022 obdržel KK prostřednictvím IS KP14+ Výsledek kontroly veřejné zakázky VZ 0042 Dynamický nákupní systém na zajištění nepravidelné autobusové dopravy (DNS) s pochybením u 4 veřejných zakázek v rámci projektu, a to  VZ 0043, VZ 0044, VZ  0045 a VZ 0046. Dne 19.12.2022 odeslal KK Připomínky  k závěrům řídícího orgánu. MŠMT připomínkám nevyhověl, viz Vyřízení připomínek  čj. MSMT-35144/2022-2 ze dne 6.2.2023 - udělená sankce 5%. Poskytovatel dotace  v jednotlivých žádostech o platbu uplatní krácení dotace z přímých výdajů a také nepřímých výdajů (12%), a to ve výši 5%,  Dne 21.8.2023 obdržel KK Vyúčtování projektu vč. Závěrů administrativního ověření projektu v nich byla sankce stanovena na částku 4.824,52 Kč z toho přímé výdaje 4.307,60 Kč (a 12% nepřímé náklady 516,92 (VZ 0045 907,50 Kč, VZ 0046 1.058,75 Kč, VZ 0047 1.306,80 Kč a VZ 0048 1.034,55 Kč).
</t>
    </r>
    <r>
      <rPr>
        <b/>
        <sz val="11"/>
        <rFont val="Calibri"/>
        <family val="2"/>
        <charset val="238"/>
        <scheme val="minor"/>
      </rPr>
      <t>OČEKÁVÁME VÝZVU K VRÁCENÍ DOTACE</t>
    </r>
  </si>
  <si>
    <r>
      <t xml:space="preserve">Poskytovatel dotace v IS KP14+ u veřejné zakázky realizované ISŠ Cheb uvádí zjištěné nedostatky  a informaci o krácení dotace ve výši 5% z hodnoty VZ 0007. ISŠ Cheb podala ke zjištění připomínky v rámci administrace 4. žádosti o platbu (ŽoP). Dne 2.3.2023 doručen Výsledek kontroly veřejné zakázky VZ 007 se sankcí 25 %. Do 17.3.2023 možnost podání připomínek. Dne 15.5.2023 doručeno z MŠMT Vyřízení připomínek MSMT-13177/2023-2 - částečně vyhověno, sankce snížená z 25% na 5%, tj. na 157.653,90 Kč. Dne 21.8.2023 obdržel KK Vyúčtování projektu vč. Závěrů administrativního ověření projektu v nich byla sankce stanovena na částku 185.865,68 Kč (z toho přímé výdaje 165.951,50 Kč a 12% nepřímé náklady 19.914,18 Kč).
</t>
    </r>
    <r>
      <rPr>
        <b/>
        <sz val="11"/>
        <rFont val="Calibri"/>
        <family val="2"/>
        <charset val="238"/>
        <scheme val="minor"/>
      </rPr>
      <t>OČEKÁVÁME VÝZVU K VRÁCENÍ DOTACE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</si>
</sst>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9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CE"/>
      <charset val="238"/>
    </font>
    <font>
      <sz val="10"/>
      <name val="Arial"/>
      <family val="2"/>
      <charset val="238"/>
    </font>
    <font>
      <sz val="11"/>
      <color indexed="8"/>
      <name val="Calibri"/>
      <family val="2"/>
    </font>
    <font>
      <sz val="11"/>
      <name val="Calibri"/>
      <family val="2"/>
      <scheme val="minor"/>
    </font>
    <font>
      <sz val="11"/>
      <name val="Calibri"/>
      <family val="2"/>
      <charset val="238"/>
      <scheme val="minor"/>
    </font>
    <font>
      <sz val="11"/>
      <color rgb="FF00B050"/>
      <name val="Calibri"/>
      <family val="2"/>
      <charset val="238"/>
      <scheme val="minor"/>
    </font>
    <font>
      <b/>
      <sz val="11"/>
      <name val="Calibri"/>
      <family val="2"/>
      <charset val="238"/>
      <scheme val="minor"/>
    </font>
    <font>
      <b/>
      <i/>
      <sz val="11"/>
      <color theme="1"/>
      <name val="Calibri"/>
      <family val="2"/>
      <charset val="238"/>
      <scheme val="minor"/>
    </font>
    <font>
      <i/>
      <sz val="11"/>
      <color theme="1"/>
      <name val="Calibri"/>
      <family val="2"/>
      <charset val="238"/>
      <scheme val="minor"/>
    </font>
    <font>
      <sz val="11"/>
      <color rgb="FF0070C0"/>
      <name val="Calibri"/>
      <family val="2"/>
      <charset val="238"/>
      <scheme val="minor"/>
    </font>
    <font>
      <b/>
      <sz val="11"/>
      <color rgb="FFFF0000"/>
      <name val="Calibri"/>
      <family val="2"/>
      <charset val="238"/>
      <scheme val="minor"/>
    </font>
    <font>
      <b/>
      <sz val="22"/>
      <color theme="1"/>
      <name val="Calibri"/>
      <family val="2"/>
      <charset val="238"/>
    </font>
    <font>
      <b/>
      <sz val="22"/>
      <color theme="1"/>
      <name val="Calibri"/>
      <family val="2"/>
      <charset val="238"/>
      <scheme val="minor"/>
    </font>
    <font>
      <b/>
      <sz val="22"/>
      <name val="Calibri"/>
      <family val="2"/>
      <charset val="238"/>
      <scheme val="minor"/>
    </font>
    <font>
      <b/>
      <sz val="14"/>
      <color theme="1"/>
      <name val="Calibri"/>
      <family val="2"/>
      <charset val="238"/>
      <scheme val="minor"/>
    </font>
    <font>
      <b/>
      <i/>
      <sz val="10"/>
      <color theme="1"/>
      <name val="Calibri"/>
      <family val="2"/>
      <charset val="238"/>
      <scheme val="minor"/>
    </font>
    <font>
      <b/>
      <i/>
      <sz val="11"/>
      <name val="Calibri"/>
      <family val="2"/>
      <charset val="238"/>
      <scheme val="minor"/>
    </font>
    <font>
      <i/>
      <sz val="10"/>
      <color theme="1"/>
      <name val="Calibri"/>
      <family val="2"/>
      <charset val="238"/>
      <scheme val="minor"/>
    </font>
    <font>
      <i/>
      <sz val="10"/>
      <name val="Calibri"/>
      <family val="2"/>
      <charset val="238"/>
      <scheme val="minor"/>
    </font>
    <font>
      <b/>
      <sz val="11"/>
      <name val="Calibri"/>
      <family val="2"/>
      <charset val="238"/>
    </font>
    <font>
      <sz val="11"/>
      <color rgb="FF7030A0"/>
      <name val="Calibri"/>
      <family val="2"/>
      <charset val="238"/>
      <scheme val="minor"/>
    </font>
    <font>
      <b/>
      <sz val="11"/>
      <color rgb="FF002060"/>
      <name val="Calibri"/>
      <family val="2"/>
      <charset val="238"/>
      <scheme val="minor"/>
    </font>
    <font>
      <b/>
      <sz val="11"/>
      <color rgb="FF00B050"/>
      <name val="Calibri"/>
      <family val="2"/>
      <charset val="238"/>
      <scheme val="minor"/>
    </font>
    <font>
      <b/>
      <sz val="11"/>
      <color rgb="FF0070C0"/>
      <name val="Calibri"/>
      <family val="2"/>
      <charset val="238"/>
      <scheme val="minor"/>
    </font>
    <font>
      <b/>
      <sz val="11"/>
      <color indexed="36"/>
      <name val="Calibri"/>
      <family val="2"/>
      <charset val="238"/>
    </font>
    <font>
      <b/>
      <sz val="11"/>
      <color indexed="10"/>
      <name val="Calibri"/>
      <family val="2"/>
      <charset val="238"/>
    </font>
    <font>
      <b/>
      <sz val="11"/>
      <color rgb="FF7030A0"/>
      <name val="Calibri"/>
      <family val="2"/>
      <charset val="238"/>
      <scheme val="minor"/>
    </font>
    <font>
      <sz val="11"/>
      <color rgb="FFFF0000"/>
      <name val="Calibri"/>
      <family val="2"/>
      <scheme val="minor"/>
    </font>
    <font>
      <b/>
      <sz val="20"/>
      <color theme="1"/>
      <name val="Calibri"/>
      <family val="2"/>
      <charset val="238"/>
      <scheme val="minor"/>
    </font>
    <font>
      <sz val="10"/>
      <color theme="1"/>
      <name val="Calibri"/>
      <family val="2"/>
      <charset val="238"/>
      <scheme val="minor"/>
    </font>
    <font>
      <b/>
      <sz val="18"/>
      <color theme="1"/>
      <name val="Calibri"/>
      <family val="2"/>
      <charset val="238"/>
      <scheme val="minor"/>
    </font>
    <font>
      <b/>
      <sz val="18"/>
      <name val="Calibri"/>
      <family val="2"/>
      <charset val="238"/>
      <scheme val="minor"/>
    </font>
    <font>
      <b/>
      <sz val="11"/>
      <color theme="1"/>
      <name val="Calibri"/>
      <family val="2"/>
      <scheme val="minor"/>
    </font>
    <font>
      <b/>
      <sz val="18"/>
      <color theme="1"/>
      <name val="Calibri"/>
      <family val="2"/>
      <charset val="238"/>
    </font>
    <font>
      <b/>
      <sz val="18"/>
      <name val="Calibri"/>
      <family val="2"/>
      <charset val="238"/>
    </font>
    <font>
      <b/>
      <sz val="18"/>
      <color indexed="8"/>
      <name val="Calibri"/>
      <family val="2"/>
      <charset val="238"/>
    </font>
    <font>
      <sz val="11"/>
      <name val="Calibri"/>
      <family val="2"/>
      <charset val="238"/>
    </font>
    <font>
      <b/>
      <sz val="11"/>
      <color rgb="FFFF0000"/>
      <name val="Calibri"/>
      <family val="2"/>
      <charset val="238"/>
    </font>
    <font>
      <sz val="10"/>
      <color theme="1"/>
      <name val="Calibri"/>
      <family val="2"/>
      <scheme val="minor"/>
    </font>
    <font>
      <sz val="11"/>
      <color rgb="FF7030A0"/>
      <name val="Calibri"/>
      <family val="2"/>
      <scheme val="minor"/>
    </font>
    <font>
      <sz val="11"/>
      <color rgb="FF00B050"/>
      <name val="Calibri"/>
      <family val="2"/>
      <scheme val="minor"/>
    </font>
    <font>
      <sz val="11"/>
      <color theme="1"/>
      <name val="Calibri"/>
      <family val="2"/>
      <scheme val="minor"/>
    </font>
    <font>
      <b/>
      <sz val="11"/>
      <color rgb="FF00B050"/>
      <name val="Calibri"/>
      <family val="2"/>
      <scheme val="minor"/>
    </font>
    <font>
      <sz val="10"/>
      <name val="Calibri"/>
      <family val="2"/>
      <charset val="238"/>
      <scheme val="minor"/>
    </font>
    <font>
      <sz val="10"/>
      <color rgb="FF0070C0"/>
      <name val="Calibri"/>
      <family val="2"/>
      <charset val="238"/>
      <scheme val="minor"/>
    </font>
    <font>
      <b/>
      <sz val="10"/>
      <color theme="1"/>
      <name val="Calibri"/>
      <family val="2"/>
      <scheme val="minor"/>
    </font>
    <font>
      <sz val="8"/>
      <name val="Calibri"/>
      <family val="2"/>
      <scheme val="minor"/>
    </font>
    <font>
      <sz val="9"/>
      <color theme="1"/>
      <name val="Calibri"/>
      <family val="2"/>
      <scheme val="minor"/>
    </font>
    <font>
      <i/>
      <sz val="9"/>
      <color theme="1"/>
      <name val="Calibri"/>
      <family val="2"/>
      <charset val="238"/>
      <scheme val="minor"/>
    </font>
    <font>
      <sz val="10"/>
      <color rgb="FF00B050"/>
      <name val="Calibri"/>
      <family val="2"/>
      <charset val="238"/>
      <scheme val="minor"/>
    </font>
    <font>
      <sz val="10"/>
      <color rgb="FF7030A0"/>
      <name val="Calibri"/>
      <family val="2"/>
      <charset val="238"/>
      <scheme val="minor"/>
    </font>
    <font>
      <b/>
      <sz val="11"/>
      <color rgb="FF7030A0"/>
      <name val="Calibri"/>
      <family val="2"/>
      <scheme val="minor"/>
    </font>
    <font>
      <b/>
      <sz val="11"/>
      <color theme="1"/>
      <name val="Calibri"/>
      <family val="2"/>
      <charset val="238"/>
    </font>
    <font>
      <b/>
      <u/>
      <sz val="11"/>
      <name val="Calibri"/>
      <family val="2"/>
      <charset val="238"/>
      <scheme val="minor"/>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CC"/>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s>
  <cellStyleXfs count="41">
    <xf numFmtId="0" fontId="0" fillId="0" borderId="0"/>
    <xf numFmtId="0" fontId="41" fillId="0" borderId="0"/>
    <xf numFmtId="0" fontId="39" fillId="0" borderId="0"/>
    <xf numFmtId="0" fontId="42" fillId="0" borderId="0"/>
    <xf numFmtId="0" fontId="43" fillId="0" borderId="0"/>
    <xf numFmtId="0" fontId="38" fillId="0" borderId="0"/>
    <xf numFmtId="0" fontId="37" fillId="0" borderId="0"/>
    <xf numFmtId="0" fontId="36"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8" fillId="0" borderId="0"/>
    <xf numFmtId="0" fontId="28" fillId="0" borderId="0"/>
    <xf numFmtId="0" fontId="28" fillId="0" borderId="0"/>
    <xf numFmtId="0" fontId="28"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82" fillId="0" borderId="0"/>
    <xf numFmtId="0" fontId="15" fillId="0" borderId="0"/>
    <xf numFmtId="0" fontId="12" fillId="0" borderId="0"/>
    <xf numFmtId="0" fontId="12" fillId="0" borderId="0"/>
  </cellStyleXfs>
  <cellXfs count="452">
    <xf numFmtId="0" fontId="0" fillId="0" borderId="0" xfId="0"/>
    <xf numFmtId="0" fontId="45" fillId="0" borderId="28" xfId="0" applyFont="1" applyBorder="1" applyAlignment="1">
      <alignment vertical="center" wrapText="1"/>
    </xf>
    <xf numFmtId="0" fontId="45" fillId="0" borderId="3" xfId="0" applyFont="1" applyBorder="1" applyAlignment="1">
      <alignment vertical="center" wrapText="1"/>
    </xf>
    <xf numFmtId="0" fontId="52" fillId="0" borderId="0" xfId="0" applyFont="1"/>
    <xf numFmtId="0" fontId="53" fillId="0" borderId="0" xfId="0" applyFont="1" applyAlignment="1">
      <alignment horizontal="left"/>
    </xf>
    <xf numFmtId="0" fontId="53" fillId="0" borderId="0" xfId="0" applyFont="1" applyAlignment="1">
      <alignment horizontal="right"/>
    </xf>
    <xf numFmtId="0" fontId="54" fillId="0" borderId="0" xfId="0" applyFont="1" applyAlignment="1">
      <alignment horizontal="left"/>
    </xf>
    <xf numFmtId="0" fontId="53" fillId="0" borderId="0" xfId="0" applyFont="1"/>
    <xf numFmtId="0" fontId="55" fillId="0" borderId="0" xfId="0" applyFont="1" applyAlignment="1">
      <alignment horizontal="right"/>
    </xf>
    <xf numFmtId="0" fontId="48" fillId="3" borderId="41" xfId="0" applyFont="1" applyFill="1" applyBorder="1" applyAlignment="1">
      <alignment horizontal="left" vertical="center" wrapText="1"/>
    </xf>
    <xf numFmtId="0" fontId="58" fillId="3" borderId="18" xfId="0" applyFont="1" applyFill="1" applyBorder="1" applyAlignment="1">
      <alignment horizontal="center" vertical="center" wrapText="1"/>
    </xf>
    <xf numFmtId="0" fontId="58" fillId="3" borderId="7"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58" fillId="3" borderId="8" xfId="0" applyFont="1" applyFill="1" applyBorder="1" applyAlignment="1">
      <alignment horizontal="center" vertical="center" wrapText="1"/>
    </xf>
    <xf numFmtId="0" fontId="58" fillId="3" borderId="29" xfId="0" applyFont="1" applyFill="1" applyBorder="1" applyAlignment="1">
      <alignment horizontal="center" vertical="center" wrapText="1"/>
    </xf>
    <xf numFmtId="0" fontId="58" fillId="3" borderId="44" xfId="0" applyFont="1" applyFill="1" applyBorder="1" applyAlignment="1">
      <alignment horizontal="center" vertical="center" wrapText="1"/>
    </xf>
    <xf numFmtId="0" fontId="58" fillId="3" borderId="30" xfId="0" applyFont="1" applyFill="1" applyBorder="1" applyAlignment="1">
      <alignment horizontal="center" vertical="center" wrapText="1"/>
    </xf>
    <xf numFmtId="0" fontId="58" fillId="3" borderId="15" xfId="0" applyFont="1" applyFill="1" applyBorder="1" applyAlignment="1">
      <alignment horizontal="center" vertical="center" wrapText="1"/>
    </xf>
    <xf numFmtId="4" fontId="0" fillId="0" borderId="0" xfId="0" applyNumberFormat="1"/>
    <xf numFmtId="4" fontId="45" fillId="0" borderId="14" xfId="0" applyNumberFormat="1" applyFont="1" applyBorder="1" applyAlignment="1">
      <alignment horizontal="right" vertical="center" wrapText="1"/>
    </xf>
    <xf numFmtId="4" fontId="45" fillId="0" borderId="28" xfId="0" applyNumberFormat="1" applyFont="1" applyBorder="1" applyAlignment="1">
      <alignment horizontal="right" vertical="center" wrapText="1"/>
    </xf>
    <xf numFmtId="4" fontId="46" fillId="0" borderId="16" xfId="0" applyNumberFormat="1" applyFont="1" applyBorder="1" applyAlignment="1">
      <alignment horizontal="right" vertical="center" wrapText="1"/>
    </xf>
    <xf numFmtId="4" fontId="46" fillId="0" borderId="16" xfId="0" applyNumberFormat="1" applyFont="1" applyBorder="1" applyAlignment="1">
      <alignment horizontal="right" vertical="center"/>
    </xf>
    <xf numFmtId="4" fontId="45" fillId="0" borderId="28" xfId="0" applyNumberFormat="1" applyFont="1" applyBorder="1" applyAlignment="1">
      <alignment vertical="center"/>
    </xf>
    <xf numFmtId="4" fontId="0" fillId="0" borderId="0" xfId="0" applyNumberFormat="1" applyAlignment="1">
      <alignment vertical="center"/>
    </xf>
    <xf numFmtId="0" fontId="40" fillId="0" borderId="52" xfId="0" applyFont="1" applyBorder="1" applyAlignment="1">
      <alignment horizontal="center" vertical="center"/>
    </xf>
    <xf numFmtId="4" fontId="45" fillId="0" borderId="0" xfId="0" applyNumberFormat="1" applyFont="1" applyAlignment="1">
      <alignment horizontal="center" vertical="center" wrapText="1"/>
    </xf>
    <xf numFmtId="0" fontId="45" fillId="0" borderId="28" xfId="0" applyFont="1" applyBorder="1" applyAlignment="1">
      <alignment horizontal="center" vertical="center"/>
    </xf>
    <xf numFmtId="0" fontId="40" fillId="0" borderId="26" xfId="0" applyFont="1" applyBorder="1" applyAlignment="1">
      <alignment horizontal="center" vertical="center"/>
    </xf>
    <xf numFmtId="0" fontId="40" fillId="0" borderId="12" xfId="0" applyFont="1" applyBorder="1" applyAlignment="1">
      <alignment horizontal="right" vertical="center" wrapText="1"/>
    </xf>
    <xf numFmtId="4" fontId="45" fillId="0" borderId="54" xfId="0" applyNumberFormat="1" applyFont="1" applyBorder="1" applyAlignment="1">
      <alignment horizontal="center" vertical="center"/>
    </xf>
    <xf numFmtId="4" fontId="67" fillId="0" borderId="23" xfId="0" applyNumberFormat="1" applyFont="1" applyBorder="1" applyAlignment="1">
      <alignment vertical="center"/>
    </xf>
    <xf numFmtId="4" fontId="40" fillId="0" borderId="12" xfId="0" applyNumberFormat="1" applyFont="1" applyBorder="1"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right" vertical="center"/>
    </xf>
    <xf numFmtId="0" fontId="45" fillId="0" borderId="0" xfId="0" applyFont="1" applyAlignment="1">
      <alignment horizontal="left" vertical="center"/>
    </xf>
    <xf numFmtId="4" fontId="68" fillId="0" borderId="0" xfId="0" applyNumberFormat="1" applyFont="1" applyAlignment="1">
      <alignment horizontal="center" vertical="center"/>
    </xf>
    <xf numFmtId="0" fontId="40" fillId="0" borderId="0" xfId="0" applyFont="1"/>
    <xf numFmtId="0" fontId="0" fillId="0" borderId="0" xfId="0" applyAlignment="1">
      <alignment horizontal="left"/>
    </xf>
    <xf numFmtId="0" fontId="0" fillId="0" borderId="0" xfId="0" applyAlignment="1">
      <alignment horizontal="right"/>
    </xf>
    <xf numFmtId="0" fontId="45" fillId="0" borderId="0" xfId="0" applyFont="1" applyAlignment="1">
      <alignment horizontal="left"/>
    </xf>
    <xf numFmtId="4" fontId="44" fillId="0" borderId="0" xfId="0" applyNumberFormat="1" applyFont="1" applyAlignment="1">
      <alignment horizontal="right" vertical="center" wrapText="1"/>
    </xf>
    <xf numFmtId="10" fontId="44" fillId="0" borderId="0" xfId="0" applyNumberFormat="1" applyFont="1" applyAlignment="1">
      <alignment horizontal="center" vertical="center" wrapText="1"/>
    </xf>
    <xf numFmtId="0" fontId="0" fillId="0" borderId="0" xfId="0" applyAlignment="1">
      <alignment horizontal="left" vertical="center" wrapText="1"/>
    </xf>
    <xf numFmtId="4" fontId="63" fillId="0" borderId="0" xfId="0" applyNumberFormat="1" applyFont="1" applyAlignment="1">
      <alignment vertical="center"/>
    </xf>
    <xf numFmtId="4" fontId="64" fillId="0" borderId="0" xfId="0" applyNumberFormat="1" applyFont="1" applyAlignment="1">
      <alignment horizontal="right" vertical="center"/>
    </xf>
    <xf numFmtId="4" fontId="67" fillId="0" borderId="0" xfId="0" applyNumberFormat="1" applyFont="1" applyAlignment="1">
      <alignment vertical="center"/>
    </xf>
    <xf numFmtId="4" fontId="40" fillId="0" borderId="0" xfId="0" applyNumberFormat="1" applyFont="1" applyAlignment="1">
      <alignment horizontal="right" vertical="center"/>
    </xf>
    <xf numFmtId="0" fontId="0" fillId="0" borderId="0" xfId="0" applyAlignment="1">
      <alignment horizontal="center"/>
    </xf>
    <xf numFmtId="4" fontId="0" fillId="0" borderId="0" xfId="0" applyNumberFormat="1" applyAlignment="1">
      <alignment horizontal="center"/>
    </xf>
    <xf numFmtId="0" fontId="40" fillId="0" borderId="0" xfId="0" applyFont="1" applyAlignment="1">
      <alignment vertical="center"/>
    </xf>
    <xf numFmtId="0" fontId="45" fillId="0" borderId="25" xfId="0" applyFont="1" applyBorder="1" applyAlignment="1">
      <alignment vertical="center" wrapText="1"/>
    </xf>
    <xf numFmtId="0" fontId="49" fillId="4" borderId="55" xfId="0" applyFont="1" applyFill="1" applyBorder="1" applyAlignment="1">
      <alignment vertical="center" wrapText="1"/>
    </xf>
    <xf numFmtId="0" fontId="49" fillId="4" borderId="42" xfId="0" applyFont="1" applyFill="1" applyBorder="1" applyAlignment="1">
      <alignment vertical="center" wrapText="1"/>
    </xf>
    <xf numFmtId="0" fontId="58" fillId="4" borderId="7" xfId="0" applyFont="1" applyFill="1" applyBorder="1" applyAlignment="1">
      <alignment horizontal="center" vertical="center" wrapText="1"/>
    </xf>
    <xf numFmtId="0" fontId="58" fillId="4" borderId="7" xfId="0" applyFont="1" applyFill="1" applyBorder="1" applyAlignment="1">
      <alignment horizontal="left" vertical="center" wrapText="1"/>
    </xf>
    <xf numFmtId="0" fontId="58" fillId="4" borderId="8" xfId="0" applyFont="1" applyFill="1" applyBorder="1" applyAlignment="1">
      <alignment horizontal="center" vertical="center" wrapText="1"/>
    </xf>
    <xf numFmtId="0" fontId="58" fillId="4" borderId="29" xfId="0" applyFont="1" applyFill="1" applyBorder="1" applyAlignment="1">
      <alignment horizontal="center" vertical="center" wrapText="1"/>
    </xf>
    <xf numFmtId="0" fontId="58" fillId="4" borderId="27" xfId="0" applyFont="1" applyFill="1" applyBorder="1" applyAlignment="1">
      <alignment horizontal="center" vertical="center" wrapText="1"/>
    </xf>
    <xf numFmtId="0" fontId="58" fillId="4" borderId="18" xfId="0" applyFont="1" applyFill="1" applyBorder="1" applyAlignment="1">
      <alignment horizontal="center" vertical="center" wrapText="1"/>
    </xf>
    <xf numFmtId="0" fontId="45" fillId="0" borderId="0" xfId="0" applyFont="1" applyAlignment="1">
      <alignment vertical="center" wrapText="1"/>
    </xf>
    <xf numFmtId="0" fontId="40" fillId="0" borderId="4" xfId="0" applyFont="1" applyBorder="1" applyAlignment="1">
      <alignment horizontal="center" vertical="center"/>
    </xf>
    <xf numFmtId="0" fontId="63" fillId="0" borderId="14" xfId="0" applyFont="1" applyBorder="1" applyAlignment="1">
      <alignment horizontal="right" vertical="center" wrapText="1"/>
    </xf>
    <xf numFmtId="0" fontId="45" fillId="0" borderId="14" xfId="0" applyFont="1" applyBorder="1" applyAlignment="1">
      <alignment horizontal="center" vertical="center"/>
    </xf>
    <xf numFmtId="0" fontId="46" fillId="0" borderId="14" xfId="0" applyFont="1" applyBorder="1" applyAlignment="1">
      <alignment horizontal="center" vertical="center"/>
    </xf>
    <xf numFmtId="0" fontId="46" fillId="0" borderId="50" xfId="0" applyFont="1" applyBorder="1" applyAlignment="1">
      <alignment horizontal="center" vertical="center"/>
    </xf>
    <xf numFmtId="0" fontId="45" fillId="0" borderId="50" xfId="0" applyFont="1" applyBorder="1" applyAlignment="1">
      <alignment horizontal="center" vertical="center"/>
    </xf>
    <xf numFmtId="0" fontId="45" fillId="0" borderId="40" xfId="0" applyFont="1" applyBorder="1" applyAlignment="1">
      <alignment horizontal="center" vertical="center"/>
    </xf>
    <xf numFmtId="4" fontId="63" fillId="0" borderId="10" xfId="0" applyNumberFormat="1" applyFont="1" applyBorder="1" applyAlignment="1">
      <alignment vertical="center"/>
    </xf>
    <xf numFmtId="4" fontId="45" fillId="0" borderId="4" xfId="0" applyNumberFormat="1" applyFont="1" applyBorder="1" applyAlignment="1">
      <alignment horizontal="center" vertical="center" wrapText="1"/>
    </xf>
    <xf numFmtId="4" fontId="45" fillId="0" borderId="40" xfId="0" applyNumberFormat="1" applyFont="1" applyBorder="1" applyAlignment="1">
      <alignment horizontal="center" vertical="center" wrapText="1"/>
    </xf>
    <xf numFmtId="0" fontId="40" fillId="0" borderId="13" xfId="0" applyFont="1" applyBorder="1" applyAlignment="1">
      <alignment horizontal="right" vertical="center" wrapText="1"/>
    </xf>
    <xf numFmtId="0" fontId="45" fillId="0" borderId="19" xfId="0" applyFont="1" applyBorder="1" applyAlignment="1">
      <alignment horizontal="center" vertical="center"/>
    </xf>
    <xf numFmtId="4" fontId="67" fillId="0" borderId="25" xfId="0" applyNumberFormat="1" applyFont="1" applyBorder="1" applyAlignment="1">
      <alignment vertical="center"/>
    </xf>
    <xf numFmtId="4" fontId="40" fillId="0" borderId="2" xfId="0" applyNumberFormat="1" applyFont="1" applyBorder="1" applyAlignment="1">
      <alignment vertical="center"/>
    </xf>
    <xf numFmtId="0" fontId="73" fillId="0" borderId="0" xfId="0" applyFont="1" applyAlignment="1">
      <alignment horizontal="center" vertical="center"/>
    </xf>
    <xf numFmtId="4" fontId="50" fillId="0" borderId="0" xfId="0" applyNumberFormat="1" applyFont="1" applyAlignment="1">
      <alignment horizontal="center" vertical="center"/>
    </xf>
    <xf numFmtId="4" fontId="50" fillId="0" borderId="0" xfId="0" applyNumberFormat="1" applyFont="1" applyAlignment="1">
      <alignment vertical="center"/>
    </xf>
    <xf numFmtId="4" fontId="50" fillId="0" borderId="0" xfId="0" applyNumberFormat="1" applyFont="1" applyAlignment="1">
      <alignment horizontal="right" vertical="center" wrapText="1"/>
    </xf>
    <xf numFmtId="4" fontId="45" fillId="0" borderId="13" xfId="0" applyNumberFormat="1" applyFont="1" applyBorder="1" applyAlignment="1">
      <alignment vertical="center" wrapText="1"/>
    </xf>
    <xf numFmtId="0" fontId="71" fillId="0" borderId="0" xfId="0" applyFont="1"/>
    <xf numFmtId="0" fontId="74" fillId="0" borderId="0" xfId="0" applyFont="1"/>
    <xf numFmtId="0" fontId="0" fillId="0" borderId="1" xfId="0" applyBorder="1" applyAlignment="1">
      <alignment vertical="center" wrapText="1"/>
    </xf>
    <xf numFmtId="10" fontId="45" fillId="0" borderId="28" xfId="0" applyNumberFormat="1" applyFont="1" applyBorder="1" applyAlignment="1">
      <alignment horizontal="center" vertical="center"/>
    </xf>
    <xf numFmtId="4" fontId="46" fillId="0" borderId="1" xfId="0" applyNumberFormat="1" applyFont="1" applyBorder="1" applyAlignment="1">
      <alignment horizontal="right" vertical="center"/>
    </xf>
    <xf numFmtId="4" fontId="46" fillId="0" borderId="3" xfId="0" applyNumberFormat="1" applyFont="1" applyBorder="1" applyAlignment="1">
      <alignment horizontal="right" vertical="center"/>
    </xf>
    <xf numFmtId="0" fontId="40" fillId="3" borderId="60" xfId="0" applyFont="1" applyFill="1" applyBorder="1" applyAlignment="1">
      <alignment horizontal="center" vertical="center"/>
    </xf>
    <xf numFmtId="0" fontId="40" fillId="3" borderId="57" xfId="0" applyFont="1" applyFill="1" applyBorder="1" applyAlignment="1">
      <alignment vertical="center" wrapText="1"/>
    </xf>
    <xf numFmtId="0" fontId="40" fillId="3" borderId="57" xfId="0" applyFont="1" applyFill="1" applyBorder="1" applyAlignment="1">
      <alignment horizontal="left" vertical="center" wrapText="1"/>
    </xf>
    <xf numFmtId="4" fontId="40" fillId="3" borderId="61" xfId="0" applyNumberFormat="1" applyFont="1" applyFill="1" applyBorder="1" applyAlignment="1">
      <alignment horizontal="right" vertical="center"/>
    </xf>
    <xf numFmtId="4" fontId="47" fillId="3" borderId="57" xfId="0" applyNumberFormat="1" applyFont="1" applyFill="1" applyBorder="1" applyAlignment="1">
      <alignment horizontal="left" vertical="center"/>
    </xf>
    <xf numFmtId="4" fontId="40" fillId="3" borderId="59" xfId="0" applyNumberFormat="1" applyFont="1" applyFill="1" applyBorder="1" applyAlignment="1">
      <alignment horizontal="right" vertical="center"/>
    </xf>
    <xf numFmtId="4" fontId="40" fillId="3" borderId="60" xfId="0" applyNumberFormat="1" applyFont="1" applyFill="1" applyBorder="1" applyAlignment="1">
      <alignment horizontal="right" vertical="center"/>
    </xf>
    <xf numFmtId="4" fontId="40" fillId="3" borderId="56" xfId="0" applyNumberFormat="1" applyFont="1" applyFill="1" applyBorder="1" applyAlignment="1">
      <alignment horizontal="right" vertical="center"/>
    </xf>
    <xf numFmtId="10" fontId="40" fillId="3" borderId="59" xfId="0" applyNumberFormat="1" applyFont="1" applyFill="1" applyBorder="1" applyAlignment="1">
      <alignment horizontal="center" vertical="center"/>
    </xf>
    <xf numFmtId="4" fontId="45" fillId="0" borderId="40" xfId="0" applyNumberFormat="1" applyFont="1" applyBorder="1" applyAlignment="1">
      <alignment vertical="center"/>
    </xf>
    <xf numFmtId="0" fontId="0" fillId="0" borderId="1" xfId="0" applyBorder="1" applyAlignment="1">
      <alignment horizontal="left" vertical="center" wrapText="1"/>
    </xf>
    <xf numFmtId="4" fontId="46" fillId="0" borderId="17" xfId="0" applyNumberFormat="1" applyFont="1" applyBorder="1" applyAlignment="1">
      <alignment horizontal="right" vertical="center" wrapText="1"/>
    </xf>
    <xf numFmtId="4" fontId="46" fillId="0" borderId="55" xfId="0" applyNumberFormat="1" applyFont="1" applyBorder="1" applyAlignment="1">
      <alignment horizontal="right" vertical="center"/>
    </xf>
    <xf numFmtId="4" fontId="61" fillId="0" borderId="16" xfId="0" applyNumberFormat="1" applyFont="1" applyBorder="1" applyAlignment="1">
      <alignment vertical="center" wrapText="1"/>
    </xf>
    <xf numFmtId="4" fontId="0" fillId="0" borderId="0" xfId="0" applyNumberFormat="1" applyAlignment="1">
      <alignment horizontal="center" vertical="center"/>
    </xf>
    <xf numFmtId="4" fontId="40" fillId="0" borderId="0" xfId="0" applyNumberFormat="1" applyFont="1" applyAlignment="1">
      <alignment vertical="center"/>
    </xf>
    <xf numFmtId="4" fontId="45" fillId="0" borderId="28" xfId="0" applyNumberFormat="1" applyFont="1" applyBorder="1" applyAlignment="1">
      <alignment vertical="center" wrapText="1"/>
    </xf>
    <xf numFmtId="0" fontId="45" fillId="0" borderId="40" xfId="0" applyFont="1" applyBorder="1" applyAlignment="1">
      <alignment vertical="center" wrapText="1"/>
    </xf>
    <xf numFmtId="4" fontId="46" fillId="0" borderId="0" xfId="0" applyNumberFormat="1" applyFont="1" applyAlignment="1">
      <alignment vertical="center"/>
    </xf>
    <xf numFmtId="4" fontId="46" fillId="0" borderId="25" xfId="0" applyNumberFormat="1" applyFont="1" applyBorder="1" applyAlignment="1">
      <alignment horizontal="right" vertical="center"/>
    </xf>
    <xf numFmtId="4" fontId="45" fillId="0" borderId="2" xfId="0" applyNumberFormat="1" applyFont="1" applyBorder="1" applyAlignment="1">
      <alignment horizontal="right" vertical="center"/>
    </xf>
    <xf numFmtId="4" fontId="45" fillId="0" borderId="40" xfId="0" applyNumberFormat="1" applyFont="1" applyBorder="1" applyAlignment="1">
      <alignment horizontal="right" vertical="center" wrapText="1"/>
    </xf>
    <xf numFmtId="0" fontId="48" fillId="4" borderId="49" xfId="0" applyFont="1" applyFill="1" applyBorder="1" applyAlignment="1">
      <alignment vertical="center" wrapText="1"/>
    </xf>
    <xf numFmtId="0" fontId="45" fillId="0" borderId="49" xfId="0" applyFont="1" applyBorder="1" applyAlignment="1">
      <alignment horizontal="left" vertical="center" wrapText="1"/>
    </xf>
    <xf numFmtId="0" fontId="48" fillId="3" borderId="16" xfId="0" applyFont="1" applyFill="1" applyBorder="1" applyAlignment="1">
      <alignment horizontal="left" vertical="center" wrapText="1"/>
    </xf>
    <xf numFmtId="0" fontId="48" fillId="3" borderId="42" xfId="0" applyFont="1" applyFill="1" applyBorder="1" applyAlignment="1">
      <alignment horizontal="left" vertical="center" wrapText="1"/>
    </xf>
    <xf numFmtId="0" fontId="26" fillId="0" borderId="1" xfId="0" applyFont="1" applyBorder="1" applyAlignment="1">
      <alignment horizontal="left" vertical="center" wrapText="1"/>
    </xf>
    <xf numFmtId="0" fontId="26" fillId="0" borderId="43" xfId="0" applyFont="1" applyBorder="1" applyAlignment="1">
      <alignment vertical="center" wrapText="1"/>
    </xf>
    <xf numFmtId="4" fontId="26" fillId="0" borderId="40" xfId="0" applyNumberFormat="1" applyFont="1" applyBorder="1" applyAlignment="1">
      <alignment vertical="center"/>
    </xf>
    <xf numFmtId="10" fontId="26" fillId="0" borderId="40" xfId="0" applyNumberFormat="1" applyFont="1" applyBorder="1" applyAlignment="1">
      <alignment horizontal="center" vertical="center"/>
    </xf>
    <xf numFmtId="0" fontId="26" fillId="0" borderId="1" xfId="0" applyFont="1" applyBorder="1" applyAlignment="1">
      <alignment vertical="center" wrapText="1"/>
    </xf>
    <xf numFmtId="0" fontId="26" fillId="0" borderId="24" xfId="0" applyFont="1" applyBorder="1" applyAlignment="1">
      <alignment vertical="center" wrapText="1"/>
    </xf>
    <xf numFmtId="4" fontId="26" fillId="0" borderId="28" xfId="0" applyNumberFormat="1" applyFont="1" applyBorder="1" applyAlignment="1">
      <alignment horizontal="right" vertical="center" wrapText="1"/>
    </xf>
    <xf numFmtId="4" fontId="26" fillId="0" borderId="19" xfId="0" applyNumberFormat="1" applyFont="1" applyBorder="1" applyAlignment="1">
      <alignment horizontal="right" vertical="center" wrapText="1"/>
    </xf>
    <xf numFmtId="10" fontId="26" fillId="0" borderId="49" xfId="0" applyNumberFormat="1" applyFont="1" applyBorder="1" applyAlignment="1">
      <alignment vertical="center"/>
    </xf>
    <xf numFmtId="4" fontId="26" fillId="0" borderId="13" xfId="0" applyNumberFormat="1" applyFont="1" applyBorder="1" applyAlignment="1">
      <alignment horizontal="right" vertical="center" wrapText="1"/>
    </xf>
    <xf numFmtId="0" fontId="26" fillId="0" borderId="24" xfId="0" applyFont="1" applyBorder="1" applyAlignment="1">
      <alignment horizontal="left" vertical="center" wrapText="1"/>
    </xf>
    <xf numFmtId="10" fontId="26" fillId="0" borderId="28" xfId="0" applyNumberFormat="1" applyFont="1" applyBorder="1" applyAlignment="1">
      <alignment horizontal="center" vertical="center"/>
    </xf>
    <xf numFmtId="0" fontId="26" fillId="0" borderId="3" xfId="0" applyFont="1" applyBorder="1" applyAlignment="1">
      <alignment vertical="center" wrapText="1"/>
    </xf>
    <xf numFmtId="0" fontId="26" fillId="0" borderId="5" xfId="0" applyFont="1" applyBorder="1" applyAlignment="1">
      <alignment vertical="center" wrapText="1"/>
    </xf>
    <xf numFmtId="4" fontId="26" fillId="0" borderId="28" xfId="0" applyNumberFormat="1" applyFont="1" applyBorder="1" applyAlignment="1">
      <alignment horizontal="right" vertical="center"/>
    </xf>
    <xf numFmtId="4" fontId="26" fillId="0" borderId="1" xfId="0" applyNumberFormat="1" applyFont="1" applyBorder="1" applyAlignment="1">
      <alignment horizontal="right" vertical="center"/>
    </xf>
    <xf numFmtId="10" fontId="26" fillId="0" borderId="49" xfId="0" applyNumberFormat="1" applyFont="1" applyBorder="1" applyAlignment="1">
      <alignment horizontal="center" vertical="center"/>
    </xf>
    <xf numFmtId="4" fontId="26" fillId="0" borderId="3" xfId="0" applyNumberFormat="1" applyFont="1" applyBorder="1" applyAlignment="1">
      <alignment horizontal="right" vertical="center"/>
    </xf>
    <xf numFmtId="4" fontId="26" fillId="0" borderId="63" xfId="0" applyNumberFormat="1" applyFont="1" applyBorder="1" applyAlignment="1">
      <alignment horizontal="right" vertical="center"/>
    </xf>
    <xf numFmtId="0" fontId="26" fillId="3" borderId="57" xfId="0" applyFont="1" applyFill="1" applyBorder="1" applyAlignment="1">
      <alignment horizontal="left" vertical="center" wrapText="1"/>
    </xf>
    <xf numFmtId="0" fontId="26" fillId="3" borderId="57" xfId="0" applyFont="1" applyFill="1" applyBorder="1" applyAlignment="1">
      <alignment horizontal="left" vertical="center"/>
    </xf>
    <xf numFmtId="0" fontId="26" fillId="3" borderId="57" xfId="0" applyFont="1" applyFill="1" applyBorder="1" applyAlignment="1">
      <alignment horizontal="center" vertical="center"/>
    </xf>
    <xf numFmtId="0" fontId="26" fillId="3" borderId="58" xfId="0" applyFont="1" applyFill="1" applyBorder="1" applyAlignment="1">
      <alignment horizontal="center" vertical="center"/>
    </xf>
    <xf numFmtId="0" fontId="26" fillId="3" borderId="59" xfId="0" applyFont="1" applyFill="1" applyBorder="1" applyAlignment="1">
      <alignment horizontal="center" vertical="center"/>
    </xf>
    <xf numFmtId="0" fontId="26" fillId="0" borderId="40" xfId="0" applyFont="1" applyBorder="1" applyAlignment="1">
      <alignment horizontal="center" vertical="center"/>
    </xf>
    <xf numFmtId="0" fontId="26" fillId="0" borderId="54" xfId="0" applyFont="1" applyBorder="1" applyAlignment="1">
      <alignment horizontal="center" vertical="center"/>
    </xf>
    <xf numFmtId="0" fontId="26" fillId="0" borderId="29" xfId="0" applyFont="1" applyBorder="1" applyAlignment="1">
      <alignment horizontal="center" vertical="center"/>
    </xf>
    <xf numFmtId="4" fontId="26" fillId="0" borderId="0" xfId="0" applyNumberFormat="1" applyFont="1" applyAlignment="1">
      <alignment horizontal="center" vertical="center"/>
    </xf>
    <xf numFmtId="0" fontId="0" fillId="0" borderId="3" xfId="0" applyBorder="1" applyAlignment="1">
      <alignment horizontal="left" vertical="center" wrapText="1"/>
    </xf>
    <xf numFmtId="0" fontId="45" fillId="0" borderId="1" xfId="0" applyFont="1" applyBorder="1" applyAlignment="1">
      <alignment vertical="center" wrapText="1"/>
    </xf>
    <xf numFmtId="4" fontId="40" fillId="0" borderId="0" xfId="0" applyNumberFormat="1" applyFont="1"/>
    <xf numFmtId="164" fontId="50" fillId="0" borderId="1" xfId="0" applyNumberFormat="1" applyFont="1" applyBorder="1" applyAlignment="1">
      <alignment vertical="center" wrapText="1"/>
    </xf>
    <xf numFmtId="0" fontId="45" fillId="0" borderId="24" xfId="0" applyFont="1" applyBorder="1" applyAlignment="1">
      <alignment vertical="center" wrapText="1"/>
    </xf>
    <xf numFmtId="4" fontId="46" fillId="0" borderId="16" xfId="0" applyNumberFormat="1" applyFont="1" applyBorder="1" applyAlignment="1">
      <alignment vertical="center" wrapText="1"/>
    </xf>
    <xf numFmtId="0" fontId="26" fillId="0" borderId="46" xfId="31" applyBorder="1" applyAlignment="1">
      <alignment horizontal="center" vertical="center" wrapText="1"/>
    </xf>
    <xf numFmtId="0" fontId="21" fillId="0" borderId="1" xfId="31" applyFont="1" applyBorder="1" applyAlignment="1">
      <alignment vertical="center" wrapText="1"/>
    </xf>
    <xf numFmtId="0" fontId="20" fillId="0" borderId="1" xfId="0" applyFont="1" applyBorder="1" applyAlignment="1">
      <alignment vertical="center" wrapText="1"/>
    </xf>
    <xf numFmtId="0" fontId="21" fillId="0" borderId="1" xfId="0" applyFont="1" applyBorder="1" applyAlignment="1">
      <alignment vertical="center" wrapText="1"/>
    </xf>
    <xf numFmtId="0" fontId="19" fillId="0" borderId="1" xfId="0" applyFont="1" applyBorder="1" applyAlignment="1">
      <alignment vertical="center" wrapText="1"/>
    </xf>
    <xf numFmtId="0" fontId="45" fillId="0" borderId="28" xfId="0" applyFont="1" applyBorder="1" applyAlignment="1">
      <alignment horizontal="left" vertical="center" wrapText="1"/>
    </xf>
    <xf numFmtId="4" fontId="45" fillId="0" borderId="62" xfId="0" applyNumberFormat="1" applyFont="1" applyBorder="1" applyAlignment="1">
      <alignment horizontal="center" vertical="center"/>
    </xf>
    <xf numFmtId="4" fontId="63" fillId="0" borderId="45" xfId="0" applyNumberFormat="1" applyFont="1" applyBorder="1" applyAlignment="1">
      <alignment vertical="center"/>
    </xf>
    <xf numFmtId="4" fontId="45" fillId="0" borderId="36" xfId="0" applyNumberFormat="1" applyFont="1" applyBorder="1" applyAlignment="1">
      <alignment horizontal="center" vertical="center" wrapText="1"/>
    </xf>
    <xf numFmtId="0" fontId="45" fillId="0" borderId="62" xfId="0" applyFont="1" applyBorder="1" applyAlignment="1">
      <alignment horizontal="center" vertical="center"/>
    </xf>
    <xf numFmtId="0" fontId="69" fillId="0" borderId="0" xfId="0" applyFont="1" applyAlignment="1">
      <alignment horizontal="center" wrapText="1"/>
    </xf>
    <xf numFmtId="0" fontId="69" fillId="0" borderId="0" xfId="0" applyFont="1" applyAlignment="1">
      <alignment wrapText="1"/>
    </xf>
    <xf numFmtId="0" fontId="0" fillId="0" borderId="0" xfId="0" applyAlignment="1">
      <alignment horizontal="left" wrapText="1"/>
    </xf>
    <xf numFmtId="0" fontId="40" fillId="4" borderId="1" xfId="0" applyFont="1" applyFill="1" applyBorder="1" applyAlignment="1">
      <alignment horizontal="center" vertical="center" wrapText="1"/>
    </xf>
    <xf numFmtId="0" fontId="40" fillId="3" borderId="1" xfId="0" applyFont="1" applyFill="1" applyBorder="1" applyAlignment="1">
      <alignment horizontal="center" vertical="center" wrapText="1"/>
    </xf>
    <xf numFmtId="4" fontId="80" fillId="0" borderId="1" xfId="0" applyNumberFormat="1" applyFont="1" applyBorder="1" applyAlignment="1">
      <alignment horizontal="center" vertical="center"/>
    </xf>
    <xf numFmtId="0" fontId="83" fillId="0" borderId="5" xfId="0" applyFont="1" applyBorder="1" applyAlignment="1">
      <alignment horizontal="left" vertical="center" wrapText="1"/>
    </xf>
    <xf numFmtId="4" fontId="81" fillId="0" borderId="5" xfId="0" applyNumberFormat="1" applyFont="1" applyBorder="1" applyAlignment="1">
      <alignment horizontal="center" vertical="center"/>
    </xf>
    <xf numFmtId="0" fontId="64" fillId="0" borderId="0" xfId="0" applyFont="1" applyAlignment="1">
      <alignment horizontal="left" vertical="center" wrapText="1"/>
    </xf>
    <xf numFmtId="10" fontId="64" fillId="0" borderId="0" xfId="0" applyNumberFormat="1" applyFont="1" applyAlignment="1">
      <alignment horizontal="center" vertical="center"/>
    </xf>
    <xf numFmtId="0" fontId="50" fillId="0" borderId="0" xfId="0" applyFont="1" applyAlignment="1">
      <alignment horizontal="left" vertical="center" wrapText="1"/>
    </xf>
    <xf numFmtId="10" fontId="50" fillId="0" borderId="0" xfId="0" applyNumberFormat="1" applyFont="1" applyAlignment="1">
      <alignment horizontal="center" vertical="center"/>
    </xf>
    <xf numFmtId="0" fontId="40" fillId="5" borderId="1" xfId="0" applyFont="1" applyFill="1" applyBorder="1" applyAlignment="1">
      <alignment horizontal="center" vertical="center" wrapText="1"/>
    </xf>
    <xf numFmtId="0" fontId="88" fillId="0" borderId="1" xfId="0" applyFont="1" applyBorder="1" applyAlignment="1">
      <alignment horizontal="center" vertical="center"/>
    </xf>
    <xf numFmtId="0" fontId="89" fillId="0" borderId="1" xfId="0" applyFont="1" applyBorder="1" applyAlignment="1">
      <alignment horizontal="center" vertical="center"/>
    </xf>
    <xf numFmtId="0" fontId="70" fillId="0" borderId="0" xfId="0" applyFont="1" applyAlignment="1">
      <alignment horizontal="center" vertical="top" wrapText="1"/>
    </xf>
    <xf numFmtId="0" fontId="47" fillId="0" borderId="0" xfId="0" applyFont="1"/>
    <xf numFmtId="0" fontId="89" fillId="0" borderId="0" xfId="0" applyFont="1" applyAlignment="1">
      <alignment horizontal="center" vertical="center"/>
    </xf>
    <xf numFmtId="0" fontId="85" fillId="0" borderId="0" xfId="0" applyFont="1" applyAlignment="1">
      <alignment horizontal="left" vertical="center" wrapText="1"/>
    </xf>
    <xf numFmtId="10" fontId="85" fillId="0" borderId="0" xfId="0" applyNumberFormat="1" applyFont="1" applyAlignment="1">
      <alignment horizontal="center" vertical="center"/>
    </xf>
    <xf numFmtId="0" fontId="88" fillId="0" borderId="0" xfId="0" applyFont="1" applyAlignment="1">
      <alignment horizontal="center" vertical="center"/>
    </xf>
    <xf numFmtId="0" fontId="86" fillId="0" borderId="0" xfId="0" applyFont="1" applyAlignment="1">
      <alignment horizontal="center" vertical="center"/>
    </xf>
    <xf numFmtId="0" fontId="86" fillId="0" borderId="0" xfId="0" applyFont="1" applyAlignment="1">
      <alignment horizontal="left" vertical="center" wrapText="1"/>
    </xf>
    <xf numFmtId="4" fontId="79" fillId="0" borderId="0" xfId="0" applyNumberFormat="1" applyFont="1" applyAlignment="1">
      <alignment horizontal="center" vertical="center"/>
    </xf>
    <xf numFmtId="4" fontId="86" fillId="0" borderId="0" xfId="0" applyNumberFormat="1" applyFont="1" applyAlignment="1">
      <alignment horizontal="center" vertical="center"/>
    </xf>
    <xf numFmtId="4" fontId="14" fillId="0" borderId="1" xfId="0" applyNumberFormat="1" applyFont="1" applyBorder="1" applyAlignment="1">
      <alignment horizontal="center" vertical="center" wrapText="1"/>
    </xf>
    <xf numFmtId="4" fontId="40" fillId="6" borderId="1" xfId="0" applyNumberFormat="1" applyFont="1" applyFill="1" applyBorder="1" applyAlignment="1">
      <alignment horizontal="center" vertical="center"/>
    </xf>
    <xf numFmtId="164" fontId="14" fillId="0" borderId="1" xfId="0" applyNumberFormat="1" applyFont="1" applyBorder="1" applyAlignment="1">
      <alignment horizontal="center" vertical="center"/>
    </xf>
    <xf numFmtId="0" fontId="73" fillId="4" borderId="1"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73" fillId="5" borderId="1" xfId="0" applyFont="1" applyFill="1" applyBorder="1" applyAlignment="1">
      <alignment horizontal="center" vertical="center" wrapText="1"/>
    </xf>
    <xf numFmtId="4" fontId="73" fillId="6" borderId="1" xfId="0" applyNumberFormat="1" applyFont="1" applyFill="1" applyBorder="1" applyAlignment="1">
      <alignment horizontal="center" vertical="center"/>
    </xf>
    <xf numFmtId="4" fontId="83" fillId="0" borderId="5" xfId="0" applyNumberFormat="1" applyFont="1" applyBorder="1" applyAlignment="1">
      <alignment horizontal="center" vertical="center"/>
    </xf>
    <xf numFmtId="0" fontId="92" fillId="0" borderId="1" xfId="0" applyFont="1" applyBorder="1" applyAlignment="1">
      <alignment horizontal="left" vertical="center" wrapText="1"/>
    </xf>
    <xf numFmtId="4" fontId="92" fillId="0" borderId="1" xfId="0" applyNumberFormat="1" applyFont="1" applyBorder="1" applyAlignment="1">
      <alignment horizontal="center" vertical="center"/>
    </xf>
    <xf numFmtId="0" fontId="73" fillId="0" borderId="1" xfId="0" applyFont="1" applyBorder="1" applyAlignment="1">
      <alignment horizontal="left" vertical="center" wrapText="1"/>
    </xf>
    <xf numFmtId="4" fontId="0" fillId="0" borderId="1" xfId="0" applyNumberFormat="1" applyBorder="1" applyAlignment="1">
      <alignment horizontal="center" vertical="center"/>
    </xf>
    <xf numFmtId="4" fontId="73" fillId="0" borderId="1" xfId="0" applyNumberFormat="1" applyFont="1" applyBorder="1" applyAlignment="1">
      <alignment horizontal="center" vertical="center"/>
    </xf>
    <xf numFmtId="0" fontId="93" fillId="0" borderId="0" xfId="0" applyFont="1" applyAlignment="1">
      <alignment horizontal="right" vertical="top"/>
    </xf>
    <xf numFmtId="0" fontId="71" fillId="0" borderId="0" xfId="39" applyFont="1"/>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4" fontId="12" fillId="0" borderId="3" xfId="0" applyNumberFormat="1" applyFont="1" applyBorder="1" applyAlignment="1">
      <alignment horizontal="right" vertical="center" wrapText="1"/>
    </xf>
    <xf numFmtId="0" fontId="12" fillId="2" borderId="1" xfId="0" applyFont="1" applyFill="1" applyBorder="1" applyAlignment="1">
      <alignment horizontal="left" vertical="center" wrapText="1"/>
    </xf>
    <xf numFmtId="0" fontId="12" fillId="0" borderId="2" xfId="0" applyFont="1" applyBorder="1" applyAlignment="1">
      <alignment horizontal="left" vertical="center" wrapText="1"/>
    </xf>
    <xf numFmtId="4" fontId="12" fillId="0" borderId="28" xfId="0" applyNumberFormat="1" applyFont="1" applyBorder="1" applyAlignment="1">
      <alignment horizontal="right" vertical="center"/>
    </xf>
    <xf numFmtId="4" fontId="12" fillId="2" borderId="2" xfId="0" applyNumberFormat="1" applyFont="1" applyFill="1" applyBorder="1" applyAlignment="1">
      <alignment horizontal="right" vertical="center"/>
    </xf>
    <xf numFmtId="10" fontId="12" fillId="0" borderId="28" xfId="0" applyNumberFormat="1" applyFont="1" applyBorder="1" applyAlignment="1">
      <alignment horizontal="center" vertical="center"/>
    </xf>
    <xf numFmtId="0" fontId="12" fillId="2" borderId="47" xfId="0" applyFont="1" applyFill="1" applyBorder="1" applyAlignment="1">
      <alignment horizontal="left" vertical="center" wrapText="1"/>
    </xf>
    <xf numFmtId="0" fontId="12" fillId="2" borderId="22" xfId="0" applyFont="1" applyFill="1" applyBorder="1" applyAlignment="1">
      <alignment horizontal="left" vertical="center" wrapText="1"/>
    </xf>
    <xf numFmtId="0" fontId="12" fillId="4" borderId="9"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53" xfId="0" applyFont="1" applyFill="1" applyBorder="1" applyAlignment="1">
      <alignment horizontal="center" vertical="center"/>
    </xf>
    <xf numFmtId="0" fontId="12" fillId="0" borderId="10" xfId="0" applyFont="1" applyBorder="1" applyAlignment="1">
      <alignment horizontal="center" vertical="center"/>
    </xf>
    <xf numFmtId="4" fontId="12" fillId="0" borderId="28" xfId="0" applyNumberFormat="1" applyFont="1" applyBorder="1" applyAlignment="1">
      <alignment horizontal="center" vertical="center"/>
    </xf>
    <xf numFmtId="0" fontId="12" fillId="0" borderId="25"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center" vertical="center"/>
    </xf>
    <xf numFmtId="4" fontId="12" fillId="0" borderId="0" xfId="0" applyNumberFormat="1" applyFont="1" applyAlignment="1">
      <alignment vertical="center"/>
    </xf>
    <xf numFmtId="10" fontId="64" fillId="0" borderId="1" xfId="0" applyNumberFormat="1" applyFont="1" applyBorder="1" applyAlignment="1">
      <alignment horizontal="center" vertical="center"/>
    </xf>
    <xf numFmtId="4" fontId="40" fillId="0" borderId="1" xfId="0" applyNumberFormat="1" applyFont="1" applyBorder="1" applyAlignment="1">
      <alignment horizontal="center" vertical="center"/>
    </xf>
    <xf numFmtId="164" fontId="40" fillId="0" borderId="1" xfId="0" applyNumberFormat="1" applyFont="1" applyBorder="1" applyAlignment="1">
      <alignment horizontal="center" vertical="center"/>
    </xf>
    <xf numFmtId="10" fontId="12" fillId="0" borderId="52" xfId="0" applyNumberFormat="1" applyFont="1" applyBorder="1" applyAlignment="1">
      <alignment horizontal="center" vertical="center"/>
    </xf>
    <xf numFmtId="0" fontId="45" fillId="0" borderId="16" xfId="0" applyFont="1" applyBorder="1" applyAlignment="1">
      <alignment vertical="center" wrapText="1"/>
    </xf>
    <xf numFmtId="0" fontId="11" fillId="2" borderId="24" xfId="0" applyFont="1" applyFill="1" applyBorder="1" applyAlignment="1">
      <alignmen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4" fontId="12" fillId="0" borderId="2" xfId="0" applyNumberFormat="1" applyFont="1" applyBorder="1" applyAlignment="1">
      <alignment horizontal="right" vertical="center" wrapText="1"/>
    </xf>
    <xf numFmtId="0" fontId="12" fillId="2" borderId="13" xfId="0" applyFont="1" applyFill="1" applyBorder="1" applyAlignment="1">
      <alignment horizontal="left" vertical="center" wrapText="1"/>
    </xf>
    <xf numFmtId="4" fontId="46" fillId="2" borderId="13" xfId="0" applyNumberFormat="1" applyFont="1" applyFill="1" applyBorder="1" applyAlignment="1">
      <alignment horizontal="right" vertical="center"/>
    </xf>
    <xf numFmtId="4" fontId="12" fillId="0" borderId="24" xfId="0" applyNumberFormat="1" applyFont="1" applyBorder="1" applyAlignment="1">
      <alignment horizontal="right" vertical="center"/>
    </xf>
    <xf numFmtId="10" fontId="12" fillId="0" borderId="51" xfId="0" applyNumberFormat="1" applyFont="1" applyBorder="1" applyAlignment="1">
      <alignment horizontal="center" vertical="center"/>
    </xf>
    <xf numFmtId="4" fontId="40" fillId="4" borderId="9" xfId="0" applyNumberFormat="1" applyFont="1" applyFill="1" applyBorder="1" applyAlignment="1">
      <alignment horizontal="right" vertical="center"/>
    </xf>
    <xf numFmtId="4" fontId="40" fillId="4" borderId="54" xfId="0" applyNumberFormat="1" applyFont="1" applyFill="1" applyBorder="1" applyAlignment="1">
      <alignment horizontal="right" vertical="center"/>
    </xf>
    <xf numFmtId="4" fontId="40" fillId="4" borderId="26" xfId="0" applyNumberFormat="1" applyFont="1" applyFill="1" applyBorder="1" applyAlignment="1">
      <alignment horizontal="right" vertical="center"/>
    </xf>
    <xf numFmtId="4" fontId="40" fillId="4" borderId="64" xfId="0" applyNumberFormat="1" applyFont="1" applyFill="1" applyBorder="1" applyAlignment="1">
      <alignment horizontal="right" vertical="center"/>
    </xf>
    <xf numFmtId="10" fontId="47" fillId="4" borderId="54" xfId="0" applyNumberFormat="1" applyFont="1" applyFill="1" applyBorder="1" applyAlignment="1">
      <alignment horizontal="center" vertical="center" wrapText="1"/>
    </xf>
    <xf numFmtId="0" fontId="12" fillId="0" borderId="7" xfId="0" applyFont="1" applyBorder="1" applyAlignment="1">
      <alignment horizontal="center" vertical="center" wrapText="1"/>
    </xf>
    <xf numFmtId="4" fontId="12" fillId="0" borderId="8" xfId="0" applyNumberFormat="1" applyFont="1" applyBorder="1" applyAlignment="1">
      <alignment horizontal="right" vertical="center" wrapText="1"/>
    </xf>
    <xf numFmtId="0" fontId="0" fillId="0" borderId="7" xfId="0" applyBorder="1" applyAlignment="1">
      <alignment horizontal="left" vertical="center" wrapText="1"/>
    </xf>
    <xf numFmtId="4" fontId="12" fillId="0" borderId="29" xfId="0" applyNumberFormat="1" applyFont="1" applyBorder="1" applyAlignment="1">
      <alignment horizontal="right" vertical="center"/>
    </xf>
    <xf numFmtId="4" fontId="12" fillId="0" borderId="30" xfId="0" applyNumberFormat="1" applyFont="1" applyBorder="1" applyAlignment="1">
      <alignment horizontal="right" vertical="center"/>
    </xf>
    <xf numFmtId="10" fontId="12" fillId="0" borderId="44" xfId="0" applyNumberFormat="1" applyFont="1" applyBorder="1" applyAlignment="1">
      <alignment horizontal="center" vertical="center"/>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 xfId="0" applyFont="1" applyBorder="1" applyAlignment="1">
      <alignment horizontal="left" vertical="center" wrapText="1"/>
    </xf>
    <xf numFmtId="0" fontId="10" fillId="2" borderId="15" xfId="0" applyFont="1" applyFill="1" applyBorder="1" applyAlignment="1">
      <alignment horizontal="left" vertical="center" wrapText="1"/>
    </xf>
    <xf numFmtId="4" fontId="45" fillId="2" borderId="15" xfId="0" applyNumberFormat="1" applyFont="1" applyFill="1" applyBorder="1" applyAlignment="1">
      <alignment horizontal="right" vertical="center"/>
    </xf>
    <xf numFmtId="4" fontId="45" fillId="0" borderId="63" xfId="0" applyNumberFormat="1" applyFont="1" applyBorder="1" applyAlignment="1">
      <alignment horizontal="right" vertical="center"/>
    </xf>
    <xf numFmtId="4" fontId="12" fillId="0" borderId="42" xfId="0" applyNumberFormat="1" applyFont="1" applyBorder="1" applyAlignment="1">
      <alignment horizontal="right" vertical="center"/>
    </xf>
    <xf numFmtId="0" fontId="45" fillId="0" borderId="21" xfId="0" applyFont="1" applyBorder="1" applyAlignment="1">
      <alignment vertical="center" wrapText="1"/>
    </xf>
    <xf numFmtId="0" fontId="7" fillId="0" borderId="7" xfId="0" applyFont="1" applyBorder="1" applyAlignment="1">
      <alignment horizontal="left" vertical="center" wrapText="1"/>
    </xf>
    <xf numFmtId="0" fontId="45" fillId="0" borderId="18" xfId="0" applyFont="1" applyBorder="1" applyAlignment="1">
      <alignment vertical="center" wrapText="1"/>
    </xf>
    <xf numFmtId="0" fontId="62" fillId="0" borderId="36" xfId="0" applyFont="1" applyBorder="1" applyAlignment="1">
      <alignment horizontal="right" vertical="center" wrapText="1"/>
    </xf>
    <xf numFmtId="0" fontId="45" fillId="0" borderId="63" xfId="0" applyFont="1" applyBorder="1" applyAlignment="1">
      <alignment horizontal="left" vertical="center" wrapText="1"/>
    </xf>
    <xf numFmtId="4" fontId="45" fillId="0" borderId="49" xfId="0" applyNumberFormat="1" applyFont="1" applyBorder="1" applyAlignment="1">
      <alignment horizontal="right" vertical="center"/>
    </xf>
    <xf numFmtId="0" fontId="0" fillId="0" borderId="1" xfId="0" applyBorder="1" applyAlignment="1">
      <alignment horizontal="left" vertical="center" wrapText="1"/>
    </xf>
    <xf numFmtId="0" fontId="0" fillId="0" borderId="20" xfId="0" applyBorder="1" applyAlignment="1">
      <alignment horizontal="left" vertical="center" wrapText="1"/>
    </xf>
    <xf numFmtId="0" fontId="0" fillId="0" borderId="1" xfId="0" applyBorder="1" applyAlignment="1">
      <alignment horizontal="left" vertical="center" wrapText="1"/>
    </xf>
    <xf numFmtId="4" fontId="4" fillId="0" borderId="42" xfId="0" applyNumberFormat="1" applyFont="1" applyBorder="1" applyAlignment="1">
      <alignment horizontal="right" vertical="center"/>
    </xf>
    <xf numFmtId="0" fontId="2" fillId="0" borderId="7" xfId="0" applyFont="1" applyBorder="1" applyAlignment="1">
      <alignment horizontal="left" vertical="center" wrapText="1"/>
    </xf>
    <xf numFmtId="0" fontId="0" fillId="0" borderId="0" xfId="0" applyAlignment="1">
      <alignment horizontal="left" vertical="top" wrapText="1"/>
    </xf>
    <xf numFmtId="0" fontId="73" fillId="6" borderId="2" xfId="0" applyFont="1" applyFill="1" applyBorder="1" applyAlignment="1">
      <alignment horizontal="left" vertical="center" wrapText="1"/>
    </xf>
    <xf numFmtId="0" fontId="73" fillId="6" borderId="25" xfId="0" applyFont="1" applyFill="1" applyBorder="1" applyAlignment="1">
      <alignment horizontal="left" vertical="center" wrapText="1"/>
    </xf>
    <xf numFmtId="0" fontId="40" fillId="5" borderId="2" xfId="0" applyFont="1" applyFill="1" applyBorder="1" applyAlignment="1">
      <alignment horizontal="left" vertical="center"/>
    </xf>
    <xf numFmtId="0" fontId="40" fillId="5" borderId="13" xfId="0" applyFont="1" applyFill="1" applyBorder="1" applyAlignment="1">
      <alignment horizontal="left" vertical="center"/>
    </xf>
    <xf numFmtId="0" fontId="40" fillId="5" borderId="25" xfId="0" applyFont="1" applyFill="1" applyBorder="1" applyAlignment="1">
      <alignment horizontal="left" vertical="center"/>
    </xf>
    <xf numFmtId="0" fontId="73" fillId="5" borderId="2" xfId="0" applyFont="1" applyFill="1" applyBorder="1" applyAlignment="1">
      <alignment horizontal="left" vertical="center" wrapText="1"/>
    </xf>
    <xf numFmtId="0" fontId="73" fillId="5" borderId="13" xfId="0" applyFont="1" applyFill="1" applyBorder="1" applyAlignment="1">
      <alignment horizontal="left" vertical="center" wrapText="1"/>
    </xf>
    <xf numFmtId="0" fontId="73" fillId="5" borderId="25" xfId="0" applyFont="1" applyFill="1" applyBorder="1" applyAlignment="1">
      <alignment horizontal="left" vertical="center" wrapText="1"/>
    </xf>
    <xf numFmtId="0" fontId="40" fillId="0" borderId="0" xfId="0" applyFont="1" applyAlignment="1">
      <alignment horizontal="left" vertical="center"/>
    </xf>
    <xf numFmtId="0" fontId="14" fillId="0" borderId="0" xfId="0" applyFont="1" applyAlignment="1">
      <alignment horizontal="left" vertical="top"/>
    </xf>
    <xf numFmtId="0" fontId="69" fillId="0" borderId="0" xfId="0" applyFont="1" applyAlignment="1">
      <alignment horizontal="center" wrapText="1"/>
    </xf>
    <xf numFmtId="0" fontId="40" fillId="6" borderId="1" xfId="0" applyFont="1" applyFill="1" applyBorder="1" applyAlignment="1">
      <alignment horizontal="left" vertical="center" wrapText="1"/>
    </xf>
    <xf numFmtId="0" fontId="40" fillId="0" borderId="1" xfId="0" applyFont="1" applyBorder="1" applyAlignment="1">
      <alignment horizontal="left" vertical="center" wrapText="1"/>
    </xf>
    <xf numFmtId="0" fontId="73" fillId="0" borderId="5" xfId="0" applyFont="1" applyBorder="1" applyAlignment="1">
      <alignment horizontal="center" vertical="center"/>
    </xf>
    <xf numFmtId="0" fontId="73" fillId="0" borderId="1" xfId="0" applyFont="1" applyBorder="1" applyAlignment="1">
      <alignment horizontal="center" vertical="center"/>
    </xf>
    <xf numFmtId="0" fontId="47" fillId="0" borderId="1" xfId="0" applyFont="1" applyBorder="1" applyAlignment="1">
      <alignment horizontal="left" vertical="center" wrapText="1"/>
    </xf>
    <xf numFmtId="0" fontId="64" fillId="0" borderId="1" xfId="0" applyFont="1" applyBorder="1" applyAlignment="1">
      <alignment horizontal="left" vertical="center" wrapText="1"/>
    </xf>
    <xf numFmtId="0" fontId="84" fillId="0" borderId="0" xfId="0" applyFont="1" applyAlignment="1">
      <alignment horizontal="left" vertical="top" wrapText="1"/>
    </xf>
    <xf numFmtId="0" fontId="70" fillId="0" borderId="0" xfId="0" applyFont="1" applyAlignment="1">
      <alignment horizontal="left" vertical="top" wrapText="1"/>
    </xf>
    <xf numFmtId="0" fontId="79" fillId="0" borderId="0" xfId="0" applyFont="1" applyAlignment="1">
      <alignment horizontal="left" vertical="top" wrapText="1"/>
    </xf>
    <xf numFmtId="0" fontId="79" fillId="0" borderId="0" xfId="0" applyFont="1" applyAlignment="1">
      <alignment horizontal="left" vertical="top"/>
    </xf>
    <xf numFmtId="0" fontId="70" fillId="0" borderId="0" xfId="0" applyFont="1" applyAlignment="1">
      <alignment horizontal="left" vertical="top"/>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12" fillId="0" borderId="20" xfId="0" applyFont="1" applyBorder="1" applyAlignment="1">
      <alignment horizontal="left" vertical="center" wrapText="1"/>
    </xf>
    <xf numFmtId="0" fontId="12" fillId="0" borderId="20" xfId="0"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right" vertical="center" wrapText="1"/>
    </xf>
    <xf numFmtId="0" fontId="12" fillId="0" borderId="20" xfId="0" applyFont="1" applyBorder="1" applyAlignment="1">
      <alignment horizontal="right" vertical="center" wrapText="1"/>
    </xf>
    <xf numFmtId="0" fontId="12" fillId="0" borderId="5" xfId="0" applyFont="1" applyBorder="1" applyAlignment="1">
      <alignment horizontal="right" vertical="center" wrapText="1"/>
    </xf>
    <xf numFmtId="0" fontId="48" fillId="4" borderId="3" xfId="0" applyFont="1" applyFill="1" applyBorder="1" applyAlignment="1">
      <alignment horizontal="center" vertical="center" textRotation="90" wrapText="1"/>
    </xf>
    <xf numFmtId="0" fontId="48" fillId="4" borderId="5" xfId="0" applyFont="1" applyFill="1" applyBorder="1" applyAlignment="1">
      <alignment horizontal="center" vertical="center" textRotation="90" wrapText="1"/>
    </xf>
    <xf numFmtId="0" fontId="48" fillId="4" borderId="1" xfId="0" applyFont="1" applyFill="1" applyBorder="1" applyAlignment="1">
      <alignment vertical="center" wrapText="1"/>
    </xf>
    <xf numFmtId="0" fontId="48" fillId="4" borderId="3" xfId="0" applyFont="1" applyFill="1" applyBorder="1" applyAlignment="1">
      <alignment vertical="center" wrapText="1"/>
    </xf>
    <xf numFmtId="0" fontId="0" fillId="0" borderId="5" xfId="0" applyBorder="1" applyAlignment="1">
      <alignment vertical="center" wrapText="1"/>
    </xf>
    <xf numFmtId="0" fontId="48" fillId="4" borderId="2" xfId="0" applyFont="1" applyFill="1" applyBorder="1" applyAlignment="1">
      <alignment vertical="center" wrapText="1"/>
    </xf>
    <xf numFmtId="0" fontId="48" fillId="4" borderId="6" xfId="0" applyFont="1" applyFill="1" applyBorder="1" applyAlignment="1">
      <alignment vertical="center" wrapText="1"/>
    </xf>
    <xf numFmtId="0" fontId="48" fillId="4" borderId="28" xfId="0" applyFont="1" applyFill="1" applyBorder="1" applyAlignment="1">
      <alignment vertical="center" wrapText="1"/>
    </xf>
    <xf numFmtId="0" fontId="48" fillId="4" borderId="49" xfId="0" applyFont="1" applyFill="1" applyBorder="1" applyAlignment="1">
      <alignment vertical="center" wrapText="1"/>
    </xf>
    <xf numFmtId="0" fontId="56" fillId="4" borderId="1" xfId="0" applyFont="1" applyFill="1" applyBorder="1" applyAlignment="1">
      <alignment horizontal="left" vertical="center" wrapText="1"/>
    </xf>
    <xf numFmtId="0" fontId="56" fillId="4" borderId="3" xfId="0"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45" fillId="0" borderId="39" xfId="40" applyFont="1" applyBorder="1" applyAlignment="1">
      <alignment horizontal="left" vertical="center" wrapText="1"/>
    </xf>
    <xf numFmtId="0" fontId="45" fillId="0" borderId="43" xfId="40" applyFont="1" applyBorder="1" applyAlignment="1">
      <alignment horizontal="left" vertical="center" wrapText="1"/>
    </xf>
    <xf numFmtId="4" fontId="12" fillId="0" borderId="32" xfId="0" applyNumberFormat="1" applyFont="1" applyBorder="1" applyAlignment="1">
      <alignment horizontal="right" vertical="center"/>
    </xf>
    <xf numFmtId="4" fontId="12" fillId="0" borderId="5" xfId="0" applyNumberFormat="1" applyFont="1" applyBorder="1" applyAlignment="1">
      <alignment horizontal="right" vertical="center"/>
    </xf>
    <xf numFmtId="4" fontId="12" fillId="2" borderId="34" xfId="0" applyNumberFormat="1" applyFont="1" applyFill="1" applyBorder="1" applyAlignment="1">
      <alignment horizontal="right" vertical="center"/>
    </xf>
    <xf numFmtId="4" fontId="12" fillId="2" borderId="40" xfId="0" applyNumberFormat="1" applyFont="1" applyFill="1" applyBorder="1" applyAlignment="1">
      <alignment horizontal="right" vertical="center"/>
    </xf>
    <xf numFmtId="4" fontId="45" fillId="0" borderId="49" xfId="0" applyNumberFormat="1" applyFont="1" applyBorder="1" applyAlignment="1">
      <alignment horizontal="right" vertical="center" wrapText="1"/>
    </xf>
    <xf numFmtId="4" fontId="45" fillId="0" borderId="40" xfId="0" applyNumberFormat="1" applyFont="1" applyBorder="1" applyAlignment="1">
      <alignment horizontal="right" vertical="center" wrapText="1"/>
    </xf>
    <xf numFmtId="0" fontId="12" fillId="0" borderId="32" xfId="0" applyFont="1" applyBorder="1" applyAlignment="1">
      <alignment horizontal="center" vertical="center" wrapText="1"/>
    </xf>
    <xf numFmtId="0" fontId="40" fillId="4" borderId="51" xfId="0" applyFont="1" applyFill="1" applyBorder="1" applyAlignment="1">
      <alignment horizontal="center" vertical="center" wrapText="1"/>
    </xf>
    <xf numFmtId="0" fontId="40" fillId="4" borderId="13" xfId="0" applyFont="1" applyFill="1" applyBorder="1" applyAlignment="1">
      <alignment horizontal="center" vertical="center" wrapText="1"/>
    </xf>
    <xf numFmtId="0" fontId="40" fillId="4" borderId="19" xfId="0" applyFont="1" applyFill="1" applyBorder="1" applyAlignment="1">
      <alignment horizontal="center" vertical="center" wrapText="1"/>
    </xf>
    <xf numFmtId="4" fontId="12" fillId="0" borderId="39" xfId="0" applyNumberFormat="1" applyFont="1" applyBorder="1" applyAlignment="1">
      <alignment horizontal="right" vertical="center"/>
    </xf>
    <xf numFmtId="4" fontId="12" fillId="0" borderId="43" xfId="0" applyNumberFormat="1" applyFont="1" applyBorder="1" applyAlignment="1">
      <alignment horizontal="right" vertical="center"/>
    </xf>
    <xf numFmtId="10" fontId="12" fillId="0" borderId="34" xfId="0" applyNumberFormat="1" applyFont="1" applyBorder="1" applyAlignment="1">
      <alignment horizontal="center" vertical="center"/>
    </xf>
    <xf numFmtId="10" fontId="12" fillId="0" borderId="40" xfId="0" applyNumberFormat="1" applyFont="1" applyBorder="1" applyAlignment="1">
      <alignment horizontal="center" vertical="center"/>
    </xf>
    <xf numFmtId="0" fontId="48" fillId="4" borderId="48" xfId="0" applyFont="1" applyFill="1" applyBorder="1" applyAlignment="1">
      <alignment vertical="center" wrapText="1"/>
    </xf>
    <xf numFmtId="0" fontId="48" fillId="4" borderId="21" xfId="0" applyFont="1" applyFill="1" applyBorder="1" applyAlignment="1">
      <alignment vertical="center" wrapText="1"/>
    </xf>
    <xf numFmtId="0" fontId="48" fillId="4" borderId="46" xfId="0" applyFont="1" applyFill="1" applyBorder="1" applyAlignment="1">
      <alignment vertical="center" wrapText="1"/>
    </xf>
    <xf numFmtId="0" fontId="45" fillId="0" borderId="31" xfId="0" applyFont="1" applyBorder="1" applyAlignment="1">
      <alignment horizontal="left" vertical="center" wrapText="1"/>
    </xf>
    <xf numFmtId="0" fontId="45" fillId="0" borderId="17" xfId="0" applyFont="1" applyBorder="1" applyAlignment="1">
      <alignment horizontal="left" vertical="center" wrapText="1"/>
    </xf>
    <xf numFmtId="4" fontId="46" fillId="2" borderId="31" xfId="0" applyNumberFormat="1" applyFont="1" applyFill="1" applyBorder="1" applyAlignment="1">
      <alignment horizontal="right" vertical="center" wrapText="1"/>
    </xf>
    <xf numFmtId="4" fontId="46" fillId="2" borderId="17" xfId="0" applyNumberFormat="1" applyFont="1" applyFill="1" applyBorder="1" applyAlignment="1">
      <alignment horizontal="right" vertical="center" wrapText="1"/>
    </xf>
    <xf numFmtId="4" fontId="45" fillId="0" borderId="42" xfId="0" applyNumberFormat="1" applyFont="1" applyBorder="1" applyAlignment="1">
      <alignment horizontal="right" vertical="center" wrapText="1"/>
    </xf>
    <xf numFmtId="4" fontId="45" fillId="0" borderId="43" xfId="0" applyNumberFormat="1" applyFont="1" applyBorder="1" applyAlignment="1">
      <alignment horizontal="right" vertical="center" wrapText="1"/>
    </xf>
    <xf numFmtId="10" fontId="12" fillId="0" borderId="49" xfId="0" applyNumberFormat="1" applyFont="1" applyBorder="1" applyAlignment="1">
      <alignment horizontal="center" vertical="center"/>
    </xf>
    <xf numFmtId="0" fontId="45" fillId="2" borderId="21" xfId="0" applyFont="1" applyFill="1" applyBorder="1" applyAlignment="1">
      <alignment horizontal="left" vertical="center" wrapText="1"/>
    </xf>
    <xf numFmtId="0" fontId="45" fillId="2" borderId="17" xfId="0" applyFont="1" applyFill="1" applyBorder="1" applyAlignment="1">
      <alignment horizontal="left" vertical="center" wrapText="1"/>
    </xf>
    <xf numFmtId="4" fontId="12" fillId="2" borderId="49" xfId="0" applyNumberFormat="1" applyFont="1" applyFill="1" applyBorder="1" applyAlignment="1">
      <alignment horizontal="right" vertical="center"/>
    </xf>
    <xf numFmtId="4" fontId="46" fillId="2" borderId="21" xfId="0" applyNumberFormat="1" applyFont="1" applyFill="1" applyBorder="1" applyAlignment="1">
      <alignment horizontal="right" vertical="center" wrapText="1"/>
    </xf>
    <xf numFmtId="4" fontId="45" fillId="0" borderId="3" xfId="0" applyNumberFormat="1" applyFont="1" applyBorder="1" applyAlignment="1">
      <alignment horizontal="left" vertical="center"/>
    </xf>
    <xf numFmtId="4" fontId="45" fillId="0" borderId="5" xfId="0" applyNumberFormat="1" applyFont="1" applyBorder="1" applyAlignment="1">
      <alignment horizontal="left" vertical="center"/>
    </xf>
    <xf numFmtId="0" fontId="40" fillId="2" borderId="14" xfId="0" applyFont="1" applyFill="1" applyBorder="1" applyAlignment="1">
      <alignment horizontal="left" vertical="center" wrapText="1"/>
    </xf>
    <xf numFmtId="0" fontId="40" fillId="2" borderId="50" xfId="0" applyFont="1" applyFill="1" applyBorder="1" applyAlignment="1">
      <alignment horizontal="left" vertical="center" wrapText="1"/>
    </xf>
    <xf numFmtId="4" fontId="46" fillId="2" borderId="21" xfId="0" applyNumberFormat="1" applyFont="1" applyFill="1" applyBorder="1" applyAlignment="1">
      <alignment horizontal="right" vertical="center"/>
    </xf>
    <xf numFmtId="4" fontId="46" fillId="2" borderId="17" xfId="0" applyNumberFormat="1" applyFont="1" applyFill="1" applyBorder="1" applyAlignment="1">
      <alignment horizontal="right" vertical="center"/>
    </xf>
    <xf numFmtId="0" fontId="3" fillId="0" borderId="3" xfId="0" applyFont="1" applyBorder="1" applyAlignment="1">
      <alignment horizontal="left" vertical="center" wrapText="1"/>
    </xf>
    <xf numFmtId="0" fontId="5" fillId="0" borderId="20" xfId="0" applyFont="1" applyBorder="1" applyAlignment="1">
      <alignment horizontal="left" vertical="center" wrapText="1"/>
    </xf>
    <xf numFmtId="0" fontId="10" fillId="0" borderId="5" xfId="0" applyFont="1" applyBorder="1" applyAlignment="1">
      <alignment horizontal="left" vertical="center" wrapText="1"/>
    </xf>
    <xf numFmtId="0" fontId="10" fillId="0" borderId="3" xfId="0" applyFont="1" applyBorder="1" applyAlignment="1">
      <alignment horizontal="left" vertical="center" wrapText="1"/>
    </xf>
    <xf numFmtId="0" fontId="10" fillId="0" borderId="20" xfId="0" applyFont="1" applyBorder="1" applyAlignment="1">
      <alignment horizontal="left" vertical="center" wrapText="1"/>
    </xf>
    <xf numFmtId="0" fontId="9" fillId="0" borderId="3" xfId="0" applyFont="1" applyBorder="1" applyAlignment="1">
      <alignment horizontal="left" vertical="center" wrapText="1"/>
    </xf>
    <xf numFmtId="0" fontId="9" fillId="0" borderId="20" xfId="0" applyFont="1" applyBorder="1" applyAlignment="1">
      <alignment horizontal="left" vertical="center" wrapText="1"/>
    </xf>
    <xf numFmtId="4" fontId="50" fillId="0" borderId="3" xfId="0" applyNumberFormat="1" applyFont="1" applyBorder="1" applyAlignment="1">
      <alignment horizontal="right" vertical="center" wrapText="1"/>
    </xf>
    <xf numFmtId="4" fontId="50" fillId="0" borderId="20" xfId="0" applyNumberFormat="1" applyFont="1" applyBorder="1" applyAlignment="1">
      <alignment horizontal="right" vertical="center" wrapText="1"/>
    </xf>
    <xf numFmtId="4" fontId="50" fillId="0" borderId="5" xfId="0" applyNumberFormat="1" applyFont="1" applyBorder="1" applyAlignment="1">
      <alignment horizontal="right" vertical="center" wrapText="1"/>
    </xf>
    <xf numFmtId="4" fontId="12" fillId="2" borderId="42" xfId="0" applyNumberFormat="1" applyFont="1" applyFill="1" applyBorder="1" applyAlignment="1">
      <alignment horizontal="right" vertical="center"/>
    </xf>
    <xf numFmtId="4" fontId="12" fillId="2" borderId="43" xfId="0" applyNumberFormat="1" applyFont="1" applyFill="1" applyBorder="1" applyAlignment="1">
      <alignment horizontal="right" vertical="center"/>
    </xf>
    <xf numFmtId="0" fontId="40" fillId="4" borderId="9" xfId="0" applyFont="1" applyFill="1" applyBorder="1" applyAlignment="1">
      <alignment horizontal="left" vertical="center" wrapText="1"/>
    </xf>
    <xf numFmtId="0" fontId="0" fillId="0" borderId="12" xfId="0" applyBorder="1" applyAlignment="1">
      <alignment horizontal="left" vertical="center"/>
    </xf>
    <xf numFmtId="0" fontId="0" fillId="0" borderId="11" xfId="0" applyBorder="1" applyAlignment="1">
      <alignment horizontal="left" vertical="center"/>
    </xf>
    <xf numFmtId="0" fontId="63" fillId="0" borderId="14" xfId="0" applyFont="1"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4" fontId="12" fillId="0" borderId="49" xfId="0" applyNumberFormat="1" applyFont="1" applyBorder="1" applyAlignment="1">
      <alignment horizontal="right" vertical="center"/>
    </xf>
    <xf numFmtId="4" fontId="12" fillId="0" borderId="40" xfId="0" applyNumberFormat="1" applyFont="1" applyBorder="1" applyAlignment="1">
      <alignment horizontal="right" vertical="center"/>
    </xf>
    <xf numFmtId="0" fontId="45" fillId="0" borderId="47" xfId="0" applyFont="1" applyBorder="1" applyAlignment="1">
      <alignment horizontal="left" vertical="center" wrapText="1"/>
    </xf>
    <xf numFmtId="0" fontId="45" fillId="0" borderId="43" xfId="0" applyFont="1" applyBorder="1" applyAlignment="1">
      <alignment horizontal="left" vertical="center" wrapText="1"/>
    </xf>
    <xf numFmtId="0" fontId="45" fillId="0" borderId="49" xfId="0" applyFont="1" applyBorder="1" applyAlignment="1">
      <alignment horizontal="left" vertical="center" wrapText="1"/>
    </xf>
    <xf numFmtId="0" fontId="47" fillId="0" borderId="48" xfId="0" applyFont="1" applyBorder="1" applyAlignment="1">
      <alignment horizontal="left" vertical="center" wrapText="1"/>
    </xf>
    <xf numFmtId="0" fontId="47" fillId="0" borderId="40" xfId="0" applyFont="1" applyBorder="1" applyAlignment="1">
      <alignment horizontal="left" vertical="center" wrapText="1"/>
    </xf>
    <xf numFmtId="0" fontId="40" fillId="3" borderId="35" xfId="0" applyFont="1" applyFill="1" applyBorder="1" applyAlignment="1">
      <alignment horizontal="center" vertical="center" wrapText="1"/>
    </xf>
    <xf numFmtId="0" fontId="40" fillId="3" borderId="36" xfId="0" applyFont="1" applyFill="1" applyBorder="1" applyAlignment="1">
      <alignment horizontal="center" vertical="center" wrapText="1"/>
    </xf>
    <xf numFmtId="0" fontId="40" fillId="3" borderId="37" xfId="0" applyFont="1" applyFill="1" applyBorder="1" applyAlignment="1">
      <alignment horizontal="center" vertical="center" wrapText="1"/>
    </xf>
    <xf numFmtId="0" fontId="48" fillId="3" borderId="38" xfId="0" applyFont="1" applyFill="1" applyBorder="1" applyAlignment="1">
      <alignment horizontal="left" vertical="center" wrapText="1"/>
    </xf>
    <xf numFmtId="0" fontId="48" fillId="3" borderId="14" xfId="0" applyFont="1" applyFill="1" applyBorder="1" applyAlignment="1">
      <alignment horizontal="left" vertical="center" wrapText="1"/>
    </xf>
    <xf numFmtId="0" fontId="48" fillId="3" borderId="39" xfId="0" applyFont="1" applyFill="1" applyBorder="1" applyAlignment="1">
      <alignment horizontal="left" vertical="center" wrapText="1"/>
    </xf>
    <xf numFmtId="0" fontId="48" fillId="3" borderId="43" xfId="0" applyFont="1" applyFill="1" applyBorder="1" applyAlignment="1">
      <alignment horizontal="left" vertical="center" wrapText="1"/>
    </xf>
    <xf numFmtId="0" fontId="48" fillId="3" borderId="34" xfId="0" applyFont="1" applyFill="1" applyBorder="1" applyAlignment="1">
      <alignment horizontal="left" vertical="center" wrapText="1"/>
    </xf>
    <xf numFmtId="0" fontId="48" fillId="3" borderId="40" xfId="0" applyFont="1" applyFill="1" applyBorder="1" applyAlignment="1">
      <alignment horizontal="left" vertical="center" wrapText="1"/>
    </xf>
    <xf numFmtId="4" fontId="26" fillId="0" borderId="42" xfId="0" applyNumberFormat="1" applyFont="1" applyBorder="1" applyAlignment="1">
      <alignment horizontal="right" vertical="center"/>
    </xf>
    <xf numFmtId="4" fontId="26" fillId="0" borderId="43" xfId="0" applyNumberFormat="1" applyFont="1" applyBorder="1" applyAlignment="1">
      <alignment horizontal="right" vertical="center"/>
    </xf>
    <xf numFmtId="10" fontId="26" fillId="0" borderId="49" xfId="0" applyNumberFormat="1" applyFont="1" applyBorder="1" applyAlignment="1">
      <alignment horizontal="center" vertical="center"/>
    </xf>
    <xf numFmtId="10" fontId="26" fillId="0" borderId="40" xfId="0" applyNumberFormat="1" applyFont="1" applyBorder="1" applyAlignment="1">
      <alignment horizontal="center" vertical="center"/>
    </xf>
    <xf numFmtId="0" fontId="45" fillId="0" borderId="40" xfId="0" applyFont="1" applyBorder="1" applyAlignment="1">
      <alignment horizontal="left" vertical="center" wrapText="1"/>
    </xf>
    <xf numFmtId="4" fontId="26" fillId="0" borderId="49" xfId="0" applyNumberFormat="1" applyFont="1" applyBorder="1" applyAlignment="1">
      <alignment horizontal="right" vertical="center"/>
    </xf>
    <xf numFmtId="4" fontId="26" fillId="0" borderId="40" xfId="0" applyNumberFormat="1" applyFont="1" applyBorder="1" applyAlignment="1">
      <alignment horizontal="right" vertical="center"/>
    </xf>
    <xf numFmtId="4" fontId="26" fillId="0" borderId="47" xfId="0" applyNumberFormat="1" applyFont="1" applyBorder="1" applyAlignment="1">
      <alignment horizontal="right" vertical="center"/>
    </xf>
    <xf numFmtId="10" fontId="26" fillId="0" borderId="48" xfId="0" applyNumberFormat="1" applyFont="1" applyBorder="1" applyAlignment="1">
      <alignment horizontal="center" vertical="center"/>
    </xf>
    <xf numFmtId="0" fontId="45" fillId="0" borderId="48" xfId="0" applyFont="1" applyBorder="1" applyAlignment="1">
      <alignment horizontal="left" vertical="center" wrapText="1"/>
    </xf>
    <xf numFmtId="4" fontId="26" fillId="0" borderId="48" xfId="0" applyNumberFormat="1" applyFont="1" applyBorder="1" applyAlignment="1">
      <alignment horizontal="right" vertical="center"/>
    </xf>
    <xf numFmtId="4" fontId="46" fillId="0" borderId="21" xfId="0" applyNumberFormat="1" applyFont="1" applyBorder="1" applyAlignment="1">
      <alignment horizontal="right" vertical="center" wrapText="1"/>
    </xf>
    <xf numFmtId="4" fontId="46" fillId="0" borderId="46" xfId="0" applyNumberFormat="1" applyFont="1" applyBorder="1" applyAlignment="1">
      <alignment horizontal="right" vertical="center" wrapText="1"/>
    </xf>
    <xf numFmtId="4" fontId="46" fillId="0" borderId="17" xfId="0" applyNumberFormat="1" applyFont="1" applyBorder="1" applyAlignment="1">
      <alignment horizontal="right" vertical="center" wrapText="1"/>
    </xf>
    <xf numFmtId="0" fontId="48" fillId="3" borderId="31" xfId="0" applyFont="1" applyFill="1" applyBorder="1" applyAlignment="1">
      <alignment horizontal="center" vertical="center" textRotation="90" wrapText="1"/>
    </xf>
    <xf numFmtId="0" fontId="48" fillId="3" borderId="17" xfId="0" applyFont="1" applyFill="1" applyBorder="1" applyAlignment="1">
      <alignment horizontal="center" vertical="center" textRotation="90" wrapText="1"/>
    </xf>
    <xf numFmtId="0" fontId="48" fillId="3" borderId="32" xfId="0" applyFont="1" applyFill="1" applyBorder="1" applyAlignment="1">
      <alignment horizontal="left" vertical="center" wrapText="1"/>
    </xf>
    <xf numFmtId="0" fontId="48" fillId="3" borderId="5" xfId="0" applyFont="1" applyFill="1" applyBorder="1" applyAlignment="1">
      <alignment horizontal="left" vertical="center" wrapText="1"/>
    </xf>
    <xf numFmtId="0" fontId="23" fillId="0" borderId="3" xfId="0" applyFont="1" applyBorder="1" applyAlignment="1">
      <alignment horizontal="left" vertical="center" wrapText="1"/>
    </xf>
    <xf numFmtId="0" fontId="26" fillId="0" borderId="5" xfId="0" applyFont="1" applyBorder="1" applyAlignment="1">
      <alignment horizontal="left" vertical="center" wrapText="1"/>
    </xf>
    <xf numFmtId="0" fontId="26" fillId="0" borderId="42" xfId="0" applyFont="1" applyBorder="1" applyAlignment="1">
      <alignment horizontal="left" vertical="center" wrapText="1"/>
    </xf>
    <xf numFmtId="0" fontId="26" fillId="0" borderId="43" xfId="0" applyFont="1" applyBorder="1" applyAlignment="1">
      <alignment horizontal="left" vertical="center" wrapText="1"/>
    </xf>
    <xf numFmtId="4" fontId="26" fillId="0" borderId="3" xfId="0" applyNumberFormat="1" applyFont="1" applyBorder="1" applyAlignment="1">
      <alignment horizontal="right" vertical="center"/>
    </xf>
    <xf numFmtId="4" fontId="26" fillId="0" borderId="5" xfId="0" applyNumberFormat="1" applyFont="1" applyBorder="1" applyAlignment="1">
      <alignment horizontal="right" vertical="center"/>
    </xf>
    <xf numFmtId="0" fontId="56" fillId="3" borderId="32" xfId="0" applyFont="1" applyFill="1" applyBorder="1" applyAlignment="1">
      <alignment horizontal="left" vertical="center" wrapText="1"/>
    </xf>
    <xf numFmtId="0" fontId="56" fillId="3" borderId="5" xfId="0" applyFont="1" applyFill="1" applyBorder="1" applyAlignment="1">
      <alignment horizontal="left" vertical="center" wrapText="1"/>
    </xf>
    <xf numFmtId="0" fontId="16" fillId="0" borderId="32" xfId="0" applyFont="1" applyBorder="1" applyAlignment="1">
      <alignment horizontal="left" vertical="center" wrapText="1"/>
    </xf>
    <xf numFmtId="0" fontId="16" fillId="0" borderId="20" xfId="0" applyFont="1" applyBorder="1" applyAlignment="1">
      <alignment horizontal="left" vertical="center" wrapText="1"/>
    </xf>
    <xf numFmtId="0" fontId="16" fillId="0" borderId="5" xfId="0" applyFont="1" applyBorder="1" applyAlignment="1">
      <alignment horizontal="left" vertical="center" wrapText="1"/>
    </xf>
    <xf numFmtId="4" fontId="26" fillId="0" borderId="32" xfId="0" applyNumberFormat="1" applyFont="1" applyBorder="1" applyAlignment="1">
      <alignment horizontal="right" vertical="center"/>
    </xf>
    <xf numFmtId="4" fontId="26" fillId="0" borderId="20" xfId="0" applyNumberFormat="1" applyFont="1" applyBorder="1" applyAlignment="1">
      <alignment horizontal="right" vertical="center"/>
    </xf>
    <xf numFmtId="0" fontId="26" fillId="0" borderId="32" xfId="0" applyFont="1" applyBorder="1" applyAlignment="1">
      <alignment horizontal="right" vertical="center" wrapText="1"/>
    </xf>
    <xf numFmtId="0" fontId="26" fillId="0" borderId="20" xfId="0" applyFont="1" applyBorder="1" applyAlignment="1">
      <alignment horizontal="right" vertical="center" wrapText="1"/>
    </xf>
    <xf numFmtId="0" fontId="26" fillId="0" borderId="5" xfId="0" applyFont="1" applyBorder="1" applyAlignment="1">
      <alignment horizontal="right" vertical="center" wrapText="1"/>
    </xf>
    <xf numFmtId="0" fontId="26" fillId="0" borderId="32" xfId="0" applyFont="1" applyBorder="1" applyAlignment="1">
      <alignment horizontal="left" vertical="center" wrapText="1"/>
    </xf>
    <xf numFmtId="0" fontId="26" fillId="0" borderId="20" xfId="0" applyFont="1" applyBorder="1" applyAlignment="1">
      <alignment horizontal="left" vertical="center" wrapText="1"/>
    </xf>
    <xf numFmtId="4" fontId="48" fillId="3" borderId="32" xfId="0" applyNumberFormat="1" applyFont="1" applyFill="1" applyBorder="1" applyAlignment="1">
      <alignment horizontal="left" vertical="center" wrapText="1"/>
    </xf>
    <xf numFmtId="4" fontId="48" fillId="3" borderId="5" xfId="0" applyNumberFormat="1" applyFont="1" applyFill="1" applyBorder="1" applyAlignment="1">
      <alignment horizontal="left" vertical="center" wrapText="1"/>
    </xf>
    <xf numFmtId="4" fontId="57" fillId="3" borderId="32" xfId="0" applyNumberFormat="1" applyFont="1" applyFill="1" applyBorder="1" applyAlignment="1">
      <alignment horizontal="center" vertical="center" wrapText="1"/>
    </xf>
    <xf numFmtId="4" fontId="57" fillId="3" borderId="5" xfId="0" applyNumberFormat="1" applyFont="1" applyFill="1" applyBorder="1" applyAlignment="1">
      <alignment horizontal="center" vertical="center" wrapText="1"/>
    </xf>
    <xf numFmtId="0" fontId="48" fillId="3" borderId="33" xfId="0" applyFont="1" applyFill="1" applyBorder="1" applyAlignment="1">
      <alignment horizontal="left" vertical="center" wrapText="1"/>
    </xf>
    <xf numFmtId="0" fontId="48" fillId="3" borderId="4" xfId="0" applyFont="1" applyFill="1" applyBorder="1" applyAlignment="1">
      <alignment horizontal="left" vertical="center" wrapText="1"/>
    </xf>
    <xf numFmtId="0" fontId="26" fillId="0" borderId="3" xfId="0" applyFont="1" applyBorder="1" applyAlignment="1">
      <alignment horizontal="left" vertical="center" wrapText="1"/>
    </xf>
    <xf numFmtId="0" fontId="26" fillId="0" borderId="47" xfId="0" applyFont="1" applyBorder="1" applyAlignment="1">
      <alignment horizontal="left" vertical="center" wrapText="1"/>
    </xf>
    <xf numFmtId="0" fontId="22" fillId="0" borderId="3" xfId="0" applyFont="1" applyBorder="1" applyAlignment="1">
      <alignment horizontal="left" vertical="center" wrapText="1"/>
    </xf>
    <xf numFmtId="0" fontId="26" fillId="0" borderId="21" xfId="0" applyFont="1" applyBorder="1" applyAlignment="1">
      <alignment horizontal="center" vertical="center"/>
    </xf>
    <xf numFmtId="0" fontId="26" fillId="0" borderId="17" xfId="0" applyFont="1" applyBorder="1" applyAlignment="1">
      <alignment horizontal="center" vertical="center"/>
    </xf>
    <xf numFmtId="0" fontId="18" fillId="0" borderId="3" xfId="0" applyFont="1" applyBorder="1" applyAlignment="1">
      <alignment horizontal="left" vertical="center" wrapText="1"/>
    </xf>
    <xf numFmtId="0" fontId="8" fillId="0" borderId="3" xfId="0" applyFont="1" applyBorder="1" applyAlignment="1">
      <alignment horizontal="left" vertical="center" wrapText="1"/>
    </xf>
    <xf numFmtId="0" fontId="13" fillId="0" borderId="3" xfId="0" applyFont="1" applyBorder="1" applyAlignment="1">
      <alignment horizontal="left" vertical="center" wrapText="1"/>
    </xf>
    <xf numFmtId="164" fontId="50" fillId="0" borderId="3" xfId="0" applyNumberFormat="1" applyFont="1" applyBorder="1" applyAlignment="1">
      <alignment horizontal="right" vertical="center" wrapText="1"/>
    </xf>
    <xf numFmtId="164" fontId="50" fillId="0" borderId="5" xfId="0" applyNumberFormat="1" applyFont="1" applyBorder="1" applyAlignment="1">
      <alignment horizontal="right" vertical="center" wrapText="1"/>
    </xf>
    <xf numFmtId="0" fontId="40" fillId="2" borderId="12" xfId="0" applyFont="1" applyFill="1" applyBorder="1" applyAlignment="1">
      <alignment horizontal="left" vertical="center" wrapText="1"/>
    </xf>
    <xf numFmtId="0" fontId="40" fillId="2" borderId="53" xfId="0" applyFont="1" applyFill="1" applyBorder="1" applyAlignment="1">
      <alignment horizontal="left" vertical="center" wrapText="1"/>
    </xf>
    <xf numFmtId="0" fontId="17" fillId="0" borderId="0" xfId="0" applyFont="1" applyAlignment="1">
      <alignment horizontal="left" vertical="top" wrapText="1"/>
    </xf>
    <xf numFmtId="0" fontId="26" fillId="0" borderId="0" xfId="0" applyFont="1" applyAlignment="1">
      <alignment horizontal="left" vertical="top" wrapText="1"/>
    </xf>
    <xf numFmtId="0" fontId="26" fillId="0" borderId="21" xfId="0" applyFont="1" applyBorder="1" applyAlignment="1">
      <alignment horizontal="center" vertical="center" wrapText="1"/>
    </xf>
    <xf numFmtId="0" fontId="26" fillId="0" borderId="17" xfId="0" applyFont="1" applyBorder="1" applyAlignment="1">
      <alignment horizontal="center" vertical="center" wrapText="1"/>
    </xf>
    <xf numFmtId="0" fontId="24" fillId="0" borderId="3" xfId="0" applyFont="1" applyBorder="1" applyAlignment="1">
      <alignment horizontal="left" vertical="center" wrapText="1"/>
    </xf>
    <xf numFmtId="164" fontId="50" fillId="0" borderId="20" xfId="0" applyNumberFormat="1" applyFont="1" applyBorder="1" applyAlignment="1">
      <alignment horizontal="right" vertical="center" wrapText="1"/>
    </xf>
    <xf numFmtId="4" fontId="45" fillId="0" borderId="3" xfId="0" applyNumberFormat="1" applyFont="1" applyBorder="1" applyAlignment="1">
      <alignment horizontal="left" vertical="center" wrapText="1"/>
    </xf>
    <xf numFmtId="4" fontId="45" fillId="0" borderId="20" xfId="0" applyNumberFormat="1" applyFont="1" applyBorder="1" applyAlignment="1">
      <alignment horizontal="left" vertical="center" wrapText="1"/>
    </xf>
    <xf numFmtId="0" fontId="26" fillId="0" borderId="3" xfId="0" applyFont="1" applyBorder="1" applyAlignment="1">
      <alignment horizontal="center" vertical="center" wrapText="1"/>
    </xf>
    <xf numFmtId="0" fontId="26" fillId="0" borderId="20" xfId="0" applyFont="1" applyBorder="1" applyAlignment="1">
      <alignment horizontal="center" vertical="center" wrapText="1"/>
    </xf>
    <xf numFmtId="0" fontId="63" fillId="0" borderId="36" xfId="0" applyFont="1" applyBorder="1" applyAlignment="1">
      <alignment horizontal="left" vertical="center" wrapText="1"/>
    </xf>
    <xf numFmtId="0" fontId="63" fillId="0" borderId="37" xfId="0" applyFont="1" applyBorder="1" applyAlignment="1">
      <alignment horizontal="left" vertical="center" wrapText="1"/>
    </xf>
    <xf numFmtId="0" fontId="26" fillId="0" borderId="21" xfId="31" applyBorder="1" applyAlignment="1">
      <alignment horizontal="center" vertical="center" wrapText="1"/>
    </xf>
    <xf numFmtId="0" fontId="26" fillId="0" borderId="46" xfId="31" applyBorder="1" applyAlignment="1">
      <alignment horizontal="center" vertical="center" wrapText="1"/>
    </xf>
    <xf numFmtId="0" fontId="26" fillId="0" borderId="3" xfId="31" applyBorder="1" applyAlignment="1">
      <alignment horizontal="left" vertical="center" wrapText="1"/>
    </xf>
    <xf numFmtId="0" fontId="26" fillId="0" borderId="20" xfId="31" applyBorder="1" applyAlignment="1">
      <alignment horizontal="left" vertical="center" wrapText="1"/>
    </xf>
    <xf numFmtId="0" fontId="1" fillId="0" borderId="3" xfId="0" applyFont="1" applyBorder="1" applyAlignment="1">
      <alignment horizontal="left" vertical="center" wrapText="1"/>
    </xf>
    <xf numFmtId="0" fontId="45" fillId="0" borderId="3" xfId="0" applyFont="1" applyBorder="1" applyAlignment="1">
      <alignment horizontal="left" vertical="center" wrapText="1"/>
    </xf>
    <xf numFmtId="0" fontId="45" fillId="0" borderId="20" xfId="0" applyFont="1" applyBorder="1" applyAlignment="1">
      <alignment horizontal="left" vertical="center" wrapText="1"/>
    </xf>
    <xf numFmtId="0" fontId="26" fillId="0" borderId="31" xfId="0" applyFont="1" applyBorder="1" applyAlignment="1">
      <alignment horizontal="center" vertical="center" wrapText="1"/>
    </xf>
    <xf numFmtId="0" fontId="26" fillId="0" borderId="46" xfId="0" applyFont="1" applyBorder="1" applyAlignment="1">
      <alignment horizontal="center" vertical="center" wrapText="1"/>
    </xf>
  </cellXfs>
  <cellStyles count="41">
    <cellStyle name="Excel Built-in Normal" xfId="4"/>
    <cellStyle name="Normální" xfId="0" builtinId="0"/>
    <cellStyle name="Normální 2" xfId="1"/>
    <cellStyle name="Normální 2 2" xfId="37"/>
    <cellStyle name="Normální 3" xfId="2"/>
    <cellStyle name="Normální 4" xfId="3"/>
    <cellStyle name="Normální 5" xfId="5"/>
    <cellStyle name="Normální 5 2" xfId="8"/>
    <cellStyle name="Normální 5 2 2" xfId="6"/>
    <cellStyle name="Normální 5 2 2 2" xfId="7"/>
    <cellStyle name="Normální 5 2 2 3" xfId="11"/>
    <cellStyle name="Normální 5 2 2 3 2" xfId="14"/>
    <cellStyle name="Normální 5 2 2 3 2 2" xfId="36"/>
    <cellStyle name="Normální 5 2 2 3 3" xfId="17"/>
    <cellStyle name="Normální 5 2 2 3 4" xfId="20"/>
    <cellStyle name="Normální 5 2 2 3 5" xfId="24"/>
    <cellStyle name="Normální 5 2 2 3 6" xfId="27"/>
    <cellStyle name="Normální 5 2 2 3 7" xfId="30"/>
    <cellStyle name="Normální 5 2 2 3 8" xfId="31"/>
    <cellStyle name="Normální 5 2 2 3 8 2" xfId="38"/>
    <cellStyle name="Normální 5 2 2 4" xfId="19"/>
    <cellStyle name="Normální 5 2 3" xfId="9"/>
    <cellStyle name="Normální 5 2 3 2" xfId="12"/>
    <cellStyle name="Normální 5 2 3 3" xfId="15"/>
    <cellStyle name="Normální 5 2 3 4" xfId="21"/>
    <cellStyle name="Normální 5 2 4" xfId="33"/>
    <cellStyle name="Normální 5 3" xfId="10"/>
    <cellStyle name="Normální 5 3 2" xfId="13"/>
    <cellStyle name="Normální 5 3 2 2" xfId="34"/>
    <cellStyle name="Normální 5 3 3" xfId="16"/>
    <cellStyle name="Normální 5 3 4" xfId="22"/>
    <cellStyle name="Normální 5 3 5" xfId="23"/>
    <cellStyle name="Normální 5 3 6" xfId="28"/>
    <cellStyle name="Normální 5 3 7" xfId="29"/>
    <cellStyle name="Normální 5 3 8" xfId="32"/>
    <cellStyle name="Normální 5 3 8 3" xfId="40"/>
    <cellStyle name="Normální 5 4" xfId="18"/>
    <cellStyle name="Normální 5 4 2" xfId="26"/>
    <cellStyle name="Normální 5 4 2 2" xfId="35"/>
    <cellStyle name="Normální 5 4 3" xfId="39"/>
    <cellStyle name="Normální 5 5" xfId="25"/>
  </cellStyles>
  <dxfs count="0"/>
  <tableStyles count="0" defaultTableStyle="TableStyleMedium2" defaultPivotStyle="PivotStyleMedium9"/>
  <colors>
    <mruColors>
      <color rgb="FFFF5050"/>
      <color rgb="FFFF0000"/>
      <color rgb="FFFFFF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workbookViewId="0">
      <selection activeCell="G19" sqref="G19"/>
    </sheetView>
  </sheetViews>
  <sheetFormatPr defaultRowHeight="15" x14ac:dyDescent="0.25"/>
  <cols>
    <col min="1" max="1" width="3.28515625" customWidth="1"/>
    <col min="2" max="2" width="7" customWidth="1"/>
    <col min="3" max="3" width="36.7109375" customWidth="1"/>
    <col min="4" max="4" width="25.140625" customWidth="1"/>
    <col min="5" max="5" width="24.7109375" customWidth="1"/>
    <col min="6" max="6" width="21.7109375" customWidth="1"/>
    <col min="7" max="7" width="23.5703125" customWidth="1"/>
    <col min="8" max="8" width="17.42578125" customWidth="1"/>
    <col min="9" max="9" width="13.7109375" customWidth="1"/>
    <col min="10" max="11" width="10.7109375" bestFit="1" customWidth="1"/>
    <col min="12" max="12" width="9" bestFit="1" customWidth="1"/>
    <col min="15" max="15" width="10.7109375" bestFit="1" customWidth="1"/>
    <col min="17" max="17" width="9" bestFit="1" customWidth="1"/>
  </cols>
  <sheetData>
    <row r="1" spans="1:9" ht="49.9" customHeight="1" x14ac:dyDescent="0.4">
      <c r="A1" s="270" t="s">
        <v>155</v>
      </c>
      <c r="B1" s="270"/>
      <c r="C1" s="270"/>
      <c r="D1" s="270"/>
      <c r="E1" s="270"/>
      <c r="F1" s="270"/>
      <c r="G1" s="159"/>
      <c r="H1" s="159"/>
      <c r="I1" s="158"/>
    </row>
    <row r="2" spans="1:9" ht="14.45" customHeight="1" x14ac:dyDescent="0.4">
      <c r="A2" s="158"/>
      <c r="B2" s="158"/>
      <c r="C2" s="158"/>
      <c r="E2" s="158"/>
      <c r="F2" s="158"/>
      <c r="G2" s="159"/>
      <c r="H2" s="159"/>
      <c r="I2" s="158"/>
    </row>
    <row r="3" spans="1:9" ht="14.45" customHeight="1" x14ac:dyDescent="0.25"/>
    <row r="4" spans="1:9" x14ac:dyDescent="0.25">
      <c r="A4" s="174" t="s">
        <v>156</v>
      </c>
    </row>
    <row r="5" spans="1:9" ht="8.4499999999999993" customHeight="1" x14ac:dyDescent="0.25"/>
    <row r="6" spans="1:9" ht="48" customHeight="1" x14ac:dyDescent="0.25">
      <c r="A6" s="262" t="s">
        <v>135</v>
      </c>
      <c r="B6" s="263"/>
      <c r="C6" s="264"/>
      <c r="D6" s="161" t="s">
        <v>149</v>
      </c>
      <c r="E6" s="162" t="s">
        <v>150</v>
      </c>
      <c r="F6" s="170" t="s">
        <v>130</v>
      </c>
    </row>
    <row r="7" spans="1:9" ht="40.15" customHeight="1" x14ac:dyDescent="0.25">
      <c r="A7" s="172" t="s">
        <v>131</v>
      </c>
      <c r="B7" s="272" t="s">
        <v>128</v>
      </c>
      <c r="C7" s="272"/>
      <c r="D7" s="183">
        <f>'KK_sledování '!L21</f>
        <v>37189860.68</v>
      </c>
      <c r="E7" s="183">
        <f>PO_sledování!L22</f>
        <v>623472345.43000007</v>
      </c>
      <c r="F7" s="218">
        <f>D7+E7</f>
        <v>660662206.11000001</v>
      </c>
    </row>
    <row r="8" spans="1:9" ht="40.15" customHeight="1" x14ac:dyDescent="0.25">
      <c r="A8" s="172" t="s">
        <v>132</v>
      </c>
      <c r="B8" s="271" t="s">
        <v>129</v>
      </c>
      <c r="C8" s="271"/>
      <c r="D8" s="184">
        <f>'KK_sledování '!M21</f>
        <v>37143348.68</v>
      </c>
      <c r="E8" s="184">
        <f>PO_sledování!M22</f>
        <v>181352035.13999999</v>
      </c>
      <c r="F8" s="184">
        <f>D8+E8</f>
        <v>218495383.81999999</v>
      </c>
    </row>
    <row r="9" spans="1:9" ht="40.15" customHeight="1" x14ac:dyDescent="0.25">
      <c r="A9" s="172" t="s">
        <v>133</v>
      </c>
      <c r="B9" s="275" t="s">
        <v>158</v>
      </c>
      <c r="C9" s="275"/>
      <c r="D9" s="185">
        <f>D7-D8</f>
        <v>46512</v>
      </c>
      <c r="E9" s="185">
        <f t="shared" ref="E9:F9" si="0">E7-E8</f>
        <v>442120310.29000008</v>
      </c>
      <c r="F9" s="219">
        <f t="shared" si="0"/>
        <v>442166822.29000002</v>
      </c>
    </row>
    <row r="10" spans="1:9" ht="40.15" customHeight="1" x14ac:dyDescent="0.25">
      <c r="A10" s="172" t="s">
        <v>134</v>
      </c>
      <c r="B10" s="276" t="s">
        <v>153</v>
      </c>
      <c r="C10" s="276"/>
      <c r="D10" s="217">
        <f>D9/D7</f>
        <v>1.2506634644375871E-3</v>
      </c>
      <c r="E10" s="217">
        <f>E9/E7</f>
        <v>0.70912577523398568</v>
      </c>
      <c r="F10" s="217">
        <f>F9/F7</f>
        <v>0.6692782154037421</v>
      </c>
    </row>
    <row r="11" spans="1:9" ht="14.45" customHeight="1" x14ac:dyDescent="0.25">
      <c r="A11" s="175"/>
      <c r="B11" s="176"/>
      <c r="C11" s="176"/>
      <c r="D11" s="177"/>
      <c r="E11" s="177"/>
      <c r="F11" s="177"/>
    </row>
    <row r="12" spans="1:9" ht="14.45" customHeight="1" x14ac:dyDescent="0.25">
      <c r="B12" s="168"/>
      <c r="C12" s="168"/>
      <c r="D12" s="169"/>
      <c r="E12" s="169"/>
      <c r="F12" s="169"/>
    </row>
    <row r="13" spans="1:9" x14ac:dyDescent="0.25">
      <c r="A13" s="174" t="s">
        <v>157</v>
      </c>
      <c r="D13" s="169"/>
      <c r="E13" s="169"/>
      <c r="F13" s="169"/>
    </row>
    <row r="14" spans="1:9" ht="6" customHeight="1" x14ac:dyDescent="0.25">
      <c r="B14" s="166"/>
      <c r="C14" s="166"/>
      <c r="D14" s="167"/>
      <c r="E14" s="167"/>
      <c r="F14" s="167"/>
    </row>
    <row r="15" spans="1:9" ht="45.6" customHeight="1" x14ac:dyDescent="0.25">
      <c r="A15" s="265" t="s">
        <v>151</v>
      </c>
      <c r="B15" s="266"/>
      <c r="C15" s="267"/>
      <c r="D15" s="186" t="s">
        <v>149</v>
      </c>
      <c r="E15" s="187" t="s">
        <v>150</v>
      </c>
      <c r="F15" s="188" t="s">
        <v>130</v>
      </c>
    </row>
    <row r="16" spans="1:9" ht="40.15" customHeight="1" x14ac:dyDescent="0.25">
      <c r="A16" s="171" t="s">
        <v>131</v>
      </c>
      <c r="B16" s="260" t="s">
        <v>154</v>
      </c>
      <c r="C16" s="261"/>
      <c r="D16" s="189">
        <f>D8</f>
        <v>37143348.68</v>
      </c>
      <c r="E16" s="189">
        <f>E8</f>
        <v>181352035.13999999</v>
      </c>
      <c r="F16" s="189">
        <f>F8</f>
        <v>218495383.81999999</v>
      </c>
    </row>
    <row r="17" spans="1:8" ht="40.15" customHeight="1" x14ac:dyDescent="0.25">
      <c r="A17" s="171" t="s">
        <v>132</v>
      </c>
      <c r="B17" s="273" t="s">
        <v>40</v>
      </c>
      <c r="C17" s="164" t="s">
        <v>139</v>
      </c>
      <c r="D17" s="165">
        <f>'KK_sledování '!N22</f>
        <v>36952658.480000004</v>
      </c>
      <c r="E17" s="165">
        <f>PO_sledování!N23</f>
        <v>150077150.44</v>
      </c>
      <c r="F17" s="190">
        <f>D17+E17</f>
        <v>187029808.92000002</v>
      </c>
    </row>
    <row r="18" spans="1:8" ht="40.15" customHeight="1" x14ac:dyDescent="0.25">
      <c r="A18" s="171" t="s">
        <v>133</v>
      </c>
      <c r="B18" s="274"/>
      <c r="C18" s="191" t="s">
        <v>141</v>
      </c>
      <c r="D18" s="163">
        <f>'KK_sledování '!N23</f>
        <v>0</v>
      </c>
      <c r="E18" s="163">
        <f>PO_sledování!N24</f>
        <v>2771962.31</v>
      </c>
      <c r="F18" s="192">
        <f>D18+E18</f>
        <v>2771962.31</v>
      </c>
    </row>
    <row r="19" spans="1:8" ht="40.15" customHeight="1" x14ac:dyDescent="0.25">
      <c r="A19" s="171" t="s">
        <v>134</v>
      </c>
      <c r="B19" s="274"/>
      <c r="C19" s="193" t="s">
        <v>142</v>
      </c>
      <c r="D19" s="194">
        <f>'KK_sledování '!O23</f>
        <v>190690.19999999998</v>
      </c>
      <c r="E19" s="194">
        <f>PO_sledování!O24</f>
        <v>28502922.390000001</v>
      </c>
      <c r="F19" s="195">
        <f>D19+E19</f>
        <v>28693612.59</v>
      </c>
    </row>
    <row r="20" spans="1:8" ht="14.45" customHeight="1" x14ac:dyDescent="0.25">
      <c r="A20" s="178"/>
      <c r="B20" s="179"/>
      <c r="C20" s="180"/>
      <c r="D20" s="181"/>
      <c r="E20" s="181"/>
      <c r="F20" s="182"/>
    </row>
    <row r="21" spans="1:8" ht="14.45" customHeight="1" x14ac:dyDescent="0.25">
      <c r="C21" s="160"/>
    </row>
    <row r="22" spans="1:8" ht="14.45" customHeight="1" x14ac:dyDescent="0.25">
      <c r="A22" s="268" t="s">
        <v>136</v>
      </c>
      <c r="B22" s="268"/>
      <c r="C22" s="268"/>
    </row>
    <row r="23" spans="1:8" ht="6.6" customHeight="1" x14ac:dyDescent="0.25"/>
    <row r="24" spans="1:8" ht="61.15" customHeight="1" x14ac:dyDescent="0.25">
      <c r="A24" s="196" t="s">
        <v>152</v>
      </c>
      <c r="B24" s="269" t="s">
        <v>137</v>
      </c>
      <c r="C24" s="269"/>
      <c r="D24" s="259" t="s">
        <v>146</v>
      </c>
      <c r="E24" s="259"/>
      <c r="F24" s="259"/>
    </row>
    <row r="25" spans="1:8" ht="62.45" customHeight="1" x14ac:dyDescent="0.25">
      <c r="A25" s="196" t="s">
        <v>152</v>
      </c>
      <c r="B25" s="281" t="s">
        <v>2</v>
      </c>
      <c r="C25" s="281"/>
      <c r="D25" s="279" t="s">
        <v>147</v>
      </c>
      <c r="E25" s="279"/>
      <c r="F25" s="279"/>
    </row>
    <row r="26" spans="1:8" ht="42.6" customHeight="1" x14ac:dyDescent="0.25">
      <c r="A26" s="196" t="s">
        <v>152</v>
      </c>
      <c r="B26" s="278" t="s">
        <v>138</v>
      </c>
      <c r="C26" s="278"/>
      <c r="D26" s="279" t="s">
        <v>148</v>
      </c>
      <c r="E26" s="279"/>
      <c r="F26" s="279"/>
    </row>
    <row r="27" spans="1:8" ht="71.45" customHeight="1" x14ac:dyDescent="0.25">
      <c r="A27" s="196" t="s">
        <v>152</v>
      </c>
      <c r="B27" s="277" t="s">
        <v>140</v>
      </c>
      <c r="C27" s="277"/>
      <c r="D27" s="279" t="s">
        <v>145</v>
      </c>
      <c r="E27" s="280"/>
      <c r="F27" s="280"/>
    </row>
    <row r="28" spans="1:8" ht="42.6" customHeight="1" x14ac:dyDescent="0.25">
      <c r="A28" s="196" t="s">
        <v>152</v>
      </c>
      <c r="B28" s="278" t="s">
        <v>143</v>
      </c>
      <c r="C28" s="278"/>
      <c r="D28" s="279" t="s">
        <v>144</v>
      </c>
      <c r="E28" s="280"/>
      <c r="F28" s="280"/>
    </row>
    <row r="29" spans="1:8" ht="28.9" customHeight="1" x14ac:dyDescent="0.25">
      <c r="A29" s="196" t="s">
        <v>152</v>
      </c>
      <c r="B29" s="278" t="s">
        <v>94</v>
      </c>
      <c r="C29" s="278"/>
      <c r="D29" s="279" t="s">
        <v>95</v>
      </c>
      <c r="E29" s="279"/>
      <c r="F29" s="279"/>
    </row>
    <row r="30" spans="1:8" x14ac:dyDescent="0.25">
      <c r="B30" s="173"/>
      <c r="C30" s="173"/>
    </row>
    <row r="31" spans="1:8" x14ac:dyDescent="0.25">
      <c r="B31" s="173"/>
      <c r="C31" s="173"/>
    </row>
    <row r="32" spans="1:8" x14ac:dyDescent="0.25">
      <c r="F32" s="144"/>
      <c r="H32" s="40"/>
    </row>
  </sheetData>
  <mergeCells count="22">
    <mergeCell ref="B27:C27"/>
    <mergeCell ref="B28:C28"/>
    <mergeCell ref="B29:C29"/>
    <mergeCell ref="D25:F25"/>
    <mergeCell ref="D26:F26"/>
    <mergeCell ref="D27:F27"/>
    <mergeCell ref="D28:F28"/>
    <mergeCell ref="D29:F29"/>
    <mergeCell ref="B25:C25"/>
    <mergeCell ref="B26:C26"/>
    <mergeCell ref="A1:F1"/>
    <mergeCell ref="B8:C8"/>
    <mergeCell ref="B7:C7"/>
    <mergeCell ref="B17:B19"/>
    <mergeCell ref="B9:C9"/>
    <mergeCell ref="B10:C10"/>
    <mergeCell ref="D24:F24"/>
    <mergeCell ref="B16:C16"/>
    <mergeCell ref="A6:C6"/>
    <mergeCell ref="A15:C15"/>
    <mergeCell ref="A22:C22"/>
    <mergeCell ref="B24:C24"/>
  </mergeCells>
  <phoneticPr fontId="87" type="noConversion"/>
  <pageMargins left="0.70866141732283472" right="0.70866141732283472" top="0.78740157480314965" bottom="0.78740157480314965" header="0.31496062992125984" footer="0.31496062992125984"/>
  <pageSetup paperSize="9" scale="73" fitToHeight="0" orientation="portrait" horizontalDpi="4294967293" verticalDpi="4294967293" r:id="rId1"/>
  <headerFooter>
    <oddFooter>&amp;RZpracoval odbor finanční, stav k 1. 9.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T72"/>
  <sheetViews>
    <sheetView topLeftCell="A19" zoomScale="60" zoomScaleNormal="60" zoomScaleSheetLayoutView="42" zoomScalePageLayoutView="70" workbookViewId="0">
      <selection activeCell="Q20" sqref="Q20"/>
    </sheetView>
  </sheetViews>
  <sheetFormatPr defaultRowHeight="15" x14ac:dyDescent="0.25"/>
  <cols>
    <col min="1" max="1" width="4.7109375" customWidth="1"/>
    <col min="2" max="2" width="14.28515625" customWidth="1"/>
    <col min="3" max="3" width="23.42578125" customWidth="1"/>
    <col min="4" max="4" width="16.7109375" customWidth="1"/>
    <col min="5" max="5" width="11.7109375" customWidth="1"/>
    <col min="6" max="6" width="8.7109375" customWidth="1"/>
    <col min="7" max="7" width="18.42578125" customWidth="1"/>
    <col min="8" max="9" width="13.7109375" customWidth="1"/>
    <col min="10" max="10" width="15" customWidth="1"/>
    <col min="11" max="11" width="40.7109375" customWidth="1"/>
    <col min="12" max="12" width="20.28515625" customWidth="1"/>
    <col min="13" max="13" width="18" customWidth="1"/>
    <col min="14" max="14" width="16.7109375" customWidth="1"/>
    <col min="15" max="15" width="16.42578125" customWidth="1"/>
    <col min="16" max="16" width="14.28515625" customWidth="1"/>
    <col min="17" max="17" width="72.5703125" customWidth="1"/>
    <col min="19" max="19" width="18.28515625" customWidth="1"/>
  </cols>
  <sheetData>
    <row r="1" spans="1:20" ht="26.45" customHeight="1" x14ac:dyDescent="0.35">
      <c r="A1" s="197" t="s">
        <v>160</v>
      </c>
      <c r="B1" s="82"/>
    </row>
    <row r="2" spans="1:20" ht="33" customHeight="1" x14ac:dyDescent="0.35">
      <c r="A2" s="82" t="s">
        <v>53</v>
      </c>
      <c r="C2" s="50"/>
      <c r="D2" s="50"/>
      <c r="E2" s="50"/>
      <c r="F2" s="50"/>
      <c r="G2" s="50"/>
      <c r="H2" s="50"/>
      <c r="I2" s="50"/>
      <c r="J2" s="50"/>
      <c r="K2" s="50"/>
      <c r="L2" s="50"/>
      <c r="M2" s="50"/>
      <c r="N2" s="50"/>
      <c r="O2" s="50"/>
      <c r="P2" s="50"/>
      <c r="Q2" s="8"/>
    </row>
    <row r="3" spans="1:20" ht="10.15" customHeight="1" x14ac:dyDescent="0.35">
      <c r="A3" s="82"/>
      <c r="C3" s="50"/>
      <c r="D3" s="50"/>
      <c r="E3" s="50"/>
      <c r="F3" s="50"/>
      <c r="G3" s="50"/>
      <c r="H3" s="50"/>
      <c r="I3" s="50"/>
      <c r="J3" s="50"/>
      <c r="K3" s="50"/>
      <c r="L3" s="50"/>
      <c r="M3" s="50"/>
      <c r="N3" s="50"/>
      <c r="O3" s="50"/>
      <c r="P3" s="50"/>
      <c r="Q3" s="8"/>
    </row>
    <row r="4" spans="1:20" ht="38.25" customHeight="1" x14ac:dyDescent="0.25">
      <c r="A4" s="294" t="s">
        <v>8</v>
      </c>
      <c r="B4" s="296" t="s">
        <v>9</v>
      </c>
      <c r="C4" s="296" t="s">
        <v>7</v>
      </c>
      <c r="D4" s="297" t="s">
        <v>10</v>
      </c>
      <c r="E4" s="296" t="s">
        <v>11</v>
      </c>
      <c r="F4" s="303" t="s">
        <v>49</v>
      </c>
      <c r="G4" s="296" t="s">
        <v>1</v>
      </c>
      <c r="H4" s="297" t="s">
        <v>13</v>
      </c>
      <c r="I4" s="296" t="s">
        <v>14</v>
      </c>
      <c r="J4" s="296" t="s">
        <v>3</v>
      </c>
      <c r="K4" s="299" t="s">
        <v>4</v>
      </c>
      <c r="L4" s="301" t="s">
        <v>15</v>
      </c>
      <c r="M4" s="316" t="s">
        <v>16</v>
      </c>
      <c r="N4" s="317"/>
      <c r="O4" s="318"/>
      <c r="P4" s="302" t="s">
        <v>89</v>
      </c>
      <c r="Q4" s="324" t="s">
        <v>18</v>
      </c>
    </row>
    <row r="5" spans="1:20" ht="90" x14ac:dyDescent="0.25">
      <c r="A5" s="295"/>
      <c r="B5" s="297"/>
      <c r="C5" s="297"/>
      <c r="D5" s="298"/>
      <c r="E5" s="297"/>
      <c r="F5" s="304"/>
      <c r="G5" s="297"/>
      <c r="H5" s="298"/>
      <c r="I5" s="297"/>
      <c r="J5" s="297"/>
      <c r="K5" s="300"/>
      <c r="L5" s="302"/>
      <c r="M5" s="110" t="s">
        <v>19</v>
      </c>
      <c r="N5" s="54" t="s">
        <v>50</v>
      </c>
      <c r="O5" s="55" t="s">
        <v>51</v>
      </c>
      <c r="P5" s="323"/>
      <c r="Q5" s="325"/>
    </row>
    <row r="6" spans="1:20" ht="26.25" customHeight="1" thickBot="1" x14ac:dyDescent="0.3">
      <c r="A6" s="56" t="s">
        <v>21</v>
      </c>
      <c r="B6" s="56" t="s">
        <v>22</v>
      </c>
      <c r="C6" s="56" t="s">
        <v>23</v>
      </c>
      <c r="D6" s="56" t="s">
        <v>24</v>
      </c>
      <c r="E6" s="56" t="s">
        <v>25</v>
      </c>
      <c r="F6" s="57" t="s">
        <v>26</v>
      </c>
      <c r="G6" s="56" t="s">
        <v>27</v>
      </c>
      <c r="H6" s="56" t="s">
        <v>28</v>
      </c>
      <c r="I6" s="56" t="s">
        <v>29</v>
      </c>
      <c r="J6" s="56" t="s">
        <v>30</v>
      </c>
      <c r="K6" s="58" t="s">
        <v>31</v>
      </c>
      <c r="L6" s="59" t="s">
        <v>32</v>
      </c>
      <c r="M6" s="59" t="s">
        <v>33</v>
      </c>
      <c r="N6" s="60" t="s">
        <v>34</v>
      </c>
      <c r="O6" s="58" t="s">
        <v>35</v>
      </c>
      <c r="P6" s="59" t="s">
        <v>36</v>
      </c>
      <c r="Q6" s="61" t="s">
        <v>90</v>
      </c>
    </row>
    <row r="7" spans="1:20" ht="409.15" customHeight="1" x14ac:dyDescent="0.25">
      <c r="A7" s="315">
        <v>19</v>
      </c>
      <c r="B7" s="305" t="s">
        <v>43</v>
      </c>
      <c r="C7" s="305" t="s">
        <v>45</v>
      </c>
      <c r="D7" s="305" t="s">
        <v>58</v>
      </c>
      <c r="E7" s="305" t="s">
        <v>59</v>
      </c>
      <c r="F7" s="305" t="s">
        <v>60</v>
      </c>
      <c r="G7" s="309">
        <v>144128467</v>
      </c>
      <c r="H7" s="305" t="s">
        <v>61</v>
      </c>
      <c r="I7" s="305" t="s">
        <v>57</v>
      </c>
      <c r="J7" s="305" t="s">
        <v>44</v>
      </c>
      <c r="K7" s="307" t="s">
        <v>102</v>
      </c>
      <c r="L7" s="311">
        <v>9222024</v>
      </c>
      <c r="M7" s="311">
        <f t="shared" ref="M7:M9" si="0">N7+O7</f>
        <v>9222024</v>
      </c>
      <c r="N7" s="328">
        <v>9222024</v>
      </c>
      <c r="O7" s="319">
        <v>0</v>
      </c>
      <c r="P7" s="321">
        <f t="shared" ref="P7:P9" si="1">M7/L7</f>
        <v>1</v>
      </c>
      <c r="Q7" s="326" t="s">
        <v>182</v>
      </c>
    </row>
    <row r="8" spans="1:20" ht="159.6" customHeight="1" x14ac:dyDescent="0.25">
      <c r="A8" s="283"/>
      <c r="B8" s="306"/>
      <c r="C8" s="306"/>
      <c r="D8" s="306"/>
      <c r="E8" s="306"/>
      <c r="F8" s="306"/>
      <c r="G8" s="310"/>
      <c r="H8" s="306"/>
      <c r="I8" s="306"/>
      <c r="J8" s="306"/>
      <c r="K8" s="308"/>
      <c r="L8" s="312"/>
      <c r="M8" s="312"/>
      <c r="N8" s="329"/>
      <c r="O8" s="320"/>
      <c r="P8" s="322"/>
      <c r="Q8" s="327"/>
    </row>
    <row r="9" spans="1:20" ht="364.9" customHeight="1" x14ac:dyDescent="0.25">
      <c r="A9" s="282">
        <v>26</v>
      </c>
      <c r="B9" s="284" t="s">
        <v>43</v>
      </c>
      <c r="C9" s="284" t="s">
        <v>48</v>
      </c>
      <c r="D9" s="284" t="s">
        <v>62</v>
      </c>
      <c r="E9" s="284" t="s">
        <v>63</v>
      </c>
      <c r="F9" s="284" t="s">
        <v>64</v>
      </c>
      <c r="G9" s="337">
        <v>32851203.190000001</v>
      </c>
      <c r="H9" s="284" t="s">
        <v>65</v>
      </c>
      <c r="I9" s="284" t="s">
        <v>66</v>
      </c>
      <c r="J9" s="284" t="s">
        <v>67</v>
      </c>
      <c r="K9" s="286" t="s">
        <v>68</v>
      </c>
      <c r="L9" s="313">
        <v>732271.43</v>
      </c>
      <c r="M9" s="335">
        <f t="shared" si="0"/>
        <v>732271.43</v>
      </c>
      <c r="N9" s="336">
        <v>732271.43</v>
      </c>
      <c r="O9" s="330">
        <v>0</v>
      </c>
      <c r="P9" s="332">
        <f t="shared" si="1"/>
        <v>1</v>
      </c>
      <c r="Q9" s="333" t="s">
        <v>183</v>
      </c>
    </row>
    <row r="10" spans="1:20" ht="381" customHeight="1" x14ac:dyDescent="0.25">
      <c r="A10" s="283"/>
      <c r="B10" s="285"/>
      <c r="C10" s="285"/>
      <c r="D10" s="285"/>
      <c r="E10" s="285"/>
      <c r="F10" s="285"/>
      <c r="G10" s="338"/>
      <c r="H10" s="285"/>
      <c r="I10" s="285"/>
      <c r="J10" s="285"/>
      <c r="K10" s="287"/>
      <c r="L10" s="314"/>
      <c r="M10" s="312"/>
      <c r="N10" s="329"/>
      <c r="O10" s="331"/>
      <c r="P10" s="322"/>
      <c r="Q10" s="334"/>
    </row>
    <row r="11" spans="1:20" ht="320.25" customHeight="1" x14ac:dyDescent="0.25">
      <c r="A11" s="198">
        <v>27</v>
      </c>
      <c r="B11" s="199" t="s">
        <v>43</v>
      </c>
      <c r="C11" s="199" t="s">
        <v>46</v>
      </c>
      <c r="D11" s="199" t="s">
        <v>62</v>
      </c>
      <c r="E11" s="199" t="s">
        <v>69</v>
      </c>
      <c r="F11" s="199" t="s">
        <v>70</v>
      </c>
      <c r="G11" s="200">
        <v>37057739.189999998</v>
      </c>
      <c r="H11" s="198" t="s">
        <v>56</v>
      </c>
      <c r="I11" s="198" t="s">
        <v>57</v>
      </c>
      <c r="J11" s="201" t="s">
        <v>37</v>
      </c>
      <c r="K11" s="202" t="s">
        <v>103</v>
      </c>
      <c r="L11" s="203">
        <v>5932671</v>
      </c>
      <c r="M11" s="203">
        <f>N11+O11</f>
        <v>5932671</v>
      </c>
      <c r="N11" s="107">
        <v>5932671</v>
      </c>
      <c r="O11" s="204">
        <v>0</v>
      </c>
      <c r="P11" s="205">
        <f t="shared" ref="P11:P12" si="2">M11/L11</f>
        <v>1</v>
      </c>
      <c r="Q11" s="53" t="s">
        <v>104</v>
      </c>
    </row>
    <row r="12" spans="1:20" ht="409.6" customHeight="1" x14ac:dyDescent="0.25">
      <c r="A12" s="282">
        <v>28</v>
      </c>
      <c r="B12" s="284" t="s">
        <v>43</v>
      </c>
      <c r="C12" s="290" t="s">
        <v>47</v>
      </c>
      <c r="D12" s="284" t="s">
        <v>62</v>
      </c>
      <c r="E12" s="284" t="s">
        <v>71</v>
      </c>
      <c r="F12" s="284" t="s">
        <v>64</v>
      </c>
      <c r="G12" s="291">
        <v>135462141.78</v>
      </c>
      <c r="H12" s="284" t="s">
        <v>56</v>
      </c>
      <c r="I12" s="284" t="s">
        <v>57</v>
      </c>
      <c r="J12" s="359" t="s">
        <v>67</v>
      </c>
      <c r="K12" s="206" t="s">
        <v>72</v>
      </c>
      <c r="L12" s="361">
        <v>1779352.04</v>
      </c>
      <c r="M12" s="335">
        <f>N12+O12</f>
        <v>1779352.04</v>
      </c>
      <c r="N12" s="341">
        <v>1779352.04</v>
      </c>
      <c r="O12" s="353">
        <v>0</v>
      </c>
      <c r="P12" s="332">
        <f t="shared" si="2"/>
        <v>1</v>
      </c>
      <c r="Q12" s="333" t="s">
        <v>126</v>
      </c>
      <c r="T12" s="62"/>
    </row>
    <row r="13" spans="1:20" ht="322.89999999999998" customHeight="1" x14ac:dyDescent="0.25">
      <c r="A13" s="289"/>
      <c r="B13" s="288"/>
      <c r="C13" s="288"/>
      <c r="D13" s="288"/>
      <c r="E13" s="288"/>
      <c r="F13" s="288"/>
      <c r="G13" s="292"/>
      <c r="H13" s="288"/>
      <c r="I13" s="288"/>
      <c r="J13" s="360"/>
      <c r="K13" s="207"/>
      <c r="L13" s="362"/>
      <c r="M13" s="312"/>
      <c r="N13" s="342"/>
      <c r="O13" s="354"/>
      <c r="P13" s="322"/>
      <c r="Q13" s="334"/>
      <c r="T13" s="62"/>
    </row>
    <row r="14" spans="1:20" ht="276" customHeight="1" x14ac:dyDescent="0.25">
      <c r="A14" s="283"/>
      <c r="B14" s="285"/>
      <c r="C14" s="285"/>
      <c r="D14" s="285"/>
      <c r="E14" s="285"/>
      <c r="F14" s="285"/>
      <c r="G14" s="293"/>
      <c r="H14" s="285"/>
      <c r="I14" s="285"/>
      <c r="J14" s="84" t="s">
        <v>37</v>
      </c>
      <c r="K14" s="222" t="s">
        <v>159</v>
      </c>
      <c r="L14" s="23">
        <v>19278653</v>
      </c>
      <c r="M14" s="23">
        <v>19278653</v>
      </c>
      <c r="N14" s="107">
        <v>19278653</v>
      </c>
      <c r="O14" s="108">
        <v>0</v>
      </c>
      <c r="P14" s="220">
        <f t="shared" ref="P14:P21" si="3">M14/L14</f>
        <v>1</v>
      </c>
      <c r="Q14" s="221" t="s">
        <v>161</v>
      </c>
    </row>
    <row r="15" spans="1:20" ht="259.14999999999998" customHeight="1" x14ac:dyDescent="0.25">
      <c r="A15" s="223">
        <v>43</v>
      </c>
      <c r="B15" s="224" t="s">
        <v>43</v>
      </c>
      <c r="C15" s="224" t="s">
        <v>120</v>
      </c>
      <c r="D15" s="224" t="s">
        <v>118</v>
      </c>
      <c r="E15" s="224" t="s">
        <v>119</v>
      </c>
      <c r="F15" s="243" t="s">
        <v>170</v>
      </c>
      <c r="G15" s="225">
        <v>10083914</v>
      </c>
      <c r="H15" s="202" t="s">
        <v>121</v>
      </c>
      <c r="I15" s="243" t="s">
        <v>165</v>
      </c>
      <c r="J15" s="98" t="s">
        <v>177</v>
      </c>
      <c r="K15" s="226" t="s">
        <v>122</v>
      </c>
      <c r="L15" s="203">
        <v>3615.48</v>
      </c>
      <c r="M15" s="203">
        <v>3615.48</v>
      </c>
      <c r="N15" s="227">
        <v>3615.48</v>
      </c>
      <c r="O15" s="228">
        <v>0</v>
      </c>
      <c r="P15" s="229">
        <f t="shared" si="3"/>
        <v>1</v>
      </c>
      <c r="Q15" s="221" t="s">
        <v>127</v>
      </c>
    </row>
    <row r="16" spans="1:20" ht="194.25" customHeight="1" x14ac:dyDescent="0.25">
      <c r="A16" s="282">
        <v>44</v>
      </c>
      <c r="B16" s="346" t="s">
        <v>43</v>
      </c>
      <c r="C16" s="343" t="s">
        <v>168</v>
      </c>
      <c r="D16" s="346" t="s">
        <v>76</v>
      </c>
      <c r="E16" s="348" t="s">
        <v>179</v>
      </c>
      <c r="F16" s="348" t="s">
        <v>175</v>
      </c>
      <c r="G16" s="350">
        <v>93595673.730000004</v>
      </c>
      <c r="H16" s="346" t="s">
        <v>167</v>
      </c>
      <c r="I16" s="348" t="s">
        <v>176</v>
      </c>
      <c r="J16" s="142" t="s">
        <v>178</v>
      </c>
      <c r="K16" s="252" t="s">
        <v>197</v>
      </c>
      <c r="L16" s="253">
        <v>4824.5200000000004</v>
      </c>
      <c r="M16" s="253">
        <v>4824.5200000000004</v>
      </c>
      <c r="N16" s="246">
        <v>0</v>
      </c>
      <c r="O16" s="247">
        <v>4824.5200000000004</v>
      </c>
      <c r="P16" s="229">
        <f t="shared" si="3"/>
        <v>1</v>
      </c>
      <c r="Q16" s="248" t="s">
        <v>198</v>
      </c>
    </row>
    <row r="17" spans="1:17" ht="148.15" customHeight="1" x14ac:dyDescent="0.25">
      <c r="A17" s="289"/>
      <c r="B17" s="347"/>
      <c r="C17" s="344"/>
      <c r="D17" s="347"/>
      <c r="E17" s="349"/>
      <c r="F17" s="349"/>
      <c r="G17" s="351"/>
      <c r="H17" s="347"/>
      <c r="I17" s="349"/>
      <c r="J17" s="256" t="s">
        <v>185</v>
      </c>
      <c r="K17" s="252" t="s">
        <v>187</v>
      </c>
      <c r="L17" s="253">
        <v>1458.03</v>
      </c>
      <c r="M17" s="253">
        <v>1458.03</v>
      </c>
      <c r="N17" s="227">
        <v>1458.03</v>
      </c>
      <c r="O17" s="257">
        <v>0</v>
      </c>
      <c r="P17" s="229">
        <f t="shared" si="3"/>
        <v>1</v>
      </c>
      <c r="Q17" s="248" t="s">
        <v>189</v>
      </c>
    </row>
    <row r="18" spans="1:17" ht="148.15" customHeight="1" x14ac:dyDescent="0.25">
      <c r="A18" s="289"/>
      <c r="B18" s="347"/>
      <c r="C18" s="344"/>
      <c r="D18" s="347"/>
      <c r="E18" s="349"/>
      <c r="F18" s="349"/>
      <c r="G18" s="351"/>
      <c r="H18" s="347"/>
      <c r="I18" s="349"/>
      <c r="J18" s="254" t="s">
        <v>185</v>
      </c>
      <c r="K18" s="252" t="s">
        <v>186</v>
      </c>
      <c r="L18" s="253">
        <v>2613.5</v>
      </c>
      <c r="M18" s="253">
        <v>2613.5</v>
      </c>
      <c r="N18" s="227">
        <v>2613.5</v>
      </c>
      <c r="O18" s="247">
        <v>0</v>
      </c>
      <c r="P18" s="229">
        <f t="shared" si="3"/>
        <v>1</v>
      </c>
      <c r="Q18" s="248" t="s">
        <v>188</v>
      </c>
    </row>
    <row r="19" spans="1:17" ht="175.5" customHeight="1" x14ac:dyDescent="0.25">
      <c r="A19" s="283"/>
      <c r="B19" s="345"/>
      <c r="C19" s="345"/>
      <c r="D19" s="345"/>
      <c r="E19" s="285"/>
      <c r="F19" s="345"/>
      <c r="G19" s="352"/>
      <c r="H19" s="345"/>
      <c r="I19" s="345"/>
      <c r="J19" s="255" t="s">
        <v>105</v>
      </c>
      <c r="K19" s="252" t="s">
        <v>184</v>
      </c>
      <c r="L19" s="253">
        <v>185865.68</v>
      </c>
      <c r="M19" s="253">
        <v>185865.68</v>
      </c>
      <c r="N19" s="246">
        <v>0</v>
      </c>
      <c r="O19" s="247">
        <v>185865.68</v>
      </c>
      <c r="P19" s="229">
        <f t="shared" si="3"/>
        <v>1</v>
      </c>
      <c r="Q19" s="248" t="s">
        <v>199</v>
      </c>
    </row>
    <row r="20" spans="1:17" ht="270" customHeight="1" thickBot="1" x14ac:dyDescent="0.3">
      <c r="A20" s="235">
        <v>45</v>
      </c>
      <c r="B20" s="241" t="s">
        <v>43</v>
      </c>
      <c r="C20" s="258" t="s">
        <v>162</v>
      </c>
      <c r="D20" s="241" t="s">
        <v>164</v>
      </c>
      <c r="E20" s="241" t="s">
        <v>163</v>
      </c>
      <c r="F20" s="241" t="s">
        <v>169</v>
      </c>
      <c r="G20" s="236">
        <v>141938051.03999999</v>
      </c>
      <c r="H20" s="242" t="s">
        <v>171</v>
      </c>
      <c r="I20" s="249" t="s">
        <v>181</v>
      </c>
      <c r="J20" s="237" t="s">
        <v>86</v>
      </c>
      <c r="K20" s="244" t="s">
        <v>166</v>
      </c>
      <c r="L20" s="238">
        <v>46512</v>
      </c>
      <c r="M20" s="238">
        <f>N20+O20</f>
        <v>0</v>
      </c>
      <c r="N20" s="245">
        <v>0</v>
      </c>
      <c r="O20" s="239">
        <v>0</v>
      </c>
      <c r="P20" s="240">
        <f t="shared" si="3"/>
        <v>0</v>
      </c>
      <c r="Q20" s="250" t="s">
        <v>196</v>
      </c>
    </row>
    <row r="21" spans="1:17" ht="32.25" customHeight="1" thickBot="1" x14ac:dyDescent="0.3">
      <c r="A21" s="355" t="s">
        <v>0</v>
      </c>
      <c r="B21" s="356"/>
      <c r="C21" s="356"/>
      <c r="D21" s="356"/>
      <c r="E21" s="356"/>
      <c r="F21" s="357"/>
      <c r="G21" s="230">
        <f>SUM(G7:G20)</f>
        <v>595117189.92999995</v>
      </c>
      <c r="H21" s="230"/>
      <c r="I21" s="208"/>
      <c r="J21" s="209"/>
      <c r="K21" s="210"/>
      <c r="L21" s="231">
        <f>SUM(L7:L20)</f>
        <v>37189860.68</v>
      </c>
      <c r="M21" s="231">
        <f>SUM(M7:M20)</f>
        <v>37143348.68</v>
      </c>
      <c r="N21" s="232">
        <f>SUM(N7:N20)</f>
        <v>36952658.479999997</v>
      </c>
      <c r="O21" s="233">
        <f>SUM(O7:O20)</f>
        <v>190690.19999999998</v>
      </c>
      <c r="P21" s="234">
        <f t="shared" si="3"/>
        <v>0.99874933653556242</v>
      </c>
      <c r="Q21" s="210" t="s">
        <v>39</v>
      </c>
    </row>
    <row r="22" spans="1:17" ht="30" customHeight="1" x14ac:dyDescent="0.25">
      <c r="A22" s="63"/>
      <c r="B22" s="64" t="s">
        <v>40</v>
      </c>
      <c r="C22" s="358" t="s">
        <v>41</v>
      </c>
      <c r="D22" s="358"/>
      <c r="E22" s="358"/>
      <c r="F22" s="358"/>
      <c r="G22" s="65"/>
      <c r="H22" s="65"/>
      <c r="I22" s="66"/>
      <c r="J22" s="66"/>
      <c r="K22" s="67"/>
      <c r="L22" s="68" t="s">
        <v>39</v>
      </c>
      <c r="M22" s="69" t="s">
        <v>39</v>
      </c>
      <c r="N22" s="70">
        <f>N7+N9+N12+N11+N15+N14+N18+N17</f>
        <v>36952658.480000004</v>
      </c>
      <c r="O22" s="71" t="s">
        <v>39</v>
      </c>
      <c r="P22" s="72" t="s">
        <v>39</v>
      </c>
      <c r="Q22" s="211" t="s">
        <v>39</v>
      </c>
    </row>
    <row r="23" spans="1:17" ht="30" customHeight="1" x14ac:dyDescent="0.25">
      <c r="A23" s="63"/>
      <c r="B23" s="73" t="s">
        <v>40</v>
      </c>
      <c r="C23" s="339" t="s">
        <v>52</v>
      </c>
      <c r="D23" s="339"/>
      <c r="E23" s="339"/>
      <c r="F23" s="339"/>
      <c r="G23" s="339"/>
      <c r="H23" s="339"/>
      <c r="I23" s="339"/>
      <c r="J23" s="339"/>
      <c r="K23" s="340"/>
      <c r="L23" s="74" t="s">
        <v>39</v>
      </c>
      <c r="M23" s="27" t="s">
        <v>39</v>
      </c>
      <c r="N23" s="75">
        <v>0</v>
      </c>
      <c r="O23" s="76">
        <f>O21</f>
        <v>190690.19999999998</v>
      </c>
      <c r="P23" s="212" t="s">
        <v>39</v>
      </c>
      <c r="Q23" s="213" t="s">
        <v>39</v>
      </c>
    </row>
    <row r="24" spans="1:17" x14ac:dyDescent="0.25">
      <c r="A24" s="77"/>
      <c r="B24" s="214"/>
      <c r="C24" s="43"/>
      <c r="D24" s="43"/>
      <c r="E24" s="45"/>
      <c r="F24" s="215"/>
      <c r="G24" s="215"/>
      <c r="H24" s="215"/>
      <c r="I24" s="215"/>
      <c r="J24" s="215"/>
      <c r="K24" s="215"/>
      <c r="L24" s="215"/>
      <c r="M24" s="215"/>
      <c r="N24" s="216"/>
      <c r="O24" s="43"/>
      <c r="P24" s="43"/>
    </row>
    <row r="25" spans="1:17" x14ac:dyDescent="0.25">
      <c r="A25" s="77"/>
      <c r="B25" s="214"/>
      <c r="C25" s="43"/>
      <c r="D25" s="43"/>
      <c r="E25" s="45"/>
      <c r="F25" s="215"/>
      <c r="G25" s="215"/>
      <c r="H25" s="215"/>
      <c r="I25" s="215"/>
      <c r="J25" s="215"/>
      <c r="K25" s="215"/>
      <c r="L25" s="215"/>
      <c r="M25" s="78"/>
      <c r="N25" s="79"/>
      <c r="O25" s="80"/>
      <c r="P25" s="43"/>
    </row>
    <row r="26" spans="1:17" x14ac:dyDescent="0.25">
      <c r="A26" s="33"/>
      <c r="F26" s="50"/>
      <c r="G26" s="50"/>
      <c r="H26" s="50"/>
      <c r="I26" s="50"/>
      <c r="J26" s="50"/>
      <c r="K26" s="50"/>
      <c r="L26" s="50"/>
      <c r="M26" s="50"/>
      <c r="N26" s="18"/>
      <c r="O26" s="18"/>
      <c r="P26" s="18"/>
    </row>
    <row r="27" spans="1:17" x14ac:dyDescent="0.25">
      <c r="A27" s="33"/>
      <c r="F27" s="50"/>
      <c r="G27" s="50"/>
      <c r="H27" s="50"/>
      <c r="I27" s="50"/>
      <c r="J27" s="50"/>
      <c r="K27" s="50"/>
      <c r="L27" s="50"/>
      <c r="M27" s="50"/>
      <c r="N27" s="18"/>
      <c r="O27" s="18"/>
      <c r="P27" s="18"/>
    </row>
    <row r="28" spans="1:17" x14ac:dyDescent="0.25">
      <c r="A28" s="33"/>
      <c r="F28" s="50"/>
      <c r="G28" s="50"/>
      <c r="H28" s="50"/>
      <c r="I28" s="50"/>
      <c r="J28" s="50"/>
      <c r="K28" s="50"/>
      <c r="L28" s="50"/>
      <c r="M28" s="50"/>
      <c r="N28" s="18"/>
      <c r="O28" s="18"/>
      <c r="P28" s="18"/>
    </row>
    <row r="29" spans="1:17" x14ac:dyDescent="0.25">
      <c r="A29" s="33"/>
      <c r="F29" s="50"/>
      <c r="G29" s="50"/>
      <c r="H29" s="50"/>
      <c r="I29" s="50"/>
      <c r="J29" s="50"/>
      <c r="K29" s="50"/>
      <c r="L29" s="50"/>
      <c r="M29" s="50"/>
      <c r="N29" s="18"/>
      <c r="O29" s="18"/>
      <c r="P29" s="18"/>
    </row>
    <row r="30" spans="1:17" x14ac:dyDescent="0.25">
      <c r="A30" s="33"/>
      <c r="F30" s="50"/>
      <c r="G30" s="50"/>
      <c r="H30" s="50"/>
      <c r="I30" s="50"/>
      <c r="J30" s="50"/>
      <c r="K30" s="50"/>
      <c r="L30" s="50"/>
      <c r="M30" s="50"/>
      <c r="N30" s="18"/>
      <c r="O30" s="18"/>
      <c r="P30" s="18"/>
    </row>
    <row r="31" spans="1:17" x14ac:dyDescent="0.25">
      <c r="A31" s="33"/>
      <c r="F31" s="50"/>
      <c r="G31" s="50"/>
      <c r="H31" s="50"/>
      <c r="I31" s="50"/>
      <c r="J31" s="50"/>
      <c r="K31" s="50"/>
      <c r="L31" s="50"/>
      <c r="M31" s="50"/>
      <c r="N31" s="18"/>
      <c r="O31" s="18"/>
      <c r="P31" s="18"/>
    </row>
    <row r="32" spans="1:17" x14ac:dyDescent="0.25">
      <c r="A32" s="33"/>
      <c r="F32" s="50"/>
      <c r="G32" s="50"/>
      <c r="H32" s="50"/>
      <c r="I32" s="50"/>
      <c r="J32" s="50"/>
      <c r="K32" s="50"/>
      <c r="L32" s="50"/>
      <c r="M32" s="50"/>
      <c r="N32" s="18"/>
      <c r="O32" s="18"/>
      <c r="P32" s="18"/>
    </row>
    <row r="33" spans="1:16" x14ac:dyDescent="0.25">
      <c r="A33" s="33"/>
      <c r="F33" s="50"/>
      <c r="G33" s="50"/>
      <c r="H33" s="50"/>
      <c r="I33" s="50"/>
      <c r="J33" s="50"/>
      <c r="K33" s="50"/>
      <c r="L33" s="50"/>
      <c r="M33" s="50"/>
      <c r="N33" s="18"/>
      <c r="O33" s="18"/>
      <c r="P33" s="18"/>
    </row>
    <row r="34" spans="1:16" x14ac:dyDescent="0.25">
      <c r="A34" s="33"/>
      <c r="F34" s="50"/>
      <c r="G34" s="50"/>
      <c r="H34" s="50"/>
      <c r="I34" s="50"/>
      <c r="J34" s="50"/>
      <c r="K34" s="50"/>
      <c r="L34" s="50"/>
      <c r="M34" s="50"/>
      <c r="N34" s="18"/>
      <c r="O34" s="18"/>
      <c r="P34" s="18"/>
    </row>
    <row r="35" spans="1:16" x14ac:dyDescent="0.25">
      <c r="A35" s="33"/>
      <c r="F35" s="50"/>
      <c r="G35" s="50"/>
      <c r="H35" s="50"/>
      <c r="I35" s="50"/>
      <c r="J35" s="50"/>
      <c r="K35" s="50"/>
      <c r="L35" s="50"/>
      <c r="M35" s="50"/>
      <c r="N35" s="18"/>
      <c r="O35" s="18"/>
      <c r="P35" s="18"/>
    </row>
    <row r="36" spans="1:16" x14ac:dyDescent="0.25">
      <c r="A36" s="33"/>
      <c r="F36" s="50"/>
      <c r="G36" s="50"/>
      <c r="H36" s="50"/>
      <c r="I36" s="50"/>
      <c r="J36" s="50"/>
      <c r="K36" s="50"/>
      <c r="L36" s="50"/>
      <c r="M36" s="50"/>
      <c r="N36" s="18"/>
      <c r="O36" s="18"/>
      <c r="P36" s="18"/>
    </row>
    <row r="37" spans="1:16" x14ac:dyDescent="0.25">
      <c r="A37" s="33"/>
      <c r="F37" s="50"/>
      <c r="G37" s="50"/>
      <c r="H37" s="50"/>
      <c r="I37" s="50"/>
      <c r="J37" s="50"/>
      <c r="K37" s="50"/>
      <c r="L37" s="50"/>
      <c r="M37" s="50"/>
      <c r="N37" s="18"/>
      <c r="O37" s="18"/>
      <c r="P37" s="18"/>
    </row>
    <row r="38" spans="1:16" x14ac:dyDescent="0.25">
      <c r="A38" s="33"/>
      <c r="F38" s="50"/>
      <c r="G38" s="50"/>
      <c r="H38" s="50"/>
      <c r="I38" s="50"/>
      <c r="J38" s="50"/>
      <c r="K38" s="50"/>
      <c r="L38" s="50"/>
      <c r="M38" s="50"/>
      <c r="N38" s="18"/>
      <c r="O38" s="18"/>
      <c r="P38" s="18"/>
    </row>
    <row r="39" spans="1:16" x14ac:dyDescent="0.25">
      <c r="A39" s="33"/>
      <c r="F39" s="50"/>
      <c r="G39" s="50"/>
      <c r="H39" s="50"/>
      <c r="I39" s="50"/>
      <c r="J39" s="50"/>
      <c r="K39" s="50"/>
      <c r="L39" s="50"/>
      <c r="M39" s="50"/>
      <c r="N39" s="18"/>
      <c r="O39" s="18"/>
      <c r="P39" s="18"/>
    </row>
    <row r="40" spans="1:16" x14ac:dyDescent="0.25">
      <c r="A40" s="33"/>
      <c r="F40" s="50"/>
      <c r="G40" s="50"/>
      <c r="H40" s="50"/>
      <c r="I40" s="50"/>
      <c r="J40" s="50"/>
      <c r="K40" s="50"/>
      <c r="L40" s="50"/>
      <c r="M40" s="50"/>
      <c r="N40" s="18"/>
      <c r="O40" s="18"/>
      <c r="P40" s="18"/>
    </row>
    <row r="41" spans="1:16" x14ac:dyDescent="0.25">
      <c r="A41" s="33"/>
      <c r="F41" s="50"/>
      <c r="G41" s="50"/>
      <c r="H41" s="50"/>
      <c r="I41" s="50"/>
      <c r="J41" s="50"/>
      <c r="K41" s="50"/>
      <c r="L41" s="50"/>
      <c r="M41" s="50"/>
      <c r="N41" s="18"/>
      <c r="O41" s="18"/>
      <c r="P41" s="18"/>
    </row>
    <row r="42" spans="1:16" x14ac:dyDescent="0.25">
      <c r="A42" s="33"/>
      <c r="F42" s="50"/>
      <c r="G42" s="50"/>
      <c r="H42" s="50"/>
      <c r="I42" s="50"/>
      <c r="J42" s="50"/>
      <c r="K42" s="50"/>
      <c r="L42" s="50"/>
      <c r="M42" s="50"/>
      <c r="N42" s="18"/>
      <c r="O42" s="18"/>
      <c r="P42" s="18"/>
    </row>
    <row r="43" spans="1:16" x14ac:dyDescent="0.25">
      <c r="A43" s="33"/>
      <c r="F43" s="50"/>
      <c r="G43" s="50"/>
      <c r="H43" s="50"/>
      <c r="I43" s="50"/>
      <c r="J43" s="50"/>
      <c r="K43" s="50"/>
      <c r="L43" s="50"/>
      <c r="M43" s="50"/>
      <c r="N43" s="18"/>
      <c r="O43" s="18"/>
      <c r="P43" s="18"/>
    </row>
    <row r="44" spans="1:16" x14ac:dyDescent="0.25">
      <c r="A44" s="33"/>
      <c r="F44" s="50"/>
      <c r="G44" s="50"/>
      <c r="H44" s="50"/>
      <c r="I44" s="50"/>
      <c r="J44" s="50"/>
      <c r="K44" s="50"/>
      <c r="L44" s="50"/>
      <c r="M44" s="50"/>
      <c r="N44" s="18"/>
      <c r="O44" s="18"/>
      <c r="P44" s="18"/>
    </row>
    <row r="45" spans="1:16" x14ac:dyDescent="0.25">
      <c r="A45" s="33"/>
      <c r="F45" s="50"/>
      <c r="G45" s="50"/>
      <c r="H45" s="50"/>
      <c r="I45" s="50"/>
      <c r="J45" s="50"/>
      <c r="K45" s="50"/>
      <c r="L45" s="50"/>
      <c r="M45" s="50"/>
      <c r="N45" s="18"/>
      <c r="O45" s="18"/>
      <c r="P45" s="18"/>
    </row>
    <row r="46" spans="1:16" x14ac:dyDescent="0.25">
      <c r="A46" s="33"/>
      <c r="F46" s="50"/>
      <c r="G46" s="50"/>
      <c r="H46" s="50"/>
      <c r="I46" s="50"/>
      <c r="J46" s="50"/>
      <c r="K46" s="50"/>
      <c r="L46" s="50"/>
      <c r="M46" s="50"/>
      <c r="N46" s="18"/>
      <c r="O46" s="18"/>
      <c r="P46" s="18"/>
    </row>
    <row r="47" spans="1:16" x14ac:dyDescent="0.25">
      <c r="A47" s="33"/>
      <c r="F47" s="50"/>
      <c r="G47" s="50"/>
      <c r="H47" s="50"/>
      <c r="I47" s="50"/>
      <c r="J47" s="50"/>
      <c r="K47" s="50"/>
      <c r="L47" s="50"/>
      <c r="M47" s="50"/>
      <c r="N47" s="18"/>
      <c r="O47" s="18"/>
      <c r="P47" s="18"/>
    </row>
    <row r="48" spans="1:16" x14ac:dyDescent="0.25">
      <c r="A48" s="33"/>
      <c r="F48" s="50"/>
      <c r="G48" s="50"/>
      <c r="H48" s="50"/>
      <c r="I48" s="50"/>
      <c r="J48" s="50"/>
      <c r="K48" s="50"/>
      <c r="L48" s="50"/>
      <c r="M48" s="50"/>
      <c r="N48" s="18"/>
      <c r="O48" s="18"/>
      <c r="P48" s="18"/>
    </row>
    <row r="49" spans="1:16" x14ac:dyDescent="0.25">
      <c r="A49" s="33"/>
      <c r="F49" s="50"/>
      <c r="G49" s="50"/>
      <c r="H49" s="50"/>
      <c r="I49" s="50"/>
      <c r="J49" s="50"/>
      <c r="K49" s="50"/>
      <c r="L49" s="50"/>
      <c r="M49" s="50"/>
      <c r="N49" s="18"/>
      <c r="O49" s="18"/>
      <c r="P49" s="18"/>
    </row>
    <row r="50" spans="1:16" x14ac:dyDescent="0.25">
      <c r="A50" s="33"/>
      <c r="F50" s="50"/>
      <c r="G50" s="50"/>
      <c r="H50" s="50"/>
      <c r="I50" s="50"/>
      <c r="J50" s="50"/>
      <c r="K50" s="50"/>
      <c r="L50" s="50"/>
      <c r="M50" s="50"/>
      <c r="N50" s="18"/>
      <c r="O50" s="18"/>
      <c r="P50" s="18"/>
    </row>
    <row r="51" spans="1:16" x14ac:dyDescent="0.25">
      <c r="A51" s="33"/>
      <c r="F51" s="50"/>
      <c r="G51" s="50"/>
      <c r="H51" s="50"/>
      <c r="I51" s="50"/>
      <c r="J51" s="50"/>
      <c r="K51" s="50"/>
      <c r="L51" s="50"/>
      <c r="M51" s="50"/>
      <c r="N51" s="18"/>
      <c r="O51" s="18"/>
      <c r="P51" s="18"/>
    </row>
    <row r="52" spans="1:16" x14ac:dyDescent="0.25">
      <c r="A52" s="33"/>
      <c r="F52" s="50"/>
      <c r="G52" s="50"/>
      <c r="H52" s="50"/>
      <c r="I52" s="50"/>
      <c r="J52" s="50"/>
      <c r="K52" s="50"/>
      <c r="L52" s="50"/>
      <c r="M52" s="50"/>
      <c r="N52" s="18"/>
      <c r="O52" s="18"/>
      <c r="P52" s="18"/>
    </row>
    <row r="53" spans="1:16" x14ac:dyDescent="0.25">
      <c r="A53" s="33"/>
      <c r="F53" s="50"/>
      <c r="G53" s="50"/>
      <c r="H53" s="50"/>
      <c r="I53" s="50"/>
      <c r="J53" s="50"/>
      <c r="K53" s="50"/>
      <c r="L53" s="50"/>
      <c r="M53" s="50"/>
      <c r="N53" s="18"/>
      <c r="O53" s="18"/>
      <c r="P53" s="18"/>
    </row>
    <row r="54" spans="1:16" x14ac:dyDescent="0.25">
      <c r="A54" s="33"/>
      <c r="F54" s="50"/>
      <c r="G54" s="50"/>
      <c r="H54" s="50"/>
      <c r="I54" s="50"/>
      <c r="J54" s="50"/>
      <c r="K54" s="50"/>
      <c r="L54" s="50"/>
      <c r="M54" s="50"/>
      <c r="N54" s="18"/>
      <c r="O54" s="18"/>
      <c r="P54" s="18"/>
    </row>
    <row r="55" spans="1:16" x14ac:dyDescent="0.25">
      <c r="A55" s="33"/>
      <c r="F55" s="50"/>
      <c r="G55" s="50"/>
      <c r="H55" s="50"/>
      <c r="I55" s="50"/>
      <c r="J55" s="50"/>
      <c r="K55" s="50"/>
      <c r="L55" s="50"/>
      <c r="M55" s="50"/>
      <c r="N55" s="18"/>
      <c r="O55" s="18"/>
      <c r="P55" s="18"/>
    </row>
    <row r="56" spans="1:16" x14ac:dyDescent="0.25">
      <c r="F56" s="50"/>
      <c r="G56" s="50"/>
      <c r="H56" s="50"/>
      <c r="I56" s="50"/>
      <c r="J56" s="50"/>
      <c r="K56" s="50"/>
      <c r="L56" s="50"/>
      <c r="M56" s="50"/>
      <c r="N56" s="18"/>
      <c r="O56" s="18"/>
      <c r="P56" s="18"/>
    </row>
    <row r="57" spans="1:16" x14ac:dyDescent="0.25">
      <c r="F57" s="50"/>
      <c r="G57" s="50"/>
      <c r="H57" s="50"/>
      <c r="I57" s="50"/>
      <c r="J57" s="50"/>
      <c r="K57" s="50"/>
      <c r="L57" s="50"/>
      <c r="M57" s="50"/>
      <c r="N57" s="18"/>
      <c r="O57" s="18"/>
      <c r="P57" s="18"/>
    </row>
    <row r="58" spans="1:16" x14ac:dyDescent="0.25">
      <c r="F58" s="50"/>
      <c r="G58" s="50"/>
      <c r="H58" s="50"/>
      <c r="I58" s="50"/>
      <c r="J58" s="50"/>
      <c r="K58" s="50"/>
      <c r="L58" s="50"/>
      <c r="M58" s="50"/>
      <c r="N58" s="18"/>
      <c r="O58" s="18"/>
      <c r="P58" s="18"/>
    </row>
    <row r="59" spans="1:16" x14ac:dyDescent="0.25">
      <c r="F59" s="50"/>
      <c r="G59" s="50"/>
      <c r="H59" s="50"/>
      <c r="I59" s="50"/>
      <c r="J59" s="50"/>
      <c r="K59" s="50"/>
      <c r="L59" s="50"/>
      <c r="M59" s="50"/>
      <c r="N59" s="18"/>
      <c r="O59" s="18"/>
      <c r="P59" s="18"/>
    </row>
    <row r="60" spans="1:16" x14ac:dyDescent="0.25">
      <c r="F60" s="50"/>
      <c r="G60" s="50"/>
      <c r="H60" s="50"/>
      <c r="I60" s="50"/>
      <c r="J60" s="50"/>
      <c r="K60" s="50"/>
      <c r="L60" s="50"/>
      <c r="M60" s="50"/>
      <c r="N60" s="18"/>
      <c r="O60" s="18"/>
      <c r="P60" s="18"/>
    </row>
    <row r="61" spans="1:16" x14ac:dyDescent="0.25">
      <c r="F61" s="50"/>
      <c r="G61" s="50"/>
      <c r="H61" s="50"/>
      <c r="I61" s="50"/>
      <c r="J61" s="50"/>
      <c r="K61" s="50"/>
      <c r="L61" s="50"/>
      <c r="M61" s="50"/>
      <c r="N61" s="18"/>
      <c r="O61" s="18"/>
      <c r="P61" s="18"/>
    </row>
    <row r="62" spans="1:16" x14ac:dyDescent="0.25">
      <c r="F62" s="50"/>
      <c r="G62" s="50"/>
      <c r="H62" s="50"/>
      <c r="I62" s="50"/>
      <c r="J62" s="50"/>
      <c r="K62" s="50"/>
      <c r="L62" s="50"/>
      <c r="M62" s="50"/>
      <c r="N62" s="18"/>
      <c r="O62" s="18"/>
      <c r="P62" s="18"/>
    </row>
    <row r="63" spans="1:16" x14ac:dyDescent="0.25">
      <c r="F63" s="50"/>
      <c r="G63" s="50"/>
      <c r="H63" s="50"/>
      <c r="I63" s="50"/>
      <c r="J63" s="50"/>
      <c r="K63" s="50"/>
      <c r="L63" s="50"/>
      <c r="M63" s="50"/>
      <c r="N63" s="18"/>
      <c r="O63" s="18"/>
      <c r="P63" s="18"/>
    </row>
    <row r="64" spans="1:16" x14ac:dyDescent="0.25">
      <c r="F64" s="50"/>
      <c r="G64" s="50"/>
      <c r="H64" s="50"/>
      <c r="I64" s="50"/>
      <c r="J64" s="50"/>
      <c r="K64" s="50"/>
      <c r="L64" s="50"/>
      <c r="M64" s="50"/>
      <c r="N64" s="18"/>
      <c r="O64" s="18"/>
      <c r="P64" s="18"/>
    </row>
    <row r="65" spans="6:16" x14ac:dyDescent="0.25">
      <c r="F65" s="50"/>
      <c r="G65" s="50"/>
      <c r="H65" s="50"/>
      <c r="I65" s="50"/>
      <c r="J65" s="50"/>
      <c r="K65" s="50"/>
      <c r="L65" s="50"/>
      <c r="M65" s="50"/>
      <c r="N65" s="18"/>
      <c r="O65" s="18"/>
      <c r="P65" s="18"/>
    </row>
    <row r="66" spans="6:16" x14ac:dyDescent="0.25">
      <c r="F66" s="50"/>
      <c r="G66" s="50"/>
      <c r="H66" s="50"/>
      <c r="I66" s="50"/>
      <c r="J66" s="50"/>
      <c r="K66" s="50"/>
      <c r="L66" s="50"/>
      <c r="M66" s="50"/>
    </row>
    <row r="67" spans="6:16" x14ac:dyDescent="0.25">
      <c r="F67" s="50"/>
      <c r="G67" s="50"/>
      <c r="H67" s="50"/>
      <c r="I67" s="50"/>
      <c r="J67" s="50"/>
      <c r="K67" s="50"/>
      <c r="L67" s="50"/>
      <c r="M67" s="50"/>
    </row>
    <row r="68" spans="6:16" x14ac:dyDescent="0.25">
      <c r="F68" s="50"/>
      <c r="G68" s="50"/>
      <c r="H68" s="50"/>
      <c r="I68" s="50"/>
      <c r="J68" s="50"/>
      <c r="K68" s="50"/>
      <c r="L68" s="50"/>
      <c r="M68" s="50"/>
    </row>
    <row r="69" spans="6:16" x14ac:dyDescent="0.25">
      <c r="F69" s="50"/>
      <c r="G69" s="50"/>
      <c r="H69" s="50"/>
      <c r="I69" s="50"/>
      <c r="J69" s="50"/>
      <c r="K69" s="50"/>
      <c r="L69" s="50"/>
      <c r="M69" s="50"/>
    </row>
    <row r="70" spans="6:16" x14ac:dyDescent="0.25">
      <c r="F70" s="50"/>
      <c r="G70" s="50"/>
      <c r="H70" s="50"/>
      <c r="I70" s="50"/>
      <c r="J70" s="50"/>
      <c r="K70" s="50"/>
      <c r="L70" s="50"/>
      <c r="M70" s="50"/>
    </row>
    <row r="71" spans="6:16" x14ac:dyDescent="0.25">
      <c r="F71" s="50"/>
      <c r="G71" s="50"/>
      <c r="H71" s="50"/>
      <c r="I71" s="50"/>
      <c r="J71" s="50"/>
      <c r="K71" s="50"/>
      <c r="L71" s="50"/>
      <c r="M71" s="50"/>
    </row>
    <row r="72" spans="6:16" x14ac:dyDescent="0.25">
      <c r="F72" s="50"/>
      <c r="G72" s="50"/>
      <c r="H72" s="50"/>
      <c r="I72" s="50"/>
      <c r="J72" s="50"/>
      <c r="K72" s="50"/>
      <c r="L72" s="50"/>
      <c r="M72" s="50"/>
    </row>
  </sheetData>
  <autoFilter ref="A6:Q23"/>
  <mergeCells count="77">
    <mergeCell ref="O12:O13"/>
    <mergeCell ref="P12:P13"/>
    <mergeCell ref="Q12:Q13"/>
    <mergeCell ref="A21:F21"/>
    <mergeCell ref="C22:F22"/>
    <mergeCell ref="J12:J13"/>
    <mergeCell ref="L12:L13"/>
    <mergeCell ref="M12:M13"/>
    <mergeCell ref="B16:B19"/>
    <mergeCell ref="A16:A19"/>
    <mergeCell ref="G9:G10"/>
    <mergeCell ref="H9:H10"/>
    <mergeCell ref="I9:I10"/>
    <mergeCell ref="C23:K23"/>
    <mergeCell ref="N12:N13"/>
    <mergeCell ref="C16:C19"/>
    <mergeCell ref="D16:D19"/>
    <mergeCell ref="F16:F19"/>
    <mergeCell ref="G16:G19"/>
    <mergeCell ref="H16:H19"/>
    <mergeCell ref="I16:I19"/>
    <mergeCell ref="E16:E19"/>
    <mergeCell ref="O9:O10"/>
    <mergeCell ref="P9:P10"/>
    <mergeCell ref="Q9:Q10"/>
    <mergeCell ref="M9:M10"/>
    <mergeCell ref="N9:N10"/>
    <mergeCell ref="M4:O4"/>
    <mergeCell ref="O7:O8"/>
    <mergeCell ref="P7:P8"/>
    <mergeCell ref="P4:P5"/>
    <mergeCell ref="Q4:Q5"/>
    <mergeCell ref="Q7:Q8"/>
    <mergeCell ref="M7:M8"/>
    <mergeCell ref="N7:N8"/>
    <mergeCell ref="A7:A8"/>
    <mergeCell ref="B7:B8"/>
    <mergeCell ref="C7:C8"/>
    <mergeCell ref="D7:D8"/>
    <mergeCell ref="E7:E8"/>
    <mergeCell ref="J4:J5"/>
    <mergeCell ref="K4:K5"/>
    <mergeCell ref="L4:L5"/>
    <mergeCell ref="F4:F5"/>
    <mergeCell ref="F9:F10"/>
    <mergeCell ref="H7:H8"/>
    <mergeCell ref="I7:I8"/>
    <mergeCell ref="J7:J8"/>
    <mergeCell ref="K7:K8"/>
    <mergeCell ref="F7:F8"/>
    <mergeCell ref="G7:G8"/>
    <mergeCell ref="G4:G5"/>
    <mergeCell ref="H4:H5"/>
    <mergeCell ref="I4:I5"/>
    <mergeCell ref="L7:L8"/>
    <mergeCell ref="L9:L10"/>
    <mergeCell ref="A4:A5"/>
    <mergeCell ref="B4:B5"/>
    <mergeCell ref="C4:C5"/>
    <mergeCell ref="D4:D5"/>
    <mergeCell ref="E4:E5"/>
    <mergeCell ref="A9:A10"/>
    <mergeCell ref="B9:B10"/>
    <mergeCell ref="J9:J10"/>
    <mergeCell ref="K9:K10"/>
    <mergeCell ref="I12:I14"/>
    <mergeCell ref="H12:H14"/>
    <mergeCell ref="A12:A14"/>
    <mergeCell ref="B12:B14"/>
    <mergeCell ref="C12:C14"/>
    <mergeCell ref="D12:D14"/>
    <mergeCell ref="E12:E14"/>
    <mergeCell ref="F12:F14"/>
    <mergeCell ref="G12:G14"/>
    <mergeCell ref="C9:C10"/>
    <mergeCell ref="D9:D10"/>
    <mergeCell ref="E9:E10"/>
  </mergeCells>
  <pageMargins left="0.23622047244094491" right="0.23622047244094491" top="0.35433070866141736" bottom="0.55118110236220474" header="0.31496062992125984" footer="0.31496062992125984"/>
  <pageSetup paperSize="8" scale="60" fitToHeight="0" orientation="landscape" horizontalDpi="4294967293" verticalDpi="4294967293" r:id="rId1"/>
  <headerFooter>
    <oddFooter>&amp;CStránka &amp;P z &amp;N&amp;R&amp;12Zpracoval odbor finanční, stav k 1. 9. 2023</oddFooter>
  </headerFooter>
  <rowBreaks count="1" manualBreakCount="1">
    <brk id="8" max="16383" man="1"/>
  </rowBreaks>
  <colBreaks count="2" manualBreakCount="2">
    <brk id="14" max="1048575" man="1"/>
    <brk id="1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T83"/>
  <sheetViews>
    <sheetView tabSelected="1" topLeftCell="A19" zoomScale="59" zoomScaleNormal="59" zoomScaleSheetLayoutView="39" zoomScalePageLayoutView="55" workbookViewId="0">
      <selection activeCell="Q18" sqref="Q18:Q20"/>
    </sheetView>
  </sheetViews>
  <sheetFormatPr defaultRowHeight="15" x14ac:dyDescent="0.25"/>
  <cols>
    <col min="1" max="1" width="4.7109375" customWidth="1"/>
    <col min="2" max="2" width="14.28515625" customWidth="1"/>
    <col min="3" max="3" width="23.42578125" style="40" customWidth="1"/>
    <col min="4" max="4" width="17.28515625" style="40" customWidth="1"/>
    <col min="5" max="5" width="11.7109375" style="40" customWidth="1"/>
    <col min="6" max="6" width="8.7109375" style="40" customWidth="1"/>
    <col min="7" max="7" width="18.7109375" style="41" customWidth="1"/>
    <col min="8" max="8" width="13.7109375" style="42" customWidth="1"/>
    <col min="9" max="9" width="13.42578125" customWidth="1"/>
    <col min="10" max="10" width="15.28515625" customWidth="1"/>
    <col min="11" max="11" width="40.7109375" customWidth="1"/>
    <col min="12" max="12" width="20.42578125" customWidth="1"/>
    <col min="13" max="13" width="17.7109375" customWidth="1"/>
    <col min="14" max="14" width="16.7109375" customWidth="1"/>
    <col min="15" max="15" width="15.42578125" customWidth="1"/>
    <col min="16" max="16" width="14.28515625" customWidth="1"/>
    <col min="17" max="17" width="87.7109375" bestFit="1" customWidth="1"/>
    <col min="18" max="18" width="5.5703125" customWidth="1"/>
    <col min="19" max="19" width="13" bestFit="1" customWidth="1"/>
    <col min="20" max="20" width="14.28515625" bestFit="1" customWidth="1"/>
    <col min="21" max="21" width="13.85546875" customWidth="1"/>
    <col min="23" max="23" width="8.7109375" customWidth="1"/>
    <col min="244" max="244" width="4.7109375" customWidth="1"/>
    <col min="245" max="245" width="14.28515625" customWidth="1"/>
    <col min="246" max="246" width="23.42578125" customWidth="1"/>
    <col min="247" max="247" width="17.28515625" customWidth="1"/>
    <col min="248" max="248" width="11.7109375" customWidth="1"/>
    <col min="249" max="249" width="8.7109375" customWidth="1"/>
    <col min="250" max="250" width="18.7109375" customWidth="1"/>
    <col min="251" max="251" width="13.7109375" customWidth="1"/>
    <col min="252" max="252" width="13.42578125" customWidth="1"/>
    <col min="253" max="253" width="15.28515625" customWidth="1"/>
    <col min="254" max="254" width="40.7109375" customWidth="1"/>
    <col min="255" max="255" width="20.42578125" customWidth="1"/>
    <col min="256" max="256" width="17.7109375" customWidth="1"/>
    <col min="257" max="257" width="16.7109375" customWidth="1"/>
    <col min="258" max="258" width="13.7109375" customWidth="1"/>
    <col min="259" max="259" width="14.28515625" customWidth="1"/>
    <col min="260" max="260" width="12.7109375" customWidth="1"/>
    <col min="261" max="261" width="56.7109375" customWidth="1"/>
    <col min="262" max="263" width="0" hidden="1" customWidth="1"/>
    <col min="500" max="500" width="4.7109375" customWidth="1"/>
    <col min="501" max="501" width="14.28515625" customWidth="1"/>
    <col min="502" max="502" width="23.42578125" customWidth="1"/>
    <col min="503" max="503" width="17.28515625" customWidth="1"/>
    <col min="504" max="504" width="11.7109375" customWidth="1"/>
    <col min="505" max="505" width="8.7109375" customWidth="1"/>
    <col min="506" max="506" width="18.7109375" customWidth="1"/>
    <col min="507" max="507" width="13.7109375" customWidth="1"/>
    <col min="508" max="508" width="13.42578125" customWidth="1"/>
    <col min="509" max="509" width="15.28515625" customWidth="1"/>
    <col min="510" max="510" width="40.7109375" customWidth="1"/>
    <col min="511" max="511" width="20.42578125" customWidth="1"/>
    <col min="512" max="512" width="17.7109375" customWidth="1"/>
    <col min="513" max="513" width="16.7109375" customWidth="1"/>
    <col min="514" max="514" width="13.7109375" customWidth="1"/>
    <col min="515" max="515" width="14.28515625" customWidth="1"/>
    <col min="516" max="516" width="12.7109375" customWidth="1"/>
    <col min="517" max="517" width="56.7109375" customWidth="1"/>
    <col min="518" max="519" width="0" hidden="1" customWidth="1"/>
    <col min="756" max="756" width="4.7109375" customWidth="1"/>
    <col min="757" max="757" width="14.28515625" customWidth="1"/>
    <col min="758" max="758" width="23.42578125" customWidth="1"/>
    <col min="759" max="759" width="17.28515625" customWidth="1"/>
    <col min="760" max="760" width="11.7109375" customWidth="1"/>
    <col min="761" max="761" width="8.7109375" customWidth="1"/>
    <col min="762" max="762" width="18.7109375" customWidth="1"/>
    <col min="763" max="763" width="13.7109375" customWidth="1"/>
    <col min="764" max="764" width="13.42578125" customWidth="1"/>
    <col min="765" max="765" width="15.28515625" customWidth="1"/>
    <col min="766" max="766" width="40.7109375" customWidth="1"/>
    <col min="767" max="767" width="20.42578125" customWidth="1"/>
    <col min="768" max="768" width="17.7109375" customWidth="1"/>
    <col min="769" max="769" width="16.7109375" customWidth="1"/>
    <col min="770" max="770" width="13.7109375" customWidth="1"/>
    <col min="771" max="771" width="14.28515625" customWidth="1"/>
    <col min="772" max="772" width="12.7109375" customWidth="1"/>
    <col min="773" max="773" width="56.7109375" customWidth="1"/>
    <col min="774" max="775" width="0" hidden="1" customWidth="1"/>
    <col min="1012" max="1012" width="4.7109375" customWidth="1"/>
    <col min="1013" max="1013" width="14.28515625" customWidth="1"/>
    <col min="1014" max="1014" width="23.42578125" customWidth="1"/>
    <col min="1015" max="1015" width="17.28515625" customWidth="1"/>
    <col min="1016" max="1016" width="11.7109375" customWidth="1"/>
    <col min="1017" max="1017" width="8.7109375" customWidth="1"/>
    <col min="1018" max="1018" width="18.7109375" customWidth="1"/>
    <col min="1019" max="1019" width="13.7109375" customWidth="1"/>
    <col min="1020" max="1020" width="13.42578125" customWidth="1"/>
    <col min="1021" max="1021" width="15.28515625" customWidth="1"/>
    <col min="1022" max="1022" width="40.7109375" customWidth="1"/>
    <col min="1023" max="1023" width="20.42578125" customWidth="1"/>
    <col min="1024" max="1024" width="17.7109375" customWidth="1"/>
    <col min="1025" max="1025" width="16.7109375" customWidth="1"/>
    <col min="1026" max="1026" width="13.7109375" customWidth="1"/>
    <col min="1027" max="1027" width="14.28515625" customWidth="1"/>
    <col min="1028" max="1028" width="12.7109375" customWidth="1"/>
    <col min="1029" max="1029" width="56.7109375" customWidth="1"/>
    <col min="1030" max="1031" width="0" hidden="1" customWidth="1"/>
    <col min="1268" max="1268" width="4.7109375" customWidth="1"/>
    <col min="1269" max="1269" width="14.28515625" customWidth="1"/>
    <col min="1270" max="1270" width="23.42578125" customWidth="1"/>
    <col min="1271" max="1271" width="17.28515625" customWidth="1"/>
    <col min="1272" max="1272" width="11.7109375" customWidth="1"/>
    <col min="1273" max="1273" width="8.7109375" customWidth="1"/>
    <col min="1274" max="1274" width="18.7109375" customWidth="1"/>
    <col min="1275" max="1275" width="13.7109375" customWidth="1"/>
    <col min="1276" max="1276" width="13.42578125" customWidth="1"/>
    <col min="1277" max="1277" width="15.28515625" customWidth="1"/>
    <col min="1278" max="1278" width="40.7109375" customWidth="1"/>
    <col min="1279" max="1279" width="20.42578125" customWidth="1"/>
    <col min="1280" max="1280" width="17.7109375" customWidth="1"/>
    <col min="1281" max="1281" width="16.7109375" customWidth="1"/>
    <col min="1282" max="1282" width="13.7109375" customWidth="1"/>
    <col min="1283" max="1283" width="14.28515625" customWidth="1"/>
    <col min="1284" max="1284" width="12.7109375" customWidth="1"/>
    <col min="1285" max="1285" width="56.7109375" customWidth="1"/>
    <col min="1286" max="1287" width="0" hidden="1" customWidth="1"/>
    <col min="1524" max="1524" width="4.7109375" customWidth="1"/>
    <col min="1525" max="1525" width="14.28515625" customWidth="1"/>
    <col min="1526" max="1526" width="23.42578125" customWidth="1"/>
    <col min="1527" max="1527" width="17.28515625" customWidth="1"/>
    <col min="1528" max="1528" width="11.7109375" customWidth="1"/>
    <col min="1529" max="1529" width="8.7109375" customWidth="1"/>
    <col min="1530" max="1530" width="18.7109375" customWidth="1"/>
    <col min="1531" max="1531" width="13.7109375" customWidth="1"/>
    <col min="1532" max="1532" width="13.42578125" customWidth="1"/>
    <col min="1533" max="1533" width="15.28515625" customWidth="1"/>
    <col min="1534" max="1534" width="40.7109375" customWidth="1"/>
    <col min="1535" max="1535" width="20.42578125" customWidth="1"/>
    <col min="1536" max="1536" width="17.7109375" customWidth="1"/>
    <col min="1537" max="1537" width="16.7109375" customWidth="1"/>
    <col min="1538" max="1538" width="13.7109375" customWidth="1"/>
    <col min="1539" max="1539" width="14.28515625" customWidth="1"/>
    <col min="1540" max="1540" width="12.7109375" customWidth="1"/>
    <col min="1541" max="1541" width="56.7109375" customWidth="1"/>
    <col min="1542" max="1543" width="0" hidden="1" customWidth="1"/>
    <col min="1780" max="1780" width="4.7109375" customWidth="1"/>
    <col min="1781" max="1781" width="14.28515625" customWidth="1"/>
    <col min="1782" max="1782" width="23.42578125" customWidth="1"/>
    <col min="1783" max="1783" width="17.28515625" customWidth="1"/>
    <col min="1784" max="1784" width="11.7109375" customWidth="1"/>
    <col min="1785" max="1785" width="8.7109375" customWidth="1"/>
    <col min="1786" max="1786" width="18.7109375" customWidth="1"/>
    <col min="1787" max="1787" width="13.7109375" customWidth="1"/>
    <col min="1788" max="1788" width="13.42578125" customWidth="1"/>
    <col min="1789" max="1789" width="15.28515625" customWidth="1"/>
    <col min="1790" max="1790" width="40.7109375" customWidth="1"/>
    <col min="1791" max="1791" width="20.42578125" customWidth="1"/>
    <col min="1792" max="1792" width="17.7109375" customWidth="1"/>
    <col min="1793" max="1793" width="16.7109375" customWidth="1"/>
    <col min="1794" max="1794" width="13.7109375" customWidth="1"/>
    <col min="1795" max="1795" width="14.28515625" customWidth="1"/>
    <col min="1796" max="1796" width="12.7109375" customWidth="1"/>
    <col min="1797" max="1797" width="56.7109375" customWidth="1"/>
    <col min="1798" max="1799" width="0" hidden="1" customWidth="1"/>
    <col min="2036" max="2036" width="4.7109375" customWidth="1"/>
    <col min="2037" max="2037" width="14.28515625" customWidth="1"/>
    <col min="2038" max="2038" width="23.42578125" customWidth="1"/>
    <col min="2039" max="2039" width="17.28515625" customWidth="1"/>
    <col min="2040" max="2040" width="11.7109375" customWidth="1"/>
    <col min="2041" max="2041" width="8.7109375" customWidth="1"/>
    <col min="2042" max="2042" width="18.7109375" customWidth="1"/>
    <col min="2043" max="2043" width="13.7109375" customWidth="1"/>
    <col min="2044" max="2044" width="13.42578125" customWidth="1"/>
    <col min="2045" max="2045" width="15.28515625" customWidth="1"/>
    <col min="2046" max="2046" width="40.7109375" customWidth="1"/>
    <col min="2047" max="2047" width="20.42578125" customWidth="1"/>
    <col min="2048" max="2048" width="17.7109375" customWidth="1"/>
    <col min="2049" max="2049" width="16.7109375" customWidth="1"/>
    <col min="2050" max="2050" width="13.7109375" customWidth="1"/>
    <col min="2051" max="2051" width="14.28515625" customWidth="1"/>
    <col min="2052" max="2052" width="12.7109375" customWidth="1"/>
    <col min="2053" max="2053" width="56.7109375" customWidth="1"/>
    <col min="2054" max="2055" width="0" hidden="1" customWidth="1"/>
    <col min="2292" max="2292" width="4.7109375" customWidth="1"/>
    <col min="2293" max="2293" width="14.28515625" customWidth="1"/>
    <col min="2294" max="2294" width="23.42578125" customWidth="1"/>
    <col min="2295" max="2295" width="17.28515625" customWidth="1"/>
    <col min="2296" max="2296" width="11.7109375" customWidth="1"/>
    <col min="2297" max="2297" width="8.7109375" customWidth="1"/>
    <col min="2298" max="2298" width="18.7109375" customWidth="1"/>
    <col min="2299" max="2299" width="13.7109375" customWidth="1"/>
    <col min="2300" max="2300" width="13.42578125" customWidth="1"/>
    <col min="2301" max="2301" width="15.28515625" customWidth="1"/>
    <col min="2302" max="2302" width="40.7109375" customWidth="1"/>
    <col min="2303" max="2303" width="20.42578125" customWidth="1"/>
    <col min="2304" max="2304" width="17.7109375" customWidth="1"/>
    <col min="2305" max="2305" width="16.7109375" customWidth="1"/>
    <col min="2306" max="2306" width="13.7109375" customWidth="1"/>
    <col min="2307" max="2307" width="14.28515625" customWidth="1"/>
    <col min="2308" max="2308" width="12.7109375" customWidth="1"/>
    <col min="2309" max="2309" width="56.7109375" customWidth="1"/>
    <col min="2310" max="2311" width="0" hidden="1" customWidth="1"/>
    <col min="2548" max="2548" width="4.7109375" customWidth="1"/>
    <col min="2549" max="2549" width="14.28515625" customWidth="1"/>
    <col min="2550" max="2550" width="23.42578125" customWidth="1"/>
    <col min="2551" max="2551" width="17.28515625" customWidth="1"/>
    <col min="2552" max="2552" width="11.7109375" customWidth="1"/>
    <col min="2553" max="2553" width="8.7109375" customWidth="1"/>
    <col min="2554" max="2554" width="18.7109375" customWidth="1"/>
    <col min="2555" max="2555" width="13.7109375" customWidth="1"/>
    <col min="2556" max="2556" width="13.42578125" customWidth="1"/>
    <col min="2557" max="2557" width="15.28515625" customWidth="1"/>
    <col min="2558" max="2558" width="40.7109375" customWidth="1"/>
    <col min="2559" max="2559" width="20.42578125" customWidth="1"/>
    <col min="2560" max="2560" width="17.7109375" customWidth="1"/>
    <col min="2561" max="2561" width="16.7109375" customWidth="1"/>
    <col min="2562" max="2562" width="13.7109375" customWidth="1"/>
    <col min="2563" max="2563" width="14.28515625" customWidth="1"/>
    <col min="2564" max="2564" width="12.7109375" customWidth="1"/>
    <col min="2565" max="2565" width="56.7109375" customWidth="1"/>
    <col min="2566" max="2567" width="0" hidden="1" customWidth="1"/>
    <col min="2804" max="2804" width="4.7109375" customWidth="1"/>
    <col min="2805" max="2805" width="14.28515625" customWidth="1"/>
    <col min="2806" max="2806" width="23.42578125" customWidth="1"/>
    <col min="2807" max="2807" width="17.28515625" customWidth="1"/>
    <col min="2808" max="2808" width="11.7109375" customWidth="1"/>
    <col min="2809" max="2809" width="8.7109375" customWidth="1"/>
    <col min="2810" max="2810" width="18.7109375" customWidth="1"/>
    <col min="2811" max="2811" width="13.7109375" customWidth="1"/>
    <col min="2812" max="2812" width="13.42578125" customWidth="1"/>
    <col min="2813" max="2813" width="15.28515625" customWidth="1"/>
    <col min="2814" max="2814" width="40.7109375" customWidth="1"/>
    <col min="2815" max="2815" width="20.42578125" customWidth="1"/>
    <col min="2816" max="2816" width="17.7109375" customWidth="1"/>
    <col min="2817" max="2817" width="16.7109375" customWidth="1"/>
    <col min="2818" max="2818" width="13.7109375" customWidth="1"/>
    <col min="2819" max="2819" width="14.28515625" customWidth="1"/>
    <col min="2820" max="2820" width="12.7109375" customWidth="1"/>
    <col min="2821" max="2821" width="56.7109375" customWidth="1"/>
    <col min="2822" max="2823" width="0" hidden="1" customWidth="1"/>
    <col min="3060" max="3060" width="4.7109375" customWidth="1"/>
    <col min="3061" max="3061" width="14.28515625" customWidth="1"/>
    <col min="3062" max="3062" width="23.42578125" customWidth="1"/>
    <col min="3063" max="3063" width="17.28515625" customWidth="1"/>
    <col min="3064" max="3064" width="11.7109375" customWidth="1"/>
    <col min="3065" max="3065" width="8.7109375" customWidth="1"/>
    <col min="3066" max="3066" width="18.7109375" customWidth="1"/>
    <col min="3067" max="3067" width="13.7109375" customWidth="1"/>
    <col min="3068" max="3068" width="13.42578125" customWidth="1"/>
    <col min="3069" max="3069" width="15.28515625" customWidth="1"/>
    <col min="3070" max="3070" width="40.7109375" customWidth="1"/>
    <col min="3071" max="3071" width="20.42578125" customWidth="1"/>
    <col min="3072" max="3072" width="17.7109375" customWidth="1"/>
    <col min="3073" max="3073" width="16.7109375" customWidth="1"/>
    <col min="3074" max="3074" width="13.7109375" customWidth="1"/>
    <col min="3075" max="3075" width="14.28515625" customWidth="1"/>
    <col min="3076" max="3076" width="12.7109375" customWidth="1"/>
    <col min="3077" max="3077" width="56.7109375" customWidth="1"/>
    <col min="3078" max="3079" width="0" hidden="1" customWidth="1"/>
    <col min="3316" max="3316" width="4.7109375" customWidth="1"/>
    <col min="3317" max="3317" width="14.28515625" customWidth="1"/>
    <col min="3318" max="3318" width="23.42578125" customWidth="1"/>
    <col min="3319" max="3319" width="17.28515625" customWidth="1"/>
    <col min="3320" max="3320" width="11.7109375" customWidth="1"/>
    <col min="3321" max="3321" width="8.7109375" customWidth="1"/>
    <col min="3322" max="3322" width="18.7109375" customWidth="1"/>
    <col min="3323" max="3323" width="13.7109375" customWidth="1"/>
    <col min="3324" max="3324" width="13.42578125" customWidth="1"/>
    <col min="3325" max="3325" width="15.28515625" customWidth="1"/>
    <col min="3326" max="3326" width="40.7109375" customWidth="1"/>
    <col min="3327" max="3327" width="20.42578125" customWidth="1"/>
    <col min="3328" max="3328" width="17.7109375" customWidth="1"/>
    <col min="3329" max="3329" width="16.7109375" customWidth="1"/>
    <col min="3330" max="3330" width="13.7109375" customWidth="1"/>
    <col min="3331" max="3331" width="14.28515625" customWidth="1"/>
    <col min="3332" max="3332" width="12.7109375" customWidth="1"/>
    <col min="3333" max="3333" width="56.7109375" customWidth="1"/>
    <col min="3334" max="3335" width="0" hidden="1" customWidth="1"/>
    <col min="3572" max="3572" width="4.7109375" customWidth="1"/>
    <col min="3573" max="3573" width="14.28515625" customWidth="1"/>
    <col min="3574" max="3574" width="23.42578125" customWidth="1"/>
    <col min="3575" max="3575" width="17.28515625" customWidth="1"/>
    <col min="3576" max="3576" width="11.7109375" customWidth="1"/>
    <col min="3577" max="3577" width="8.7109375" customWidth="1"/>
    <col min="3578" max="3578" width="18.7109375" customWidth="1"/>
    <col min="3579" max="3579" width="13.7109375" customWidth="1"/>
    <col min="3580" max="3580" width="13.42578125" customWidth="1"/>
    <col min="3581" max="3581" width="15.28515625" customWidth="1"/>
    <col min="3582" max="3582" width="40.7109375" customWidth="1"/>
    <col min="3583" max="3583" width="20.42578125" customWidth="1"/>
    <col min="3584" max="3584" width="17.7109375" customWidth="1"/>
    <col min="3585" max="3585" width="16.7109375" customWidth="1"/>
    <col min="3586" max="3586" width="13.7109375" customWidth="1"/>
    <col min="3587" max="3587" width="14.28515625" customWidth="1"/>
    <col min="3588" max="3588" width="12.7109375" customWidth="1"/>
    <col min="3589" max="3589" width="56.7109375" customWidth="1"/>
    <col min="3590" max="3591" width="0" hidden="1" customWidth="1"/>
    <col min="3828" max="3828" width="4.7109375" customWidth="1"/>
    <col min="3829" max="3829" width="14.28515625" customWidth="1"/>
    <col min="3830" max="3830" width="23.42578125" customWidth="1"/>
    <col min="3831" max="3831" width="17.28515625" customWidth="1"/>
    <col min="3832" max="3832" width="11.7109375" customWidth="1"/>
    <col min="3833" max="3833" width="8.7109375" customWidth="1"/>
    <col min="3834" max="3834" width="18.7109375" customWidth="1"/>
    <col min="3835" max="3835" width="13.7109375" customWidth="1"/>
    <col min="3836" max="3836" width="13.42578125" customWidth="1"/>
    <col min="3837" max="3837" width="15.28515625" customWidth="1"/>
    <col min="3838" max="3838" width="40.7109375" customWidth="1"/>
    <col min="3839" max="3839" width="20.42578125" customWidth="1"/>
    <col min="3840" max="3840" width="17.7109375" customWidth="1"/>
    <col min="3841" max="3841" width="16.7109375" customWidth="1"/>
    <col min="3842" max="3842" width="13.7109375" customWidth="1"/>
    <col min="3843" max="3843" width="14.28515625" customWidth="1"/>
    <col min="3844" max="3844" width="12.7109375" customWidth="1"/>
    <col min="3845" max="3845" width="56.7109375" customWidth="1"/>
    <col min="3846" max="3847" width="0" hidden="1" customWidth="1"/>
    <col min="4084" max="4084" width="4.7109375" customWidth="1"/>
    <col min="4085" max="4085" width="14.28515625" customWidth="1"/>
    <col min="4086" max="4086" width="23.42578125" customWidth="1"/>
    <col min="4087" max="4087" width="17.28515625" customWidth="1"/>
    <col min="4088" max="4088" width="11.7109375" customWidth="1"/>
    <col min="4089" max="4089" width="8.7109375" customWidth="1"/>
    <col min="4090" max="4090" width="18.7109375" customWidth="1"/>
    <col min="4091" max="4091" width="13.7109375" customWidth="1"/>
    <col min="4092" max="4092" width="13.42578125" customWidth="1"/>
    <col min="4093" max="4093" width="15.28515625" customWidth="1"/>
    <col min="4094" max="4094" width="40.7109375" customWidth="1"/>
    <col min="4095" max="4095" width="20.42578125" customWidth="1"/>
    <col min="4096" max="4096" width="17.7109375" customWidth="1"/>
    <col min="4097" max="4097" width="16.7109375" customWidth="1"/>
    <col min="4098" max="4098" width="13.7109375" customWidth="1"/>
    <col min="4099" max="4099" width="14.28515625" customWidth="1"/>
    <col min="4100" max="4100" width="12.7109375" customWidth="1"/>
    <col min="4101" max="4101" width="56.7109375" customWidth="1"/>
    <col min="4102" max="4103" width="0" hidden="1" customWidth="1"/>
    <col min="4340" max="4340" width="4.7109375" customWidth="1"/>
    <col min="4341" max="4341" width="14.28515625" customWidth="1"/>
    <col min="4342" max="4342" width="23.42578125" customWidth="1"/>
    <col min="4343" max="4343" width="17.28515625" customWidth="1"/>
    <col min="4344" max="4344" width="11.7109375" customWidth="1"/>
    <col min="4345" max="4345" width="8.7109375" customWidth="1"/>
    <col min="4346" max="4346" width="18.7109375" customWidth="1"/>
    <col min="4347" max="4347" width="13.7109375" customWidth="1"/>
    <col min="4348" max="4348" width="13.42578125" customWidth="1"/>
    <col min="4349" max="4349" width="15.28515625" customWidth="1"/>
    <col min="4350" max="4350" width="40.7109375" customWidth="1"/>
    <col min="4351" max="4351" width="20.42578125" customWidth="1"/>
    <col min="4352" max="4352" width="17.7109375" customWidth="1"/>
    <col min="4353" max="4353" width="16.7109375" customWidth="1"/>
    <col min="4354" max="4354" width="13.7109375" customWidth="1"/>
    <col min="4355" max="4355" width="14.28515625" customWidth="1"/>
    <col min="4356" max="4356" width="12.7109375" customWidth="1"/>
    <col min="4357" max="4357" width="56.7109375" customWidth="1"/>
    <col min="4358" max="4359" width="0" hidden="1" customWidth="1"/>
    <col min="4596" max="4596" width="4.7109375" customWidth="1"/>
    <col min="4597" max="4597" width="14.28515625" customWidth="1"/>
    <col min="4598" max="4598" width="23.42578125" customWidth="1"/>
    <col min="4599" max="4599" width="17.28515625" customWidth="1"/>
    <col min="4600" max="4600" width="11.7109375" customWidth="1"/>
    <col min="4601" max="4601" width="8.7109375" customWidth="1"/>
    <col min="4602" max="4602" width="18.7109375" customWidth="1"/>
    <col min="4603" max="4603" width="13.7109375" customWidth="1"/>
    <col min="4604" max="4604" width="13.42578125" customWidth="1"/>
    <col min="4605" max="4605" width="15.28515625" customWidth="1"/>
    <col min="4606" max="4606" width="40.7109375" customWidth="1"/>
    <col min="4607" max="4607" width="20.42578125" customWidth="1"/>
    <col min="4608" max="4608" width="17.7109375" customWidth="1"/>
    <col min="4609" max="4609" width="16.7109375" customWidth="1"/>
    <col min="4610" max="4610" width="13.7109375" customWidth="1"/>
    <col min="4611" max="4611" width="14.28515625" customWidth="1"/>
    <col min="4612" max="4612" width="12.7109375" customWidth="1"/>
    <col min="4613" max="4613" width="56.7109375" customWidth="1"/>
    <col min="4614" max="4615" width="0" hidden="1" customWidth="1"/>
    <col min="4852" max="4852" width="4.7109375" customWidth="1"/>
    <col min="4853" max="4853" width="14.28515625" customWidth="1"/>
    <col min="4854" max="4854" width="23.42578125" customWidth="1"/>
    <col min="4855" max="4855" width="17.28515625" customWidth="1"/>
    <col min="4856" max="4856" width="11.7109375" customWidth="1"/>
    <col min="4857" max="4857" width="8.7109375" customWidth="1"/>
    <col min="4858" max="4858" width="18.7109375" customWidth="1"/>
    <col min="4859" max="4859" width="13.7109375" customWidth="1"/>
    <col min="4860" max="4860" width="13.42578125" customWidth="1"/>
    <col min="4861" max="4861" width="15.28515625" customWidth="1"/>
    <col min="4862" max="4862" width="40.7109375" customWidth="1"/>
    <col min="4863" max="4863" width="20.42578125" customWidth="1"/>
    <col min="4864" max="4864" width="17.7109375" customWidth="1"/>
    <col min="4865" max="4865" width="16.7109375" customWidth="1"/>
    <col min="4866" max="4866" width="13.7109375" customWidth="1"/>
    <col min="4867" max="4867" width="14.28515625" customWidth="1"/>
    <col min="4868" max="4868" width="12.7109375" customWidth="1"/>
    <col min="4869" max="4869" width="56.7109375" customWidth="1"/>
    <col min="4870" max="4871" width="0" hidden="1" customWidth="1"/>
    <col min="5108" max="5108" width="4.7109375" customWidth="1"/>
    <col min="5109" max="5109" width="14.28515625" customWidth="1"/>
    <col min="5110" max="5110" width="23.42578125" customWidth="1"/>
    <col min="5111" max="5111" width="17.28515625" customWidth="1"/>
    <col min="5112" max="5112" width="11.7109375" customWidth="1"/>
    <col min="5113" max="5113" width="8.7109375" customWidth="1"/>
    <col min="5114" max="5114" width="18.7109375" customWidth="1"/>
    <col min="5115" max="5115" width="13.7109375" customWidth="1"/>
    <col min="5116" max="5116" width="13.42578125" customWidth="1"/>
    <col min="5117" max="5117" width="15.28515625" customWidth="1"/>
    <col min="5118" max="5118" width="40.7109375" customWidth="1"/>
    <col min="5119" max="5119" width="20.42578125" customWidth="1"/>
    <col min="5120" max="5120" width="17.7109375" customWidth="1"/>
    <col min="5121" max="5121" width="16.7109375" customWidth="1"/>
    <col min="5122" max="5122" width="13.7109375" customWidth="1"/>
    <col min="5123" max="5123" width="14.28515625" customWidth="1"/>
    <col min="5124" max="5124" width="12.7109375" customWidth="1"/>
    <col min="5125" max="5125" width="56.7109375" customWidth="1"/>
    <col min="5126" max="5127" width="0" hidden="1" customWidth="1"/>
    <col min="5364" max="5364" width="4.7109375" customWidth="1"/>
    <col min="5365" max="5365" width="14.28515625" customWidth="1"/>
    <col min="5366" max="5366" width="23.42578125" customWidth="1"/>
    <col min="5367" max="5367" width="17.28515625" customWidth="1"/>
    <col min="5368" max="5368" width="11.7109375" customWidth="1"/>
    <col min="5369" max="5369" width="8.7109375" customWidth="1"/>
    <col min="5370" max="5370" width="18.7109375" customWidth="1"/>
    <col min="5371" max="5371" width="13.7109375" customWidth="1"/>
    <col min="5372" max="5372" width="13.42578125" customWidth="1"/>
    <col min="5373" max="5373" width="15.28515625" customWidth="1"/>
    <col min="5374" max="5374" width="40.7109375" customWidth="1"/>
    <col min="5375" max="5375" width="20.42578125" customWidth="1"/>
    <col min="5376" max="5376" width="17.7109375" customWidth="1"/>
    <col min="5377" max="5377" width="16.7109375" customWidth="1"/>
    <col min="5378" max="5378" width="13.7109375" customWidth="1"/>
    <col min="5379" max="5379" width="14.28515625" customWidth="1"/>
    <col min="5380" max="5380" width="12.7109375" customWidth="1"/>
    <col min="5381" max="5381" width="56.7109375" customWidth="1"/>
    <col min="5382" max="5383" width="0" hidden="1" customWidth="1"/>
    <col min="5620" max="5620" width="4.7109375" customWidth="1"/>
    <col min="5621" max="5621" width="14.28515625" customWidth="1"/>
    <col min="5622" max="5622" width="23.42578125" customWidth="1"/>
    <col min="5623" max="5623" width="17.28515625" customWidth="1"/>
    <col min="5624" max="5624" width="11.7109375" customWidth="1"/>
    <col min="5625" max="5625" width="8.7109375" customWidth="1"/>
    <col min="5626" max="5626" width="18.7109375" customWidth="1"/>
    <col min="5627" max="5627" width="13.7109375" customWidth="1"/>
    <col min="5628" max="5628" width="13.42578125" customWidth="1"/>
    <col min="5629" max="5629" width="15.28515625" customWidth="1"/>
    <col min="5630" max="5630" width="40.7109375" customWidth="1"/>
    <col min="5631" max="5631" width="20.42578125" customWidth="1"/>
    <col min="5632" max="5632" width="17.7109375" customWidth="1"/>
    <col min="5633" max="5633" width="16.7109375" customWidth="1"/>
    <col min="5634" max="5634" width="13.7109375" customWidth="1"/>
    <col min="5635" max="5635" width="14.28515625" customWidth="1"/>
    <col min="5636" max="5636" width="12.7109375" customWidth="1"/>
    <col min="5637" max="5637" width="56.7109375" customWidth="1"/>
    <col min="5638" max="5639" width="0" hidden="1" customWidth="1"/>
    <col min="5876" max="5876" width="4.7109375" customWidth="1"/>
    <col min="5877" max="5877" width="14.28515625" customWidth="1"/>
    <col min="5878" max="5878" width="23.42578125" customWidth="1"/>
    <col min="5879" max="5879" width="17.28515625" customWidth="1"/>
    <col min="5880" max="5880" width="11.7109375" customWidth="1"/>
    <col min="5881" max="5881" width="8.7109375" customWidth="1"/>
    <col min="5882" max="5882" width="18.7109375" customWidth="1"/>
    <col min="5883" max="5883" width="13.7109375" customWidth="1"/>
    <col min="5884" max="5884" width="13.42578125" customWidth="1"/>
    <col min="5885" max="5885" width="15.28515625" customWidth="1"/>
    <col min="5886" max="5886" width="40.7109375" customWidth="1"/>
    <col min="5887" max="5887" width="20.42578125" customWidth="1"/>
    <col min="5888" max="5888" width="17.7109375" customWidth="1"/>
    <col min="5889" max="5889" width="16.7109375" customWidth="1"/>
    <col min="5890" max="5890" width="13.7109375" customWidth="1"/>
    <col min="5891" max="5891" width="14.28515625" customWidth="1"/>
    <col min="5892" max="5892" width="12.7109375" customWidth="1"/>
    <col min="5893" max="5893" width="56.7109375" customWidth="1"/>
    <col min="5894" max="5895" width="0" hidden="1" customWidth="1"/>
    <col min="6132" max="6132" width="4.7109375" customWidth="1"/>
    <col min="6133" max="6133" width="14.28515625" customWidth="1"/>
    <col min="6134" max="6134" width="23.42578125" customWidth="1"/>
    <col min="6135" max="6135" width="17.28515625" customWidth="1"/>
    <col min="6136" max="6136" width="11.7109375" customWidth="1"/>
    <col min="6137" max="6137" width="8.7109375" customWidth="1"/>
    <col min="6138" max="6138" width="18.7109375" customWidth="1"/>
    <col min="6139" max="6139" width="13.7109375" customWidth="1"/>
    <col min="6140" max="6140" width="13.42578125" customWidth="1"/>
    <col min="6141" max="6141" width="15.28515625" customWidth="1"/>
    <col min="6142" max="6142" width="40.7109375" customWidth="1"/>
    <col min="6143" max="6143" width="20.42578125" customWidth="1"/>
    <col min="6144" max="6144" width="17.7109375" customWidth="1"/>
    <col min="6145" max="6145" width="16.7109375" customWidth="1"/>
    <col min="6146" max="6146" width="13.7109375" customWidth="1"/>
    <col min="6147" max="6147" width="14.28515625" customWidth="1"/>
    <col min="6148" max="6148" width="12.7109375" customWidth="1"/>
    <col min="6149" max="6149" width="56.7109375" customWidth="1"/>
    <col min="6150" max="6151" width="0" hidden="1" customWidth="1"/>
    <col min="6388" max="6388" width="4.7109375" customWidth="1"/>
    <col min="6389" max="6389" width="14.28515625" customWidth="1"/>
    <col min="6390" max="6390" width="23.42578125" customWidth="1"/>
    <col min="6391" max="6391" width="17.28515625" customWidth="1"/>
    <col min="6392" max="6392" width="11.7109375" customWidth="1"/>
    <col min="6393" max="6393" width="8.7109375" customWidth="1"/>
    <col min="6394" max="6394" width="18.7109375" customWidth="1"/>
    <col min="6395" max="6395" width="13.7109375" customWidth="1"/>
    <col min="6396" max="6396" width="13.42578125" customWidth="1"/>
    <col min="6397" max="6397" width="15.28515625" customWidth="1"/>
    <col min="6398" max="6398" width="40.7109375" customWidth="1"/>
    <col min="6399" max="6399" width="20.42578125" customWidth="1"/>
    <col min="6400" max="6400" width="17.7109375" customWidth="1"/>
    <col min="6401" max="6401" width="16.7109375" customWidth="1"/>
    <col min="6402" max="6402" width="13.7109375" customWidth="1"/>
    <col min="6403" max="6403" width="14.28515625" customWidth="1"/>
    <col min="6404" max="6404" width="12.7109375" customWidth="1"/>
    <col min="6405" max="6405" width="56.7109375" customWidth="1"/>
    <col min="6406" max="6407" width="0" hidden="1" customWidth="1"/>
    <col min="6644" max="6644" width="4.7109375" customWidth="1"/>
    <col min="6645" max="6645" width="14.28515625" customWidth="1"/>
    <col min="6646" max="6646" width="23.42578125" customWidth="1"/>
    <col min="6647" max="6647" width="17.28515625" customWidth="1"/>
    <col min="6648" max="6648" width="11.7109375" customWidth="1"/>
    <col min="6649" max="6649" width="8.7109375" customWidth="1"/>
    <col min="6650" max="6650" width="18.7109375" customWidth="1"/>
    <col min="6651" max="6651" width="13.7109375" customWidth="1"/>
    <col min="6652" max="6652" width="13.42578125" customWidth="1"/>
    <col min="6653" max="6653" width="15.28515625" customWidth="1"/>
    <col min="6654" max="6654" width="40.7109375" customWidth="1"/>
    <col min="6655" max="6655" width="20.42578125" customWidth="1"/>
    <col min="6656" max="6656" width="17.7109375" customWidth="1"/>
    <col min="6657" max="6657" width="16.7109375" customWidth="1"/>
    <col min="6658" max="6658" width="13.7109375" customWidth="1"/>
    <col min="6659" max="6659" width="14.28515625" customWidth="1"/>
    <col min="6660" max="6660" width="12.7109375" customWidth="1"/>
    <col min="6661" max="6661" width="56.7109375" customWidth="1"/>
    <col min="6662" max="6663" width="0" hidden="1" customWidth="1"/>
    <col min="6900" max="6900" width="4.7109375" customWidth="1"/>
    <col min="6901" max="6901" width="14.28515625" customWidth="1"/>
    <col min="6902" max="6902" width="23.42578125" customWidth="1"/>
    <col min="6903" max="6903" width="17.28515625" customWidth="1"/>
    <col min="6904" max="6904" width="11.7109375" customWidth="1"/>
    <col min="6905" max="6905" width="8.7109375" customWidth="1"/>
    <col min="6906" max="6906" width="18.7109375" customWidth="1"/>
    <col min="6907" max="6907" width="13.7109375" customWidth="1"/>
    <col min="6908" max="6908" width="13.42578125" customWidth="1"/>
    <col min="6909" max="6909" width="15.28515625" customWidth="1"/>
    <col min="6910" max="6910" width="40.7109375" customWidth="1"/>
    <col min="6911" max="6911" width="20.42578125" customWidth="1"/>
    <col min="6912" max="6912" width="17.7109375" customWidth="1"/>
    <col min="6913" max="6913" width="16.7109375" customWidth="1"/>
    <col min="6914" max="6914" width="13.7109375" customWidth="1"/>
    <col min="6915" max="6915" width="14.28515625" customWidth="1"/>
    <col min="6916" max="6916" width="12.7109375" customWidth="1"/>
    <col min="6917" max="6917" width="56.7109375" customWidth="1"/>
    <col min="6918" max="6919" width="0" hidden="1" customWidth="1"/>
    <col min="7156" max="7156" width="4.7109375" customWidth="1"/>
    <col min="7157" max="7157" width="14.28515625" customWidth="1"/>
    <col min="7158" max="7158" width="23.42578125" customWidth="1"/>
    <col min="7159" max="7159" width="17.28515625" customWidth="1"/>
    <col min="7160" max="7160" width="11.7109375" customWidth="1"/>
    <col min="7161" max="7161" width="8.7109375" customWidth="1"/>
    <col min="7162" max="7162" width="18.7109375" customWidth="1"/>
    <col min="7163" max="7163" width="13.7109375" customWidth="1"/>
    <col min="7164" max="7164" width="13.42578125" customWidth="1"/>
    <col min="7165" max="7165" width="15.28515625" customWidth="1"/>
    <col min="7166" max="7166" width="40.7109375" customWidth="1"/>
    <col min="7167" max="7167" width="20.42578125" customWidth="1"/>
    <col min="7168" max="7168" width="17.7109375" customWidth="1"/>
    <col min="7169" max="7169" width="16.7109375" customWidth="1"/>
    <col min="7170" max="7170" width="13.7109375" customWidth="1"/>
    <col min="7171" max="7171" width="14.28515625" customWidth="1"/>
    <col min="7172" max="7172" width="12.7109375" customWidth="1"/>
    <col min="7173" max="7173" width="56.7109375" customWidth="1"/>
    <col min="7174" max="7175" width="0" hidden="1" customWidth="1"/>
    <col min="7412" max="7412" width="4.7109375" customWidth="1"/>
    <col min="7413" max="7413" width="14.28515625" customWidth="1"/>
    <col min="7414" max="7414" width="23.42578125" customWidth="1"/>
    <col min="7415" max="7415" width="17.28515625" customWidth="1"/>
    <col min="7416" max="7416" width="11.7109375" customWidth="1"/>
    <col min="7417" max="7417" width="8.7109375" customWidth="1"/>
    <col min="7418" max="7418" width="18.7109375" customWidth="1"/>
    <col min="7419" max="7419" width="13.7109375" customWidth="1"/>
    <col min="7420" max="7420" width="13.42578125" customWidth="1"/>
    <col min="7421" max="7421" width="15.28515625" customWidth="1"/>
    <col min="7422" max="7422" width="40.7109375" customWidth="1"/>
    <col min="7423" max="7423" width="20.42578125" customWidth="1"/>
    <col min="7424" max="7424" width="17.7109375" customWidth="1"/>
    <col min="7425" max="7425" width="16.7109375" customWidth="1"/>
    <col min="7426" max="7426" width="13.7109375" customWidth="1"/>
    <col min="7427" max="7427" width="14.28515625" customWidth="1"/>
    <col min="7428" max="7428" width="12.7109375" customWidth="1"/>
    <col min="7429" max="7429" width="56.7109375" customWidth="1"/>
    <col min="7430" max="7431" width="0" hidden="1" customWidth="1"/>
    <col min="7668" max="7668" width="4.7109375" customWidth="1"/>
    <col min="7669" max="7669" width="14.28515625" customWidth="1"/>
    <col min="7670" max="7670" width="23.42578125" customWidth="1"/>
    <col min="7671" max="7671" width="17.28515625" customWidth="1"/>
    <col min="7672" max="7672" width="11.7109375" customWidth="1"/>
    <col min="7673" max="7673" width="8.7109375" customWidth="1"/>
    <col min="7674" max="7674" width="18.7109375" customWidth="1"/>
    <col min="7675" max="7675" width="13.7109375" customWidth="1"/>
    <col min="7676" max="7676" width="13.42578125" customWidth="1"/>
    <col min="7677" max="7677" width="15.28515625" customWidth="1"/>
    <col min="7678" max="7678" width="40.7109375" customWidth="1"/>
    <col min="7679" max="7679" width="20.42578125" customWidth="1"/>
    <col min="7680" max="7680" width="17.7109375" customWidth="1"/>
    <col min="7681" max="7681" width="16.7109375" customWidth="1"/>
    <col min="7682" max="7682" width="13.7109375" customWidth="1"/>
    <col min="7683" max="7683" width="14.28515625" customWidth="1"/>
    <col min="7684" max="7684" width="12.7109375" customWidth="1"/>
    <col min="7685" max="7685" width="56.7109375" customWidth="1"/>
    <col min="7686" max="7687" width="0" hidden="1" customWidth="1"/>
    <col min="7924" max="7924" width="4.7109375" customWidth="1"/>
    <col min="7925" max="7925" width="14.28515625" customWidth="1"/>
    <col min="7926" max="7926" width="23.42578125" customWidth="1"/>
    <col min="7927" max="7927" width="17.28515625" customWidth="1"/>
    <col min="7928" max="7928" width="11.7109375" customWidth="1"/>
    <col min="7929" max="7929" width="8.7109375" customWidth="1"/>
    <col min="7930" max="7930" width="18.7109375" customWidth="1"/>
    <col min="7931" max="7931" width="13.7109375" customWidth="1"/>
    <col min="7932" max="7932" width="13.42578125" customWidth="1"/>
    <col min="7933" max="7933" width="15.28515625" customWidth="1"/>
    <col min="7934" max="7934" width="40.7109375" customWidth="1"/>
    <col min="7935" max="7935" width="20.42578125" customWidth="1"/>
    <col min="7936" max="7936" width="17.7109375" customWidth="1"/>
    <col min="7937" max="7937" width="16.7109375" customWidth="1"/>
    <col min="7938" max="7938" width="13.7109375" customWidth="1"/>
    <col min="7939" max="7939" width="14.28515625" customWidth="1"/>
    <col min="7940" max="7940" width="12.7109375" customWidth="1"/>
    <col min="7941" max="7941" width="56.7109375" customWidth="1"/>
    <col min="7942" max="7943" width="0" hidden="1" customWidth="1"/>
    <col min="8180" max="8180" width="4.7109375" customWidth="1"/>
    <col min="8181" max="8181" width="14.28515625" customWidth="1"/>
    <col min="8182" max="8182" width="23.42578125" customWidth="1"/>
    <col min="8183" max="8183" width="17.28515625" customWidth="1"/>
    <col min="8184" max="8184" width="11.7109375" customWidth="1"/>
    <col min="8185" max="8185" width="8.7109375" customWidth="1"/>
    <col min="8186" max="8186" width="18.7109375" customWidth="1"/>
    <col min="8187" max="8187" width="13.7109375" customWidth="1"/>
    <col min="8188" max="8188" width="13.42578125" customWidth="1"/>
    <col min="8189" max="8189" width="15.28515625" customWidth="1"/>
    <col min="8190" max="8190" width="40.7109375" customWidth="1"/>
    <col min="8191" max="8191" width="20.42578125" customWidth="1"/>
    <col min="8192" max="8192" width="17.7109375" customWidth="1"/>
    <col min="8193" max="8193" width="16.7109375" customWidth="1"/>
    <col min="8194" max="8194" width="13.7109375" customWidth="1"/>
    <col min="8195" max="8195" width="14.28515625" customWidth="1"/>
    <col min="8196" max="8196" width="12.7109375" customWidth="1"/>
    <col min="8197" max="8197" width="56.7109375" customWidth="1"/>
    <col min="8198" max="8199" width="0" hidden="1" customWidth="1"/>
    <col min="8436" max="8436" width="4.7109375" customWidth="1"/>
    <col min="8437" max="8437" width="14.28515625" customWidth="1"/>
    <col min="8438" max="8438" width="23.42578125" customWidth="1"/>
    <col min="8439" max="8439" width="17.28515625" customWidth="1"/>
    <col min="8440" max="8440" width="11.7109375" customWidth="1"/>
    <col min="8441" max="8441" width="8.7109375" customWidth="1"/>
    <col min="8442" max="8442" width="18.7109375" customWidth="1"/>
    <col min="8443" max="8443" width="13.7109375" customWidth="1"/>
    <col min="8444" max="8444" width="13.42578125" customWidth="1"/>
    <col min="8445" max="8445" width="15.28515625" customWidth="1"/>
    <col min="8446" max="8446" width="40.7109375" customWidth="1"/>
    <col min="8447" max="8447" width="20.42578125" customWidth="1"/>
    <col min="8448" max="8448" width="17.7109375" customWidth="1"/>
    <col min="8449" max="8449" width="16.7109375" customWidth="1"/>
    <col min="8450" max="8450" width="13.7109375" customWidth="1"/>
    <col min="8451" max="8451" width="14.28515625" customWidth="1"/>
    <col min="8452" max="8452" width="12.7109375" customWidth="1"/>
    <col min="8453" max="8453" width="56.7109375" customWidth="1"/>
    <col min="8454" max="8455" width="0" hidden="1" customWidth="1"/>
    <col min="8692" max="8692" width="4.7109375" customWidth="1"/>
    <col min="8693" max="8693" width="14.28515625" customWidth="1"/>
    <col min="8694" max="8694" width="23.42578125" customWidth="1"/>
    <col min="8695" max="8695" width="17.28515625" customWidth="1"/>
    <col min="8696" max="8696" width="11.7109375" customWidth="1"/>
    <col min="8697" max="8697" width="8.7109375" customWidth="1"/>
    <col min="8698" max="8698" width="18.7109375" customWidth="1"/>
    <col min="8699" max="8699" width="13.7109375" customWidth="1"/>
    <col min="8700" max="8700" width="13.42578125" customWidth="1"/>
    <col min="8701" max="8701" width="15.28515625" customWidth="1"/>
    <col min="8702" max="8702" width="40.7109375" customWidth="1"/>
    <col min="8703" max="8703" width="20.42578125" customWidth="1"/>
    <col min="8704" max="8704" width="17.7109375" customWidth="1"/>
    <col min="8705" max="8705" width="16.7109375" customWidth="1"/>
    <col min="8706" max="8706" width="13.7109375" customWidth="1"/>
    <col min="8707" max="8707" width="14.28515625" customWidth="1"/>
    <col min="8708" max="8708" width="12.7109375" customWidth="1"/>
    <col min="8709" max="8709" width="56.7109375" customWidth="1"/>
    <col min="8710" max="8711" width="0" hidden="1" customWidth="1"/>
    <col min="8948" max="8948" width="4.7109375" customWidth="1"/>
    <col min="8949" max="8949" width="14.28515625" customWidth="1"/>
    <col min="8950" max="8950" width="23.42578125" customWidth="1"/>
    <col min="8951" max="8951" width="17.28515625" customWidth="1"/>
    <col min="8952" max="8952" width="11.7109375" customWidth="1"/>
    <col min="8953" max="8953" width="8.7109375" customWidth="1"/>
    <col min="8954" max="8954" width="18.7109375" customWidth="1"/>
    <col min="8955" max="8955" width="13.7109375" customWidth="1"/>
    <col min="8956" max="8956" width="13.42578125" customWidth="1"/>
    <col min="8957" max="8957" width="15.28515625" customWidth="1"/>
    <col min="8958" max="8958" width="40.7109375" customWidth="1"/>
    <col min="8959" max="8959" width="20.42578125" customWidth="1"/>
    <col min="8960" max="8960" width="17.7109375" customWidth="1"/>
    <col min="8961" max="8961" width="16.7109375" customWidth="1"/>
    <col min="8962" max="8962" width="13.7109375" customWidth="1"/>
    <col min="8963" max="8963" width="14.28515625" customWidth="1"/>
    <col min="8964" max="8964" width="12.7109375" customWidth="1"/>
    <col min="8965" max="8965" width="56.7109375" customWidth="1"/>
    <col min="8966" max="8967" width="0" hidden="1" customWidth="1"/>
    <col min="9204" max="9204" width="4.7109375" customWidth="1"/>
    <col min="9205" max="9205" width="14.28515625" customWidth="1"/>
    <col min="9206" max="9206" width="23.42578125" customWidth="1"/>
    <col min="9207" max="9207" width="17.28515625" customWidth="1"/>
    <col min="9208" max="9208" width="11.7109375" customWidth="1"/>
    <col min="9209" max="9209" width="8.7109375" customWidth="1"/>
    <col min="9210" max="9210" width="18.7109375" customWidth="1"/>
    <col min="9211" max="9211" width="13.7109375" customWidth="1"/>
    <col min="9212" max="9212" width="13.42578125" customWidth="1"/>
    <col min="9213" max="9213" width="15.28515625" customWidth="1"/>
    <col min="9214" max="9214" width="40.7109375" customWidth="1"/>
    <col min="9215" max="9215" width="20.42578125" customWidth="1"/>
    <col min="9216" max="9216" width="17.7109375" customWidth="1"/>
    <col min="9217" max="9217" width="16.7109375" customWidth="1"/>
    <col min="9218" max="9218" width="13.7109375" customWidth="1"/>
    <col min="9219" max="9219" width="14.28515625" customWidth="1"/>
    <col min="9220" max="9220" width="12.7109375" customWidth="1"/>
    <col min="9221" max="9221" width="56.7109375" customWidth="1"/>
    <col min="9222" max="9223" width="0" hidden="1" customWidth="1"/>
    <col min="9460" max="9460" width="4.7109375" customWidth="1"/>
    <col min="9461" max="9461" width="14.28515625" customWidth="1"/>
    <col min="9462" max="9462" width="23.42578125" customWidth="1"/>
    <col min="9463" max="9463" width="17.28515625" customWidth="1"/>
    <col min="9464" max="9464" width="11.7109375" customWidth="1"/>
    <col min="9465" max="9465" width="8.7109375" customWidth="1"/>
    <col min="9466" max="9466" width="18.7109375" customWidth="1"/>
    <col min="9467" max="9467" width="13.7109375" customWidth="1"/>
    <col min="9468" max="9468" width="13.42578125" customWidth="1"/>
    <col min="9469" max="9469" width="15.28515625" customWidth="1"/>
    <col min="9470" max="9470" width="40.7109375" customWidth="1"/>
    <col min="9471" max="9471" width="20.42578125" customWidth="1"/>
    <col min="9472" max="9472" width="17.7109375" customWidth="1"/>
    <col min="9473" max="9473" width="16.7109375" customWidth="1"/>
    <col min="9474" max="9474" width="13.7109375" customWidth="1"/>
    <col min="9475" max="9475" width="14.28515625" customWidth="1"/>
    <col min="9476" max="9476" width="12.7109375" customWidth="1"/>
    <col min="9477" max="9477" width="56.7109375" customWidth="1"/>
    <col min="9478" max="9479" width="0" hidden="1" customWidth="1"/>
    <col min="9716" max="9716" width="4.7109375" customWidth="1"/>
    <col min="9717" max="9717" width="14.28515625" customWidth="1"/>
    <col min="9718" max="9718" width="23.42578125" customWidth="1"/>
    <col min="9719" max="9719" width="17.28515625" customWidth="1"/>
    <col min="9720" max="9720" width="11.7109375" customWidth="1"/>
    <col min="9721" max="9721" width="8.7109375" customWidth="1"/>
    <col min="9722" max="9722" width="18.7109375" customWidth="1"/>
    <col min="9723" max="9723" width="13.7109375" customWidth="1"/>
    <col min="9724" max="9724" width="13.42578125" customWidth="1"/>
    <col min="9725" max="9725" width="15.28515625" customWidth="1"/>
    <col min="9726" max="9726" width="40.7109375" customWidth="1"/>
    <col min="9727" max="9727" width="20.42578125" customWidth="1"/>
    <col min="9728" max="9728" width="17.7109375" customWidth="1"/>
    <col min="9729" max="9729" width="16.7109375" customWidth="1"/>
    <col min="9730" max="9730" width="13.7109375" customWidth="1"/>
    <col min="9731" max="9731" width="14.28515625" customWidth="1"/>
    <col min="9732" max="9732" width="12.7109375" customWidth="1"/>
    <col min="9733" max="9733" width="56.7109375" customWidth="1"/>
    <col min="9734" max="9735" width="0" hidden="1" customWidth="1"/>
    <col min="9972" max="9972" width="4.7109375" customWidth="1"/>
    <col min="9973" max="9973" width="14.28515625" customWidth="1"/>
    <col min="9974" max="9974" width="23.42578125" customWidth="1"/>
    <col min="9975" max="9975" width="17.28515625" customWidth="1"/>
    <col min="9976" max="9976" width="11.7109375" customWidth="1"/>
    <col min="9977" max="9977" width="8.7109375" customWidth="1"/>
    <col min="9978" max="9978" width="18.7109375" customWidth="1"/>
    <col min="9979" max="9979" width="13.7109375" customWidth="1"/>
    <col min="9980" max="9980" width="13.42578125" customWidth="1"/>
    <col min="9981" max="9981" width="15.28515625" customWidth="1"/>
    <col min="9982" max="9982" width="40.7109375" customWidth="1"/>
    <col min="9983" max="9983" width="20.42578125" customWidth="1"/>
    <col min="9984" max="9984" width="17.7109375" customWidth="1"/>
    <col min="9985" max="9985" width="16.7109375" customWidth="1"/>
    <col min="9986" max="9986" width="13.7109375" customWidth="1"/>
    <col min="9987" max="9987" width="14.28515625" customWidth="1"/>
    <col min="9988" max="9988" width="12.7109375" customWidth="1"/>
    <col min="9989" max="9989" width="56.7109375" customWidth="1"/>
    <col min="9990" max="9991" width="0" hidden="1" customWidth="1"/>
    <col min="10228" max="10228" width="4.7109375" customWidth="1"/>
    <col min="10229" max="10229" width="14.28515625" customWidth="1"/>
    <col min="10230" max="10230" width="23.42578125" customWidth="1"/>
    <col min="10231" max="10231" width="17.28515625" customWidth="1"/>
    <col min="10232" max="10232" width="11.7109375" customWidth="1"/>
    <col min="10233" max="10233" width="8.7109375" customWidth="1"/>
    <col min="10234" max="10234" width="18.7109375" customWidth="1"/>
    <col min="10235" max="10235" width="13.7109375" customWidth="1"/>
    <col min="10236" max="10236" width="13.42578125" customWidth="1"/>
    <col min="10237" max="10237" width="15.28515625" customWidth="1"/>
    <col min="10238" max="10238" width="40.7109375" customWidth="1"/>
    <col min="10239" max="10239" width="20.42578125" customWidth="1"/>
    <col min="10240" max="10240" width="17.7109375" customWidth="1"/>
    <col min="10241" max="10241" width="16.7109375" customWidth="1"/>
    <col min="10242" max="10242" width="13.7109375" customWidth="1"/>
    <col min="10243" max="10243" width="14.28515625" customWidth="1"/>
    <col min="10244" max="10244" width="12.7109375" customWidth="1"/>
    <col min="10245" max="10245" width="56.7109375" customWidth="1"/>
    <col min="10246" max="10247" width="0" hidden="1" customWidth="1"/>
    <col min="10484" max="10484" width="4.7109375" customWidth="1"/>
    <col min="10485" max="10485" width="14.28515625" customWidth="1"/>
    <col min="10486" max="10486" width="23.42578125" customWidth="1"/>
    <col min="10487" max="10487" width="17.28515625" customWidth="1"/>
    <col min="10488" max="10488" width="11.7109375" customWidth="1"/>
    <col min="10489" max="10489" width="8.7109375" customWidth="1"/>
    <col min="10490" max="10490" width="18.7109375" customWidth="1"/>
    <col min="10491" max="10491" width="13.7109375" customWidth="1"/>
    <col min="10492" max="10492" width="13.42578125" customWidth="1"/>
    <col min="10493" max="10493" width="15.28515625" customWidth="1"/>
    <col min="10494" max="10494" width="40.7109375" customWidth="1"/>
    <col min="10495" max="10495" width="20.42578125" customWidth="1"/>
    <col min="10496" max="10496" width="17.7109375" customWidth="1"/>
    <col min="10497" max="10497" width="16.7109375" customWidth="1"/>
    <col min="10498" max="10498" width="13.7109375" customWidth="1"/>
    <col min="10499" max="10499" width="14.28515625" customWidth="1"/>
    <col min="10500" max="10500" width="12.7109375" customWidth="1"/>
    <col min="10501" max="10501" width="56.7109375" customWidth="1"/>
    <col min="10502" max="10503" width="0" hidden="1" customWidth="1"/>
    <col min="10740" max="10740" width="4.7109375" customWidth="1"/>
    <col min="10741" max="10741" width="14.28515625" customWidth="1"/>
    <col min="10742" max="10742" width="23.42578125" customWidth="1"/>
    <col min="10743" max="10743" width="17.28515625" customWidth="1"/>
    <col min="10744" max="10744" width="11.7109375" customWidth="1"/>
    <col min="10745" max="10745" width="8.7109375" customWidth="1"/>
    <col min="10746" max="10746" width="18.7109375" customWidth="1"/>
    <col min="10747" max="10747" width="13.7109375" customWidth="1"/>
    <col min="10748" max="10748" width="13.42578125" customWidth="1"/>
    <col min="10749" max="10749" width="15.28515625" customWidth="1"/>
    <col min="10750" max="10750" width="40.7109375" customWidth="1"/>
    <col min="10751" max="10751" width="20.42578125" customWidth="1"/>
    <col min="10752" max="10752" width="17.7109375" customWidth="1"/>
    <col min="10753" max="10753" width="16.7109375" customWidth="1"/>
    <col min="10754" max="10754" width="13.7109375" customWidth="1"/>
    <col min="10755" max="10755" width="14.28515625" customWidth="1"/>
    <col min="10756" max="10756" width="12.7109375" customWidth="1"/>
    <col min="10757" max="10757" width="56.7109375" customWidth="1"/>
    <col min="10758" max="10759" width="0" hidden="1" customWidth="1"/>
    <col min="10996" max="10996" width="4.7109375" customWidth="1"/>
    <col min="10997" max="10997" width="14.28515625" customWidth="1"/>
    <col min="10998" max="10998" width="23.42578125" customWidth="1"/>
    <col min="10999" max="10999" width="17.28515625" customWidth="1"/>
    <col min="11000" max="11000" width="11.7109375" customWidth="1"/>
    <col min="11001" max="11001" width="8.7109375" customWidth="1"/>
    <col min="11002" max="11002" width="18.7109375" customWidth="1"/>
    <col min="11003" max="11003" width="13.7109375" customWidth="1"/>
    <col min="11004" max="11004" width="13.42578125" customWidth="1"/>
    <col min="11005" max="11005" width="15.28515625" customWidth="1"/>
    <col min="11006" max="11006" width="40.7109375" customWidth="1"/>
    <col min="11007" max="11007" width="20.42578125" customWidth="1"/>
    <col min="11008" max="11008" width="17.7109375" customWidth="1"/>
    <col min="11009" max="11009" width="16.7109375" customWidth="1"/>
    <col min="11010" max="11010" width="13.7109375" customWidth="1"/>
    <col min="11011" max="11011" width="14.28515625" customWidth="1"/>
    <col min="11012" max="11012" width="12.7109375" customWidth="1"/>
    <col min="11013" max="11013" width="56.7109375" customWidth="1"/>
    <col min="11014" max="11015" width="0" hidden="1" customWidth="1"/>
    <col min="11252" max="11252" width="4.7109375" customWidth="1"/>
    <col min="11253" max="11253" width="14.28515625" customWidth="1"/>
    <col min="11254" max="11254" width="23.42578125" customWidth="1"/>
    <col min="11255" max="11255" width="17.28515625" customWidth="1"/>
    <col min="11256" max="11256" width="11.7109375" customWidth="1"/>
    <col min="11257" max="11257" width="8.7109375" customWidth="1"/>
    <col min="11258" max="11258" width="18.7109375" customWidth="1"/>
    <col min="11259" max="11259" width="13.7109375" customWidth="1"/>
    <col min="11260" max="11260" width="13.42578125" customWidth="1"/>
    <col min="11261" max="11261" width="15.28515625" customWidth="1"/>
    <col min="11262" max="11262" width="40.7109375" customWidth="1"/>
    <col min="11263" max="11263" width="20.42578125" customWidth="1"/>
    <col min="11264" max="11264" width="17.7109375" customWidth="1"/>
    <col min="11265" max="11265" width="16.7109375" customWidth="1"/>
    <col min="11266" max="11266" width="13.7109375" customWidth="1"/>
    <col min="11267" max="11267" width="14.28515625" customWidth="1"/>
    <col min="11268" max="11268" width="12.7109375" customWidth="1"/>
    <col min="11269" max="11269" width="56.7109375" customWidth="1"/>
    <col min="11270" max="11271" width="0" hidden="1" customWidth="1"/>
    <col min="11508" max="11508" width="4.7109375" customWidth="1"/>
    <col min="11509" max="11509" width="14.28515625" customWidth="1"/>
    <col min="11510" max="11510" width="23.42578125" customWidth="1"/>
    <col min="11511" max="11511" width="17.28515625" customWidth="1"/>
    <col min="11512" max="11512" width="11.7109375" customWidth="1"/>
    <col min="11513" max="11513" width="8.7109375" customWidth="1"/>
    <col min="11514" max="11514" width="18.7109375" customWidth="1"/>
    <col min="11515" max="11515" width="13.7109375" customWidth="1"/>
    <col min="11516" max="11516" width="13.42578125" customWidth="1"/>
    <col min="11517" max="11517" width="15.28515625" customWidth="1"/>
    <col min="11518" max="11518" width="40.7109375" customWidth="1"/>
    <col min="11519" max="11519" width="20.42578125" customWidth="1"/>
    <col min="11520" max="11520" width="17.7109375" customWidth="1"/>
    <col min="11521" max="11521" width="16.7109375" customWidth="1"/>
    <col min="11522" max="11522" width="13.7109375" customWidth="1"/>
    <col min="11523" max="11523" width="14.28515625" customWidth="1"/>
    <col min="11524" max="11524" width="12.7109375" customWidth="1"/>
    <col min="11525" max="11525" width="56.7109375" customWidth="1"/>
    <col min="11526" max="11527" width="0" hidden="1" customWidth="1"/>
    <col min="11764" max="11764" width="4.7109375" customWidth="1"/>
    <col min="11765" max="11765" width="14.28515625" customWidth="1"/>
    <col min="11766" max="11766" width="23.42578125" customWidth="1"/>
    <col min="11767" max="11767" width="17.28515625" customWidth="1"/>
    <col min="11768" max="11768" width="11.7109375" customWidth="1"/>
    <col min="11769" max="11769" width="8.7109375" customWidth="1"/>
    <col min="11770" max="11770" width="18.7109375" customWidth="1"/>
    <col min="11771" max="11771" width="13.7109375" customWidth="1"/>
    <col min="11772" max="11772" width="13.42578125" customWidth="1"/>
    <col min="11773" max="11773" width="15.28515625" customWidth="1"/>
    <col min="11774" max="11774" width="40.7109375" customWidth="1"/>
    <col min="11775" max="11775" width="20.42578125" customWidth="1"/>
    <col min="11776" max="11776" width="17.7109375" customWidth="1"/>
    <col min="11777" max="11777" width="16.7109375" customWidth="1"/>
    <col min="11778" max="11778" width="13.7109375" customWidth="1"/>
    <col min="11779" max="11779" width="14.28515625" customWidth="1"/>
    <col min="11780" max="11780" width="12.7109375" customWidth="1"/>
    <col min="11781" max="11781" width="56.7109375" customWidth="1"/>
    <col min="11782" max="11783" width="0" hidden="1" customWidth="1"/>
    <col min="12020" max="12020" width="4.7109375" customWidth="1"/>
    <col min="12021" max="12021" width="14.28515625" customWidth="1"/>
    <col min="12022" max="12022" width="23.42578125" customWidth="1"/>
    <col min="12023" max="12023" width="17.28515625" customWidth="1"/>
    <col min="12024" max="12024" width="11.7109375" customWidth="1"/>
    <col min="12025" max="12025" width="8.7109375" customWidth="1"/>
    <col min="12026" max="12026" width="18.7109375" customWidth="1"/>
    <col min="12027" max="12027" width="13.7109375" customWidth="1"/>
    <col min="12028" max="12028" width="13.42578125" customWidth="1"/>
    <col min="12029" max="12029" width="15.28515625" customWidth="1"/>
    <col min="12030" max="12030" width="40.7109375" customWidth="1"/>
    <col min="12031" max="12031" width="20.42578125" customWidth="1"/>
    <col min="12032" max="12032" width="17.7109375" customWidth="1"/>
    <col min="12033" max="12033" width="16.7109375" customWidth="1"/>
    <col min="12034" max="12034" width="13.7109375" customWidth="1"/>
    <col min="12035" max="12035" width="14.28515625" customWidth="1"/>
    <col min="12036" max="12036" width="12.7109375" customWidth="1"/>
    <col min="12037" max="12037" width="56.7109375" customWidth="1"/>
    <col min="12038" max="12039" width="0" hidden="1" customWidth="1"/>
    <col min="12276" max="12276" width="4.7109375" customWidth="1"/>
    <col min="12277" max="12277" width="14.28515625" customWidth="1"/>
    <col min="12278" max="12278" width="23.42578125" customWidth="1"/>
    <col min="12279" max="12279" width="17.28515625" customWidth="1"/>
    <col min="12280" max="12280" width="11.7109375" customWidth="1"/>
    <col min="12281" max="12281" width="8.7109375" customWidth="1"/>
    <col min="12282" max="12282" width="18.7109375" customWidth="1"/>
    <col min="12283" max="12283" width="13.7109375" customWidth="1"/>
    <col min="12284" max="12284" width="13.42578125" customWidth="1"/>
    <col min="12285" max="12285" width="15.28515625" customWidth="1"/>
    <col min="12286" max="12286" width="40.7109375" customWidth="1"/>
    <col min="12287" max="12287" width="20.42578125" customWidth="1"/>
    <col min="12288" max="12288" width="17.7109375" customWidth="1"/>
    <col min="12289" max="12289" width="16.7109375" customWidth="1"/>
    <col min="12290" max="12290" width="13.7109375" customWidth="1"/>
    <col min="12291" max="12291" width="14.28515625" customWidth="1"/>
    <col min="12292" max="12292" width="12.7109375" customWidth="1"/>
    <col min="12293" max="12293" width="56.7109375" customWidth="1"/>
    <col min="12294" max="12295" width="0" hidden="1" customWidth="1"/>
    <col min="12532" max="12532" width="4.7109375" customWidth="1"/>
    <col min="12533" max="12533" width="14.28515625" customWidth="1"/>
    <col min="12534" max="12534" width="23.42578125" customWidth="1"/>
    <col min="12535" max="12535" width="17.28515625" customWidth="1"/>
    <col min="12536" max="12536" width="11.7109375" customWidth="1"/>
    <col min="12537" max="12537" width="8.7109375" customWidth="1"/>
    <col min="12538" max="12538" width="18.7109375" customWidth="1"/>
    <col min="12539" max="12539" width="13.7109375" customWidth="1"/>
    <col min="12540" max="12540" width="13.42578125" customWidth="1"/>
    <col min="12541" max="12541" width="15.28515625" customWidth="1"/>
    <col min="12542" max="12542" width="40.7109375" customWidth="1"/>
    <col min="12543" max="12543" width="20.42578125" customWidth="1"/>
    <col min="12544" max="12544" width="17.7109375" customWidth="1"/>
    <col min="12545" max="12545" width="16.7109375" customWidth="1"/>
    <col min="12546" max="12546" width="13.7109375" customWidth="1"/>
    <col min="12547" max="12547" width="14.28515625" customWidth="1"/>
    <col min="12548" max="12548" width="12.7109375" customWidth="1"/>
    <col min="12549" max="12549" width="56.7109375" customWidth="1"/>
    <col min="12550" max="12551" width="0" hidden="1" customWidth="1"/>
    <col min="12788" max="12788" width="4.7109375" customWidth="1"/>
    <col min="12789" max="12789" width="14.28515625" customWidth="1"/>
    <col min="12790" max="12790" width="23.42578125" customWidth="1"/>
    <col min="12791" max="12791" width="17.28515625" customWidth="1"/>
    <col min="12792" max="12792" width="11.7109375" customWidth="1"/>
    <col min="12793" max="12793" width="8.7109375" customWidth="1"/>
    <col min="12794" max="12794" width="18.7109375" customWidth="1"/>
    <col min="12795" max="12795" width="13.7109375" customWidth="1"/>
    <col min="12796" max="12796" width="13.42578125" customWidth="1"/>
    <col min="12797" max="12797" width="15.28515625" customWidth="1"/>
    <col min="12798" max="12798" width="40.7109375" customWidth="1"/>
    <col min="12799" max="12799" width="20.42578125" customWidth="1"/>
    <col min="12800" max="12800" width="17.7109375" customWidth="1"/>
    <col min="12801" max="12801" width="16.7109375" customWidth="1"/>
    <col min="12802" max="12802" width="13.7109375" customWidth="1"/>
    <col min="12803" max="12803" width="14.28515625" customWidth="1"/>
    <col min="12804" max="12804" width="12.7109375" customWidth="1"/>
    <col min="12805" max="12805" width="56.7109375" customWidth="1"/>
    <col min="12806" max="12807" width="0" hidden="1" customWidth="1"/>
    <col min="13044" max="13044" width="4.7109375" customWidth="1"/>
    <col min="13045" max="13045" width="14.28515625" customWidth="1"/>
    <col min="13046" max="13046" width="23.42578125" customWidth="1"/>
    <col min="13047" max="13047" width="17.28515625" customWidth="1"/>
    <col min="13048" max="13048" width="11.7109375" customWidth="1"/>
    <col min="13049" max="13049" width="8.7109375" customWidth="1"/>
    <col min="13050" max="13050" width="18.7109375" customWidth="1"/>
    <col min="13051" max="13051" width="13.7109375" customWidth="1"/>
    <col min="13052" max="13052" width="13.42578125" customWidth="1"/>
    <col min="13053" max="13053" width="15.28515625" customWidth="1"/>
    <col min="13054" max="13054" width="40.7109375" customWidth="1"/>
    <col min="13055" max="13055" width="20.42578125" customWidth="1"/>
    <col min="13056" max="13056" width="17.7109375" customWidth="1"/>
    <col min="13057" max="13057" width="16.7109375" customWidth="1"/>
    <col min="13058" max="13058" width="13.7109375" customWidth="1"/>
    <col min="13059" max="13059" width="14.28515625" customWidth="1"/>
    <col min="13060" max="13060" width="12.7109375" customWidth="1"/>
    <col min="13061" max="13061" width="56.7109375" customWidth="1"/>
    <col min="13062" max="13063" width="0" hidden="1" customWidth="1"/>
    <col min="13300" max="13300" width="4.7109375" customWidth="1"/>
    <col min="13301" max="13301" width="14.28515625" customWidth="1"/>
    <col min="13302" max="13302" width="23.42578125" customWidth="1"/>
    <col min="13303" max="13303" width="17.28515625" customWidth="1"/>
    <col min="13304" max="13304" width="11.7109375" customWidth="1"/>
    <col min="13305" max="13305" width="8.7109375" customWidth="1"/>
    <col min="13306" max="13306" width="18.7109375" customWidth="1"/>
    <col min="13307" max="13307" width="13.7109375" customWidth="1"/>
    <col min="13308" max="13308" width="13.42578125" customWidth="1"/>
    <col min="13309" max="13309" width="15.28515625" customWidth="1"/>
    <col min="13310" max="13310" width="40.7109375" customWidth="1"/>
    <col min="13311" max="13311" width="20.42578125" customWidth="1"/>
    <col min="13312" max="13312" width="17.7109375" customWidth="1"/>
    <col min="13313" max="13313" width="16.7109375" customWidth="1"/>
    <col min="13314" max="13314" width="13.7109375" customWidth="1"/>
    <col min="13315" max="13315" width="14.28515625" customWidth="1"/>
    <col min="13316" max="13316" width="12.7109375" customWidth="1"/>
    <col min="13317" max="13317" width="56.7109375" customWidth="1"/>
    <col min="13318" max="13319" width="0" hidden="1" customWidth="1"/>
    <col min="13556" max="13556" width="4.7109375" customWidth="1"/>
    <col min="13557" max="13557" width="14.28515625" customWidth="1"/>
    <col min="13558" max="13558" width="23.42578125" customWidth="1"/>
    <col min="13559" max="13559" width="17.28515625" customWidth="1"/>
    <col min="13560" max="13560" width="11.7109375" customWidth="1"/>
    <col min="13561" max="13561" width="8.7109375" customWidth="1"/>
    <col min="13562" max="13562" width="18.7109375" customWidth="1"/>
    <col min="13563" max="13563" width="13.7109375" customWidth="1"/>
    <col min="13564" max="13564" width="13.42578125" customWidth="1"/>
    <col min="13565" max="13565" width="15.28515625" customWidth="1"/>
    <col min="13566" max="13566" width="40.7109375" customWidth="1"/>
    <col min="13567" max="13567" width="20.42578125" customWidth="1"/>
    <col min="13568" max="13568" width="17.7109375" customWidth="1"/>
    <col min="13569" max="13569" width="16.7109375" customWidth="1"/>
    <col min="13570" max="13570" width="13.7109375" customWidth="1"/>
    <col min="13571" max="13571" width="14.28515625" customWidth="1"/>
    <col min="13572" max="13572" width="12.7109375" customWidth="1"/>
    <col min="13573" max="13573" width="56.7109375" customWidth="1"/>
    <col min="13574" max="13575" width="0" hidden="1" customWidth="1"/>
    <col min="13812" max="13812" width="4.7109375" customWidth="1"/>
    <col min="13813" max="13813" width="14.28515625" customWidth="1"/>
    <col min="13814" max="13814" width="23.42578125" customWidth="1"/>
    <col min="13815" max="13815" width="17.28515625" customWidth="1"/>
    <col min="13816" max="13816" width="11.7109375" customWidth="1"/>
    <col min="13817" max="13817" width="8.7109375" customWidth="1"/>
    <col min="13818" max="13818" width="18.7109375" customWidth="1"/>
    <col min="13819" max="13819" width="13.7109375" customWidth="1"/>
    <col min="13820" max="13820" width="13.42578125" customWidth="1"/>
    <col min="13821" max="13821" width="15.28515625" customWidth="1"/>
    <col min="13822" max="13822" width="40.7109375" customWidth="1"/>
    <col min="13823" max="13823" width="20.42578125" customWidth="1"/>
    <col min="13824" max="13824" width="17.7109375" customWidth="1"/>
    <col min="13825" max="13825" width="16.7109375" customWidth="1"/>
    <col min="13826" max="13826" width="13.7109375" customWidth="1"/>
    <col min="13827" max="13827" width="14.28515625" customWidth="1"/>
    <col min="13828" max="13828" width="12.7109375" customWidth="1"/>
    <col min="13829" max="13829" width="56.7109375" customWidth="1"/>
    <col min="13830" max="13831" width="0" hidden="1" customWidth="1"/>
    <col min="14068" max="14068" width="4.7109375" customWidth="1"/>
    <col min="14069" max="14069" width="14.28515625" customWidth="1"/>
    <col min="14070" max="14070" width="23.42578125" customWidth="1"/>
    <col min="14071" max="14071" width="17.28515625" customWidth="1"/>
    <col min="14072" max="14072" width="11.7109375" customWidth="1"/>
    <col min="14073" max="14073" width="8.7109375" customWidth="1"/>
    <col min="14074" max="14074" width="18.7109375" customWidth="1"/>
    <col min="14075" max="14075" width="13.7109375" customWidth="1"/>
    <col min="14076" max="14076" width="13.42578125" customWidth="1"/>
    <col min="14077" max="14077" width="15.28515625" customWidth="1"/>
    <col min="14078" max="14078" width="40.7109375" customWidth="1"/>
    <col min="14079" max="14079" width="20.42578125" customWidth="1"/>
    <col min="14080" max="14080" width="17.7109375" customWidth="1"/>
    <col min="14081" max="14081" width="16.7109375" customWidth="1"/>
    <col min="14082" max="14082" width="13.7109375" customWidth="1"/>
    <col min="14083" max="14083" width="14.28515625" customWidth="1"/>
    <col min="14084" max="14084" width="12.7109375" customWidth="1"/>
    <col min="14085" max="14085" width="56.7109375" customWidth="1"/>
    <col min="14086" max="14087" width="0" hidden="1" customWidth="1"/>
    <col min="14324" max="14324" width="4.7109375" customWidth="1"/>
    <col min="14325" max="14325" width="14.28515625" customWidth="1"/>
    <col min="14326" max="14326" width="23.42578125" customWidth="1"/>
    <col min="14327" max="14327" width="17.28515625" customWidth="1"/>
    <col min="14328" max="14328" width="11.7109375" customWidth="1"/>
    <col min="14329" max="14329" width="8.7109375" customWidth="1"/>
    <col min="14330" max="14330" width="18.7109375" customWidth="1"/>
    <col min="14331" max="14331" width="13.7109375" customWidth="1"/>
    <col min="14332" max="14332" width="13.42578125" customWidth="1"/>
    <col min="14333" max="14333" width="15.28515625" customWidth="1"/>
    <col min="14334" max="14334" width="40.7109375" customWidth="1"/>
    <col min="14335" max="14335" width="20.42578125" customWidth="1"/>
    <col min="14336" max="14336" width="17.7109375" customWidth="1"/>
    <col min="14337" max="14337" width="16.7109375" customWidth="1"/>
    <col min="14338" max="14338" width="13.7109375" customWidth="1"/>
    <col min="14339" max="14339" width="14.28515625" customWidth="1"/>
    <col min="14340" max="14340" width="12.7109375" customWidth="1"/>
    <col min="14341" max="14341" width="56.7109375" customWidth="1"/>
    <col min="14342" max="14343" width="0" hidden="1" customWidth="1"/>
    <col min="14580" max="14580" width="4.7109375" customWidth="1"/>
    <col min="14581" max="14581" width="14.28515625" customWidth="1"/>
    <col min="14582" max="14582" width="23.42578125" customWidth="1"/>
    <col min="14583" max="14583" width="17.28515625" customWidth="1"/>
    <col min="14584" max="14584" width="11.7109375" customWidth="1"/>
    <col min="14585" max="14585" width="8.7109375" customWidth="1"/>
    <col min="14586" max="14586" width="18.7109375" customWidth="1"/>
    <col min="14587" max="14587" width="13.7109375" customWidth="1"/>
    <col min="14588" max="14588" width="13.42578125" customWidth="1"/>
    <col min="14589" max="14589" width="15.28515625" customWidth="1"/>
    <col min="14590" max="14590" width="40.7109375" customWidth="1"/>
    <col min="14591" max="14591" width="20.42578125" customWidth="1"/>
    <col min="14592" max="14592" width="17.7109375" customWidth="1"/>
    <col min="14593" max="14593" width="16.7109375" customWidth="1"/>
    <col min="14594" max="14594" width="13.7109375" customWidth="1"/>
    <col min="14595" max="14595" width="14.28515625" customWidth="1"/>
    <col min="14596" max="14596" width="12.7109375" customWidth="1"/>
    <col min="14597" max="14597" width="56.7109375" customWidth="1"/>
    <col min="14598" max="14599" width="0" hidden="1" customWidth="1"/>
    <col min="14836" max="14836" width="4.7109375" customWidth="1"/>
    <col min="14837" max="14837" width="14.28515625" customWidth="1"/>
    <col min="14838" max="14838" width="23.42578125" customWidth="1"/>
    <col min="14839" max="14839" width="17.28515625" customWidth="1"/>
    <col min="14840" max="14840" width="11.7109375" customWidth="1"/>
    <col min="14841" max="14841" width="8.7109375" customWidth="1"/>
    <col min="14842" max="14842" width="18.7109375" customWidth="1"/>
    <col min="14843" max="14843" width="13.7109375" customWidth="1"/>
    <col min="14844" max="14844" width="13.42578125" customWidth="1"/>
    <col min="14845" max="14845" width="15.28515625" customWidth="1"/>
    <col min="14846" max="14846" width="40.7109375" customWidth="1"/>
    <col min="14847" max="14847" width="20.42578125" customWidth="1"/>
    <col min="14848" max="14848" width="17.7109375" customWidth="1"/>
    <col min="14849" max="14849" width="16.7109375" customWidth="1"/>
    <col min="14850" max="14850" width="13.7109375" customWidth="1"/>
    <col min="14851" max="14851" width="14.28515625" customWidth="1"/>
    <col min="14852" max="14852" width="12.7109375" customWidth="1"/>
    <col min="14853" max="14853" width="56.7109375" customWidth="1"/>
    <col min="14854" max="14855" width="0" hidden="1" customWidth="1"/>
    <col min="15092" max="15092" width="4.7109375" customWidth="1"/>
    <col min="15093" max="15093" width="14.28515625" customWidth="1"/>
    <col min="15094" max="15094" width="23.42578125" customWidth="1"/>
    <col min="15095" max="15095" width="17.28515625" customWidth="1"/>
    <col min="15096" max="15096" width="11.7109375" customWidth="1"/>
    <col min="15097" max="15097" width="8.7109375" customWidth="1"/>
    <col min="15098" max="15098" width="18.7109375" customWidth="1"/>
    <col min="15099" max="15099" width="13.7109375" customWidth="1"/>
    <col min="15100" max="15100" width="13.42578125" customWidth="1"/>
    <col min="15101" max="15101" width="15.28515625" customWidth="1"/>
    <col min="15102" max="15102" width="40.7109375" customWidth="1"/>
    <col min="15103" max="15103" width="20.42578125" customWidth="1"/>
    <col min="15104" max="15104" width="17.7109375" customWidth="1"/>
    <col min="15105" max="15105" width="16.7109375" customWidth="1"/>
    <col min="15106" max="15106" width="13.7109375" customWidth="1"/>
    <col min="15107" max="15107" width="14.28515625" customWidth="1"/>
    <col min="15108" max="15108" width="12.7109375" customWidth="1"/>
    <col min="15109" max="15109" width="56.7109375" customWidth="1"/>
    <col min="15110" max="15111" width="0" hidden="1" customWidth="1"/>
    <col min="15348" max="15348" width="4.7109375" customWidth="1"/>
    <col min="15349" max="15349" width="14.28515625" customWidth="1"/>
    <col min="15350" max="15350" width="23.42578125" customWidth="1"/>
    <col min="15351" max="15351" width="17.28515625" customWidth="1"/>
    <col min="15352" max="15352" width="11.7109375" customWidth="1"/>
    <col min="15353" max="15353" width="8.7109375" customWidth="1"/>
    <col min="15354" max="15354" width="18.7109375" customWidth="1"/>
    <col min="15355" max="15355" width="13.7109375" customWidth="1"/>
    <col min="15356" max="15356" width="13.42578125" customWidth="1"/>
    <col min="15357" max="15357" width="15.28515625" customWidth="1"/>
    <col min="15358" max="15358" width="40.7109375" customWidth="1"/>
    <col min="15359" max="15359" width="20.42578125" customWidth="1"/>
    <col min="15360" max="15360" width="17.7109375" customWidth="1"/>
    <col min="15361" max="15361" width="16.7109375" customWidth="1"/>
    <col min="15362" max="15362" width="13.7109375" customWidth="1"/>
    <col min="15363" max="15363" width="14.28515625" customWidth="1"/>
    <col min="15364" max="15364" width="12.7109375" customWidth="1"/>
    <col min="15365" max="15365" width="56.7109375" customWidth="1"/>
    <col min="15366" max="15367" width="0" hidden="1" customWidth="1"/>
    <col min="15604" max="15604" width="4.7109375" customWidth="1"/>
    <col min="15605" max="15605" width="14.28515625" customWidth="1"/>
    <col min="15606" max="15606" width="23.42578125" customWidth="1"/>
    <col min="15607" max="15607" width="17.28515625" customWidth="1"/>
    <col min="15608" max="15608" width="11.7109375" customWidth="1"/>
    <col min="15609" max="15609" width="8.7109375" customWidth="1"/>
    <col min="15610" max="15610" width="18.7109375" customWidth="1"/>
    <col min="15611" max="15611" width="13.7109375" customWidth="1"/>
    <col min="15612" max="15612" width="13.42578125" customWidth="1"/>
    <col min="15613" max="15613" width="15.28515625" customWidth="1"/>
    <col min="15614" max="15614" width="40.7109375" customWidth="1"/>
    <col min="15615" max="15615" width="20.42578125" customWidth="1"/>
    <col min="15616" max="15616" width="17.7109375" customWidth="1"/>
    <col min="15617" max="15617" width="16.7109375" customWidth="1"/>
    <col min="15618" max="15618" width="13.7109375" customWidth="1"/>
    <col min="15619" max="15619" width="14.28515625" customWidth="1"/>
    <col min="15620" max="15620" width="12.7109375" customWidth="1"/>
    <col min="15621" max="15621" width="56.7109375" customWidth="1"/>
    <col min="15622" max="15623" width="0" hidden="1" customWidth="1"/>
    <col min="15860" max="15860" width="4.7109375" customWidth="1"/>
    <col min="15861" max="15861" width="14.28515625" customWidth="1"/>
    <col min="15862" max="15862" width="23.42578125" customWidth="1"/>
    <col min="15863" max="15863" width="17.28515625" customWidth="1"/>
    <col min="15864" max="15864" width="11.7109375" customWidth="1"/>
    <col min="15865" max="15865" width="8.7109375" customWidth="1"/>
    <col min="15866" max="15866" width="18.7109375" customWidth="1"/>
    <col min="15867" max="15867" width="13.7109375" customWidth="1"/>
    <col min="15868" max="15868" width="13.42578125" customWidth="1"/>
    <col min="15869" max="15869" width="15.28515625" customWidth="1"/>
    <col min="15870" max="15870" width="40.7109375" customWidth="1"/>
    <col min="15871" max="15871" width="20.42578125" customWidth="1"/>
    <col min="15872" max="15872" width="17.7109375" customWidth="1"/>
    <col min="15873" max="15873" width="16.7109375" customWidth="1"/>
    <col min="15874" max="15874" width="13.7109375" customWidth="1"/>
    <col min="15875" max="15875" width="14.28515625" customWidth="1"/>
    <col min="15876" max="15876" width="12.7109375" customWidth="1"/>
    <col min="15877" max="15877" width="56.7109375" customWidth="1"/>
    <col min="15878" max="15879" width="0" hidden="1" customWidth="1"/>
    <col min="16116" max="16116" width="4.7109375" customWidth="1"/>
    <col min="16117" max="16117" width="14.28515625" customWidth="1"/>
    <col min="16118" max="16118" width="23.42578125" customWidth="1"/>
    <col min="16119" max="16119" width="17.28515625" customWidth="1"/>
    <col min="16120" max="16120" width="11.7109375" customWidth="1"/>
    <col min="16121" max="16121" width="8.7109375" customWidth="1"/>
    <col min="16122" max="16122" width="18.7109375" customWidth="1"/>
    <col min="16123" max="16123" width="13.7109375" customWidth="1"/>
    <col min="16124" max="16124" width="13.42578125" customWidth="1"/>
    <col min="16125" max="16125" width="15.28515625" customWidth="1"/>
    <col min="16126" max="16126" width="40.7109375" customWidth="1"/>
    <col min="16127" max="16127" width="20.42578125" customWidth="1"/>
    <col min="16128" max="16128" width="17.7109375" customWidth="1"/>
    <col min="16129" max="16129" width="16.7109375" customWidth="1"/>
    <col min="16130" max="16130" width="13.7109375" customWidth="1"/>
    <col min="16131" max="16131" width="14.28515625" customWidth="1"/>
    <col min="16132" max="16132" width="12.7109375" customWidth="1"/>
    <col min="16133" max="16133" width="56.7109375" customWidth="1"/>
    <col min="16134" max="16135" width="0" hidden="1" customWidth="1"/>
  </cols>
  <sheetData>
    <row r="1" spans="1:18" ht="26.45" customHeight="1" x14ac:dyDescent="0.35">
      <c r="A1" s="82" t="s">
        <v>160</v>
      </c>
    </row>
    <row r="2" spans="1:18" ht="37.9" customHeight="1" x14ac:dyDescent="0.45">
      <c r="A2" s="83" t="s">
        <v>54</v>
      </c>
      <c r="C2" s="4"/>
      <c r="D2" s="4"/>
      <c r="E2" s="4"/>
      <c r="F2" s="4"/>
      <c r="G2" s="5"/>
      <c r="H2" s="6"/>
      <c r="I2" s="7"/>
      <c r="J2" s="7"/>
      <c r="K2" s="7"/>
      <c r="L2" s="7"/>
      <c r="M2" s="7"/>
      <c r="N2" s="7"/>
      <c r="O2" s="7"/>
      <c r="P2" s="7"/>
      <c r="Q2" s="8"/>
    </row>
    <row r="3" spans="1:18" ht="15" customHeight="1" thickBot="1" x14ac:dyDescent="0.5">
      <c r="B3" s="3"/>
      <c r="C3" s="4"/>
      <c r="D3" s="4"/>
      <c r="E3" s="4"/>
      <c r="F3" s="4"/>
      <c r="G3" s="5"/>
      <c r="H3" s="6"/>
      <c r="I3" s="7"/>
      <c r="J3" s="7"/>
      <c r="K3" s="7"/>
      <c r="L3" s="7"/>
      <c r="M3" s="7"/>
      <c r="N3" s="7"/>
      <c r="O3" s="7"/>
      <c r="P3" s="7"/>
      <c r="Q3" s="8"/>
    </row>
    <row r="4" spans="1:18" ht="39" customHeight="1" x14ac:dyDescent="0.25">
      <c r="A4" s="391" t="s">
        <v>8</v>
      </c>
      <c r="B4" s="393" t="s">
        <v>9</v>
      </c>
      <c r="C4" s="393" t="s">
        <v>7</v>
      </c>
      <c r="D4" s="393" t="s">
        <v>10</v>
      </c>
      <c r="E4" s="393" t="s">
        <v>11</v>
      </c>
      <c r="F4" s="401" t="s">
        <v>12</v>
      </c>
      <c r="G4" s="413" t="s">
        <v>1</v>
      </c>
      <c r="H4" s="415" t="s">
        <v>13</v>
      </c>
      <c r="I4" s="393" t="s">
        <v>14</v>
      </c>
      <c r="J4" s="393" t="s">
        <v>3</v>
      </c>
      <c r="K4" s="417" t="s">
        <v>4</v>
      </c>
      <c r="L4" s="375" t="s">
        <v>15</v>
      </c>
      <c r="M4" s="368" t="s">
        <v>16</v>
      </c>
      <c r="N4" s="369"/>
      <c r="O4" s="370"/>
      <c r="P4" s="371" t="s">
        <v>17</v>
      </c>
      <c r="Q4" s="373" t="s">
        <v>18</v>
      </c>
    </row>
    <row r="5" spans="1:18" ht="148.15" customHeight="1" x14ac:dyDescent="0.25">
      <c r="A5" s="392"/>
      <c r="B5" s="394"/>
      <c r="C5" s="394"/>
      <c r="D5" s="360"/>
      <c r="E5" s="394"/>
      <c r="F5" s="402"/>
      <c r="G5" s="414"/>
      <c r="H5" s="416"/>
      <c r="I5" s="394"/>
      <c r="J5" s="394"/>
      <c r="K5" s="418"/>
      <c r="L5" s="376"/>
      <c r="M5" s="9" t="s">
        <v>19</v>
      </c>
      <c r="N5" s="112" t="s">
        <v>50</v>
      </c>
      <c r="O5" s="113" t="s">
        <v>20</v>
      </c>
      <c r="P5" s="372"/>
      <c r="Q5" s="374"/>
    </row>
    <row r="6" spans="1:18" ht="32.450000000000003" customHeight="1" thickBot="1" x14ac:dyDescent="0.3">
      <c r="A6" s="10" t="s">
        <v>21</v>
      </c>
      <c r="B6" s="11" t="s">
        <v>22</v>
      </c>
      <c r="C6" s="11" t="s">
        <v>23</v>
      </c>
      <c r="D6" s="11" t="s">
        <v>24</v>
      </c>
      <c r="E6" s="11" t="s">
        <v>25</v>
      </c>
      <c r="F6" s="11" t="s">
        <v>26</v>
      </c>
      <c r="G6" s="11" t="s">
        <v>27</v>
      </c>
      <c r="H6" s="12" t="s">
        <v>28</v>
      </c>
      <c r="I6" s="11" t="s">
        <v>29</v>
      </c>
      <c r="J6" s="13" t="s">
        <v>30</v>
      </c>
      <c r="K6" s="13" t="s">
        <v>31</v>
      </c>
      <c r="L6" s="14" t="s">
        <v>32</v>
      </c>
      <c r="M6" s="15" t="s">
        <v>33</v>
      </c>
      <c r="N6" s="10" t="s">
        <v>34</v>
      </c>
      <c r="O6" s="16" t="s">
        <v>35</v>
      </c>
      <c r="P6" s="17" t="s">
        <v>36</v>
      </c>
      <c r="Q6" s="16" t="s">
        <v>90</v>
      </c>
    </row>
    <row r="7" spans="1:18" ht="216" customHeight="1" x14ac:dyDescent="0.25">
      <c r="A7" s="450">
        <v>3</v>
      </c>
      <c r="B7" s="403" t="s">
        <v>125</v>
      </c>
      <c r="C7" s="403" t="s">
        <v>6</v>
      </c>
      <c r="D7" s="411" t="s">
        <v>76</v>
      </c>
      <c r="E7" s="403" t="s">
        <v>77</v>
      </c>
      <c r="F7" s="403" t="s">
        <v>75</v>
      </c>
      <c r="G7" s="406">
        <v>400418989.25999999</v>
      </c>
      <c r="H7" s="408" t="s">
        <v>78</v>
      </c>
      <c r="I7" s="411" t="s">
        <v>79</v>
      </c>
      <c r="J7" s="419" t="s">
        <v>37</v>
      </c>
      <c r="K7" s="397" t="s">
        <v>97</v>
      </c>
      <c r="L7" s="382">
        <v>178471075</v>
      </c>
      <c r="M7" s="382">
        <f>N7+O7</f>
        <v>11053466</v>
      </c>
      <c r="N7" s="388">
        <v>11053466</v>
      </c>
      <c r="O7" s="377">
        <v>0</v>
      </c>
      <c r="P7" s="379">
        <f>M7/L7</f>
        <v>6.1934215390365074E-2</v>
      </c>
      <c r="Q7" s="365" t="s">
        <v>193</v>
      </c>
      <c r="R7" s="18"/>
    </row>
    <row r="8" spans="1:18" ht="146.44999999999999" customHeight="1" x14ac:dyDescent="0.25">
      <c r="A8" s="451"/>
      <c r="B8" s="404"/>
      <c r="C8" s="404"/>
      <c r="D8" s="412"/>
      <c r="E8" s="404"/>
      <c r="F8" s="404"/>
      <c r="G8" s="407"/>
      <c r="H8" s="409"/>
      <c r="I8" s="412"/>
      <c r="J8" s="412"/>
      <c r="K8" s="420"/>
      <c r="L8" s="387"/>
      <c r="M8" s="387"/>
      <c r="N8" s="389"/>
      <c r="O8" s="384"/>
      <c r="P8" s="385"/>
      <c r="Q8" s="386"/>
      <c r="R8" s="18"/>
    </row>
    <row r="9" spans="1:18" ht="265.14999999999998" customHeight="1" x14ac:dyDescent="0.25">
      <c r="A9" s="451"/>
      <c r="B9" s="404"/>
      <c r="C9" s="404"/>
      <c r="D9" s="412"/>
      <c r="E9" s="404"/>
      <c r="F9" s="404"/>
      <c r="G9" s="407"/>
      <c r="H9" s="409"/>
      <c r="I9" s="412"/>
      <c r="J9" s="412"/>
      <c r="K9" s="398"/>
      <c r="L9" s="383"/>
      <c r="M9" s="383"/>
      <c r="N9" s="390"/>
      <c r="O9" s="378"/>
      <c r="P9" s="380"/>
      <c r="Q9" s="386"/>
      <c r="R9" s="18"/>
    </row>
    <row r="10" spans="1:18" ht="319.89999999999998" customHeight="1" x14ac:dyDescent="0.25">
      <c r="A10" s="451"/>
      <c r="B10" s="404"/>
      <c r="C10" s="404"/>
      <c r="D10" s="412"/>
      <c r="E10" s="404"/>
      <c r="F10" s="404"/>
      <c r="G10" s="407"/>
      <c r="H10" s="409"/>
      <c r="I10" s="412"/>
      <c r="J10" s="114" t="s">
        <v>67</v>
      </c>
      <c r="K10" s="115" t="s">
        <v>98</v>
      </c>
      <c r="L10" s="109">
        <v>40518449.969999999</v>
      </c>
      <c r="M10" s="116">
        <f t="shared" ref="M10:M11" si="0">N10+O10</f>
        <v>39887710.969999999</v>
      </c>
      <c r="N10" s="99">
        <v>39887710.969999999</v>
      </c>
      <c r="O10" s="19">
        <v>0</v>
      </c>
      <c r="P10" s="117">
        <f>M10/L10</f>
        <v>0.98443328902100147</v>
      </c>
      <c r="Q10" s="1" t="s">
        <v>192</v>
      </c>
      <c r="R10" s="18"/>
    </row>
    <row r="11" spans="1:18" ht="263.45" customHeight="1" x14ac:dyDescent="0.25">
      <c r="A11" s="451"/>
      <c r="B11" s="404"/>
      <c r="C11" s="404"/>
      <c r="D11" s="412"/>
      <c r="E11" s="404"/>
      <c r="F11" s="404"/>
      <c r="G11" s="407"/>
      <c r="H11" s="409"/>
      <c r="I11" s="412"/>
      <c r="J11" s="118" t="s">
        <v>37</v>
      </c>
      <c r="K11" s="119" t="s">
        <v>96</v>
      </c>
      <c r="L11" s="104">
        <v>823671</v>
      </c>
      <c r="M11" s="120">
        <f t="shared" si="0"/>
        <v>823671</v>
      </c>
      <c r="N11" s="21">
        <v>823671</v>
      </c>
      <c r="O11" s="121">
        <v>0</v>
      </c>
      <c r="P11" s="122">
        <f>M11/L11</f>
        <v>1</v>
      </c>
      <c r="Q11" s="1" t="s">
        <v>191</v>
      </c>
      <c r="R11" s="18"/>
    </row>
    <row r="12" spans="1:18" ht="120" x14ac:dyDescent="0.25">
      <c r="A12" s="434"/>
      <c r="B12" s="405"/>
      <c r="C12" s="405"/>
      <c r="D12" s="396"/>
      <c r="E12" s="405"/>
      <c r="F12" s="405"/>
      <c r="G12" s="400"/>
      <c r="H12" s="410"/>
      <c r="I12" s="396"/>
      <c r="J12" s="114" t="s">
        <v>88</v>
      </c>
      <c r="K12" s="124" t="s">
        <v>99</v>
      </c>
      <c r="L12" s="20">
        <v>823671</v>
      </c>
      <c r="M12" s="120">
        <f>N12+O12</f>
        <v>50000</v>
      </c>
      <c r="N12" s="21">
        <v>50000</v>
      </c>
      <c r="O12" s="123">
        <v>0</v>
      </c>
      <c r="P12" s="125">
        <f>M12/L12</f>
        <v>6.0703848988248946E-2</v>
      </c>
      <c r="Q12" s="153" t="s">
        <v>190</v>
      </c>
      <c r="R12" s="18"/>
    </row>
    <row r="13" spans="1:18" ht="217.9" customHeight="1" x14ac:dyDescent="0.25">
      <c r="A13" s="433">
        <v>4</v>
      </c>
      <c r="B13" s="419" t="s">
        <v>38</v>
      </c>
      <c r="C13" s="435" t="s">
        <v>87</v>
      </c>
      <c r="D13" s="419" t="s">
        <v>76</v>
      </c>
      <c r="E13" s="419" t="s">
        <v>80</v>
      </c>
      <c r="F13" s="419" t="s">
        <v>75</v>
      </c>
      <c r="G13" s="399">
        <v>433013258.18000001</v>
      </c>
      <c r="H13" s="419" t="s">
        <v>78</v>
      </c>
      <c r="I13" s="419" t="s">
        <v>81</v>
      </c>
      <c r="J13" s="395" t="s">
        <v>37</v>
      </c>
      <c r="K13" s="397" t="s">
        <v>100</v>
      </c>
      <c r="L13" s="313">
        <v>354887803</v>
      </c>
      <c r="M13" s="382">
        <f>N13+O13+N14</f>
        <v>88721951</v>
      </c>
      <c r="N13" s="22">
        <v>88653154</v>
      </c>
      <c r="O13" s="377">
        <v>0</v>
      </c>
      <c r="P13" s="379">
        <f>M13/L13</f>
        <v>0.250000000704448</v>
      </c>
      <c r="Q13" s="365" t="s">
        <v>194</v>
      </c>
      <c r="R13" s="18"/>
    </row>
    <row r="14" spans="1:18" ht="286.89999999999998" customHeight="1" x14ac:dyDescent="0.25">
      <c r="A14" s="434"/>
      <c r="B14" s="396"/>
      <c r="C14" s="396"/>
      <c r="D14" s="396"/>
      <c r="E14" s="396"/>
      <c r="F14" s="396"/>
      <c r="G14" s="400"/>
      <c r="H14" s="396"/>
      <c r="I14" s="396"/>
      <c r="J14" s="396"/>
      <c r="K14" s="398"/>
      <c r="L14" s="314"/>
      <c r="M14" s="383"/>
      <c r="N14" s="22">
        <v>68797</v>
      </c>
      <c r="O14" s="378"/>
      <c r="P14" s="380"/>
      <c r="Q14" s="381"/>
      <c r="R14" s="18"/>
    </row>
    <row r="15" spans="1:18" ht="170.45" customHeight="1" x14ac:dyDescent="0.25">
      <c r="A15" s="422">
        <v>32</v>
      </c>
      <c r="B15" s="424" t="s">
        <v>83</v>
      </c>
      <c r="C15" s="425" t="s">
        <v>84</v>
      </c>
      <c r="D15" s="419" t="s">
        <v>62</v>
      </c>
      <c r="E15" s="426" t="s">
        <v>91</v>
      </c>
      <c r="F15" s="419" t="s">
        <v>73</v>
      </c>
      <c r="G15" s="427">
        <v>4146520.73</v>
      </c>
      <c r="H15" s="419" t="s">
        <v>83</v>
      </c>
      <c r="I15" s="419" t="s">
        <v>85</v>
      </c>
      <c r="J15" s="118" t="s">
        <v>74</v>
      </c>
      <c r="K15" s="421" t="s">
        <v>101</v>
      </c>
      <c r="L15" s="382">
        <v>740806.74</v>
      </c>
      <c r="M15" s="128">
        <f>N15+O15</f>
        <v>414621.75</v>
      </c>
      <c r="N15" s="86">
        <v>414621.75</v>
      </c>
      <c r="O15" s="129">
        <v>0</v>
      </c>
      <c r="P15" s="130">
        <f>(M15+M16)/L15</f>
        <v>1</v>
      </c>
      <c r="Q15" s="1" t="s">
        <v>180</v>
      </c>
      <c r="R15" s="18"/>
    </row>
    <row r="16" spans="1:18" ht="144.6" customHeight="1" x14ac:dyDescent="0.25">
      <c r="A16" s="423"/>
      <c r="B16" s="396"/>
      <c r="C16" s="396"/>
      <c r="D16" s="396"/>
      <c r="E16" s="396"/>
      <c r="F16" s="396"/>
      <c r="G16" s="428"/>
      <c r="H16" s="396"/>
      <c r="I16" s="396"/>
      <c r="J16" s="127" t="s">
        <v>86</v>
      </c>
      <c r="K16" s="396"/>
      <c r="L16" s="383"/>
      <c r="M16" s="128">
        <f>N16+O16</f>
        <v>326184.99</v>
      </c>
      <c r="N16" s="87">
        <v>326184.99</v>
      </c>
      <c r="O16" s="131">
        <v>0</v>
      </c>
      <c r="P16" s="125">
        <v>0</v>
      </c>
      <c r="Q16" s="105" t="s">
        <v>124</v>
      </c>
      <c r="R16" s="18"/>
    </row>
    <row r="17" spans="1:20" ht="119.45" customHeight="1" x14ac:dyDescent="0.25">
      <c r="A17" s="443">
        <v>33</v>
      </c>
      <c r="B17" s="445" t="s">
        <v>5</v>
      </c>
      <c r="C17" s="447" t="s">
        <v>92</v>
      </c>
      <c r="D17" s="419" t="s">
        <v>55</v>
      </c>
      <c r="E17" s="448" t="s">
        <v>109</v>
      </c>
      <c r="F17" s="419" t="s">
        <v>93</v>
      </c>
      <c r="G17" s="427">
        <v>179363388.91</v>
      </c>
      <c r="H17" s="437" t="s">
        <v>108</v>
      </c>
      <c r="I17" s="439"/>
      <c r="J17" s="126" t="s">
        <v>82</v>
      </c>
      <c r="K17" s="146" t="s">
        <v>115</v>
      </c>
      <c r="L17" s="128">
        <v>51000</v>
      </c>
      <c r="M17" s="23">
        <f>N17+O17</f>
        <v>51000</v>
      </c>
      <c r="N17" s="100">
        <v>51000</v>
      </c>
      <c r="O17" s="132">
        <v>0</v>
      </c>
      <c r="P17" s="125">
        <f t="shared" ref="P17:P20" si="1">M17/L17</f>
        <v>1</v>
      </c>
      <c r="Q17" s="111" t="s">
        <v>110</v>
      </c>
      <c r="R17" s="18"/>
    </row>
    <row r="18" spans="1:20" ht="144" customHeight="1" x14ac:dyDescent="0.25">
      <c r="A18" s="444"/>
      <c r="B18" s="446"/>
      <c r="C18" s="412"/>
      <c r="D18" s="412"/>
      <c r="E18" s="449"/>
      <c r="F18" s="412"/>
      <c r="G18" s="436"/>
      <c r="H18" s="438"/>
      <c r="I18" s="440"/>
      <c r="J18" s="2" t="s">
        <v>116</v>
      </c>
      <c r="K18" s="363" t="s">
        <v>172</v>
      </c>
      <c r="L18" s="97">
        <v>8707536.5800000001</v>
      </c>
      <c r="M18" s="23">
        <f t="shared" ref="M18" si="2">N18+O18</f>
        <v>4353768.29</v>
      </c>
      <c r="N18" s="147">
        <v>4353768.29</v>
      </c>
      <c r="O18" s="81">
        <v>0</v>
      </c>
      <c r="P18" s="85">
        <f t="shared" si="1"/>
        <v>0.5</v>
      </c>
      <c r="Q18" s="365" t="s">
        <v>195</v>
      </c>
      <c r="R18" s="18"/>
    </row>
    <row r="19" spans="1:20" ht="99" customHeight="1" x14ac:dyDescent="0.25">
      <c r="A19" s="444"/>
      <c r="B19" s="446"/>
      <c r="C19" s="412"/>
      <c r="D19" s="412"/>
      <c r="E19" s="449"/>
      <c r="F19" s="412"/>
      <c r="G19" s="436"/>
      <c r="H19" s="438"/>
      <c r="I19" s="440"/>
      <c r="J19" s="2" t="s">
        <v>173</v>
      </c>
      <c r="K19" s="363"/>
      <c r="L19" s="23">
        <v>938132.81</v>
      </c>
      <c r="M19" s="23">
        <f>N19+O19</f>
        <v>938132.81</v>
      </c>
      <c r="N19" s="147">
        <v>938132.81</v>
      </c>
      <c r="O19" s="81">
        <v>0</v>
      </c>
      <c r="P19" s="85">
        <f t="shared" si="1"/>
        <v>1</v>
      </c>
      <c r="Q19" s="366"/>
      <c r="R19" s="18"/>
    </row>
    <row r="20" spans="1:20" ht="179.45" customHeight="1" x14ac:dyDescent="0.25">
      <c r="A20" s="444"/>
      <c r="B20" s="446"/>
      <c r="C20" s="412"/>
      <c r="D20" s="412"/>
      <c r="E20" s="449"/>
      <c r="F20" s="412"/>
      <c r="G20" s="436"/>
      <c r="H20" s="438"/>
      <c r="I20" s="440"/>
      <c r="J20" s="143" t="s">
        <v>174</v>
      </c>
      <c r="K20" s="364"/>
      <c r="L20" s="23">
        <f>5550633.31 +O20</f>
        <v>34053555.700000003</v>
      </c>
      <c r="M20" s="23">
        <f>N20+O20</f>
        <v>31274884.699999999</v>
      </c>
      <c r="N20" s="101">
        <v>2771962.31</v>
      </c>
      <c r="O20" s="81">
        <v>28502922.390000001</v>
      </c>
      <c r="P20" s="85">
        <f t="shared" si="1"/>
        <v>0.9184029114469241</v>
      </c>
      <c r="Q20" s="367"/>
      <c r="R20" s="18"/>
      <c r="T20" s="18"/>
    </row>
    <row r="21" spans="1:20" ht="265.14999999999998" customHeight="1" thickBot="1" x14ac:dyDescent="0.3">
      <c r="A21" s="148">
        <v>38</v>
      </c>
      <c r="B21" s="149" t="s">
        <v>107</v>
      </c>
      <c r="C21" s="150" t="s">
        <v>111</v>
      </c>
      <c r="D21" s="151" t="s">
        <v>112</v>
      </c>
      <c r="E21" s="143" t="s">
        <v>113</v>
      </c>
      <c r="F21" s="151" t="s">
        <v>114</v>
      </c>
      <c r="G21" s="145">
        <v>15000000</v>
      </c>
      <c r="H21" s="149" t="s">
        <v>107</v>
      </c>
      <c r="I21" s="118"/>
      <c r="J21" s="152" t="s">
        <v>106</v>
      </c>
      <c r="K21" s="146" t="s">
        <v>117</v>
      </c>
      <c r="L21" s="23">
        <v>3456643.63</v>
      </c>
      <c r="M21" s="23">
        <f t="shared" ref="M21" si="3">N21+O21</f>
        <v>3456643.63</v>
      </c>
      <c r="N21" s="147">
        <v>3456643.63</v>
      </c>
      <c r="O21" s="81">
        <v>0</v>
      </c>
      <c r="P21" s="85">
        <f t="shared" ref="P21" si="4">M21/L21</f>
        <v>1</v>
      </c>
      <c r="Q21" s="1" t="s">
        <v>123</v>
      </c>
      <c r="R21" s="18"/>
    </row>
    <row r="22" spans="1:20" ht="31.9" customHeight="1" thickBot="1" x14ac:dyDescent="0.3">
      <c r="A22" s="88"/>
      <c r="B22" s="89" t="s">
        <v>0</v>
      </c>
      <c r="C22" s="90"/>
      <c r="D22" s="90"/>
      <c r="E22" s="133"/>
      <c r="F22" s="134"/>
      <c r="G22" s="91">
        <f>SUM(G7:G21)</f>
        <v>1031942157.08</v>
      </c>
      <c r="H22" s="92"/>
      <c r="I22" s="135"/>
      <c r="J22" s="135"/>
      <c r="K22" s="136"/>
      <c r="L22" s="93">
        <f>SUM(L7:L21)</f>
        <v>623472345.43000007</v>
      </c>
      <c r="M22" s="93">
        <f>SUM(M7:M21)</f>
        <v>181352035.13999999</v>
      </c>
      <c r="N22" s="94">
        <f>SUM(N7:N21)</f>
        <v>152849112.75</v>
      </c>
      <c r="O22" s="95">
        <f>SUM(O7:O21)</f>
        <v>28502922.390000001</v>
      </c>
      <c r="P22" s="96">
        <f t="shared" ref="P22" si="5">M22/L22</f>
        <v>0.29087422476601438</v>
      </c>
      <c r="Q22" s="137" t="s">
        <v>39</v>
      </c>
      <c r="R22" s="18"/>
    </row>
    <row r="23" spans="1:20" ht="30" customHeight="1" x14ac:dyDescent="0.25">
      <c r="A23" s="25"/>
      <c r="B23" s="251" t="s">
        <v>40</v>
      </c>
      <c r="C23" s="441" t="s">
        <v>41</v>
      </c>
      <c r="D23" s="441"/>
      <c r="E23" s="441"/>
      <c r="F23" s="441"/>
      <c r="G23" s="441"/>
      <c r="H23" s="441"/>
      <c r="I23" s="441"/>
      <c r="J23" s="441"/>
      <c r="K23" s="442"/>
      <c r="L23" s="154" t="s">
        <v>39</v>
      </c>
      <c r="M23" s="154" t="s">
        <v>39</v>
      </c>
      <c r="N23" s="155">
        <f>N7+N10+N11+N12+N13+N14+N15+N17+N16+N18+N19+N21</f>
        <v>150077150.44</v>
      </c>
      <c r="O23" s="156" t="s">
        <v>39</v>
      </c>
      <c r="P23" s="157" t="s">
        <v>39</v>
      </c>
      <c r="Q23" s="138" t="s">
        <v>39</v>
      </c>
    </row>
    <row r="24" spans="1:20" ht="30.75" customHeight="1" thickBot="1" x14ac:dyDescent="0.3">
      <c r="A24" s="28"/>
      <c r="B24" s="29" t="s">
        <v>40</v>
      </c>
      <c r="C24" s="429" t="s">
        <v>42</v>
      </c>
      <c r="D24" s="429"/>
      <c r="E24" s="429"/>
      <c r="F24" s="429"/>
      <c r="G24" s="429"/>
      <c r="H24" s="429"/>
      <c r="I24" s="429"/>
      <c r="J24" s="429"/>
      <c r="K24" s="430"/>
      <c r="L24" s="30" t="s">
        <v>39</v>
      </c>
      <c r="M24" s="30" t="s">
        <v>39</v>
      </c>
      <c r="N24" s="31">
        <f>N20</f>
        <v>2771962.31</v>
      </c>
      <c r="O24" s="32">
        <f>O22</f>
        <v>28502922.390000001</v>
      </c>
      <c r="P24" s="139" t="s">
        <v>39</v>
      </c>
      <c r="Q24" s="140" t="s">
        <v>39</v>
      </c>
    </row>
    <row r="25" spans="1:20" x14ac:dyDescent="0.25">
      <c r="A25" s="33"/>
      <c r="B25" s="34"/>
      <c r="C25" s="35"/>
      <c r="D25" s="35"/>
      <c r="E25" s="35"/>
      <c r="F25" s="35"/>
      <c r="G25" s="36"/>
      <c r="H25" s="37"/>
      <c r="I25" s="33"/>
      <c r="J25" s="33"/>
      <c r="K25" s="33"/>
      <c r="L25" s="33"/>
      <c r="M25" s="33"/>
      <c r="N25" s="38"/>
      <c r="O25" s="24"/>
      <c r="P25" s="24"/>
    </row>
    <row r="26" spans="1:20" x14ac:dyDescent="0.25">
      <c r="A26" s="39"/>
      <c r="B26" s="52"/>
      <c r="C26" s="35"/>
      <c r="D26" s="35"/>
      <c r="L26" s="141"/>
      <c r="M26" s="141"/>
      <c r="N26" s="106"/>
      <c r="O26" s="43"/>
      <c r="P26" s="44"/>
    </row>
    <row r="27" spans="1:20" ht="67.150000000000006" customHeight="1" x14ac:dyDescent="0.25">
      <c r="A27" s="33"/>
      <c r="B27" s="431"/>
      <c r="C27" s="432"/>
      <c r="D27" s="432"/>
      <c r="E27" s="432"/>
      <c r="F27" s="432"/>
      <c r="G27" s="432"/>
      <c r="H27" s="432"/>
      <c r="I27" s="432"/>
      <c r="J27" s="432"/>
      <c r="K27" s="432"/>
      <c r="L27" s="102"/>
      <c r="M27" s="103"/>
      <c r="N27" s="18"/>
      <c r="O27" s="24"/>
      <c r="P27" s="24"/>
    </row>
    <row r="28" spans="1:20" x14ac:dyDescent="0.25">
      <c r="A28" s="33"/>
      <c r="B28" s="39"/>
      <c r="C28" s="45"/>
      <c r="D28" s="45"/>
      <c r="E28" s="35"/>
      <c r="F28" s="35"/>
      <c r="G28" s="36"/>
      <c r="H28" s="37"/>
      <c r="I28" s="33"/>
      <c r="J28" s="33"/>
      <c r="K28" s="33"/>
      <c r="L28" s="33"/>
      <c r="M28" s="24"/>
      <c r="N28" s="46"/>
      <c r="O28" s="26"/>
      <c r="P28" s="24"/>
    </row>
    <row r="29" spans="1:20" x14ac:dyDescent="0.25">
      <c r="A29" s="33"/>
      <c r="B29" s="39"/>
      <c r="C29" s="45"/>
      <c r="D29" s="45"/>
      <c r="E29" s="35"/>
      <c r="F29" s="35"/>
      <c r="G29" s="36"/>
      <c r="H29" s="37"/>
      <c r="I29" s="33"/>
      <c r="J29" s="33"/>
      <c r="K29" s="33"/>
      <c r="L29" s="33"/>
      <c r="M29" s="24"/>
      <c r="N29" s="47"/>
      <c r="O29" s="26"/>
      <c r="P29" s="24"/>
    </row>
    <row r="30" spans="1:20" x14ac:dyDescent="0.25">
      <c r="A30" s="33"/>
      <c r="B30" s="39"/>
      <c r="C30" s="45"/>
      <c r="D30" s="45"/>
      <c r="E30" s="35"/>
      <c r="F30" s="35"/>
      <c r="G30" s="36"/>
      <c r="H30" s="37"/>
      <c r="I30" s="33"/>
      <c r="J30" s="33"/>
      <c r="K30" s="33"/>
      <c r="L30" s="33"/>
      <c r="M30" s="24"/>
      <c r="N30" s="48"/>
      <c r="O30" s="49"/>
      <c r="P30" s="24"/>
    </row>
    <row r="31" spans="1:20" x14ac:dyDescent="0.25">
      <c r="A31" s="33"/>
      <c r="I31" s="50"/>
      <c r="J31" s="50"/>
      <c r="K31" s="50"/>
      <c r="L31" s="51"/>
      <c r="M31" s="51"/>
      <c r="N31" s="51"/>
      <c r="O31" s="51"/>
      <c r="P31" s="51"/>
    </row>
    <row r="32" spans="1:20" x14ac:dyDescent="0.25">
      <c r="A32" s="33"/>
      <c r="I32" s="50"/>
      <c r="J32" s="50"/>
      <c r="K32" s="50"/>
      <c r="L32" s="51"/>
      <c r="M32" s="51"/>
      <c r="N32" s="51"/>
      <c r="O32" s="51"/>
      <c r="P32" s="18"/>
    </row>
    <row r="33" spans="1:16" x14ac:dyDescent="0.25">
      <c r="A33" s="33"/>
      <c r="I33" s="50"/>
      <c r="J33" s="50"/>
      <c r="K33" s="50"/>
      <c r="L33" s="51"/>
      <c r="M33" s="51"/>
      <c r="N33" s="51"/>
      <c r="O33" s="51"/>
      <c r="P33" s="18"/>
    </row>
    <row r="34" spans="1:16" x14ac:dyDescent="0.25">
      <c r="A34" s="33"/>
      <c r="I34" s="50"/>
      <c r="J34" s="50"/>
      <c r="K34" s="50"/>
      <c r="L34" s="51"/>
      <c r="M34" s="51"/>
      <c r="N34" s="51"/>
      <c r="O34" s="51"/>
      <c r="P34" s="18"/>
    </row>
    <row r="35" spans="1:16" x14ac:dyDescent="0.25">
      <c r="A35" s="33"/>
      <c r="I35" s="50"/>
      <c r="J35" s="50"/>
      <c r="K35" s="50"/>
      <c r="L35" s="51"/>
      <c r="M35" s="50"/>
      <c r="N35" s="18"/>
      <c r="O35" s="18"/>
      <c r="P35" s="18"/>
    </row>
    <row r="36" spans="1:16" x14ac:dyDescent="0.25">
      <c r="A36" s="33"/>
      <c r="I36" s="50"/>
      <c r="J36" s="50"/>
      <c r="K36" s="50"/>
      <c r="L36" s="50"/>
      <c r="M36" s="50"/>
      <c r="N36" s="18"/>
      <c r="O36" s="18"/>
      <c r="P36" s="18"/>
    </row>
    <row r="37" spans="1:16" x14ac:dyDescent="0.25">
      <c r="A37" s="33"/>
      <c r="I37" s="50"/>
      <c r="J37" s="40"/>
      <c r="K37" s="50"/>
      <c r="L37" s="50"/>
      <c r="M37" s="50"/>
      <c r="N37" s="18"/>
      <c r="O37" s="18"/>
      <c r="P37" s="18"/>
    </row>
    <row r="38" spans="1:16" x14ac:dyDescent="0.25">
      <c r="A38" s="33"/>
      <c r="I38" s="50"/>
      <c r="J38" s="40"/>
      <c r="K38" s="50"/>
      <c r="L38" s="50"/>
      <c r="M38" s="50"/>
      <c r="N38" s="18"/>
      <c r="O38" s="18"/>
      <c r="P38" s="18"/>
    </row>
    <row r="39" spans="1:16" x14ac:dyDescent="0.25">
      <c r="A39" s="33"/>
      <c r="I39" s="50"/>
      <c r="J39" s="50"/>
      <c r="K39" s="50"/>
      <c r="L39" s="50"/>
      <c r="M39" s="50"/>
      <c r="N39" s="18"/>
      <c r="O39" s="18"/>
      <c r="P39" s="18"/>
    </row>
    <row r="40" spans="1:16" x14ac:dyDescent="0.25">
      <c r="A40" s="33"/>
      <c r="I40" s="50"/>
      <c r="J40" s="50"/>
      <c r="K40" s="50"/>
      <c r="L40" s="50"/>
      <c r="M40" s="50"/>
      <c r="N40" s="18"/>
      <c r="O40" s="18"/>
      <c r="P40" s="18"/>
    </row>
    <row r="41" spans="1:16" x14ac:dyDescent="0.25">
      <c r="A41" s="33"/>
      <c r="I41" s="50"/>
      <c r="J41" s="50"/>
      <c r="K41" s="50"/>
      <c r="L41" s="50"/>
      <c r="M41" s="50"/>
      <c r="N41" s="18"/>
      <c r="O41" s="18"/>
      <c r="P41" s="18"/>
    </row>
    <row r="42" spans="1:16" x14ac:dyDescent="0.25">
      <c r="A42" s="33"/>
      <c r="I42" s="50"/>
      <c r="J42" s="50"/>
      <c r="K42" s="50"/>
      <c r="L42" s="50"/>
      <c r="M42" s="50"/>
      <c r="N42" s="18"/>
      <c r="O42" s="18"/>
      <c r="P42" s="18"/>
    </row>
    <row r="43" spans="1:16" x14ac:dyDescent="0.25">
      <c r="A43" s="33"/>
      <c r="I43" s="50"/>
      <c r="J43" s="50"/>
      <c r="K43" s="50"/>
      <c r="L43" s="50"/>
      <c r="M43" s="50"/>
      <c r="N43" s="18"/>
      <c r="O43" s="18"/>
      <c r="P43" s="18"/>
    </row>
    <row r="44" spans="1:16" x14ac:dyDescent="0.25">
      <c r="A44" s="33"/>
      <c r="I44" s="50"/>
      <c r="J44" s="50"/>
      <c r="K44" s="50"/>
      <c r="L44" s="50"/>
      <c r="M44" s="50"/>
      <c r="N44" s="18"/>
      <c r="O44" s="18"/>
      <c r="P44" s="18"/>
    </row>
    <row r="45" spans="1:16" x14ac:dyDescent="0.25">
      <c r="A45" s="33"/>
      <c r="I45" s="50"/>
      <c r="J45" s="50"/>
      <c r="K45" s="50"/>
      <c r="L45" s="50"/>
      <c r="M45" s="50"/>
      <c r="N45" s="18"/>
      <c r="O45" s="18"/>
      <c r="P45" s="18"/>
    </row>
    <row r="46" spans="1:16" x14ac:dyDescent="0.25">
      <c r="A46" s="33"/>
      <c r="I46" s="50"/>
      <c r="J46" s="50"/>
      <c r="K46" s="50"/>
      <c r="L46" s="50"/>
      <c r="M46" s="50"/>
      <c r="N46" s="18"/>
      <c r="O46" s="18"/>
      <c r="P46" s="18"/>
    </row>
    <row r="47" spans="1:16" x14ac:dyDescent="0.25">
      <c r="A47" s="33"/>
      <c r="I47" s="50"/>
      <c r="J47" s="50"/>
      <c r="K47" s="50"/>
      <c r="L47" s="50"/>
      <c r="M47" s="50"/>
      <c r="N47" s="18"/>
      <c r="O47" s="18"/>
      <c r="P47" s="18"/>
    </row>
    <row r="48" spans="1:16" x14ac:dyDescent="0.25">
      <c r="A48" s="33"/>
      <c r="I48" s="50"/>
      <c r="J48" s="50"/>
      <c r="K48" s="50"/>
      <c r="L48" s="50"/>
      <c r="M48" s="50"/>
      <c r="N48" s="18"/>
      <c r="O48" s="18"/>
      <c r="P48" s="18"/>
    </row>
    <row r="49" spans="1:16" x14ac:dyDescent="0.25">
      <c r="A49" s="33"/>
      <c r="I49" s="50"/>
      <c r="J49" s="50"/>
      <c r="K49" s="50"/>
      <c r="L49" s="50"/>
      <c r="M49" s="50"/>
      <c r="N49" s="18"/>
      <c r="O49" s="18"/>
      <c r="P49" s="18"/>
    </row>
    <row r="50" spans="1:16" x14ac:dyDescent="0.25">
      <c r="A50" s="33"/>
      <c r="I50" s="50"/>
      <c r="J50" s="50"/>
      <c r="K50" s="50"/>
      <c r="L50" s="50"/>
      <c r="M50" s="50"/>
      <c r="N50" s="18"/>
      <c r="O50" s="18"/>
      <c r="P50" s="18"/>
    </row>
    <row r="51" spans="1:16" x14ac:dyDescent="0.25">
      <c r="A51" s="33"/>
      <c r="I51" s="50"/>
      <c r="J51" s="50"/>
      <c r="K51" s="50"/>
      <c r="L51" s="50"/>
      <c r="M51" s="50"/>
      <c r="N51" s="18"/>
      <c r="O51" s="18"/>
      <c r="P51" s="18"/>
    </row>
    <row r="52" spans="1:16" x14ac:dyDescent="0.25">
      <c r="A52" s="33"/>
      <c r="I52" s="50"/>
      <c r="J52" s="50"/>
      <c r="K52" s="50"/>
      <c r="L52" s="50"/>
      <c r="M52" s="50"/>
      <c r="N52" s="18"/>
      <c r="O52" s="18"/>
      <c r="P52" s="18"/>
    </row>
    <row r="53" spans="1:16" x14ac:dyDescent="0.25">
      <c r="A53" s="33"/>
      <c r="I53" s="50"/>
      <c r="J53" s="50"/>
      <c r="K53" s="50"/>
      <c r="L53" s="50"/>
      <c r="M53" s="50"/>
      <c r="N53" s="18"/>
      <c r="O53" s="18"/>
      <c r="P53" s="18"/>
    </row>
    <row r="54" spans="1:16" x14ac:dyDescent="0.25">
      <c r="A54" s="33"/>
      <c r="I54" s="50"/>
      <c r="J54" s="50"/>
      <c r="K54" s="50"/>
      <c r="L54" s="50"/>
      <c r="M54" s="50"/>
      <c r="N54" s="18"/>
      <c r="O54" s="18"/>
      <c r="P54" s="18"/>
    </row>
    <row r="55" spans="1:16" x14ac:dyDescent="0.25">
      <c r="A55" s="33"/>
      <c r="I55" s="50"/>
      <c r="J55" s="50"/>
      <c r="K55" s="50"/>
      <c r="L55" s="50"/>
      <c r="M55" s="50"/>
      <c r="N55" s="18"/>
      <c r="O55" s="18"/>
      <c r="P55" s="18"/>
    </row>
    <row r="56" spans="1:16" x14ac:dyDescent="0.25">
      <c r="A56" s="33"/>
      <c r="I56" s="50"/>
      <c r="J56" s="50"/>
      <c r="K56" s="50"/>
      <c r="L56" s="50"/>
      <c r="M56" s="50"/>
      <c r="N56" s="18"/>
      <c r="O56" s="18"/>
      <c r="P56" s="18"/>
    </row>
    <row r="57" spans="1:16" x14ac:dyDescent="0.25">
      <c r="A57" s="33"/>
      <c r="I57" s="50"/>
      <c r="J57" s="50"/>
      <c r="K57" s="50"/>
      <c r="L57" s="50"/>
      <c r="M57" s="50"/>
      <c r="N57" s="18"/>
      <c r="O57" s="18"/>
      <c r="P57" s="18"/>
    </row>
    <row r="58" spans="1:16" x14ac:dyDescent="0.25">
      <c r="A58" s="33"/>
      <c r="I58" s="50"/>
      <c r="J58" s="50"/>
      <c r="K58" s="50"/>
      <c r="L58" s="50"/>
      <c r="M58" s="50"/>
      <c r="N58" s="18"/>
      <c r="O58" s="18"/>
      <c r="P58" s="18"/>
    </row>
    <row r="59" spans="1:16" x14ac:dyDescent="0.25">
      <c r="A59" s="33"/>
      <c r="I59" s="50"/>
      <c r="J59" s="50"/>
      <c r="K59" s="50"/>
      <c r="L59" s="50"/>
      <c r="M59" s="50"/>
      <c r="N59" s="18"/>
      <c r="O59" s="18"/>
      <c r="P59" s="18"/>
    </row>
    <row r="60" spans="1:16" x14ac:dyDescent="0.25">
      <c r="A60" s="33"/>
      <c r="I60" s="50"/>
      <c r="J60" s="50"/>
      <c r="K60" s="50"/>
      <c r="L60" s="50"/>
      <c r="M60" s="50"/>
      <c r="N60" s="18"/>
      <c r="O60" s="18"/>
      <c r="P60" s="18"/>
    </row>
    <row r="61" spans="1:16" x14ac:dyDescent="0.25">
      <c r="A61" s="33"/>
      <c r="I61" s="50"/>
      <c r="J61" s="50"/>
      <c r="K61" s="50"/>
      <c r="L61" s="50"/>
      <c r="M61" s="50"/>
      <c r="N61" s="18"/>
      <c r="O61" s="18"/>
      <c r="P61" s="18"/>
    </row>
    <row r="62" spans="1:16" x14ac:dyDescent="0.25">
      <c r="A62" s="33"/>
      <c r="I62" s="50"/>
      <c r="J62" s="50"/>
      <c r="K62" s="50"/>
      <c r="L62" s="50"/>
      <c r="M62" s="50"/>
      <c r="N62" s="18"/>
      <c r="O62" s="18"/>
      <c r="P62" s="18"/>
    </row>
    <row r="63" spans="1:16" x14ac:dyDescent="0.25">
      <c r="A63" s="33"/>
      <c r="I63" s="50"/>
      <c r="J63" s="50"/>
      <c r="K63" s="50"/>
      <c r="L63" s="50"/>
      <c r="M63" s="50"/>
      <c r="N63" s="18"/>
      <c r="O63" s="18"/>
      <c r="P63" s="18"/>
    </row>
    <row r="64" spans="1:16" x14ac:dyDescent="0.25">
      <c r="A64" s="33"/>
      <c r="I64" s="50"/>
      <c r="J64" s="50"/>
      <c r="K64" s="50"/>
      <c r="L64" s="50"/>
      <c r="M64" s="50"/>
      <c r="N64" s="18"/>
      <c r="O64" s="18"/>
      <c r="P64" s="18"/>
    </row>
    <row r="65" spans="1:16" x14ac:dyDescent="0.25">
      <c r="A65" s="33"/>
      <c r="I65" s="50"/>
      <c r="J65" s="50"/>
      <c r="K65" s="50"/>
      <c r="L65" s="50"/>
      <c r="M65" s="50"/>
      <c r="N65" s="18"/>
      <c r="O65" s="18"/>
      <c r="P65" s="18"/>
    </row>
    <row r="66" spans="1:16" x14ac:dyDescent="0.25">
      <c r="A66" s="33"/>
      <c r="I66" s="50"/>
      <c r="J66" s="50"/>
      <c r="K66" s="50"/>
      <c r="L66" s="50"/>
      <c r="M66" s="50"/>
      <c r="N66" s="18"/>
      <c r="O66" s="18"/>
      <c r="P66" s="18"/>
    </row>
    <row r="67" spans="1:16" x14ac:dyDescent="0.25">
      <c r="I67" s="50"/>
      <c r="J67" s="50"/>
      <c r="K67" s="50"/>
      <c r="L67" s="50"/>
      <c r="M67" s="50"/>
      <c r="N67" s="18"/>
      <c r="O67" s="18"/>
      <c r="P67" s="18"/>
    </row>
    <row r="68" spans="1:16" x14ac:dyDescent="0.25">
      <c r="I68" s="50"/>
      <c r="J68" s="50"/>
      <c r="K68" s="50"/>
      <c r="L68" s="50"/>
      <c r="M68" s="50"/>
      <c r="N68" s="18"/>
      <c r="O68" s="18"/>
      <c r="P68" s="18"/>
    </row>
    <row r="69" spans="1:16" x14ac:dyDescent="0.25">
      <c r="I69" s="50"/>
      <c r="J69" s="50"/>
      <c r="K69" s="50"/>
      <c r="L69" s="50"/>
      <c r="M69" s="50"/>
      <c r="N69" s="18"/>
      <c r="O69" s="18"/>
      <c r="P69" s="18"/>
    </row>
    <row r="70" spans="1:16" x14ac:dyDescent="0.25">
      <c r="I70" s="50"/>
      <c r="J70" s="50"/>
      <c r="K70" s="50"/>
      <c r="L70" s="50"/>
      <c r="M70" s="50"/>
      <c r="N70" s="18"/>
      <c r="O70" s="18"/>
      <c r="P70" s="18"/>
    </row>
    <row r="71" spans="1:16" x14ac:dyDescent="0.25">
      <c r="I71" s="50"/>
      <c r="J71" s="50"/>
      <c r="K71" s="50"/>
      <c r="L71" s="50"/>
      <c r="M71" s="50"/>
      <c r="N71" s="18"/>
      <c r="O71" s="18"/>
      <c r="P71" s="18"/>
    </row>
    <row r="72" spans="1:16" x14ac:dyDescent="0.25">
      <c r="I72" s="50"/>
      <c r="J72" s="50"/>
      <c r="K72" s="50"/>
      <c r="L72" s="50"/>
      <c r="M72" s="50"/>
      <c r="N72" s="18"/>
      <c r="O72" s="18"/>
      <c r="P72" s="18"/>
    </row>
    <row r="73" spans="1:16" x14ac:dyDescent="0.25">
      <c r="I73" s="50"/>
      <c r="J73" s="50"/>
      <c r="K73" s="50"/>
      <c r="L73" s="50"/>
      <c r="M73" s="50"/>
      <c r="N73" s="18"/>
      <c r="O73" s="18"/>
      <c r="P73" s="18"/>
    </row>
    <row r="74" spans="1:16" x14ac:dyDescent="0.25">
      <c r="I74" s="50"/>
      <c r="J74" s="50"/>
      <c r="K74" s="50"/>
      <c r="L74" s="50"/>
      <c r="M74" s="50"/>
      <c r="N74" s="18"/>
      <c r="O74" s="18"/>
      <c r="P74" s="18"/>
    </row>
    <row r="75" spans="1:16" x14ac:dyDescent="0.25">
      <c r="I75" s="50"/>
      <c r="J75" s="50"/>
      <c r="K75" s="50"/>
      <c r="L75" s="50"/>
      <c r="M75" s="50"/>
      <c r="N75" s="18"/>
      <c r="O75" s="18"/>
      <c r="P75" s="18"/>
    </row>
    <row r="76" spans="1:16" x14ac:dyDescent="0.25">
      <c r="I76" s="50"/>
      <c r="J76" s="50"/>
      <c r="K76" s="50"/>
      <c r="L76" s="50"/>
      <c r="M76" s="50"/>
      <c r="N76" s="18"/>
      <c r="O76" s="18"/>
      <c r="P76" s="18"/>
    </row>
    <row r="77" spans="1:16" x14ac:dyDescent="0.25">
      <c r="I77" s="50"/>
      <c r="J77" s="50"/>
      <c r="K77" s="50"/>
      <c r="L77" s="50"/>
      <c r="M77" s="50"/>
    </row>
    <row r="78" spans="1:16" x14ac:dyDescent="0.25">
      <c r="I78" s="50"/>
      <c r="J78" s="50"/>
      <c r="K78" s="50"/>
      <c r="L78" s="50"/>
      <c r="M78" s="50"/>
    </row>
    <row r="79" spans="1:16" x14ac:dyDescent="0.25">
      <c r="I79" s="50"/>
      <c r="J79" s="50"/>
      <c r="K79" s="50"/>
      <c r="L79" s="50"/>
      <c r="M79" s="50"/>
    </row>
    <row r="80" spans="1:16" x14ac:dyDescent="0.25">
      <c r="I80" s="50"/>
      <c r="J80" s="50"/>
      <c r="K80" s="50"/>
      <c r="L80" s="50"/>
      <c r="M80" s="50"/>
    </row>
    <row r="81" spans="9:13" x14ac:dyDescent="0.25">
      <c r="I81" s="50"/>
      <c r="J81" s="50"/>
      <c r="K81" s="50"/>
      <c r="L81" s="50"/>
      <c r="M81" s="50"/>
    </row>
    <row r="82" spans="9:13" x14ac:dyDescent="0.25">
      <c r="I82" s="50"/>
      <c r="J82" s="50"/>
      <c r="K82" s="50"/>
      <c r="L82" s="50"/>
      <c r="M82" s="50"/>
    </row>
    <row r="83" spans="9:13" x14ac:dyDescent="0.25">
      <c r="I83" s="50"/>
      <c r="J83" s="50"/>
      <c r="K83" s="50"/>
      <c r="L83" s="50"/>
      <c r="M83" s="50"/>
    </row>
  </sheetData>
  <autoFilter ref="A6:Q24"/>
  <mergeCells count="73">
    <mergeCell ref="A7:A12"/>
    <mergeCell ref="B7:B12"/>
    <mergeCell ref="C7:C12"/>
    <mergeCell ref="D7:D12"/>
    <mergeCell ref="E7:E12"/>
    <mergeCell ref="C17:C20"/>
    <mergeCell ref="D17:D20"/>
    <mergeCell ref="E17:E20"/>
    <mergeCell ref="F17:F20"/>
    <mergeCell ref="F15:F16"/>
    <mergeCell ref="C24:K24"/>
    <mergeCell ref="B27:K27"/>
    <mergeCell ref="A13:A14"/>
    <mergeCell ref="B13:B14"/>
    <mergeCell ref="C13:C14"/>
    <mergeCell ref="D13:D14"/>
    <mergeCell ref="E13:E14"/>
    <mergeCell ref="F13:F14"/>
    <mergeCell ref="I13:I14"/>
    <mergeCell ref="H13:H14"/>
    <mergeCell ref="G17:G20"/>
    <mergeCell ref="H17:H20"/>
    <mergeCell ref="I17:I20"/>
    <mergeCell ref="C23:K23"/>
    <mergeCell ref="A17:A20"/>
    <mergeCell ref="B17:B20"/>
    <mergeCell ref="I15:I16"/>
    <mergeCell ref="K15:K16"/>
    <mergeCell ref="L15:L16"/>
    <mergeCell ref="A15:A16"/>
    <mergeCell ref="B15:B16"/>
    <mergeCell ref="C15:C16"/>
    <mergeCell ref="D15:D16"/>
    <mergeCell ref="E15:E16"/>
    <mergeCell ref="G15:G16"/>
    <mergeCell ref="H15:H16"/>
    <mergeCell ref="J13:J14"/>
    <mergeCell ref="K13:K14"/>
    <mergeCell ref="L13:L14"/>
    <mergeCell ref="G13:G14"/>
    <mergeCell ref="F4:F5"/>
    <mergeCell ref="F7:F12"/>
    <mergeCell ref="G7:G12"/>
    <mergeCell ref="H7:H12"/>
    <mergeCell ref="I7:I12"/>
    <mergeCell ref="G4:G5"/>
    <mergeCell ref="H4:H5"/>
    <mergeCell ref="I4:I5"/>
    <mergeCell ref="J4:J5"/>
    <mergeCell ref="K4:K5"/>
    <mergeCell ref="J7:J9"/>
    <mergeCell ref="K7:K9"/>
    <mergeCell ref="A4:A5"/>
    <mergeCell ref="B4:B5"/>
    <mergeCell ref="C4:C5"/>
    <mergeCell ref="D4:D5"/>
    <mergeCell ref="E4:E5"/>
    <mergeCell ref="K18:K20"/>
    <mergeCell ref="Q18:Q20"/>
    <mergeCell ref="M4:O4"/>
    <mergeCell ref="P4:P5"/>
    <mergeCell ref="Q4:Q5"/>
    <mergeCell ref="L4:L5"/>
    <mergeCell ref="O13:O14"/>
    <mergeCell ref="P13:P14"/>
    <mergeCell ref="Q13:Q14"/>
    <mergeCell ref="M13:M14"/>
    <mergeCell ref="O7:O9"/>
    <mergeCell ref="P7:P9"/>
    <mergeCell ref="Q7:Q9"/>
    <mergeCell ref="L7:L9"/>
    <mergeCell ref="M7:M9"/>
    <mergeCell ref="N7:N9"/>
  </mergeCells>
  <pageMargins left="0.23622047244094491" right="0.23622047244094491" top="0.74803149606299213" bottom="0.74803149606299213" header="0.31496062992125984" footer="0.31496062992125984"/>
  <pageSetup paperSize="8" scale="57" fitToHeight="0" orientation="landscape" horizontalDpi="4294967293" verticalDpi="4294967293" r:id="rId1"/>
  <headerFooter>
    <oddFooter>&amp;CStránka &amp;P z &amp;N&amp;RZpracoval odbor finanční, stav k 1. 9. 2023</oddFooter>
  </headerFooter>
  <colBreaks count="3" manualBreakCount="3">
    <brk id="11" max="1048575" man="1"/>
    <brk id="16" max="1048575" man="1"/>
    <brk id="1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597302E12BEA74FA9B249EF92E902C5" ma:contentTypeVersion="0" ma:contentTypeDescription="Vytvořit nový dokument" ma:contentTypeScope="" ma:versionID="d55cd6921a7ba22b8ce528b10a83a3f1">
  <xsd:schema xmlns:xsd="http://www.w3.org/2001/XMLSchema" xmlns:p="http://schemas.microsoft.com/office/2006/metadata/properties" targetNamespace="http://schemas.microsoft.com/office/2006/metadata/properties" ma:root="true" ma:fieldsID="6e09d84638f9847586fe3e45fca2917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ma:readOnly="true"/>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3B95DC9-171B-40EE-862B-AC2131EC7D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27796A6A-E294-4511-A362-8BA68DF61B5E}">
  <ds:schemaRefs>
    <ds:schemaRef ds:uri="http://schemas.microsoft.com/sharepoint/v3/contenttype/forms"/>
  </ds:schemaRefs>
</ds:datastoreItem>
</file>

<file path=customXml/itemProps3.xml><?xml version="1.0" encoding="utf-8"?>
<ds:datastoreItem xmlns:ds="http://schemas.openxmlformats.org/officeDocument/2006/customXml" ds:itemID="{E0908836-A44B-4D5E-A635-DA47F139A9BC}">
  <ds:schemaRefs>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Nový přehled RKK</vt:lpstr>
      <vt:lpstr>KK_sledování </vt:lpstr>
      <vt:lpstr>PO_sledování</vt:lpstr>
      <vt:lpstr>'KK_sledování '!Názvy_tisku</vt:lpstr>
      <vt:lpstr>PO_sledování!Názvy_tisku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2023-09-19T07:01:38Z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0x0101004597302E12BEA74FA9B249EF92E902C5</vt:lpwstr>
  </property>
</Properties>
</file>